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1.xml" ContentType="application/vnd.openxmlformats-officedocument.drawing+xml"/>
  <Override PartName="/xl/tables/table8.xml" ContentType="application/vnd.openxmlformats-officedocument.spreadsheetml.table+xml"/>
  <Override PartName="/xl/slicers/slicer1.xml" ContentType="application/vnd.ms-excel.slicer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2.xml" ContentType="application/vnd.openxmlformats-officedocument.drawing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Mayo\RRHH\"/>
    </mc:Choice>
  </mc:AlternateContent>
  <xr:revisionPtr revIDLastSave="0" documentId="13_ncr:1_{90B78E42-2DAD-461E-8372-559C6D03DF16}" xr6:coauthVersionLast="47" xr6:coauthVersionMax="47" xr10:uidLastSave="{00000000-0000-0000-0000-000000000000}"/>
  <bookViews>
    <workbookView xWindow="-120" yWindow="-120" windowWidth="29040" windowHeight="15840" firstSheet="9" activeTab="9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AYO" sheetId="83" state="hidden" r:id="rId4"/>
    <sheet name="LUGARES" sheetId="84" state="hidden" r:id="rId5"/>
    <sheet name="datos" sheetId="80" state="hidden" r:id="rId6"/>
    <sheet name="MES" sheetId="67" state="hidden" r:id="rId7"/>
    <sheet name="filtro" sheetId="81" state="hidden" r:id="rId8"/>
    <sheet name="config" sheetId="62" state="hidden" r:id="rId9"/>
    <sheet name="TEMPORALES" sheetId="64" r:id="rId10"/>
  </sheets>
  <definedNames>
    <definedName name="_xlnm._FilterDatabase" localSheetId="5" hidden="1">datos!$A$1:$Z$1261</definedName>
    <definedName name="_xlnm._FilterDatabase" localSheetId="3" hidden="1">MAYO!$A$1:$AB$1264</definedName>
    <definedName name="_xlnm._FilterDatabase" localSheetId="6" hidden="1">MES!$D$2:$G$2</definedName>
    <definedName name="_xlnm._FilterDatabase" localSheetId="9" hidden="1">TEMPORALES!$B$293:$D$574</definedName>
    <definedName name="_xlnm.Print_Area" localSheetId="9">TEMPORALES!$A$1:$M$283</definedName>
    <definedName name="_xlnm.Criteria" localSheetId="9">#REF!</definedName>
    <definedName name="SegmentaciónDeDatos_tipo">#N/A</definedName>
    <definedName name="_xlnm.Print_Titles" localSheetId="9">TEMPORALES!$1:$7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1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64" l="1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F24" i="64"/>
  <c r="F25" i="64"/>
  <c r="F26" i="64"/>
  <c r="F27" i="64"/>
  <c r="F28" i="64"/>
  <c r="F29" i="64"/>
  <c r="F30" i="64"/>
  <c r="F31" i="64"/>
  <c r="F32" i="64"/>
  <c r="F33" i="64"/>
  <c r="F34" i="64"/>
  <c r="F35" i="64"/>
  <c r="F36" i="64"/>
  <c r="F37" i="64"/>
  <c r="F38" i="64"/>
  <c r="F39" i="64"/>
  <c r="F40" i="64"/>
  <c r="F41" i="64"/>
  <c r="F42" i="64"/>
  <c r="F43" i="64"/>
  <c r="F44" i="64"/>
  <c r="F45" i="64"/>
  <c r="F46" i="64"/>
  <c r="F47" i="64"/>
  <c r="F48" i="64"/>
  <c r="F49" i="64"/>
  <c r="F50" i="64"/>
  <c r="F51" i="64"/>
  <c r="F52" i="64"/>
  <c r="F53" i="64"/>
  <c r="F54" i="64"/>
  <c r="F55" i="64"/>
  <c r="F56" i="64"/>
  <c r="F57" i="64"/>
  <c r="F58" i="64"/>
  <c r="F59" i="64"/>
  <c r="F60" i="64"/>
  <c r="F61" i="64"/>
  <c r="F62" i="64"/>
  <c r="F63" i="64"/>
  <c r="F64" i="64"/>
  <c r="F65" i="64"/>
  <c r="F66" i="64"/>
  <c r="F67" i="64"/>
  <c r="F68" i="64"/>
  <c r="F69" i="64"/>
  <c r="F70" i="64"/>
  <c r="F71" i="64"/>
  <c r="F72" i="64"/>
  <c r="F73" i="64"/>
  <c r="F74" i="64"/>
  <c r="F75" i="64"/>
  <c r="F76" i="64"/>
  <c r="F77" i="64"/>
  <c r="F78" i="64"/>
  <c r="F79" i="64"/>
  <c r="F80" i="64"/>
  <c r="F81" i="64"/>
  <c r="F82" i="64"/>
  <c r="F83" i="64"/>
  <c r="F84" i="64"/>
  <c r="F85" i="64"/>
  <c r="F86" i="64"/>
  <c r="F87" i="64"/>
  <c r="F88" i="64"/>
  <c r="F89" i="64"/>
  <c r="F90" i="64"/>
  <c r="F91" i="64"/>
  <c r="F92" i="64"/>
  <c r="F93" i="64"/>
  <c r="F94" i="64"/>
  <c r="F95" i="64"/>
  <c r="F96" i="64"/>
  <c r="F97" i="64"/>
  <c r="F98" i="64"/>
  <c r="F99" i="64"/>
  <c r="F100" i="64"/>
  <c r="F101" i="64"/>
  <c r="F102" i="64"/>
  <c r="F103" i="64"/>
  <c r="F104" i="64"/>
  <c r="F105" i="64"/>
  <c r="F106" i="64"/>
  <c r="F107" i="64"/>
  <c r="F108" i="64"/>
  <c r="F109" i="64"/>
  <c r="F110" i="64"/>
  <c r="F111" i="64"/>
  <c r="F112" i="64"/>
  <c r="F113" i="64"/>
  <c r="F114" i="64"/>
  <c r="F115" i="64"/>
  <c r="F116" i="64"/>
  <c r="F117" i="64"/>
  <c r="F118" i="64"/>
  <c r="F119" i="64"/>
  <c r="F120" i="64"/>
  <c r="F121" i="64"/>
  <c r="F122" i="64"/>
  <c r="F123" i="64"/>
  <c r="F124" i="64"/>
  <c r="F125" i="64"/>
  <c r="F126" i="64"/>
  <c r="F127" i="64"/>
  <c r="F128" i="64"/>
  <c r="F129" i="64"/>
  <c r="F130" i="64"/>
  <c r="F131" i="64"/>
  <c r="F132" i="64"/>
  <c r="F133" i="64"/>
  <c r="F134" i="64"/>
  <c r="F135" i="64"/>
  <c r="F136" i="64"/>
  <c r="F137" i="64"/>
  <c r="F138" i="64"/>
  <c r="F139" i="64"/>
  <c r="F140" i="64"/>
  <c r="F141" i="64"/>
  <c r="F142" i="64"/>
  <c r="F143" i="64"/>
  <c r="F144" i="64"/>
  <c r="F145" i="64"/>
  <c r="F146" i="64"/>
  <c r="F147" i="64"/>
  <c r="F148" i="64"/>
  <c r="F149" i="64"/>
  <c r="F150" i="64"/>
  <c r="F151" i="64"/>
  <c r="F152" i="64"/>
  <c r="F153" i="64"/>
  <c r="F154" i="64"/>
  <c r="F155" i="64"/>
  <c r="F156" i="64"/>
  <c r="F157" i="64"/>
  <c r="F158" i="64"/>
  <c r="F159" i="64"/>
  <c r="F160" i="64"/>
  <c r="F161" i="64"/>
  <c r="F162" i="64"/>
  <c r="F163" i="64"/>
  <c r="F164" i="64"/>
  <c r="F165" i="64"/>
  <c r="F166" i="64"/>
  <c r="F167" i="64"/>
  <c r="F168" i="64"/>
  <c r="F169" i="64"/>
  <c r="F170" i="64"/>
  <c r="F171" i="64"/>
  <c r="F172" i="64"/>
  <c r="F173" i="64"/>
  <c r="F174" i="64"/>
  <c r="F175" i="64"/>
  <c r="F176" i="64"/>
  <c r="F177" i="64"/>
  <c r="F178" i="64"/>
  <c r="F179" i="64"/>
  <c r="F180" i="64"/>
  <c r="F181" i="64"/>
  <c r="F182" i="64"/>
  <c r="F183" i="64"/>
  <c r="F184" i="64"/>
  <c r="F185" i="64"/>
  <c r="F186" i="64"/>
  <c r="F187" i="64"/>
  <c r="F188" i="64"/>
  <c r="F189" i="64"/>
  <c r="F190" i="64"/>
  <c r="F191" i="64"/>
  <c r="F192" i="64"/>
  <c r="F193" i="64"/>
  <c r="F194" i="64"/>
  <c r="F195" i="64"/>
  <c r="F196" i="64"/>
  <c r="F197" i="64"/>
  <c r="F198" i="64"/>
  <c r="F199" i="64"/>
  <c r="F200" i="64"/>
  <c r="F201" i="64"/>
  <c r="F202" i="64"/>
  <c r="F203" i="64"/>
  <c r="F204" i="64"/>
  <c r="F205" i="64"/>
  <c r="F206" i="64"/>
  <c r="F207" i="64"/>
  <c r="F208" i="64"/>
  <c r="F209" i="64"/>
  <c r="F210" i="64"/>
  <c r="F211" i="64"/>
  <c r="F212" i="64"/>
  <c r="F213" i="64"/>
  <c r="F214" i="64"/>
  <c r="F215" i="64"/>
  <c r="F216" i="64"/>
  <c r="F217" i="64"/>
  <c r="F218" i="64"/>
  <c r="F219" i="64"/>
  <c r="F220" i="64"/>
  <c r="F221" i="64"/>
  <c r="F222" i="64"/>
  <c r="F223" i="64"/>
  <c r="F224" i="64"/>
  <c r="F225" i="64"/>
  <c r="F226" i="64"/>
  <c r="F227" i="64"/>
  <c r="F228" i="64"/>
  <c r="F229" i="64"/>
  <c r="F230" i="64"/>
  <c r="F231" i="64"/>
  <c r="F232" i="64"/>
  <c r="F233" i="64"/>
  <c r="F234" i="64"/>
  <c r="F235" i="64"/>
  <c r="F236" i="64"/>
  <c r="F237" i="64"/>
  <c r="F238" i="64"/>
  <c r="F239" i="64"/>
  <c r="F240" i="64"/>
  <c r="F241" i="64"/>
  <c r="F242" i="64"/>
  <c r="F243" i="64"/>
  <c r="F244" i="64"/>
  <c r="F245" i="64"/>
  <c r="F246" i="64"/>
  <c r="F247" i="64"/>
  <c r="F248" i="64"/>
  <c r="F249" i="64"/>
  <c r="F250" i="64"/>
  <c r="F251" i="64"/>
  <c r="F252" i="64"/>
  <c r="F253" i="64"/>
  <c r="F254" i="64"/>
  <c r="F255" i="64"/>
  <c r="F256" i="64"/>
  <c r="F257" i="64"/>
  <c r="F258" i="64"/>
  <c r="F259" i="64"/>
  <c r="F260" i="64"/>
  <c r="F261" i="64"/>
  <c r="F262" i="64"/>
  <c r="F263" i="64"/>
  <c r="F264" i="64"/>
  <c r="F265" i="64"/>
  <c r="F266" i="64"/>
  <c r="F267" i="64"/>
  <c r="F268" i="64"/>
  <c r="F269" i="64"/>
  <c r="F270" i="64"/>
  <c r="F271" i="64"/>
  <c r="F272" i="64"/>
  <c r="F273" i="64"/>
  <c r="F274" i="64"/>
  <c r="E8" i="64"/>
  <c r="E9" i="64"/>
  <c r="E10" i="64"/>
  <c r="E11" i="64"/>
  <c r="E12" i="64"/>
  <c r="E13" i="64"/>
  <c r="E14" i="64"/>
  <c r="E15" i="64"/>
  <c r="E16" i="64"/>
  <c r="E17" i="64"/>
  <c r="E18" i="64"/>
  <c r="E19" i="64"/>
  <c r="E20" i="64"/>
  <c r="E21" i="64"/>
  <c r="E22" i="64"/>
  <c r="E23" i="64"/>
  <c r="E24" i="64"/>
  <c r="E25" i="64"/>
  <c r="E26" i="64"/>
  <c r="E27" i="64"/>
  <c r="E28" i="64"/>
  <c r="E29" i="64"/>
  <c r="E30" i="64"/>
  <c r="E31" i="64"/>
  <c r="E32" i="64"/>
  <c r="E33" i="64"/>
  <c r="E34" i="64"/>
  <c r="E35" i="64"/>
  <c r="E36" i="64"/>
  <c r="E37" i="64"/>
  <c r="E38" i="64"/>
  <c r="E39" i="64"/>
  <c r="E40" i="64"/>
  <c r="E41" i="64"/>
  <c r="E42" i="64"/>
  <c r="E43" i="64"/>
  <c r="E44" i="64"/>
  <c r="E45" i="64"/>
  <c r="E46" i="64"/>
  <c r="E47" i="64"/>
  <c r="E48" i="64"/>
  <c r="E49" i="64"/>
  <c r="E50" i="64"/>
  <c r="E51" i="64"/>
  <c r="E52" i="64"/>
  <c r="E53" i="64"/>
  <c r="E54" i="64"/>
  <c r="E55" i="64"/>
  <c r="E56" i="64"/>
  <c r="E57" i="64"/>
  <c r="E58" i="64"/>
  <c r="E59" i="64"/>
  <c r="E60" i="64"/>
  <c r="E61" i="64"/>
  <c r="E62" i="64"/>
  <c r="E63" i="64"/>
  <c r="E64" i="64"/>
  <c r="E65" i="64"/>
  <c r="E66" i="64"/>
  <c r="E67" i="64"/>
  <c r="E68" i="64"/>
  <c r="E69" i="64"/>
  <c r="E70" i="64"/>
  <c r="E71" i="64"/>
  <c r="E72" i="64"/>
  <c r="E73" i="64"/>
  <c r="E74" i="64"/>
  <c r="E75" i="64"/>
  <c r="E76" i="64"/>
  <c r="E77" i="64"/>
  <c r="E78" i="64"/>
  <c r="E79" i="64"/>
  <c r="E80" i="64"/>
  <c r="E81" i="64"/>
  <c r="E82" i="64"/>
  <c r="E83" i="64"/>
  <c r="E84" i="64"/>
  <c r="E85" i="64"/>
  <c r="E86" i="64"/>
  <c r="E87" i="64"/>
  <c r="E88" i="64"/>
  <c r="E89" i="64"/>
  <c r="E90" i="64"/>
  <c r="E91" i="64"/>
  <c r="E92" i="64"/>
  <c r="E93" i="64"/>
  <c r="E94" i="64"/>
  <c r="E95" i="64"/>
  <c r="E96" i="64"/>
  <c r="E97" i="64"/>
  <c r="E98" i="64"/>
  <c r="E99" i="64"/>
  <c r="E100" i="64"/>
  <c r="E101" i="64"/>
  <c r="E102" i="64"/>
  <c r="E103" i="64"/>
  <c r="E104" i="64"/>
  <c r="E105" i="64"/>
  <c r="E106" i="64"/>
  <c r="E107" i="64"/>
  <c r="E108" i="64"/>
  <c r="E109" i="64"/>
  <c r="E110" i="64"/>
  <c r="E111" i="64"/>
  <c r="E112" i="64"/>
  <c r="E113" i="64"/>
  <c r="E114" i="64"/>
  <c r="E115" i="64"/>
  <c r="E116" i="64"/>
  <c r="E117" i="64"/>
  <c r="E118" i="64"/>
  <c r="E119" i="64"/>
  <c r="E120" i="64"/>
  <c r="E121" i="64"/>
  <c r="E122" i="64"/>
  <c r="E123" i="64"/>
  <c r="E124" i="64"/>
  <c r="E125" i="64"/>
  <c r="E126" i="64"/>
  <c r="E127" i="64"/>
  <c r="E128" i="64"/>
  <c r="E129" i="64"/>
  <c r="E130" i="64"/>
  <c r="E131" i="64"/>
  <c r="E132" i="64"/>
  <c r="E133" i="64"/>
  <c r="E134" i="64"/>
  <c r="E135" i="64"/>
  <c r="E136" i="64"/>
  <c r="E137" i="64"/>
  <c r="E138" i="64"/>
  <c r="E139" i="64"/>
  <c r="E140" i="64"/>
  <c r="E141" i="64"/>
  <c r="E142" i="64"/>
  <c r="E143" i="64"/>
  <c r="E144" i="64"/>
  <c r="E145" i="64"/>
  <c r="E146" i="64"/>
  <c r="E147" i="64"/>
  <c r="E148" i="64"/>
  <c r="E149" i="64"/>
  <c r="E150" i="64"/>
  <c r="E151" i="64"/>
  <c r="E152" i="64"/>
  <c r="E153" i="64"/>
  <c r="E154" i="64"/>
  <c r="E155" i="64"/>
  <c r="E156" i="64"/>
  <c r="E157" i="64"/>
  <c r="E158" i="64"/>
  <c r="E159" i="64"/>
  <c r="E160" i="64"/>
  <c r="E161" i="64"/>
  <c r="E162" i="64"/>
  <c r="E163" i="64"/>
  <c r="E164" i="64"/>
  <c r="E165" i="64"/>
  <c r="E166" i="64"/>
  <c r="E167" i="64"/>
  <c r="E168" i="64"/>
  <c r="E169" i="64"/>
  <c r="E170" i="64"/>
  <c r="E171" i="64"/>
  <c r="E172" i="64"/>
  <c r="E173" i="64"/>
  <c r="E174" i="64"/>
  <c r="E175" i="64"/>
  <c r="E176" i="64"/>
  <c r="E177" i="64"/>
  <c r="E178" i="64"/>
  <c r="E179" i="64"/>
  <c r="E180" i="64"/>
  <c r="E181" i="64"/>
  <c r="E182" i="64"/>
  <c r="E183" i="64"/>
  <c r="E184" i="64"/>
  <c r="E185" i="64"/>
  <c r="E186" i="64"/>
  <c r="E187" i="64"/>
  <c r="E188" i="64"/>
  <c r="E189" i="64"/>
  <c r="E190" i="64"/>
  <c r="E191" i="64"/>
  <c r="E192" i="64"/>
  <c r="E193" i="64"/>
  <c r="E194" i="64"/>
  <c r="E195" i="64"/>
  <c r="E196" i="64"/>
  <c r="E197" i="64"/>
  <c r="E198" i="64"/>
  <c r="E199" i="64"/>
  <c r="E200" i="64"/>
  <c r="E201" i="64"/>
  <c r="E202" i="64"/>
  <c r="E203" i="64"/>
  <c r="E204" i="64"/>
  <c r="E205" i="64"/>
  <c r="E206" i="64"/>
  <c r="E207" i="64"/>
  <c r="E208" i="64"/>
  <c r="E209" i="64"/>
  <c r="E210" i="64"/>
  <c r="E211" i="64"/>
  <c r="E212" i="64"/>
  <c r="E213" i="64"/>
  <c r="E214" i="64"/>
  <c r="E215" i="64"/>
  <c r="E216" i="64"/>
  <c r="E217" i="64"/>
  <c r="E218" i="64"/>
  <c r="E219" i="64"/>
  <c r="E220" i="64"/>
  <c r="E221" i="64"/>
  <c r="E222" i="64"/>
  <c r="E223" i="64"/>
  <c r="E224" i="64"/>
  <c r="E225" i="64"/>
  <c r="E226" i="64"/>
  <c r="E227" i="64"/>
  <c r="E228" i="64"/>
  <c r="E229" i="64"/>
  <c r="E230" i="64"/>
  <c r="E231" i="64"/>
  <c r="E232" i="64"/>
  <c r="E233" i="64"/>
  <c r="E234" i="64"/>
  <c r="E235" i="64"/>
  <c r="E236" i="64"/>
  <c r="E237" i="64"/>
  <c r="E238" i="64"/>
  <c r="E239" i="64"/>
  <c r="E240" i="64"/>
  <c r="E241" i="64"/>
  <c r="E242" i="64"/>
  <c r="E243" i="64"/>
  <c r="E244" i="64"/>
  <c r="E245" i="64"/>
  <c r="E246" i="64"/>
  <c r="E247" i="64"/>
  <c r="E248" i="64"/>
  <c r="E249" i="64"/>
  <c r="E250" i="64"/>
  <c r="E251" i="64"/>
  <c r="E252" i="64"/>
  <c r="E253" i="64"/>
  <c r="E254" i="64"/>
  <c r="E255" i="64"/>
  <c r="E256" i="64"/>
  <c r="E257" i="64"/>
  <c r="E258" i="64"/>
  <c r="E259" i="64"/>
  <c r="E260" i="64"/>
  <c r="E261" i="64"/>
  <c r="E262" i="64"/>
  <c r="E263" i="64"/>
  <c r="E264" i="64"/>
  <c r="E265" i="64"/>
  <c r="E266" i="64"/>
  <c r="E267" i="64"/>
  <c r="E268" i="64"/>
  <c r="E269" i="64"/>
  <c r="E270" i="64"/>
  <c r="E271" i="64"/>
  <c r="E272" i="64"/>
  <c r="E273" i="64"/>
  <c r="E274" i="64"/>
  <c r="G1266" i="67"/>
  <c r="L1266" i="67"/>
  <c r="T1266" i="67"/>
  <c r="R914" i="67"/>
  <c r="R915" i="67"/>
  <c r="R912" i="67"/>
  <c r="R913" i="67"/>
  <c r="R923" i="67"/>
  <c r="R924" i="67"/>
  <c r="R921" i="67"/>
  <c r="R922" i="67"/>
  <c r="R925" i="67"/>
  <c r="R920" i="67"/>
  <c r="R917" i="67"/>
  <c r="R918" i="67"/>
  <c r="R919" i="67"/>
  <c r="R916" i="67"/>
  <c r="R851" i="67"/>
  <c r="R852" i="67"/>
  <c r="R843" i="67"/>
  <c r="R831" i="67"/>
  <c r="R836" i="67"/>
  <c r="R837" i="67"/>
  <c r="R853" i="67"/>
  <c r="R847" i="67"/>
  <c r="R845" i="67"/>
  <c r="R854" i="67"/>
  <c r="R855" i="67"/>
  <c r="R835" i="67"/>
  <c r="R856" i="67"/>
  <c r="R848" i="67"/>
  <c r="R844" i="67"/>
  <c r="R857" i="67"/>
  <c r="R846" i="67"/>
  <c r="R838" i="67"/>
  <c r="R839" i="67"/>
  <c r="R858" i="67"/>
  <c r="R859" i="67"/>
  <c r="R860" i="67"/>
  <c r="R861" i="67"/>
  <c r="R862" i="67"/>
  <c r="R849" i="67"/>
  <c r="R863" i="67"/>
  <c r="R864" i="67"/>
  <c r="R832" i="67"/>
  <c r="R850" i="67"/>
  <c r="R840" i="67"/>
  <c r="R841" i="67"/>
  <c r="R865" i="67"/>
  <c r="R842" i="67"/>
  <c r="R866" i="67"/>
  <c r="R834" i="67"/>
  <c r="R867" i="67"/>
  <c r="R868" i="67"/>
  <c r="R869" i="67"/>
  <c r="R870" i="67"/>
  <c r="R830" i="67"/>
  <c r="R828" i="67"/>
  <c r="R829" i="67"/>
  <c r="R833" i="67"/>
  <c r="R827" i="67"/>
  <c r="R826" i="67"/>
  <c r="R899" i="67"/>
  <c r="R888" i="67"/>
  <c r="R892" i="67"/>
  <c r="R887" i="67"/>
  <c r="R900" i="67"/>
  <c r="R882" i="67"/>
  <c r="R873" i="67"/>
  <c r="R890" i="67"/>
  <c r="R901" i="67"/>
  <c r="R884" i="67"/>
  <c r="R898" i="67"/>
  <c r="R877" i="67"/>
  <c r="R874" i="67"/>
  <c r="R902" i="67"/>
  <c r="R889" i="67"/>
  <c r="R883" i="67"/>
  <c r="R903" i="67"/>
  <c r="R885" i="67"/>
  <c r="R886" i="67"/>
  <c r="R891" i="67"/>
  <c r="R904" i="67"/>
  <c r="R893" i="67"/>
  <c r="R905" i="67"/>
  <c r="R911" i="67"/>
  <c r="R894" i="67"/>
  <c r="R906" i="67"/>
  <c r="R910" i="67"/>
  <c r="R876" i="67"/>
  <c r="R907" i="67"/>
  <c r="R878" i="67"/>
  <c r="R872" i="67"/>
  <c r="R881" i="67"/>
  <c r="R908" i="67"/>
  <c r="R909" i="67"/>
  <c r="R879" i="67"/>
  <c r="R895" i="67"/>
  <c r="R896" i="67"/>
  <c r="R880" i="67"/>
  <c r="R871" i="67"/>
  <c r="R897" i="67"/>
  <c r="R875" i="67"/>
  <c r="R1172" i="67"/>
  <c r="R1173" i="67"/>
  <c r="R1174" i="67"/>
  <c r="R1175" i="67"/>
  <c r="R1186" i="67"/>
  <c r="R1171" i="67"/>
  <c r="R1176" i="67"/>
  <c r="R1188" i="67"/>
  <c r="R1177" i="67"/>
  <c r="R1184" i="67"/>
  <c r="R1182" i="67"/>
  <c r="R1178" i="67"/>
  <c r="R1168" i="67"/>
  <c r="R1179" i="67"/>
  <c r="R1164" i="67"/>
  <c r="R1183" i="67"/>
  <c r="R1163" i="67"/>
  <c r="R1185" i="67"/>
  <c r="R1169" i="67"/>
  <c r="R1187" i="67"/>
  <c r="R1166" i="67"/>
  <c r="R1165" i="67"/>
  <c r="R1180" i="67"/>
  <c r="R1181" i="67"/>
  <c r="R1170" i="67"/>
  <c r="R1167" i="67"/>
  <c r="R261" i="67"/>
  <c r="R312" i="67"/>
  <c r="R295" i="67"/>
  <c r="R283" i="67"/>
  <c r="R274" i="67"/>
  <c r="R284" i="67"/>
  <c r="R282" i="67"/>
  <c r="R296" i="67"/>
  <c r="R297" i="67"/>
  <c r="R298" i="67"/>
  <c r="R299" i="67"/>
  <c r="R275" i="67"/>
  <c r="R277" i="67"/>
  <c r="R300" i="67"/>
  <c r="R293" i="67"/>
  <c r="R285" i="67"/>
  <c r="R292" i="67"/>
  <c r="R301" i="67"/>
  <c r="R286" i="67"/>
  <c r="R289" i="67"/>
  <c r="R279" i="67"/>
  <c r="R302" i="67"/>
  <c r="R291" i="67"/>
  <c r="R287" i="67"/>
  <c r="R290" i="67"/>
  <c r="R288" i="67"/>
  <c r="R294" i="67"/>
  <c r="R303" i="67"/>
  <c r="R304" i="67"/>
  <c r="R305" i="67"/>
  <c r="R281" i="67"/>
  <c r="R306" i="67"/>
  <c r="R307" i="67"/>
  <c r="R280" i="67"/>
  <c r="R308" i="67"/>
  <c r="R276" i="67"/>
  <c r="R273" i="67"/>
  <c r="R278" i="67"/>
  <c r="R309" i="67"/>
  <c r="R310" i="67"/>
  <c r="R311" i="67"/>
  <c r="R270" i="67"/>
  <c r="R266" i="67"/>
  <c r="R264" i="67"/>
  <c r="R272" i="67"/>
  <c r="R271" i="67"/>
  <c r="R265" i="67"/>
  <c r="R268" i="67"/>
  <c r="R269" i="67"/>
  <c r="R267" i="67"/>
  <c r="R260" i="67"/>
  <c r="R472" i="67"/>
  <c r="R471" i="67"/>
  <c r="R473" i="67"/>
  <c r="R474" i="67"/>
  <c r="R475" i="67"/>
  <c r="R476" i="67"/>
  <c r="R1117" i="67"/>
  <c r="R1121" i="67"/>
  <c r="R1125" i="67"/>
  <c r="R1122" i="67"/>
  <c r="R1118" i="67"/>
  <c r="R1119" i="67"/>
  <c r="R1120" i="67"/>
  <c r="R1116" i="67"/>
  <c r="R1123" i="67"/>
  <c r="R1115" i="67"/>
  <c r="R1124" i="67"/>
  <c r="R1107" i="67"/>
  <c r="R1105" i="67"/>
  <c r="R1106" i="67"/>
  <c r="R1108" i="67"/>
  <c r="R436" i="67"/>
  <c r="R444" i="67"/>
  <c r="R437" i="67"/>
  <c r="R439" i="67"/>
  <c r="R440" i="67"/>
  <c r="R442" i="67"/>
  <c r="R441" i="67"/>
  <c r="R438" i="67"/>
  <c r="R466" i="67"/>
  <c r="R464" i="67"/>
  <c r="R463" i="67"/>
  <c r="R465" i="67"/>
  <c r="R541" i="67"/>
  <c r="R359" i="67"/>
  <c r="R358" i="67"/>
  <c r="R364" i="67"/>
  <c r="R365" i="67"/>
  <c r="R362" i="67"/>
  <c r="R366" i="67"/>
  <c r="R360" i="67"/>
  <c r="R361" i="67"/>
  <c r="R363" i="67"/>
  <c r="R357" i="67"/>
  <c r="R1126" i="67"/>
  <c r="R1127" i="67"/>
  <c r="R1128" i="67"/>
  <c r="R539" i="67"/>
  <c r="R536" i="67"/>
  <c r="R537" i="67"/>
  <c r="R538" i="67"/>
  <c r="R1114" i="67"/>
  <c r="R1111" i="67"/>
  <c r="R1109" i="67"/>
  <c r="R1110" i="67"/>
  <c r="R1113" i="67"/>
  <c r="R1112" i="67"/>
  <c r="R535" i="67"/>
  <c r="R543" i="67"/>
  <c r="R447" i="67"/>
  <c r="R450" i="67"/>
  <c r="R448" i="67"/>
  <c r="R449" i="67"/>
  <c r="R446" i="67"/>
  <c r="R451" i="67"/>
  <c r="R452" i="67"/>
  <c r="R445" i="67"/>
  <c r="R974" i="67"/>
  <c r="R975" i="67"/>
  <c r="R976" i="67"/>
  <c r="R966" i="67"/>
  <c r="R971" i="67"/>
  <c r="R977" i="67"/>
  <c r="R978" i="67"/>
  <c r="R967" i="67"/>
  <c r="R965" i="67"/>
  <c r="R972" i="67"/>
  <c r="R973" i="67"/>
  <c r="R968" i="67"/>
  <c r="R969" i="67"/>
  <c r="R970" i="67"/>
  <c r="R979" i="67"/>
  <c r="R571" i="67"/>
  <c r="R964" i="67"/>
  <c r="R346" i="67"/>
  <c r="R339" i="67"/>
  <c r="R335" i="67"/>
  <c r="R341" i="67"/>
  <c r="R343" i="67"/>
  <c r="R344" i="67"/>
  <c r="R342" i="67"/>
  <c r="R345" i="67"/>
  <c r="R337" i="67"/>
  <c r="R338" i="67"/>
  <c r="R340" i="67"/>
  <c r="R336" i="67"/>
  <c r="R572" i="67"/>
  <c r="R568" i="67"/>
  <c r="R567" i="67"/>
  <c r="R569" i="67"/>
  <c r="R574" i="67"/>
  <c r="R573" i="67"/>
  <c r="R383" i="67"/>
  <c r="R382" i="67"/>
  <c r="R374" i="67"/>
  <c r="R375" i="67"/>
  <c r="R376" i="67"/>
  <c r="R378" i="67"/>
  <c r="R381" i="67"/>
  <c r="R379" i="67"/>
  <c r="R377" i="67"/>
  <c r="R384" i="67"/>
  <c r="R380" i="67"/>
  <c r="R373" i="67"/>
  <c r="R1155" i="67"/>
  <c r="R316" i="67"/>
  <c r="R314" i="67"/>
  <c r="R315" i="67"/>
  <c r="R313" i="67"/>
  <c r="R318" i="67"/>
  <c r="R319" i="67"/>
  <c r="R317" i="67"/>
  <c r="R479" i="67"/>
  <c r="R481" i="67"/>
  <c r="R480" i="67"/>
  <c r="R477" i="67"/>
  <c r="R478" i="67"/>
  <c r="R1201" i="67"/>
  <c r="R1071" i="67"/>
  <c r="R1072" i="67"/>
  <c r="R1073" i="67"/>
  <c r="R1074" i="67"/>
  <c r="R1075" i="67"/>
  <c r="R1070" i="67"/>
  <c r="R1069" i="67"/>
  <c r="R467" i="67"/>
  <c r="R468" i="67"/>
  <c r="R469" i="67"/>
  <c r="R443" i="67"/>
  <c r="R542" i="67"/>
  <c r="R367" i="67"/>
  <c r="R368" i="67"/>
  <c r="R369" i="67"/>
  <c r="R370" i="67"/>
  <c r="R371" i="67"/>
  <c r="R372" i="67"/>
  <c r="R540" i="67"/>
  <c r="R470" i="67"/>
  <c r="R570" i="67"/>
  <c r="R1102" i="67"/>
  <c r="R533" i="67"/>
  <c r="R534" i="67"/>
  <c r="R564" i="67"/>
  <c r="R566" i="67"/>
  <c r="R1152" i="67"/>
  <c r="R492" i="67"/>
  <c r="R1024" i="67"/>
  <c r="R353" i="67"/>
  <c r="R352" i="67"/>
  <c r="R351" i="67"/>
  <c r="R354" i="67"/>
  <c r="R349" i="67"/>
  <c r="R348" i="67"/>
  <c r="R355" i="67"/>
  <c r="R356" i="67"/>
  <c r="R350" i="67"/>
  <c r="R347" i="67"/>
  <c r="R506" i="67"/>
  <c r="R504" i="67"/>
  <c r="R512" i="67"/>
  <c r="R523" i="67"/>
  <c r="R524" i="67"/>
  <c r="R518" i="67"/>
  <c r="R501" i="67"/>
  <c r="R522" i="67"/>
  <c r="R502" i="67"/>
  <c r="R519" i="67"/>
  <c r="R507" i="67"/>
  <c r="R513" i="67"/>
  <c r="R514" i="67"/>
  <c r="R521" i="67"/>
  <c r="R520" i="67"/>
  <c r="R515" i="67"/>
  <c r="R503" i="67"/>
  <c r="R496" i="67"/>
  <c r="R493" i="67"/>
  <c r="R508" i="67"/>
  <c r="R509" i="67"/>
  <c r="R505" i="67"/>
  <c r="R497" i="67"/>
  <c r="R510" i="67"/>
  <c r="R516" i="67"/>
  <c r="R498" i="67"/>
  <c r="R494" i="67"/>
  <c r="R495" i="67"/>
  <c r="R511" i="67"/>
  <c r="R499" i="67"/>
  <c r="R500" i="67"/>
  <c r="R517" i="67"/>
  <c r="R1138" i="67"/>
  <c r="R1139" i="67"/>
  <c r="R1141" i="67"/>
  <c r="R1143" i="67"/>
  <c r="R1142" i="67"/>
  <c r="R1140" i="67"/>
  <c r="R1160" i="67"/>
  <c r="R1161" i="67"/>
  <c r="R1159" i="67"/>
  <c r="R584" i="67"/>
  <c r="R582" i="67"/>
  <c r="R583" i="67"/>
  <c r="R1154" i="67"/>
  <c r="R1153" i="67"/>
  <c r="R1100" i="67"/>
  <c r="R1098" i="67"/>
  <c r="R1101" i="67"/>
  <c r="R1099" i="67"/>
  <c r="R1103" i="67"/>
  <c r="R1097" i="67"/>
  <c r="R1096" i="67"/>
  <c r="R1095" i="67"/>
  <c r="R1104" i="67"/>
  <c r="R532" i="67"/>
  <c r="R529" i="67"/>
  <c r="R527" i="67"/>
  <c r="R531" i="67"/>
  <c r="R526" i="67"/>
  <c r="R525" i="67"/>
  <c r="R530" i="67"/>
  <c r="R528" i="67"/>
  <c r="R1162" i="67"/>
  <c r="R554" i="67"/>
  <c r="R562" i="67"/>
  <c r="R549" i="67"/>
  <c r="R559" i="67"/>
  <c r="R547" i="67"/>
  <c r="R552" i="67"/>
  <c r="R550" i="67"/>
  <c r="R555" i="67"/>
  <c r="R561" i="67"/>
  <c r="R563" i="67"/>
  <c r="R565" i="67"/>
  <c r="R560" i="67"/>
  <c r="R553" i="67"/>
  <c r="R551" i="67"/>
  <c r="R548" i="67"/>
  <c r="R557" i="67"/>
  <c r="R556" i="67"/>
  <c r="R558" i="67"/>
  <c r="R546" i="67"/>
  <c r="R544" i="67"/>
  <c r="R545" i="67"/>
  <c r="R1150" i="67"/>
  <c r="R1145" i="67"/>
  <c r="R1151" i="67"/>
  <c r="R1148" i="67"/>
  <c r="R1149" i="67"/>
  <c r="R1146" i="67"/>
  <c r="R1147" i="67"/>
  <c r="R1144" i="67"/>
  <c r="R459" i="67"/>
  <c r="R460" i="67"/>
  <c r="R462" i="67"/>
  <c r="R461" i="67"/>
  <c r="R454" i="67"/>
  <c r="R453" i="67"/>
  <c r="R456" i="67"/>
  <c r="R457" i="67"/>
  <c r="R458" i="67"/>
  <c r="R455" i="67"/>
  <c r="R1130" i="67"/>
  <c r="R1136" i="67"/>
  <c r="R1133" i="67"/>
  <c r="R1134" i="67"/>
  <c r="R1135" i="67"/>
  <c r="R1137" i="67"/>
  <c r="R1131" i="67"/>
  <c r="R1129" i="67"/>
  <c r="R1132" i="67"/>
  <c r="R487" i="67"/>
  <c r="R491" i="67"/>
  <c r="R489" i="67"/>
  <c r="R490" i="67"/>
  <c r="R483" i="67"/>
  <c r="R488" i="67"/>
  <c r="R484" i="67"/>
  <c r="R482" i="67"/>
  <c r="R485" i="67"/>
  <c r="R486" i="67"/>
  <c r="R981" i="67"/>
  <c r="R1050" i="67"/>
  <c r="R1028" i="67"/>
  <c r="R1030" i="67"/>
  <c r="R992" i="67"/>
  <c r="R1031" i="67"/>
  <c r="R1051" i="67"/>
  <c r="R1032" i="67"/>
  <c r="R999" i="67"/>
  <c r="R1040" i="67"/>
  <c r="R1052" i="67"/>
  <c r="R1017" i="67"/>
  <c r="R1007" i="67"/>
  <c r="R1000" i="67"/>
  <c r="R1033" i="67"/>
  <c r="R990" i="67"/>
  <c r="R1008" i="67"/>
  <c r="R1026" i="67"/>
  <c r="R1012" i="67"/>
  <c r="R1053" i="67"/>
  <c r="R1054" i="67"/>
  <c r="R991" i="67"/>
  <c r="R1034" i="67"/>
  <c r="R1055" i="67"/>
  <c r="R1068" i="67"/>
  <c r="R1056" i="67"/>
  <c r="R1018" i="67"/>
  <c r="R1041" i="67"/>
  <c r="R1009" i="67"/>
  <c r="R1042" i="67"/>
  <c r="R1043" i="67"/>
  <c r="R1044" i="67"/>
  <c r="R1057" i="67"/>
  <c r="R995" i="67"/>
  <c r="R1058" i="67"/>
  <c r="R1045" i="67"/>
  <c r="R980" i="67"/>
  <c r="R1059" i="67"/>
  <c r="R1060" i="67"/>
  <c r="R982" i="67"/>
  <c r="R1047" i="67"/>
  <c r="R1004" i="67"/>
  <c r="R1035" i="67"/>
  <c r="R1029" i="67"/>
  <c r="R1019" i="67"/>
  <c r="R1061" i="67"/>
  <c r="R1062" i="67"/>
  <c r="R1005" i="67"/>
  <c r="R1013" i="67"/>
  <c r="R1001" i="67"/>
  <c r="R1063" i="67"/>
  <c r="R1027" i="67"/>
  <c r="R1020" i="67"/>
  <c r="R1021" i="67"/>
  <c r="R1039" i="67"/>
  <c r="R1048" i="67"/>
  <c r="R1064" i="67"/>
  <c r="R1036" i="67"/>
  <c r="R1037" i="67"/>
  <c r="R1022" i="67"/>
  <c r="R1038" i="67"/>
  <c r="R983" i="67"/>
  <c r="R986" i="67"/>
  <c r="R1049" i="67"/>
  <c r="R1025" i="67"/>
  <c r="R1006" i="67"/>
  <c r="R1010" i="67"/>
  <c r="R1014" i="67"/>
  <c r="R1023" i="67"/>
  <c r="R1011" i="67"/>
  <c r="R1015" i="67"/>
  <c r="R1002" i="67"/>
  <c r="R1016" i="67"/>
  <c r="R1065" i="67"/>
  <c r="R1066" i="67"/>
  <c r="R1003" i="67"/>
  <c r="R996" i="67"/>
  <c r="R997" i="67"/>
  <c r="R987" i="67"/>
  <c r="R993" i="67"/>
  <c r="R985" i="67"/>
  <c r="R988" i="67"/>
  <c r="R994" i="67"/>
  <c r="R998" i="67"/>
  <c r="R989" i="67"/>
  <c r="R984" i="67"/>
  <c r="R1067" i="67"/>
  <c r="R1046" i="67"/>
  <c r="R1220" i="67"/>
  <c r="R1230" i="67"/>
  <c r="R1233" i="67"/>
  <c r="R1237" i="67"/>
  <c r="R1239" i="67"/>
  <c r="R1238" i="67"/>
  <c r="R1234" i="67"/>
  <c r="R1235" i="67"/>
  <c r="R1206" i="67"/>
  <c r="R1210" i="67"/>
  <c r="R1207" i="67"/>
  <c r="R1211" i="67"/>
  <c r="R1212" i="67"/>
  <c r="R1221" i="67"/>
  <c r="R1213" i="67"/>
  <c r="R1214" i="67"/>
  <c r="R1204" i="67"/>
  <c r="R1224" i="67"/>
  <c r="R1222" i="67"/>
  <c r="R1215" i="67"/>
  <c r="R1225" i="67"/>
  <c r="R1232" i="67"/>
  <c r="R1236" i="67"/>
  <c r="R1231" i="67"/>
  <c r="R1216" i="67"/>
  <c r="R1208" i="67"/>
  <c r="R1209" i="67"/>
  <c r="R1217" i="67"/>
  <c r="R1202" i="67"/>
  <c r="R1226" i="67"/>
  <c r="R1227" i="67"/>
  <c r="R1228" i="67"/>
  <c r="R1218" i="67"/>
  <c r="R1223" i="67"/>
  <c r="R1219" i="67"/>
  <c r="R1203" i="67"/>
  <c r="R1205" i="67"/>
  <c r="R1229" i="67"/>
  <c r="R435" i="67"/>
  <c r="R434" i="67"/>
  <c r="R433" i="67"/>
  <c r="R432" i="67"/>
  <c r="R404" i="67"/>
  <c r="R408" i="67"/>
  <c r="R405" i="67"/>
  <c r="R406" i="67"/>
  <c r="R407" i="67"/>
  <c r="R409" i="67"/>
  <c r="R403" i="67"/>
  <c r="R422" i="67"/>
  <c r="R410" i="67"/>
  <c r="R430" i="67"/>
  <c r="R427" i="67"/>
  <c r="R415" i="67"/>
  <c r="R416" i="67"/>
  <c r="R417" i="67"/>
  <c r="R418" i="67"/>
  <c r="R423" i="67"/>
  <c r="R431" i="67"/>
  <c r="R429" i="67"/>
  <c r="R419" i="67"/>
  <c r="R420" i="67"/>
  <c r="R411" i="67"/>
  <c r="R412" i="67"/>
  <c r="R421" i="67"/>
  <c r="R424" i="67"/>
  <c r="R413" i="67"/>
  <c r="R428" i="67"/>
  <c r="R414" i="67"/>
  <c r="R426" i="67"/>
  <c r="R425" i="67"/>
  <c r="R320" i="67"/>
  <c r="R398" i="67"/>
  <c r="R389" i="67"/>
  <c r="R388" i="67"/>
  <c r="R390" i="67"/>
  <c r="R391" i="67"/>
  <c r="R397" i="67"/>
  <c r="R399" i="67"/>
  <c r="R392" i="67"/>
  <c r="R393" i="67"/>
  <c r="R387" i="67"/>
  <c r="R394" i="67"/>
  <c r="R395" i="67"/>
  <c r="R400" i="67"/>
  <c r="R385" i="67"/>
  <c r="R396" i="67"/>
  <c r="R401" i="67"/>
  <c r="R386" i="67"/>
  <c r="R402" i="67"/>
  <c r="R791" i="67"/>
  <c r="R769" i="67"/>
  <c r="R798" i="67"/>
  <c r="R817" i="67"/>
  <c r="R820" i="67"/>
  <c r="R821" i="67"/>
  <c r="R818" i="67"/>
  <c r="R822" i="67"/>
  <c r="R802" i="67"/>
  <c r="R800" i="67"/>
  <c r="R823" i="67"/>
  <c r="R803" i="67"/>
  <c r="R824" i="67"/>
  <c r="R781" i="67"/>
  <c r="R796" i="67"/>
  <c r="R782" i="67"/>
  <c r="R819" i="67"/>
  <c r="R804" i="67"/>
  <c r="R789" i="67"/>
  <c r="R792" i="67"/>
  <c r="R770" i="67"/>
  <c r="R775" i="67"/>
  <c r="R793" i="67"/>
  <c r="R805" i="67"/>
  <c r="R806" i="67"/>
  <c r="R765" i="67"/>
  <c r="R790" i="67"/>
  <c r="R807" i="67"/>
  <c r="R797" i="67"/>
  <c r="R783" i="67"/>
  <c r="R784" i="67"/>
  <c r="R785" i="67"/>
  <c r="R799" i="67"/>
  <c r="R801" i="67"/>
  <c r="R794" i="67"/>
  <c r="R808" i="67"/>
  <c r="R786" i="67"/>
  <c r="R809" i="67"/>
  <c r="R787" i="67"/>
  <c r="R776" i="67"/>
  <c r="R795" i="67"/>
  <c r="R825" i="67"/>
  <c r="R810" i="67"/>
  <c r="R811" i="67"/>
  <c r="R767" i="67"/>
  <c r="R771" i="67"/>
  <c r="R768" i="67"/>
  <c r="R777" i="67"/>
  <c r="R779" i="67"/>
  <c r="R766" i="67"/>
  <c r="R778" i="67"/>
  <c r="R772" i="67"/>
  <c r="R764" i="67"/>
  <c r="R780" i="67"/>
  <c r="R773" i="67"/>
  <c r="R774" i="67"/>
  <c r="R788" i="67"/>
  <c r="R812" i="67"/>
  <c r="R813" i="67"/>
  <c r="R814" i="67"/>
  <c r="R815" i="67"/>
  <c r="R816" i="67"/>
  <c r="R19" i="67"/>
  <c r="R28" i="67"/>
  <c r="R83" i="67"/>
  <c r="R36" i="67"/>
  <c r="R7" i="67"/>
  <c r="R37" i="67"/>
  <c r="R127" i="67"/>
  <c r="R128" i="67"/>
  <c r="R130" i="67"/>
  <c r="R131" i="67"/>
  <c r="R8" i="67"/>
  <c r="R78" i="67"/>
  <c r="R23" i="67"/>
  <c r="R16" i="67"/>
  <c r="R98" i="67"/>
  <c r="R70" i="67"/>
  <c r="R99" i="67"/>
  <c r="R100" i="67"/>
  <c r="R132" i="67"/>
  <c r="R29" i="67"/>
  <c r="R30" i="67"/>
  <c r="R41" i="67"/>
  <c r="R92" i="67"/>
  <c r="R47" i="67"/>
  <c r="R123" i="67"/>
  <c r="R101" i="67"/>
  <c r="R129" i="67"/>
  <c r="R4" i="67"/>
  <c r="R25" i="67"/>
  <c r="R56" i="67"/>
  <c r="R43" i="67"/>
  <c r="R97" i="67"/>
  <c r="R102" i="67"/>
  <c r="R80" i="67"/>
  <c r="R34" i="67"/>
  <c r="R12" i="67"/>
  <c r="R15" i="67"/>
  <c r="R93" i="67"/>
  <c r="R24" i="67"/>
  <c r="R44" i="67"/>
  <c r="R10" i="67"/>
  <c r="R133" i="67"/>
  <c r="R126" i="67"/>
  <c r="R69" i="67"/>
  <c r="R9" i="67"/>
  <c r="R13" i="67"/>
  <c r="R81" i="67"/>
  <c r="R5" i="67"/>
  <c r="R58" i="67"/>
  <c r="R79" i="67"/>
  <c r="R3" i="67"/>
  <c r="R103" i="67"/>
  <c r="R52" i="67"/>
  <c r="R82" i="67"/>
  <c r="R50" i="67"/>
  <c r="R31" i="67"/>
  <c r="R35" i="67"/>
  <c r="R67" i="67"/>
  <c r="R104" i="67"/>
  <c r="R59" i="67"/>
  <c r="R94" i="67"/>
  <c r="R71" i="67"/>
  <c r="R84" i="67"/>
  <c r="R105" i="67"/>
  <c r="R95" i="67"/>
  <c r="R53" i="67"/>
  <c r="R72" i="67"/>
  <c r="R38" i="67"/>
  <c r="R26" i="67"/>
  <c r="R20" i="67"/>
  <c r="R17" i="67"/>
  <c r="R106" i="67"/>
  <c r="R6" i="67"/>
  <c r="R40" i="67"/>
  <c r="R32" i="67"/>
  <c r="R39" i="67"/>
  <c r="R45" i="67"/>
  <c r="R46" i="67"/>
  <c r="R54" i="67"/>
  <c r="R21" i="67"/>
  <c r="R11" i="67"/>
  <c r="R85" i="67"/>
  <c r="R22" i="67"/>
  <c r="R73" i="67"/>
  <c r="R74" i="67"/>
  <c r="R27" i="67"/>
  <c r="R14" i="67"/>
  <c r="R18" i="67"/>
  <c r="R134" i="67"/>
  <c r="R135" i="67"/>
  <c r="R57" i="67"/>
  <c r="R68" i="67"/>
  <c r="R136" i="67"/>
  <c r="R137" i="67"/>
  <c r="R138" i="67"/>
  <c r="R139" i="67"/>
  <c r="R140" i="67"/>
  <c r="R141" i="67"/>
  <c r="R251" i="67"/>
  <c r="R51" i="67"/>
  <c r="R142" i="67"/>
  <c r="R107" i="67"/>
  <c r="R143" i="67"/>
  <c r="R144" i="67"/>
  <c r="R145" i="67"/>
  <c r="R146" i="67"/>
  <c r="R147" i="67"/>
  <c r="R148" i="67"/>
  <c r="R149" i="67"/>
  <c r="R60" i="67"/>
  <c r="R108" i="67"/>
  <c r="R150" i="67"/>
  <c r="R151" i="67"/>
  <c r="R152" i="67"/>
  <c r="R153" i="67"/>
  <c r="R75" i="67"/>
  <c r="R252" i="67"/>
  <c r="R154" i="67"/>
  <c r="R109" i="67"/>
  <c r="R155" i="67"/>
  <c r="R156" i="67"/>
  <c r="R157" i="67"/>
  <c r="R158" i="67"/>
  <c r="R159" i="67"/>
  <c r="R48" i="67"/>
  <c r="R110" i="67"/>
  <c r="R160" i="67"/>
  <c r="R161" i="67"/>
  <c r="R162" i="67"/>
  <c r="R163" i="67"/>
  <c r="R164" i="67"/>
  <c r="R242" i="67"/>
  <c r="R124" i="67"/>
  <c r="R165" i="67"/>
  <c r="R166" i="67"/>
  <c r="R167" i="67"/>
  <c r="R61" i="67"/>
  <c r="R86" i="67"/>
  <c r="R168" i="67"/>
  <c r="R62" i="67"/>
  <c r="R169" i="67"/>
  <c r="R243" i="67"/>
  <c r="R170" i="67"/>
  <c r="R171" i="67"/>
  <c r="R253" i="67"/>
  <c r="R63" i="67"/>
  <c r="R172" i="67"/>
  <c r="R173" i="67"/>
  <c r="R64" i="67"/>
  <c r="R111" i="67"/>
  <c r="R174" i="67"/>
  <c r="R175" i="67"/>
  <c r="R176" i="67"/>
  <c r="R65" i="67"/>
  <c r="R87" i="67"/>
  <c r="R244" i="67"/>
  <c r="R177" i="67"/>
  <c r="R178" i="67"/>
  <c r="R179" i="67"/>
  <c r="R239" i="67"/>
  <c r="R180" i="67"/>
  <c r="R181" i="67"/>
  <c r="R182" i="67"/>
  <c r="R183" i="67"/>
  <c r="R112" i="67"/>
  <c r="R33" i="67"/>
  <c r="R250" i="67"/>
  <c r="R184" i="67"/>
  <c r="R88" i="67"/>
  <c r="R185" i="67"/>
  <c r="R254" i="67"/>
  <c r="R186" i="67"/>
  <c r="R66" i="67"/>
  <c r="R187" i="67"/>
  <c r="R188" i="67"/>
  <c r="R189" i="67"/>
  <c r="R255" i="67"/>
  <c r="R190" i="67"/>
  <c r="R191" i="67"/>
  <c r="R192" i="67"/>
  <c r="R193" i="67"/>
  <c r="R96" i="67"/>
  <c r="R194" i="67"/>
  <c r="R195" i="67"/>
  <c r="R113" i="67"/>
  <c r="R196" i="67"/>
  <c r="R197" i="67"/>
  <c r="R198" i="67"/>
  <c r="R49" i="67"/>
  <c r="R199" i="67"/>
  <c r="R245" i="67"/>
  <c r="R89" i="67"/>
  <c r="R200" i="67"/>
  <c r="R256" i="67"/>
  <c r="R201" i="67"/>
  <c r="R202" i="67"/>
  <c r="R240" i="67"/>
  <c r="R203" i="67"/>
  <c r="R204" i="67"/>
  <c r="R125" i="67"/>
  <c r="R205" i="67"/>
  <c r="R206" i="67"/>
  <c r="R42" i="67"/>
  <c r="R114" i="67"/>
  <c r="R241" i="67"/>
  <c r="R207" i="67"/>
  <c r="R208" i="67"/>
  <c r="R115" i="67"/>
  <c r="R257" i="67"/>
  <c r="R90" i="67"/>
  <c r="R209" i="67"/>
  <c r="R116" i="67"/>
  <c r="R210" i="67"/>
  <c r="R238" i="67"/>
  <c r="R211" i="67"/>
  <c r="R246" i="67"/>
  <c r="R212" i="67"/>
  <c r="R117" i="67"/>
  <c r="R55" i="67"/>
  <c r="R118" i="67"/>
  <c r="R213" i="67"/>
  <c r="R119" i="67"/>
  <c r="R214" i="67"/>
  <c r="R215" i="67"/>
  <c r="R216" i="67"/>
  <c r="R247" i="67"/>
  <c r="R217" i="67"/>
  <c r="R258" i="67"/>
  <c r="R248" i="67"/>
  <c r="R120" i="67"/>
  <c r="R218" i="67"/>
  <c r="R219" i="67"/>
  <c r="R220" i="67"/>
  <c r="R221" i="67"/>
  <c r="R222" i="67"/>
  <c r="R121" i="67"/>
  <c r="R223" i="67"/>
  <c r="R224" i="67"/>
  <c r="R225" i="67"/>
  <c r="R226" i="67"/>
  <c r="R91" i="67"/>
  <c r="R227" i="67"/>
  <c r="R228" i="67"/>
  <c r="R76" i="67"/>
  <c r="R229" i="67"/>
  <c r="R259" i="67"/>
  <c r="R230" i="67"/>
  <c r="R122" i="67"/>
  <c r="R231" i="67"/>
  <c r="R77" i="67"/>
  <c r="R232" i="67"/>
  <c r="R233" i="67"/>
  <c r="R249" i="67"/>
  <c r="R234" i="67"/>
  <c r="R235" i="67"/>
  <c r="R236" i="67"/>
  <c r="R237" i="67"/>
  <c r="R262" i="67"/>
  <c r="R263" i="67"/>
  <c r="R1265" i="67"/>
  <c r="R1078" i="67"/>
  <c r="R1076" i="67"/>
  <c r="R1082" i="67"/>
  <c r="R1079" i="67"/>
  <c r="R1083" i="67"/>
  <c r="R1081" i="67"/>
  <c r="R1077" i="67"/>
  <c r="R1080" i="67"/>
  <c r="R1253" i="67"/>
  <c r="R1254" i="67"/>
  <c r="R1255" i="67"/>
  <c r="R1256" i="67"/>
  <c r="R1257" i="67"/>
  <c r="R1258" i="67"/>
  <c r="R1259" i="67"/>
  <c r="R1260" i="67"/>
  <c r="R1264" i="67"/>
  <c r="R1246" i="67"/>
  <c r="R1247" i="67"/>
  <c r="R1248" i="67"/>
  <c r="R1261" i="67"/>
  <c r="R1243" i="67"/>
  <c r="R1242" i="67"/>
  <c r="R1262" i="67"/>
  <c r="R1249" i="67"/>
  <c r="R1244" i="67"/>
  <c r="R1240" i="67"/>
  <c r="R1250" i="67"/>
  <c r="R1263" i="67"/>
  <c r="R1241" i="67"/>
  <c r="R1251" i="67"/>
  <c r="R1252" i="67"/>
  <c r="R1245" i="67"/>
  <c r="R334" i="67"/>
  <c r="R330" i="67"/>
  <c r="R327" i="67"/>
  <c r="R331" i="67"/>
  <c r="R326" i="67"/>
  <c r="R328" i="67"/>
  <c r="R329" i="67"/>
  <c r="R324" i="67"/>
  <c r="R325" i="67"/>
  <c r="R332" i="67"/>
  <c r="R321" i="67"/>
  <c r="R333" i="67"/>
  <c r="R323" i="67"/>
  <c r="R322" i="67"/>
  <c r="R727" i="67"/>
  <c r="R684" i="67"/>
  <c r="R687" i="67"/>
  <c r="R685" i="67"/>
  <c r="R706" i="67"/>
  <c r="R730" i="67"/>
  <c r="R733" i="67"/>
  <c r="R703" i="67"/>
  <c r="R683" i="67"/>
  <c r="R714" i="67"/>
  <c r="R715" i="67"/>
  <c r="R726" i="67"/>
  <c r="R707" i="67"/>
  <c r="R732" i="67"/>
  <c r="R734" i="67"/>
  <c r="R731" i="67"/>
  <c r="R735" i="67"/>
  <c r="R724" i="67"/>
  <c r="R736" i="67"/>
  <c r="R708" i="67"/>
  <c r="R709" i="67"/>
  <c r="R762" i="67"/>
  <c r="R737" i="67"/>
  <c r="R738" i="67"/>
  <c r="R688" i="67"/>
  <c r="R739" i="67"/>
  <c r="R702" i="67"/>
  <c r="R716" i="67"/>
  <c r="R740" i="67"/>
  <c r="R710" i="67"/>
  <c r="R694" i="67"/>
  <c r="R741" i="67"/>
  <c r="R742" i="67"/>
  <c r="R728" i="67"/>
  <c r="R743" i="67"/>
  <c r="R744" i="67"/>
  <c r="R696" i="67"/>
  <c r="R745" i="67"/>
  <c r="R717" i="67"/>
  <c r="R718" i="67"/>
  <c r="R711" i="67"/>
  <c r="R746" i="67"/>
  <c r="R747" i="67"/>
  <c r="R748" i="67"/>
  <c r="R749" i="67"/>
  <c r="R695" i="67"/>
  <c r="R750" i="67"/>
  <c r="R751" i="67"/>
  <c r="R752" i="67"/>
  <c r="R719" i="67"/>
  <c r="R725" i="67"/>
  <c r="R753" i="67"/>
  <c r="R754" i="67"/>
  <c r="R697" i="67"/>
  <c r="R720" i="67"/>
  <c r="R729" i="67"/>
  <c r="R704" i="67"/>
  <c r="R721" i="67"/>
  <c r="R689" i="67"/>
  <c r="R755" i="67"/>
  <c r="R756" i="67"/>
  <c r="R690" i="67"/>
  <c r="R705" i="67"/>
  <c r="R698" i="67"/>
  <c r="R699" i="67"/>
  <c r="R692" i="67"/>
  <c r="R712" i="67"/>
  <c r="R757" i="67"/>
  <c r="R758" i="67"/>
  <c r="R686" i="67"/>
  <c r="R700" i="67"/>
  <c r="R759" i="67"/>
  <c r="R722" i="67"/>
  <c r="R760" i="67"/>
  <c r="R761" i="67"/>
  <c r="R763" i="67"/>
  <c r="R723" i="67"/>
  <c r="R713" i="67"/>
  <c r="R691" i="67"/>
  <c r="R693" i="67"/>
  <c r="R701" i="67"/>
  <c r="R644" i="67"/>
  <c r="R632" i="67"/>
  <c r="R682" i="67"/>
  <c r="R1199" i="67"/>
  <c r="R645" i="67"/>
  <c r="R606" i="67"/>
  <c r="R619" i="67"/>
  <c r="R615" i="67"/>
  <c r="R662" i="67"/>
  <c r="R637" i="67"/>
  <c r="R663" i="67"/>
  <c r="R659" i="67"/>
  <c r="R657" i="67"/>
  <c r="R664" i="67"/>
  <c r="R596" i="67"/>
  <c r="R653" i="67"/>
  <c r="R665" i="67"/>
  <c r="R605" i="67"/>
  <c r="R651" i="67"/>
  <c r="R666" i="67"/>
  <c r="R607" i="67"/>
  <c r="R667" i="67"/>
  <c r="R611" i="67"/>
  <c r="R668" i="67"/>
  <c r="R620" i="67"/>
  <c r="R652" i="67"/>
  <c r="R587" i="67"/>
  <c r="R654" i="67"/>
  <c r="R585" i="67"/>
  <c r="R614" i="67"/>
  <c r="R608" i="67"/>
  <c r="R634" i="67"/>
  <c r="R638" i="67"/>
  <c r="R669" i="67"/>
  <c r="R621" i="67"/>
  <c r="R599" i="67"/>
  <c r="R670" i="67"/>
  <c r="R671" i="67"/>
  <c r="R639" i="67"/>
  <c r="R600" i="67"/>
  <c r="R593" i="67"/>
  <c r="R601" i="67"/>
  <c r="R609" i="67"/>
  <c r="R672" i="67"/>
  <c r="R635" i="67"/>
  <c r="R658" i="67"/>
  <c r="R640" i="67"/>
  <c r="R673" i="67"/>
  <c r="R594" i="67"/>
  <c r="R602" i="67"/>
  <c r="R590" i="67"/>
  <c r="R622" i="67"/>
  <c r="R612" i="67"/>
  <c r="R674" i="67"/>
  <c r="R641" i="67"/>
  <c r="R623" i="67"/>
  <c r="R675" i="67"/>
  <c r="R676" i="67"/>
  <c r="R586" i="67"/>
  <c r="R603" i="67"/>
  <c r="R616" i="67"/>
  <c r="R633" i="67"/>
  <c r="R636" i="67"/>
  <c r="R624" i="67"/>
  <c r="R617" i="67"/>
  <c r="R591" i="67"/>
  <c r="R625" i="67"/>
  <c r="R656" i="67"/>
  <c r="R677" i="67"/>
  <c r="R678" i="67"/>
  <c r="R646" i="67"/>
  <c r="R626" i="67"/>
  <c r="R627" i="67"/>
  <c r="R592" i="67"/>
  <c r="R679" i="67"/>
  <c r="R655" i="67"/>
  <c r="R647" i="67"/>
  <c r="R648" i="67"/>
  <c r="R610" i="67"/>
  <c r="R597" i="67"/>
  <c r="R642" i="67"/>
  <c r="R631" i="67"/>
  <c r="R588" i="67"/>
  <c r="R630" i="67"/>
  <c r="R649" i="67"/>
  <c r="R628" i="67"/>
  <c r="R650" i="67"/>
  <c r="R660" i="67"/>
  <c r="R661" i="67"/>
  <c r="R680" i="67"/>
  <c r="R589" i="67"/>
  <c r="R613" i="67"/>
  <c r="R629" i="67"/>
  <c r="R598" i="67"/>
  <c r="R604" i="67"/>
  <c r="R681" i="67"/>
  <c r="R618" i="67"/>
  <c r="R595" i="67"/>
  <c r="R643" i="67"/>
  <c r="R1089" i="67"/>
  <c r="R1085" i="67"/>
  <c r="R1086" i="67"/>
  <c r="R1090" i="67"/>
  <c r="R1093" i="67"/>
  <c r="R1084" i="67"/>
  <c r="R1091" i="67"/>
  <c r="R1094" i="67"/>
  <c r="R1092" i="67"/>
  <c r="R1087" i="67"/>
  <c r="R1088" i="67"/>
  <c r="R1156" i="67"/>
  <c r="R1158" i="67"/>
  <c r="R1157" i="67"/>
  <c r="R940" i="67"/>
  <c r="R960" i="67"/>
  <c r="R961" i="67"/>
  <c r="R941" i="67"/>
  <c r="R942" i="67"/>
  <c r="R929" i="67"/>
  <c r="R931" i="67"/>
  <c r="R943" i="67"/>
  <c r="R944" i="67"/>
  <c r="R933" i="67"/>
  <c r="R934" i="67"/>
  <c r="R945" i="67"/>
  <c r="R958" i="67"/>
  <c r="R936" i="67"/>
  <c r="R938" i="67"/>
  <c r="R946" i="67"/>
  <c r="R947" i="67"/>
  <c r="R948" i="67"/>
  <c r="R927" i="67"/>
  <c r="R949" i="67"/>
  <c r="R928" i="67"/>
  <c r="R930" i="67"/>
  <c r="R950" i="67"/>
  <c r="R962" i="67"/>
  <c r="R932" i="67"/>
  <c r="R939" i="67"/>
  <c r="R963" i="67"/>
  <c r="R959" i="67"/>
  <c r="R937" i="67"/>
  <c r="R926" i="67"/>
  <c r="R951" i="67"/>
  <c r="R953" i="67"/>
  <c r="R954" i="67"/>
  <c r="R955" i="67"/>
  <c r="R956" i="67"/>
  <c r="R935" i="67"/>
  <c r="R957" i="67"/>
  <c r="R952" i="67"/>
  <c r="R1195" i="67"/>
  <c r="R1198" i="67"/>
  <c r="R1192" i="67"/>
  <c r="R1189" i="67"/>
  <c r="R1196" i="67"/>
  <c r="R1200" i="67"/>
  <c r="R1193" i="67"/>
  <c r="R1191" i="67"/>
  <c r="R1197" i="67"/>
  <c r="R1194" i="67"/>
  <c r="R1190" i="67"/>
  <c r="R578" i="67"/>
  <c r="R581" i="67"/>
  <c r="R575" i="67"/>
  <c r="R579" i="67"/>
  <c r="R580" i="67"/>
  <c r="R576" i="67"/>
  <c r="R577" i="67"/>
  <c r="S940" i="67"/>
  <c r="S960" i="67"/>
  <c r="S1100" i="67"/>
  <c r="S19" i="67"/>
  <c r="S643" i="67"/>
  <c r="S28" i="67"/>
  <c r="S83" i="67"/>
  <c r="S554" i="67"/>
  <c r="S1107" i="67"/>
  <c r="S606" i="67"/>
  <c r="S404" i="67"/>
  <c r="S479" i="67"/>
  <c r="S1253" i="67"/>
  <c r="S506" i="67"/>
  <c r="S961" i="67"/>
  <c r="S546" i="67"/>
  <c r="S941" i="67"/>
  <c r="S504" i="67"/>
  <c r="S36" i="67"/>
  <c r="S7" i="67"/>
  <c r="S619" i="67"/>
  <c r="S562" i="67"/>
  <c r="S549" i="67"/>
  <c r="S37" i="67"/>
  <c r="S942" i="67"/>
  <c r="S447" i="67"/>
  <c r="S127" i="67"/>
  <c r="S128" i="67"/>
  <c r="S615" i="67"/>
  <c r="S408" i="67"/>
  <c r="S436" i="67"/>
  <c r="S1117" i="67"/>
  <c r="S481" i="67"/>
  <c r="S346" i="67"/>
  <c r="S1114" i="67"/>
  <c r="S130" i="67"/>
  <c r="S1089" i="67"/>
  <c r="S1121" i="67"/>
  <c r="S131" i="67"/>
  <c r="S398" i="67"/>
  <c r="S929" i="67"/>
  <c r="S662" i="67"/>
  <c r="S8" i="67"/>
  <c r="S637" i="67"/>
  <c r="S422" i="67"/>
  <c r="S1254" i="67"/>
  <c r="S78" i="67"/>
  <c r="S359" i="67"/>
  <c r="S383" i="67"/>
  <c r="S487" i="67"/>
  <c r="S663" i="67"/>
  <c r="S23" i="67"/>
  <c r="S659" i="67"/>
  <c r="S410" i="67"/>
  <c r="S382" i="67"/>
  <c r="S389" i="67"/>
  <c r="S430" i="67"/>
  <c r="S1098" i="67"/>
  <c r="S16" i="67"/>
  <c r="S512" i="67"/>
  <c r="S427" i="67"/>
  <c r="S523" i="67"/>
  <c r="S1085" i="67"/>
  <c r="S459" i="67"/>
  <c r="S1086" i="67"/>
  <c r="S98" i="67"/>
  <c r="S415" i="67"/>
  <c r="S524" i="67"/>
  <c r="S70" i="67"/>
  <c r="S518" i="67"/>
  <c r="S657" i="67"/>
  <c r="S501" i="67"/>
  <c r="S270" i="67"/>
  <c r="S1195" i="67"/>
  <c r="S559" i="67"/>
  <c r="S664" i="67"/>
  <c r="S578" i="67"/>
  <c r="S460" i="67"/>
  <c r="S435" i="67"/>
  <c r="S522" i="67"/>
  <c r="S931" i="67"/>
  <c r="S358" i="67"/>
  <c r="S1125" i="67"/>
  <c r="S1122" i="67"/>
  <c r="S1220" i="67"/>
  <c r="S1198" i="67"/>
  <c r="S339" i="67"/>
  <c r="S99" i="67"/>
  <c r="S1101" i="67"/>
  <c r="S596" i="67"/>
  <c r="S364" i="67"/>
  <c r="S388" i="67"/>
  <c r="S502" i="67"/>
  <c r="S434" i="67"/>
  <c r="S416" i="67"/>
  <c r="S653" i="67"/>
  <c r="S1192" i="67"/>
  <c r="S374" i="67"/>
  <c r="S405" i="67"/>
  <c r="S1230" i="67"/>
  <c r="S100" i="67"/>
  <c r="S539" i="67"/>
  <c r="S353" i="67"/>
  <c r="S532" i="67"/>
  <c r="S519" i="67"/>
  <c r="S665" i="67"/>
  <c r="S262" i="67"/>
  <c r="S605" i="67"/>
  <c r="S365" i="67"/>
  <c r="S472" i="67"/>
  <c r="S651" i="67"/>
  <c r="S462" i="67"/>
  <c r="S132" i="67"/>
  <c r="S581" i="67"/>
  <c r="S362" i="67"/>
  <c r="S1189" i="67"/>
  <c r="S29" i="67"/>
  <c r="S30" i="67"/>
  <c r="S1196" i="67"/>
  <c r="S335" i="67"/>
  <c r="S943" i="67"/>
  <c r="S41" i="67"/>
  <c r="S507" i="67"/>
  <c r="S1200" i="67"/>
  <c r="S92" i="67"/>
  <c r="S47" i="67"/>
  <c r="S1233" i="67"/>
  <c r="S390" i="67"/>
  <c r="S123" i="67"/>
  <c r="S944" i="67"/>
  <c r="S101" i="67"/>
  <c r="S406" i="67"/>
  <c r="S513" i="67"/>
  <c r="S529" i="67"/>
  <c r="S129" i="67"/>
  <c r="S568" i="67"/>
  <c r="S444" i="67"/>
  <c r="S391" i="67"/>
  <c r="S666" i="67"/>
  <c r="S607" i="67"/>
  <c r="S933" i="67"/>
  <c r="S667" i="67"/>
  <c r="S547" i="67"/>
  <c r="S527" i="67"/>
  <c r="S611" i="67"/>
  <c r="S1255" i="67"/>
  <c r="S417" i="67"/>
  <c r="S668" i="67"/>
  <c r="S4" i="67"/>
  <c r="S620" i="67"/>
  <c r="S514" i="67"/>
  <c r="S934" i="67"/>
  <c r="S397" i="67"/>
  <c r="S652" i="67"/>
  <c r="S366" i="67"/>
  <c r="S375" i="67"/>
  <c r="S316" i="67"/>
  <c r="S266" i="67"/>
  <c r="S25" i="67"/>
  <c r="S264" i="67"/>
  <c r="S352" i="67"/>
  <c r="S418" i="67"/>
  <c r="S521" i="67"/>
  <c r="S56" i="67"/>
  <c r="S341" i="67"/>
  <c r="S587" i="67"/>
  <c r="S552" i="67"/>
  <c r="S376" i="67"/>
  <c r="S1090" i="67"/>
  <c r="S343" i="67"/>
  <c r="S43" i="67"/>
  <c r="S654" i="67"/>
  <c r="S360" i="67"/>
  <c r="S945" i="67"/>
  <c r="S575" i="67"/>
  <c r="S1126" i="67"/>
  <c r="S1099" i="67"/>
  <c r="S399" i="67"/>
  <c r="S585" i="67"/>
  <c r="S97" i="67"/>
  <c r="S407" i="67"/>
  <c r="S392" i="67"/>
  <c r="S614" i="67"/>
  <c r="S958" i="67"/>
  <c r="S433" i="67"/>
  <c r="S102" i="67"/>
  <c r="S608" i="67"/>
  <c r="S393" i="67"/>
  <c r="S1105" i="67"/>
  <c r="S936" i="67"/>
  <c r="S80" i="67"/>
  <c r="S467" i="67"/>
  <c r="S260" i="67"/>
  <c r="S351" i="67"/>
  <c r="S34" i="67"/>
  <c r="S354" i="67"/>
  <c r="S634" i="67"/>
  <c r="S638" i="67"/>
  <c r="S669" i="67"/>
  <c r="S621" i="67"/>
  <c r="S1111" i="67"/>
  <c r="S1109" i="67"/>
  <c r="S599" i="67"/>
  <c r="S1193" i="67"/>
  <c r="S409" i="67"/>
  <c r="S466" i="67"/>
  <c r="S12" i="67"/>
  <c r="S15" i="67"/>
  <c r="S536" i="67"/>
  <c r="S423" i="67"/>
  <c r="S670" i="67"/>
  <c r="S550" i="67"/>
  <c r="S93" i="67"/>
  <c r="S1110" i="67"/>
  <c r="S387" i="67"/>
  <c r="S272" i="67"/>
  <c r="S431" i="67"/>
  <c r="S1106" i="67"/>
  <c r="S24" i="67"/>
  <c r="S44" i="67"/>
  <c r="S544" i="67"/>
  <c r="S10" i="67"/>
  <c r="S567" i="67"/>
  <c r="S531" i="67"/>
  <c r="S133" i="67"/>
  <c r="S429" i="67"/>
  <c r="S520" i="67"/>
  <c r="S126" i="67"/>
  <c r="S671" i="67"/>
  <c r="S69" i="67"/>
  <c r="S394" i="67"/>
  <c r="S9" i="67"/>
  <c r="S1256" i="67"/>
  <c r="S1156" i="67"/>
  <c r="S468" i="67"/>
  <c r="S938" i="67"/>
  <c r="S1237" i="67"/>
  <c r="S946" i="67"/>
  <c r="S13" i="67"/>
  <c r="S419" i="67"/>
  <c r="S639" i="67"/>
  <c r="S947" i="67"/>
  <c r="S948" i="67"/>
  <c r="S600" i="67"/>
  <c r="S420" i="67"/>
  <c r="S1239" i="67"/>
  <c r="S1103" i="67"/>
  <c r="S464" i="67"/>
  <c r="S593" i="67"/>
  <c r="S378" i="67"/>
  <c r="S81" i="67"/>
  <c r="S1238" i="67"/>
  <c r="S411" i="67"/>
  <c r="S5" i="67"/>
  <c r="S395" i="67"/>
  <c r="S927" i="67"/>
  <c r="S601" i="67"/>
  <c r="S1108" i="67"/>
  <c r="S515" i="67"/>
  <c r="S1191" i="67"/>
  <c r="S569" i="67"/>
  <c r="S609" i="67"/>
  <c r="S58" i="67"/>
  <c r="S672" i="67"/>
  <c r="S79" i="67"/>
  <c r="S635" i="67"/>
  <c r="S314" i="67"/>
  <c r="S658" i="67"/>
  <c r="S3" i="67"/>
  <c r="S400" i="67"/>
  <c r="S503" i="67"/>
  <c r="S349" i="67"/>
  <c r="S103" i="67"/>
  <c r="S385" i="67"/>
  <c r="S412" i="67"/>
  <c r="S52" i="67"/>
  <c r="S949" i="67"/>
  <c r="S640" i="67"/>
  <c r="S541" i="67"/>
  <c r="S673" i="67"/>
  <c r="S928" i="67"/>
  <c r="S381" i="67"/>
  <c r="S594" i="67"/>
  <c r="S421" i="67"/>
  <c r="S930" i="67"/>
  <c r="S379" i="67"/>
  <c r="S82" i="67"/>
  <c r="S396" i="67"/>
  <c r="S602" i="67"/>
  <c r="S555" i="67"/>
  <c r="S950" i="67"/>
  <c r="S590" i="67"/>
  <c r="S50" i="67"/>
  <c r="S31" i="67"/>
  <c r="S450" i="67"/>
  <c r="S35" i="67"/>
  <c r="S622" i="67"/>
  <c r="S496" i="67"/>
  <c r="S491" i="67"/>
  <c r="S461" i="67"/>
  <c r="S424" i="67"/>
  <c r="S612" i="67"/>
  <c r="S674" i="67"/>
  <c r="S413" i="67"/>
  <c r="S480" i="67"/>
  <c r="S67" i="67"/>
  <c r="S104" i="67"/>
  <c r="S59" i="67"/>
  <c r="S561" i="67"/>
  <c r="S641" i="67"/>
  <c r="S1197" i="67"/>
  <c r="S962" i="67"/>
  <c r="S1093" i="67"/>
  <c r="S1257" i="67"/>
  <c r="S271" i="67"/>
  <c r="S1258" i="67"/>
  <c r="S489" i="67"/>
  <c r="S1259" i="67"/>
  <c r="S348" i="67"/>
  <c r="S623" i="67"/>
  <c r="S1084" i="67"/>
  <c r="S1158" i="67"/>
  <c r="S94" i="67"/>
  <c r="S71" i="67"/>
  <c r="S932" i="67"/>
  <c r="S675" i="67"/>
  <c r="S84" i="67"/>
  <c r="S105" i="67"/>
  <c r="S1091" i="67"/>
  <c r="S676" i="67"/>
  <c r="S428" i="67"/>
  <c r="S586" i="67"/>
  <c r="S939" i="67"/>
  <c r="S603" i="67"/>
  <c r="S616" i="67"/>
  <c r="S95" i="67"/>
  <c r="S563" i="67"/>
  <c r="S493" i="67"/>
  <c r="S1194" i="67"/>
  <c r="S361" i="67"/>
  <c r="S53" i="67"/>
  <c r="S963" i="67"/>
  <c r="S377" i="67"/>
  <c r="S490" i="67"/>
  <c r="S344" i="67"/>
  <c r="S633" i="67"/>
  <c r="S959" i="67"/>
  <c r="S72" i="67"/>
  <c r="S38" i="67"/>
  <c r="S342" i="67"/>
  <c r="S26" i="67"/>
  <c r="S414" i="67"/>
  <c r="S1157" i="67"/>
  <c r="S432" i="67"/>
  <c r="S1118" i="67"/>
  <c r="S1234" i="67"/>
  <c r="S565" i="67"/>
  <c r="S1260" i="67"/>
  <c r="S454" i="67"/>
  <c r="S636" i="67"/>
  <c r="S20" i="67"/>
  <c r="S624" i="67"/>
  <c r="S17" i="67"/>
  <c r="S617" i="67"/>
  <c r="S1094" i="67"/>
  <c r="S448" i="67"/>
  <c r="S560" i="67"/>
  <c r="S426" i="67"/>
  <c r="S937" i="67"/>
  <c r="S345" i="67"/>
  <c r="S384" i="67"/>
  <c r="S401" i="67"/>
  <c r="S1235" i="67"/>
  <c r="S363" i="67"/>
  <c r="S1113" i="67"/>
  <c r="S106" i="67"/>
  <c r="S926" i="67"/>
  <c r="S1119" i="67"/>
  <c r="S315" i="67"/>
  <c r="S425" i="67"/>
  <c r="S6" i="67"/>
  <c r="S591" i="67"/>
  <c r="S625" i="67"/>
  <c r="S656" i="67"/>
  <c r="S951" i="67"/>
  <c r="S677" i="67"/>
  <c r="S380" i="67"/>
  <c r="S1206" i="67"/>
  <c r="S1264" i="67"/>
  <c r="S981" i="67"/>
  <c r="S1050" i="67"/>
  <c r="S1028" i="67"/>
  <c r="S974" i="67"/>
  <c r="S1030" i="67"/>
  <c r="S992" i="67"/>
  <c r="S1031" i="67"/>
  <c r="S334" i="67"/>
  <c r="S330" i="67"/>
  <c r="S1051" i="67"/>
  <c r="S1032" i="67"/>
  <c r="S327" i="67"/>
  <c r="S999" i="67"/>
  <c r="S1040" i="67"/>
  <c r="S1052" i="67"/>
  <c r="S1017" i="67"/>
  <c r="S1007" i="67"/>
  <c r="S975" i="67"/>
  <c r="S976" i="67"/>
  <c r="S1000" i="67"/>
  <c r="S1033" i="67"/>
  <c r="S990" i="67"/>
  <c r="S331" i="67"/>
  <c r="S966" i="67"/>
  <c r="S1008" i="67"/>
  <c r="S971" i="67"/>
  <c r="S1078" i="67"/>
  <c r="S1026" i="67"/>
  <c r="S1012" i="67"/>
  <c r="S1053" i="67"/>
  <c r="S1054" i="67"/>
  <c r="S991" i="67"/>
  <c r="S964" i="67"/>
  <c r="S1034" i="67"/>
  <c r="S1055" i="67"/>
  <c r="S1068" i="67"/>
  <c r="S1056" i="67"/>
  <c r="S1018" i="67"/>
  <c r="S1041" i="67"/>
  <c r="S1009" i="67"/>
  <c r="S1042" i="67"/>
  <c r="S1043" i="67"/>
  <c r="S1044" i="67"/>
  <c r="S1057" i="67"/>
  <c r="S995" i="67"/>
  <c r="S977" i="67"/>
  <c r="S1058" i="67"/>
  <c r="S1045" i="67"/>
  <c r="S980" i="67"/>
  <c r="S1059" i="67"/>
  <c r="S326" i="67"/>
  <c r="S1060" i="67"/>
  <c r="S982" i="67"/>
  <c r="S978" i="67"/>
  <c r="S1047" i="67"/>
  <c r="S584" i="67"/>
  <c r="S1004" i="67"/>
  <c r="S1035" i="67"/>
  <c r="S1029" i="67"/>
  <c r="S1019" i="67"/>
  <c r="S967" i="67"/>
  <c r="S1061" i="67"/>
  <c r="S1062" i="67"/>
  <c r="S1005" i="67"/>
  <c r="S1013" i="67"/>
  <c r="S1001" i="67"/>
  <c r="S1063" i="67"/>
  <c r="S1027" i="67"/>
  <c r="S328" i="67"/>
  <c r="S1020" i="67"/>
  <c r="S1021" i="67"/>
  <c r="S1039" i="67"/>
  <c r="S1048" i="67"/>
  <c r="S329" i="67"/>
  <c r="S1076" i="67"/>
  <c r="S1064" i="67"/>
  <c r="S1036" i="67"/>
  <c r="S1082" i="67"/>
  <c r="S324" i="67"/>
  <c r="S325" i="67"/>
  <c r="S1037" i="67"/>
  <c r="S965" i="67"/>
  <c r="S1022" i="67"/>
  <c r="S1038" i="67"/>
  <c r="S983" i="67"/>
  <c r="S332" i="67"/>
  <c r="S1079" i="67"/>
  <c r="S986" i="67"/>
  <c r="S321" i="67"/>
  <c r="S1049" i="67"/>
  <c r="S1025" i="67"/>
  <c r="S333" i="67"/>
  <c r="S1006" i="67"/>
  <c r="S1010" i="67"/>
  <c r="S1014" i="67"/>
  <c r="S1083" i="67"/>
  <c r="S1023" i="67"/>
  <c r="S1011" i="67"/>
  <c r="S972" i="67"/>
  <c r="S1081" i="67"/>
  <c r="S1015" i="67"/>
  <c r="S1002" i="67"/>
  <c r="S323" i="67"/>
  <c r="S1016" i="67"/>
  <c r="S1065" i="67"/>
  <c r="S1066" i="67"/>
  <c r="S1003" i="67"/>
  <c r="S973" i="67"/>
  <c r="S791" i="67"/>
  <c r="S899" i="67"/>
  <c r="S1172" i="67"/>
  <c r="S1130" i="67"/>
  <c r="S727" i="67"/>
  <c r="S295" i="67"/>
  <c r="S684" i="67"/>
  <c r="S914" i="67"/>
  <c r="S687" i="67"/>
  <c r="S769" i="67"/>
  <c r="S851" i="67"/>
  <c r="S685" i="67"/>
  <c r="S852" i="67"/>
  <c r="S706" i="67"/>
  <c r="S888" i="67"/>
  <c r="S843" i="67"/>
  <c r="S1173" i="67"/>
  <c r="S1150" i="67"/>
  <c r="S283" i="67"/>
  <c r="S892" i="67"/>
  <c r="S798" i="67"/>
  <c r="S817" i="67"/>
  <c r="S274" i="67"/>
  <c r="S820" i="67"/>
  <c r="S1145" i="67"/>
  <c r="S730" i="67"/>
  <c r="S887" i="67"/>
  <c r="S284" i="67"/>
  <c r="S733" i="67"/>
  <c r="S821" i="67"/>
  <c r="S831" i="67"/>
  <c r="S703" i="67"/>
  <c r="S683" i="67"/>
  <c r="S282" i="67"/>
  <c r="S714" i="67"/>
  <c r="S715" i="67"/>
  <c r="S726" i="67"/>
  <c r="S900" i="67"/>
  <c r="S296" i="67"/>
  <c r="S297" i="67"/>
  <c r="S882" i="67"/>
  <c r="S1174" i="67"/>
  <c r="S836" i="67"/>
  <c r="S707" i="67"/>
  <c r="S818" i="67"/>
  <c r="S1175" i="67"/>
  <c r="S732" i="67"/>
  <c r="S734" i="67"/>
  <c r="S837" i="67"/>
  <c r="S731" i="67"/>
  <c r="S735" i="67"/>
  <c r="S873" i="67"/>
  <c r="S822" i="67"/>
  <c r="S724" i="67"/>
  <c r="S736" i="67"/>
  <c r="S802" i="67"/>
  <c r="S853" i="67"/>
  <c r="S1186" i="67"/>
  <c r="S298" i="67"/>
  <c r="S708" i="67"/>
  <c r="S847" i="67"/>
  <c r="S299" i="67"/>
  <c r="S709" i="67"/>
  <c r="S917" i="67"/>
  <c r="S915" i="67"/>
  <c r="S1151" i="67"/>
  <c r="S800" i="67"/>
  <c r="S762" i="67"/>
  <c r="S737" i="67"/>
  <c r="S738" i="67"/>
  <c r="S845" i="67"/>
  <c r="S854" i="67"/>
  <c r="S688" i="67"/>
  <c r="S739" i="67"/>
  <c r="S702" i="67"/>
  <c r="S716" i="67"/>
  <c r="S740" i="67"/>
  <c r="S890" i="67"/>
  <c r="S1171" i="67"/>
  <c r="S1136" i="67"/>
  <c r="S901" i="67"/>
  <c r="S855" i="67"/>
  <c r="S275" i="67"/>
  <c r="S710" i="67"/>
  <c r="S884" i="67"/>
  <c r="S694" i="67"/>
  <c r="S741" i="67"/>
  <c r="S923" i="67"/>
  <c r="S1133" i="67"/>
  <c r="S742" i="67"/>
  <c r="S898" i="67"/>
  <c r="S823" i="67"/>
  <c r="S877" i="67"/>
  <c r="S277" i="67"/>
  <c r="S803" i="67"/>
  <c r="S300" i="67"/>
  <c r="S1134" i="67"/>
  <c r="S1176" i="67"/>
  <c r="S824" i="67"/>
  <c r="S728" i="67"/>
  <c r="S835" i="67"/>
  <c r="S743" i="67"/>
  <c r="S293" i="67"/>
  <c r="S781" i="67"/>
  <c r="S856" i="67"/>
  <c r="S924" i="67"/>
  <c r="S285" i="67"/>
  <c r="S796" i="67"/>
  <c r="S1148" i="67"/>
  <c r="S744" i="67"/>
  <c r="S292" i="67"/>
  <c r="S782" i="67"/>
  <c r="S301" i="67"/>
  <c r="S696" i="67"/>
  <c r="S874" i="67"/>
  <c r="S745" i="67"/>
  <c r="S717" i="67"/>
  <c r="S921" i="67"/>
  <c r="S1138" i="67"/>
  <c r="S718" i="67"/>
  <c r="S848" i="67"/>
  <c r="S844" i="67"/>
  <c r="S711" i="67"/>
  <c r="S286" i="67"/>
  <c r="S289" i="67"/>
  <c r="S1188" i="67"/>
  <c r="S1177" i="67"/>
  <c r="S819" i="67"/>
  <c r="S746" i="67"/>
  <c r="S747" i="67"/>
  <c r="S902" i="67"/>
  <c r="S804" i="67"/>
  <c r="S857" i="67"/>
  <c r="S846" i="67"/>
  <c r="S838" i="67"/>
  <c r="S839" i="67"/>
  <c r="S858" i="67"/>
  <c r="S859" i="67"/>
  <c r="S748" i="67"/>
  <c r="S1139" i="67"/>
  <c r="S749" i="67"/>
  <c r="S889" i="67"/>
  <c r="S883" i="67"/>
  <c r="S789" i="67"/>
  <c r="S695" i="67"/>
  <c r="S750" i="67"/>
  <c r="S279" i="67"/>
  <c r="S792" i="67"/>
  <c r="S860" i="67"/>
  <c r="S861" i="67"/>
  <c r="S1184" i="67"/>
  <c r="S862" i="67"/>
  <c r="S770" i="67"/>
  <c r="S1149" i="67"/>
  <c r="S302" i="67"/>
  <c r="S751" i="67"/>
  <c r="S903" i="67"/>
  <c r="S918" i="67"/>
  <c r="S291" i="67"/>
  <c r="S849" i="67"/>
  <c r="S775" i="67"/>
  <c r="S752" i="67"/>
  <c r="S863" i="67"/>
  <c r="S793" i="67"/>
  <c r="S805" i="67"/>
  <c r="S719" i="67"/>
  <c r="S806" i="67"/>
  <c r="S864" i="67"/>
  <c r="S287" i="67"/>
  <c r="S885" i="67"/>
  <c r="S832" i="67"/>
  <c r="S765" i="67"/>
  <c r="S725" i="67"/>
  <c r="S886" i="67"/>
  <c r="S850" i="67"/>
  <c r="S753" i="67"/>
  <c r="S840" i="67"/>
  <c r="S754" i="67"/>
  <c r="S1146" i="67"/>
  <c r="S697" i="67"/>
  <c r="S290" i="67"/>
  <c r="S891" i="67"/>
  <c r="S790" i="67"/>
  <c r="S720" i="67"/>
  <c r="S1141" i="67"/>
  <c r="S807" i="67"/>
  <c r="S797" i="67"/>
  <c r="S783" i="67"/>
  <c r="S729" i="67"/>
  <c r="S704" i="67"/>
  <c r="S721" i="67"/>
  <c r="S904" i="67"/>
  <c r="S689" i="67"/>
  <c r="S841" i="67"/>
  <c r="S1182" i="67"/>
  <c r="S784" i="67"/>
  <c r="S755" i="67"/>
  <c r="S756" i="67"/>
  <c r="S865" i="67"/>
  <c r="S785" i="67"/>
  <c r="S893" i="67"/>
  <c r="S288" i="67"/>
  <c r="S294" i="67"/>
  <c r="S842" i="67"/>
  <c r="S1143" i="67"/>
  <c r="S1154" i="67"/>
  <c r="S1178" i="67"/>
  <c r="S905" i="67"/>
  <c r="S919" i="67"/>
  <c r="S866" i="67"/>
  <c r="S1153" i="67"/>
  <c r="S303" i="67"/>
  <c r="S834" i="67"/>
  <c r="S304" i="67"/>
  <c r="S867" i="67"/>
  <c r="S911" i="67"/>
  <c r="S912" i="67"/>
  <c r="S894" i="67"/>
  <c r="S690" i="67"/>
  <c r="S1168" i="67"/>
  <c r="S1179" i="67"/>
  <c r="S799" i="67"/>
  <c r="S705" i="67"/>
  <c r="S922" i="67"/>
  <c r="S868" i="67"/>
  <c r="S698" i="67"/>
  <c r="S699" i="67"/>
  <c r="S1142" i="67"/>
  <c r="S801" i="67"/>
  <c r="S1164" i="67"/>
  <c r="S906" i="67"/>
  <c r="S794" i="67"/>
  <c r="S692" i="67"/>
  <c r="S910" i="67"/>
  <c r="S1183" i="67"/>
  <c r="S876" i="67"/>
  <c r="S1163" i="67"/>
  <c r="S712" i="67"/>
  <c r="S757" i="67"/>
  <c r="S808" i="67"/>
  <c r="S305" i="67"/>
  <c r="S1185" i="67"/>
  <c r="S758" i="67"/>
  <c r="S686" i="67"/>
  <c r="S700" i="67"/>
  <c r="S786" i="67"/>
  <c r="S907" i="67"/>
  <c r="S809" i="67"/>
  <c r="S878" i="67"/>
  <c r="S1135" i="67"/>
  <c r="S787" i="67"/>
  <c r="S1169" i="67"/>
  <c r="S776" i="67"/>
  <c r="S759" i="67"/>
  <c r="S795" i="67"/>
  <c r="S825" i="67"/>
  <c r="S925" i="67"/>
  <c r="S722" i="67"/>
  <c r="S810" i="67"/>
  <c r="S872" i="67"/>
  <c r="S811" i="67"/>
  <c r="S1187" i="67"/>
  <c r="S881" i="67"/>
  <c r="S281" i="67"/>
  <c r="S869" i="67"/>
  <c r="S760" i="67"/>
  <c r="S761" i="67"/>
  <c r="S1137" i="67"/>
  <c r="S870" i="67"/>
  <c r="S908" i="67"/>
  <c r="S443" i="67"/>
  <c r="S1102" i="67"/>
  <c r="S564" i="67"/>
  <c r="S533" i="67"/>
  <c r="S355" i="67"/>
  <c r="S470" i="67"/>
  <c r="S356" i="67"/>
  <c r="S540" i="67"/>
  <c r="S570" i="67"/>
  <c r="S763" i="67"/>
  <c r="S723" i="67"/>
  <c r="S542" i="67"/>
  <c r="S644" i="67"/>
  <c r="S645" i="67"/>
  <c r="S437" i="67"/>
  <c r="S678" i="67"/>
  <c r="S646" i="67"/>
  <c r="S1071" i="67"/>
  <c r="S626" i="67"/>
  <c r="S1246" i="67"/>
  <c r="S996" i="67"/>
  <c r="S1120" i="67"/>
  <c r="S463" i="67"/>
  <c r="S767" i="67"/>
  <c r="S574" i="67"/>
  <c r="S508" i="67"/>
  <c r="S1147" i="67"/>
  <c r="S1247" i="67"/>
  <c r="S627" i="67"/>
  <c r="S509" i="67"/>
  <c r="S306" i="67"/>
  <c r="S307" i="67"/>
  <c r="S592" i="67"/>
  <c r="S265" i="67"/>
  <c r="S469" i="67"/>
  <c r="S280" i="67"/>
  <c r="S771" i="67"/>
  <c r="S679" i="67"/>
  <c r="S713" i="67"/>
  <c r="S1248" i="67"/>
  <c r="S1261" i="67"/>
  <c r="S1166" i="67"/>
  <c r="S1140" i="67"/>
  <c r="S308" i="67"/>
  <c r="S655" i="67"/>
  <c r="S830" i="67"/>
  <c r="S828" i="67"/>
  <c r="S1265" i="67"/>
  <c r="S1162" i="67"/>
  <c r="S1097" i="67"/>
  <c r="S1210" i="67"/>
  <c r="S276" i="67"/>
  <c r="S997" i="67"/>
  <c r="S386" i="67"/>
  <c r="S553" i="67"/>
  <c r="S543" i="67"/>
  <c r="S909" i="67"/>
  <c r="S571" i="67"/>
  <c r="S953" i="67"/>
  <c r="S505" i="67"/>
  <c r="S768" i="67"/>
  <c r="S537" i="67"/>
  <c r="S40" i="67"/>
  <c r="S1092" i="67"/>
  <c r="S1072" i="67"/>
  <c r="S777" i="67"/>
  <c r="S1207" i="67"/>
  <c r="S916" i="67"/>
  <c r="S439" i="67"/>
  <c r="S1165" i="67"/>
  <c r="S1243" i="67"/>
  <c r="S968" i="67"/>
  <c r="S1242" i="67"/>
  <c r="S403" i="67"/>
  <c r="S1112" i="67"/>
  <c r="S373" i="67"/>
  <c r="S1116" i="67"/>
  <c r="S538" i="67"/>
  <c r="S647" i="67"/>
  <c r="S829" i="67"/>
  <c r="S483" i="67"/>
  <c r="S579" i="67"/>
  <c r="S1262" i="67"/>
  <c r="S322" i="67"/>
  <c r="S779" i="67"/>
  <c r="S453" i="67"/>
  <c r="S766" i="67"/>
  <c r="S580" i="67"/>
  <c r="S648" i="67"/>
  <c r="S497" i="67"/>
  <c r="S268" i="67"/>
  <c r="S576" i="67"/>
  <c r="S488" i="67"/>
  <c r="S1211" i="67"/>
  <c r="S1160" i="67"/>
  <c r="S1155" i="67"/>
  <c r="S954" i="67"/>
  <c r="S1212" i="67"/>
  <c r="S1073" i="67"/>
  <c r="S32" i="67"/>
  <c r="S337" i="67"/>
  <c r="S1131" i="67"/>
  <c r="S440" i="67"/>
  <c r="S357" i="67"/>
  <c r="S1074" i="67"/>
  <c r="S510" i="67"/>
  <c r="S610" i="67"/>
  <c r="S471" i="67"/>
  <c r="S597" i="67"/>
  <c r="S1221" i="67"/>
  <c r="S338" i="67"/>
  <c r="S987" i="67"/>
  <c r="S39" i="67"/>
  <c r="S642" i="67"/>
  <c r="S269" i="67"/>
  <c r="S920" i="67"/>
  <c r="S516" i="67"/>
  <c r="S577" i="67"/>
  <c r="S1249" i="67"/>
  <c r="S969" i="67"/>
  <c r="S1213" i="67"/>
  <c r="S778" i="67"/>
  <c r="S1214" i="67"/>
  <c r="S993" i="67"/>
  <c r="S1161" i="67"/>
  <c r="S1204" i="67"/>
  <c r="S45" i="67"/>
  <c r="S1077" i="67"/>
  <c r="S772" i="67"/>
  <c r="S273" i="67"/>
  <c r="S1096" i="67"/>
  <c r="S955" i="67"/>
  <c r="S631" i="67"/>
  <c r="S46" i="67"/>
  <c r="S588" i="67"/>
  <c r="S1224" i="67"/>
  <c r="S1222" i="67"/>
  <c r="S1215" i="67"/>
  <c r="S1225" i="67"/>
  <c r="S913" i="67"/>
  <c r="S630" i="67"/>
  <c r="S1232" i="67"/>
  <c r="S498" i="67"/>
  <c r="S649" i="67"/>
  <c r="S628" i="67"/>
  <c r="S1129" i="67"/>
  <c r="S764" i="67"/>
  <c r="S1180" i="67"/>
  <c r="S526" i="67"/>
  <c r="S879" i="67"/>
  <c r="S313" i="67"/>
  <c r="S442" i="67"/>
  <c r="S895" i="67"/>
  <c r="S551" i="67"/>
  <c r="S278" i="67"/>
  <c r="S582" i="67"/>
  <c r="S1127" i="67"/>
  <c r="S833" i="67"/>
  <c r="S494" i="67"/>
  <c r="S340" i="67"/>
  <c r="S1236" i="67"/>
  <c r="S456" i="67"/>
  <c r="S525" i="67"/>
  <c r="S263" i="67"/>
  <c r="S1144" i="67"/>
  <c r="S1231" i="67"/>
  <c r="S54" i="67"/>
  <c r="S484" i="67"/>
  <c r="S1244" i="67"/>
  <c r="S1240" i="67"/>
  <c r="S1181" i="67"/>
  <c r="S1250" i="67"/>
  <c r="S650" i="67"/>
  <c r="S530" i="67"/>
  <c r="S1216" i="67"/>
  <c r="S318" i="67"/>
  <c r="S1208" i="67"/>
  <c r="S495" i="67"/>
  <c r="S548" i="67"/>
  <c r="S477" i="67"/>
  <c r="S660" i="67"/>
  <c r="S661" i="67"/>
  <c r="S511" i="67"/>
  <c r="S449" i="67"/>
  <c r="S1170" i="67"/>
  <c r="S446" i="67"/>
  <c r="S457" i="67"/>
  <c r="S1167" i="67"/>
  <c r="S1209" i="67"/>
  <c r="S21" i="67"/>
  <c r="S1075" i="67"/>
  <c r="S780" i="67"/>
  <c r="S309" i="67"/>
  <c r="S827" i="67"/>
  <c r="S970" i="67"/>
  <c r="S1263" i="67"/>
  <c r="S691" i="67"/>
  <c r="S1217" i="67"/>
  <c r="S896" i="67"/>
  <c r="S573" i="67"/>
  <c r="S583" i="67"/>
  <c r="S880" i="67"/>
  <c r="S1070" i="67"/>
  <c r="S499" i="67"/>
  <c r="S451" i="67"/>
  <c r="S956" i="67"/>
  <c r="S1123" i="67"/>
  <c r="S680" i="67"/>
  <c r="S985" i="67"/>
  <c r="S557" i="67"/>
  <c r="S402" i="67"/>
  <c r="S871" i="67"/>
  <c r="S556" i="67"/>
  <c r="S1115" i="67"/>
  <c r="S589" i="67"/>
  <c r="S1241" i="67"/>
  <c r="S1202" i="67"/>
  <c r="S1226" i="67"/>
  <c r="S988" i="67"/>
  <c r="S1132" i="67"/>
  <c r="S994" i="67"/>
  <c r="S1227" i="67"/>
  <c r="S500" i="67"/>
  <c r="S998" i="67"/>
  <c r="S1128" i="67"/>
  <c r="S452" i="67"/>
  <c r="S1159" i="67"/>
  <c r="S773" i="67"/>
  <c r="S1190" i="67"/>
  <c r="S826" i="67"/>
  <c r="S320" i="67"/>
  <c r="S350" i="67"/>
  <c r="S935" i="67"/>
  <c r="S774" i="67"/>
  <c r="S482" i="67"/>
  <c r="S693" i="67"/>
  <c r="S1228" i="67"/>
  <c r="S465" i="67"/>
  <c r="S485" i="67"/>
  <c r="S445" i="67"/>
  <c r="S528" i="67"/>
  <c r="S1218" i="67"/>
  <c r="S1251" i="67"/>
  <c r="S486" i="67"/>
  <c r="S441" i="67"/>
  <c r="S1201" i="67"/>
  <c r="S613" i="67"/>
  <c r="S989" i="67"/>
  <c r="S1223" i="67"/>
  <c r="S1219" i="67"/>
  <c r="S629" i="67"/>
  <c r="S598" i="67"/>
  <c r="S319" i="67"/>
  <c r="S1252" i="67"/>
  <c r="S604" i="67"/>
  <c r="S1087" i="67"/>
  <c r="S478" i="67"/>
  <c r="S1088" i="67"/>
  <c r="S681" i="67"/>
  <c r="S897" i="67"/>
  <c r="S1203" i="67"/>
  <c r="S1095" i="67"/>
  <c r="S618" i="67"/>
  <c r="S875" i="67"/>
  <c r="S1205" i="67"/>
  <c r="S572" i="67"/>
  <c r="S1229" i="67"/>
  <c r="S1245" i="67"/>
  <c r="S558" i="67"/>
  <c r="S317" i="67"/>
  <c r="S957" i="67"/>
  <c r="S336" i="67"/>
  <c r="S1069" i="67"/>
  <c r="S1124" i="67"/>
  <c r="S310" i="67"/>
  <c r="S438" i="67"/>
  <c r="S458" i="67"/>
  <c r="S267" i="67"/>
  <c r="S517" i="67"/>
  <c r="S455" i="67"/>
  <c r="S347" i="67"/>
  <c r="S535" i="67"/>
  <c r="S473" i="67"/>
  <c r="S11" i="67"/>
  <c r="S85" i="67"/>
  <c r="S22" i="67"/>
  <c r="S73" i="67"/>
  <c r="S74" i="67"/>
  <c r="S27" i="67"/>
  <c r="S474" i="67"/>
  <c r="S14" i="67"/>
  <c r="S984" i="67"/>
  <c r="S18" i="67"/>
  <c r="S1199" i="67"/>
  <c r="S1152" i="67"/>
  <c r="S1024" i="67"/>
  <c r="S632" i="67"/>
  <c r="S534" i="67"/>
  <c r="S492" i="67"/>
  <c r="S788" i="67"/>
  <c r="S134" i="67"/>
  <c r="S1067" i="67"/>
  <c r="S135" i="67"/>
  <c r="S812" i="67"/>
  <c r="S1104" i="67"/>
  <c r="S57" i="67"/>
  <c r="S68" i="67"/>
  <c r="S1080" i="67"/>
  <c r="S813" i="67"/>
  <c r="S136" i="67"/>
  <c r="S701" i="67"/>
  <c r="S311" i="67"/>
  <c r="S137" i="67"/>
  <c r="S138" i="67"/>
  <c r="S952" i="67"/>
  <c r="S814" i="67"/>
  <c r="S979" i="67"/>
  <c r="S139" i="67"/>
  <c r="S595" i="67"/>
  <c r="S815" i="67"/>
  <c r="S140" i="67"/>
  <c r="S1046" i="67"/>
  <c r="S141" i="67"/>
  <c r="S816" i="67"/>
  <c r="S475" i="67"/>
  <c r="S476" i="67"/>
  <c r="S367" i="67"/>
  <c r="S368" i="67"/>
  <c r="S369" i="67"/>
  <c r="S682" i="67"/>
  <c r="S312" i="67"/>
  <c r="S370" i="67"/>
  <c r="S261" i="67"/>
  <c r="S371" i="67"/>
  <c r="S566" i="67"/>
  <c r="S372" i="67"/>
  <c r="S251" i="67"/>
  <c r="S51" i="67"/>
  <c r="S142" i="67"/>
  <c r="S107" i="67"/>
  <c r="S143" i="67"/>
  <c r="S144" i="67"/>
  <c r="S145" i="67"/>
  <c r="S146" i="67"/>
  <c r="S147" i="67"/>
  <c r="S148" i="67"/>
  <c r="S149" i="67"/>
  <c r="S60" i="67"/>
  <c r="S108" i="67"/>
  <c r="S150" i="67"/>
  <c r="S151" i="67"/>
  <c r="S152" i="67"/>
  <c r="S153" i="67"/>
  <c r="S75" i="67"/>
  <c r="S252" i="67"/>
  <c r="S154" i="67"/>
  <c r="S109" i="67"/>
  <c r="S155" i="67"/>
  <c r="S156" i="67"/>
  <c r="S157" i="67"/>
  <c r="S158" i="67"/>
  <c r="S159" i="67"/>
  <c r="S48" i="67"/>
  <c r="S110" i="67"/>
  <c r="S160" i="67"/>
  <c r="S161" i="67"/>
  <c r="S162" i="67"/>
  <c r="S163" i="67"/>
  <c r="S164" i="67"/>
  <c r="S242" i="67"/>
  <c r="S124" i="67"/>
  <c r="S165" i="67"/>
  <c r="S166" i="67"/>
  <c r="S167" i="67"/>
  <c r="S61" i="67"/>
  <c r="S86" i="67"/>
  <c r="S168" i="67"/>
  <c r="S62" i="67"/>
  <c r="S169" i="67"/>
  <c r="S243" i="67"/>
  <c r="S170" i="67"/>
  <c r="S171" i="67"/>
  <c r="S253" i="67"/>
  <c r="S63" i="67"/>
  <c r="S172" i="67"/>
  <c r="S173" i="67"/>
  <c r="S64" i="67"/>
  <c r="S111" i="67"/>
  <c r="S174" i="67"/>
  <c r="S175" i="67"/>
  <c r="S176" i="67"/>
  <c r="S65" i="67"/>
  <c r="S87" i="67"/>
  <c r="S244" i="67"/>
  <c r="S177" i="67"/>
  <c r="S178" i="67"/>
  <c r="S179" i="67"/>
  <c r="S239" i="67"/>
  <c r="S180" i="67"/>
  <c r="S181" i="67"/>
  <c r="S182" i="67"/>
  <c r="S183" i="67"/>
  <c r="S112" i="67"/>
  <c r="S33" i="67"/>
  <c r="S250" i="67"/>
  <c r="S184" i="67"/>
  <c r="S88" i="67"/>
  <c r="S185" i="67"/>
  <c r="S254" i="67"/>
  <c r="S186" i="67"/>
  <c r="S66" i="67"/>
  <c r="S187" i="67"/>
  <c r="S188" i="67"/>
  <c r="S189" i="67"/>
  <c r="S255" i="67"/>
  <c r="S190" i="67"/>
  <c r="S191" i="67"/>
  <c r="S192" i="67"/>
  <c r="S193" i="67"/>
  <c r="S96" i="67"/>
  <c r="S194" i="67"/>
  <c r="S195" i="67"/>
  <c r="S113" i="67"/>
  <c r="S196" i="67"/>
  <c r="S197" i="67"/>
  <c r="S198" i="67"/>
  <c r="S49" i="67"/>
  <c r="S199" i="67"/>
  <c r="S245" i="67"/>
  <c r="S89" i="67"/>
  <c r="S200" i="67"/>
  <c r="S256" i="67"/>
  <c r="S201" i="67"/>
  <c r="S202" i="67"/>
  <c r="S240" i="67"/>
  <c r="S203" i="67"/>
  <c r="S204" i="67"/>
  <c r="S125" i="67"/>
  <c r="S205" i="67"/>
  <c r="S206" i="67"/>
  <c r="S42" i="67"/>
  <c r="S114" i="67"/>
  <c r="S241" i="67"/>
  <c r="S207" i="67"/>
  <c r="S208" i="67"/>
  <c r="S115" i="67"/>
  <c r="S257" i="67"/>
  <c r="S90" i="67"/>
  <c r="S209" i="67"/>
  <c r="S116" i="67"/>
  <c r="S210" i="67"/>
  <c r="S238" i="67"/>
  <c r="S211" i="67"/>
  <c r="S246" i="67"/>
  <c r="S212" i="67"/>
  <c r="S545" i="67"/>
  <c r="S117" i="67"/>
  <c r="S55" i="67"/>
  <c r="S118" i="67"/>
  <c r="S213" i="67"/>
  <c r="S119" i="67"/>
  <c r="S214" i="67"/>
  <c r="S215" i="67"/>
  <c r="S216" i="67"/>
  <c r="S247" i="67"/>
  <c r="S217" i="67"/>
  <c r="S258" i="67"/>
  <c r="S248" i="67"/>
  <c r="S120" i="67"/>
  <c r="S218" i="67"/>
  <c r="S219" i="67"/>
  <c r="S220" i="67"/>
  <c r="S221" i="67"/>
  <c r="S222" i="67"/>
  <c r="S121" i="67"/>
  <c r="S223" i="67"/>
  <c r="S224" i="67"/>
  <c r="S225" i="67"/>
  <c r="S226" i="67"/>
  <c r="S91" i="67"/>
  <c r="S227" i="67"/>
  <c r="S228" i="67"/>
  <c r="S76" i="67"/>
  <c r="S229" i="67"/>
  <c r="S259" i="67"/>
  <c r="S230" i="67"/>
  <c r="S122" i="67"/>
  <c r="S231" i="67"/>
  <c r="S77" i="67"/>
  <c r="S232" i="67"/>
  <c r="S233" i="67"/>
  <c r="S249" i="67"/>
  <c r="S234" i="67"/>
  <c r="S235" i="67"/>
  <c r="S236" i="67"/>
  <c r="S237" i="67"/>
  <c r="D1299" i="77"/>
  <c r="K1299" i="77"/>
  <c r="D1298" i="77"/>
  <c r="K1298" i="77"/>
  <c r="D1297" i="77"/>
  <c r="K1297" i="77"/>
  <c r="D1296" i="77"/>
  <c r="K1296" i="77"/>
  <c r="D1295" i="77"/>
  <c r="K1295" i="77"/>
  <c r="D1293" i="77"/>
  <c r="D1294" i="77"/>
  <c r="K1293" i="77"/>
  <c r="K1294" i="77"/>
  <c r="D1292" i="77"/>
  <c r="K1292" i="77"/>
  <c r="D1291" i="77"/>
  <c r="K1291" i="77"/>
  <c r="D1290" i="77"/>
  <c r="K1290" i="77"/>
  <c r="D1289" i="77"/>
  <c r="K1289" i="77"/>
  <c r="D1287" i="77"/>
  <c r="D1288" i="77"/>
  <c r="K1287" i="77"/>
  <c r="K1288" i="77"/>
  <c r="D1286" i="77"/>
  <c r="K1286" i="77"/>
  <c r="D1285" i="77"/>
  <c r="K1285" i="77"/>
  <c r="D1284" i="77"/>
  <c r="K1284" i="77"/>
  <c r="D1283" i="77"/>
  <c r="K1283" i="77"/>
  <c r="D1282" i="77"/>
  <c r="K1282" i="77"/>
  <c r="D1281" i="77"/>
  <c r="K1281" i="77"/>
  <c r="D1280" i="77"/>
  <c r="K1280" i="77"/>
  <c r="D1279" i="77"/>
  <c r="K1279" i="77"/>
  <c r="D1278" i="77"/>
  <c r="K1278" i="77"/>
  <c r="D1277" i="77"/>
  <c r="K1277" i="77"/>
  <c r="D1276" i="77"/>
  <c r="K1276" i="77"/>
  <c r="D1275" i="77"/>
  <c r="K1275" i="77"/>
  <c r="D1274" i="77"/>
  <c r="K1274" i="77"/>
  <c r="D1273" i="77"/>
  <c r="K1273" i="77"/>
  <c r="D1272" i="77"/>
  <c r="K1272" i="77"/>
  <c r="D1271" i="77"/>
  <c r="K1271" i="77"/>
  <c r="D1270" i="77"/>
  <c r="K1270" i="77"/>
  <c r="D1269" i="77"/>
  <c r="K1269" i="77"/>
  <c r="D1268" i="77"/>
  <c r="K1268" i="77"/>
  <c r="D1267" i="77"/>
  <c r="K1267" i="77"/>
  <c r="D1266" i="77"/>
  <c r="K1266" i="77"/>
  <c r="D1265" i="77"/>
  <c r="K1265" i="77"/>
  <c r="D1264" i="77"/>
  <c r="K1264" i="77"/>
  <c r="D1263" i="77"/>
  <c r="K1263" i="77"/>
  <c r="P940" i="67"/>
  <c r="P960" i="67"/>
  <c r="P1100" i="67"/>
  <c r="P19" i="67"/>
  <c r="P643" i="67"/>
  <c r="P28" i="67"/>
  <c r="P83" i="67"/>
  <c r="P554" i="67"/>
  <c r="P1107" i="67"/>
  <c r="P606" i="67"/>
  <c r="P404" i="67"/>
  <c r="P479" i="67"/>
  <c r="P1253" i="67"/>
  <c r="P506" i="67"/>
  <c r="P961" i="67"/>
  <c r="P546" i="67"/>
  <c r="P941" i="67"/>
  <c r="P504" i="67"/>
  <c r="P36" i="67"/>
  <c r="P7" i="67"/>
  <c r="P619" i="67"/>
  <c r="P562" i="67"/>
  <c r="P549" i="67"/>
  <c r="P37" i="67"/>
  <c r="P942" i="67"/>
  <c r="P447" i="67"/>
  <c r="P127" i="67"/>
  <c r="P128" i="67"/>
  <c r="P615" i="67"/>
  <c r="P408" i="67"/>
  <c r="P436" i="67"/>
  <c r="P1117" i="67"/>
  <c r="P481" i="67"/>
  <c r="P346" i="67"/>
  <c r="P1114" i="67"/>
  <c r="P130" i="67"/>
  <c r="P1089" i="67"/>
  <c r="P1121" i="67"/>
  <c r="P131" i="67"/>
  <c r="P398" i="67"/>
  <c r="P929" i="67"/>
  <c r="P662" i="67"/>
  <c r="P8" i="67"/>
  <c r="P637" i="67"/>
  <c r="P422" i="67"/>
  <c r="P1254" i="67"/>
  <c r="P78" i="67"/>
  <c r="P359" i="67"/>
  <c r="P383" i="67"/>
  <c r="P487" i="67"/>
  <c r="P663" i="67"/>
  <c r="P23" i="67"/>
  <c r="P659" i="67"/>
  <c r="P410" i="67"/>
  <c r="P382" i="67"/>
  <c r="P389" i="67"/>
  <c r="P430" i="67"/>
  <c r="P1098" i="67"/>
  <c r="P16" i="67"/>
  <c r="P512" i="67"/>
  <c r="P427" i="67"/>
  <c r="P523" i="67"/>
  <c r="P1085" i="67"/>
  <c r="P459" i="67"/>
  <c r="P1086" i="67"/>
  <c r="P98" i="67"/>
  <c r="P415" i="67"/>
  <c r="P524" i="67"/>
  <c r="P70" i="67"/>
  <c r="P518" i="67"/>
  <c r="P657" i="67"/>
  <c r="P501" i="67"/>
  <c r="P270" i="67"/>
  <c r="P1195" i="67"/>
  <c r="P559" i="67"/>
  <c r="P664" i="67"/>
  <c r="P578" i="67"/>
  <c r="P460" i="67"/>
  <c r="P435" i="67"/>
  <c r="P522" i="67"/>
  <c r="P931" i="67"/>
  <c r="P358" i="67"/>
  <c r="P1125" i="67"/>
  <c r="P1122" i="67"/>
  <c r="P1220" i="67"/>
  <c r="P1198" i="67"/>
  <c r="P339" i="67"/>
  <c r="P99" i="67"/>
  <c r="P1101" i="67"/>
  <c r="P596" i="67"/>
  <c r="P364" i="67"/>
  <c r="P388" i="67"/>
  <c r="P502" i="67"/>
  <c r="P434" i="67"/>
  <c r="P416" i="67"/>
  <c r="P653" i="67"/>
  <c r="P1192" i="67"/>
  <c r="P374" i="67"/>
  <c r="P405" i="67"/>
  <c r="P1230" i="67"/>
  <c r="P100" i="67"/>
  <c r="P539" i="67"/>
  <c r="P353" i="67"/>
  <c r="P532" i="67"/>
  <c r="P519" i="67"/>
  <c r="P665" i="67"/>
  <c r="P262" i="67"/>
  <c r="P605" i="67"/>
  <c r="P365" i="67"/>
  <c r="P472" i="67"/>
  <c r="P651" i="67"/>
  <c r="P462" i="67"/>
  <c r="P132" i="67"/>
  <c r="P581" i="67"/>
  <c r="P362" i="67"/>
  <c r="P1189" i="67"/>
  <c r="P29" i="67"/>
  <c r="P30" i="67"/>
  <c r="P1196" i="67"/>
  <c r="P335" i="67"/>
  <c r="P943" i="67"/>
  <c r="P41" i="67"/>
  <c r="P507" i="67"/>
  <c r="P1200" i="67"/>
  <c r="P92" i="67"/>
  <c r="P47" i="67"/>
  <c r="P1233" i="67"/>
  <c r="P390" i="67"/>
  <c r="P123" i="67"/>
  <c r="P944" i="67"/>
  <c r="P101" i="67"/>
  <c r="P406" i="67"/>
  <c r="P513" i="67"/>
  <c r="P529" i="67"/>
  <c r="P129" i="67"/>
  <c r="P568" i="67"/>
  <c r="P444" i="67"/>
  <c r="P391" i="67"/>
  <c r="P666" i="67"/>
  <c r="P607" i="67"/>
  <c r="P933" i="67"/>
  <c r="P667" i="67"/>
  <c r="P547" i="67"/>
  <c r="P527" i="67"/>
  <c r="P611" i="67"/>
  <c r="P1255" i="67"/>
  <c r="P417" i="67"/>
  <c r="P668" i="67"/>
  <c r="P4" i="67"/>
  <c r="P620" i="67"/>
  <c r="P514" i="67"/>
  <c r="P934" i="67"/>
  <c r="P397" i="67"/>
  <c r="P652" i="67"/>
  <c r="P366" i="67"/>
  <c r="P375" i="67"/>
  <c r="P316" i="67"/>
  <c r="P266" i="67"/>
  <c r="P25" i="67"/>
  <c r="P264" i="67"/>
  <c r="P352" i="67"/>
  <c r="P418" i="67"/>
  <c r="P521" i="67"/>
  <c r="P56" i="67"/>
  <c r="P341" i="67"/>
  <c r="P587" i="67"/>
  <c r="P552" i="67"/>
  <c r="P376" i="67"/>
  <c r="P1090" i="67"/>
  <c r="P343" i="67"/>
  <c r="P43" i="67"/>
  <c r="P654" i="67"/>
  <c r="P360" i="67"/>
  <c r="P945" i="67"/>
  <c r="P575" i="67"/>
  <c r="P1126" i="67"/>
  <c r="P1099" i="67"/>
  <c r="P399" i="67"/>
  <c r="P585" i="67"/>
  <c r="P97" i="67"/>
  <c r="P407" i="67"/>
  <c r="P392" i="67"/>
  <c r="P614" i="67"/>
  <c r="P958" i="67"/>
  <c r="P433" i="67"/>
  <c r="P102" i="67"/>
  <c r="P608" i="67"/>
  <c r="P393" i="67"/>
  <c r="P1105" i="67"/>
  <c r="P936" i="67"/>
  <c r="P80" i="67"/>
  <c r="P467" i="67"/>
  <c r="P260" i="67"/>
  <c r="P351" i="67"/>
  <c r="P34" i="67"/>
  <c r="P354" i="67"/>
  <c r="P634" i="67"/>
  <c r="P638" i="67"/>
  <c r="P669" i="67"/>
  <c r="P621" i="67"/>
  <c r="P1111" i="67"/>
  <c r="P1109" i="67"/>
  <c r="P599" i="67"/>
  <c r="P1193" i="67"/>
  <c r="P409" i="67"/>
  <c r="P466" i="67"/>
  <c r="P12" i="67"/>
  <c r="P15" i="67"/>
  <c r="P536" i="67"/>
  <c r="P423" i="67"/>
  <c r="P670" i="67"/>
  <c r="P550" i="67"/>
  <c r="P93" i="67"/>
  <c r="P1110" i="67"/>
  <c r="P387" i="67"/>
  <c r="P272" i="67"/>
  <c r="P431" i="67"/>
  <c r="P1106" i="67"/>
  <c r="P24" i="67"/>
  <c r="P44" i="67"/>
  <c r="P544" i="67"/>
  <c r="P10" i="67"/>
  <c r="P567" i="67"/>
  <c r="P531" i="67"/>
  <c r="P133" i="67"/>
  <c r="P429" i="67"/>
  <c r="P520" i="67"/>
  <c r="P126" i="67"/>
  <c r="P671" i="67"/>
  <c r="P69" i="67"/>
  <c r="P394" i="67"/>
  <c r="P9" i="67"/>
  <c r="P1256" i="67"/>
  <c r="P1156" i="67"/>
  <c r="P468" i="67"/>
  <c r="P938" i="67"/>
  <c r="P1237" i="67"/>
  <c r="P946" i="67"/>
  <c r="P13" i="67"/>
  <c r="P419" i="67"/>
  <c r="P639" i="67"/>
  <c r="P947" i="67"/>
  <c r="P948" i="67"/>
  <c r="P600" i="67"/>
  <c r="P420" i="67"/>
  <c r="P1239" i="67"/>
  <c r="P1103" i="67"/>
  <c r="P464" i="67"/>
  <c r="P593" i="67"/>
  <c r="P378" i="67"/>
  <c r="P81" i="67"/>
  <c r="P1238" i="67"/>
  <c r="P411" i="67"/>
  <c r="P5" i="67"/>
  <c r="P395" i="67"/>
  <c r="P927" i="67"/>
  <c r="P601" i="67"/>
  <c r="P1108" i="67"/>
  <c r="P515" i="67"/>
  <c r="P1191" i="67"/>
  <c r="P569" i="67"/>
  <c r="P609" i="67"/>
  <c r="P58" i="67"/>
  <c r="P672" i="67"/>
  <c r="P79" i="67"/>
  <c r="P635" i="67"/>
  <c r="P314" i="67"/>
  <c r="P658" i="67"/>
  <c r="P3" i="67"/>
  <c r="P400" i="67"/>
  <c r="P503" i="67"/>
  <c r="P349" i="67"/>
  <c r="P103" i="67"/>
  <c r="P385" i="67"/>
  <c r="P412" i="67"/>
  <c r="P52" i="67"/>
  <c r="P949" i="67"/>
  <c r="P640" i="67"/>
  <c r="P541" i="67"/>
  <c r="P673" i="67"/>
  <c r="P928" i="67"/>
  <c r="P381" i="67"/>
  <c r="P594" i="67"/>
  <c r="P421" i="67"/>
  <c r="P930" i="67"/>
  <c r="P379" i="67"/>
  <c r="P82" i="67"/>
  <c r="P396" i="67"/>
  <c r="P602" i="67"/>
  <c r="P555" i="67"/>
  <c r="P950" i="67"/>
  <c r="P590" i="67"/>
  <c r="P50" i="67"/>
  <c r="P31" i="67"/>
  <c r="P450" i="67"/>
  <c r="P35" i="67"/>
  <c r="P622" i="67"/>
  <c r="P496" i="67"/>
  <c r="P491" i="67"/>
  <c r="P461" i="67"/>
  <c r="P424" i="67"/>
  <c r="P612" i="67"/>
  <c r="P674" i="67"/>
  <c r="P413" i="67"/>
  <c r="P480" i="67"/>
  <c r="P67" i="67"/>
  <c r="P104" i="67"/>
  <c r="P59" i="67"/>
  <c r="P561" i="67"/>
  <c r="P641" i="67"/>
  <c r="P1197" i="67"/>
  <c r="P962" i="67"/>
  <c r="P1093" i="67"/>
  <c r="P1257" i="67"/>
  <c r="P271" i="67"/>
  <c r="P1258" i="67"/>
  <c r="P489" i="67"/>
  <c r="P1259" i="67"/>
  <c r="P348" i="67"/>
  <c r="P623" i="67"/>
  <c r="P1084" i="67"/>
  <c r="P1158" i="67"/>
  <c r="P94" i="67"/>
  <c r="P71" i="67"/>
  <c r="P932" i="67"/>
  <c r="P675" i="67"/>
  <c r="P84" i="67"/>
  <c r="P105" i="67"/>
  <c r="P1091" i="67"/>
  <c r="P676" i="67"/>
  <c r="P428" i="67"/>
  <c r="P586" i="67"/>
  <c r="P939" i="67"/>
  <c r="P603" i="67"/>
  <c r="P616" i="67"/>
  <c r="P95" i="67"/>
  <c r="P563" i="67"/>
  <c r="P493" i="67"/>
  <c r="P1194" i="67"/>
  <c r="P361" i="67"/>
  <c r="P53" i="67"/>
  <c r="P963" i="67"/>
  <c r="P377" i="67"/>
  <c r="P490" i="67"/>
  <c r="P344" i="67"/>
  <c r="P633" i="67"/>
  <c r="P959" i="67"/>
  <c r="P72" i="67"/>
  <c r="P38" i="67"/>
  <c r="P342" i="67"/>
  <c r="P26" i="67"/>
  <c r="P414" i="67"/>
  <c r="P1157" i="67"/>
  <c r="P432" i="67"/>
  <c r="P1118" i="67"/>
  <c r="P1234" i="67"/>
  <c r="P565" i="67"/>
  <c r="P1260" i="67"/>
  <c r="P454" i="67"/>
  <c r="P636" i="67"/>
  <c r="P20" i="67"/>
  <c r="P624" i="67"/>
  <c r="P17" i="67"/>
  <c r="P617" i="67"/>
  <c r="P1094" i="67"/>
  <c r="P448" i="67"/>
  <c r="P560" i="67"/>
  <c r="P426" i="67"/>
  <c r="P937" i="67"/>
  <c r="P345" i="67"/>
  <c r="P384" i="67"/>
  <c r="P401" i="67"/>
  <c r="P1235" i="67"/>
  <c r="P363" i="67"/>
  <c r="P1113" i="67"/>
  <c r="P106" i="67"/>
  <c r="P926" i="67"/>
  <c r="P1119" i="67"/>
  <c r="P315" i="67"/>
  <c r="P425" i="67"/>
  <c r="P6" i="67"/>
  <c r="P591" i="67"/>
  <c r="P625" i="67"/>
  <c r="P656" i="67"/>
  <c r="P951" i="67"/>
  <c r="P677" i="67"/>
  <c r="P380" i="67"/>
  <c r="P1206" i="67"/>
  <c r="P1264" i="67"/>
  <c r="P981" i="67"/>
  <c r="P1050" i="67"/>
  <c r="P1028" i="67"/>
  <c r="P974" i="67"/>
  <c r="P1030" i="67"/>
  <c r="P992" i="67"/>
  <c r="P1031" i="67"/>
  <c r="P334" i="67"/>
  <c r="P330" i="67"/>
  <c r="P1051" i="67"/>
  <c r="P1032" i="67"/>
  <c r="P327" i="67"/>
  <c r="P999" i="67"/>
  <c r="P1040" i="67"/>
  <c r="P1052" i="67"/>
  <c r="P1017" i="67"/>
  <c r="P1007" i="67"/>
  <c r="P975" i="67"/>
  <c r="P976" i="67"/>
  <c r="P1000" i="67"/>
  <c r="P1033" i="67"/>
  <c r="P990" i="67"/>
  <c r="P331" i="67"/>
  <c r="P966" i="67"/>
  <c r="P1008" i="67"/>
  <c r="P971" i="67"/>
  <c r="P1078" i="67"/>
  <c r="P1026" i="67"/>
  <c r="P1012" i="67"/>
  <c r="P1053" i="67"/>
  <c r="P1054" i="67"/>
  <c r="P991" i="67"/>
  <c r="P964" i="67"/>
  <c r="P1034" i="67"/>
  <c r="P1055" i="67"/>
  <c r="P1068" i="67"/>
  <c r="P1056" i="67"/>
  <c r="P1018" i="67"/>
  <c r="P1041" i="67"/>
  <c r="P1009" i="67"/>
  <c r="P1042" i="67"/>
  <c r="P1043" i="67"/>
  <c r="P1044" i="67"/>
  <c r="P1057" i="67"/>
  <c r="P995" i="67"/>
  <c r="P977" i="67"/>
  <c r="P1058" i="67"/>
  <c r="P1045" i="67"/>
  <c r="P980" i="67"/>
  <c r="P1059" i="67"/>
  <c r="P326" i="67"/>
  <c r="P1060" i="67"/>
  <c r="P982" i="67"/>
  <c r="P978" i="67"/>
  <c r="P1047" i="67"/>
  <c r="P584" i="67"/>
  <c r="P1004" i="67"/>
  <c r="P1035" i="67"/>
  <c r="P1029" i="67"/>
  <c r="P1019" i="67"/>
  <c r="P967" i="67"/>
  <c r="P1061" i="67"/>
  <c r="P1062" i="67"/>
  <c r="P1005" i="67"/>
  <c r="P1013" i="67"/>
  <c r="P1001" i="67"/>
  <c r="P1063" i="67"/>
  <c r="P1027" i="67"/>
  <c r="P328" i="67"/>
  <c r="P1020" i="67"/>
  <c r="P1021" i="67"/>
  <c r="P1039" i="67"/>
  <c r="P1048" i="67"/>
  <c r="P329" i="67"/>
  <c r="P1076" i="67"/>
  <c r="P1064" i="67"/>
  <c r="P1036" i="67"/>
  <c r="P1082" i="67"/>
  <c r="P324" i="67"/>
  <c r="P325" i="67"/>
  <c r="P1037" i="67"/>
  <c r="P965" i="67"/>
  <c r="P1022" i="67"/>
  <c r="P1038" i="67"/>
  <c r="P983" i="67"/>
  <c r="P332" i="67"/>
  <c r="P1079" i="67"/>
  <c r="P986" i="67"/>
  <c r="P321" i="67"/>
  <c r="P1049" i="67"/>
  <c r="P1025" i="67"/>
  <c r="P333" i="67"/>
  <c r="P1006" i="67"/>
  <c r="P1010" i="67"/>
  <c r="P1014" i="67"/>
  <c r="P1083" i="67"/>
  <c r="P1023" i="67"/>
  <c r="P1011" i="67"/>
  <c r="P972" i="67"/>
  <c r="P1081" i="67"/>
  <c r="P1015" i="67"/>
  <c r="P1002" i="67"/>
  <c r="P323" i="67"/>
  <c r="P1016" i="67"/>
  <c r="P1065" i="67"/>
  <c r="P1066" i="67"/>
  <c r="P1003" i="67"/>
  <c r="P973" i="67"/>
  <c r="P791" i="67"/>
  <c r="P899" i="67"/>
  <c r="P1172" i="67"/>
  <c r="P1130" i="67"/>
  <c r="P727" i="67"/>
  <c r="P295" i="67"/>
  <c r="P684" i="67"/>
  <c r="P914" i="67"/>
  <c r="P687" i="67"/>
  <c r="P769" i="67"/>
  <c r="P851" i="67"/>
  <c r="P685" i="67"/>
  <c r="P852" i="67"/>
  <c r="P706" i="67"/>
  <c r="P888" i="67"/>
  <c r="P843" i="67"/>
  <c r="P1173" i="67"/>
  <c r="P1150" i="67"/>
  <c r="P283" i="67"/>
  <c r="P892" i="67"/>
  <c r="P798" i="67"/>
  <c r="P817" i="67"/>
  <c r="P274" i="67"/>
  <c r="P820" i="67"/>
  <c r="P1145" i="67"/>
  <c r="P730" i="67"/>
  <c r="P887" i="67"/>
  <c r="P284" i="67"/>
  <c r="P733" i="67"/>
  <c r="P821" i="67"/>
  <c r="P831" i="67"/>
  <c r="P703" i="67"/>
  <c r="P683" i="67"/>
  <c r="P282" i="67"/>
  <c r="P714" i="67"/>
  <c r="P715" i="67"/>
  <c r="P726" i="67"/>
  <c r="P900" i="67"/>
  <c r="P296" i="67"/>
  <c r="P297" i="67"/>
  <c r="P882" i="67"/>
  <c r="P1174" i="67"/>
  <c r="P836" i="67"/>
  <c r="P707" i="67"/>
  <c r="P818" i="67"/>
  <c r="P1175" i="67"/>
  <c r="P732" i="67"/>
  <c r="P734" i="67"/>
  <c r="P837" i="67"/>
  <c r="P731" i="67"/>
  <c r="P735" i="67"/>
  <c r="P873" i="67"/>
  <c r="P822" i="67"/>
  <c r="P724" i="67"/>
  <c r="P736" i="67"/>
  <c r="P802" i="67"/>
  <c r="P853" i="67"/>
  <c r="P1186" i="67"/>
  <c r="P298" i="67"/>
  <c r="P708" i="67"/>
  <c r="P847" i="67"/>
  <c r="P299" i="67"/>
  <c r="P709" i="67"/>
  <c r="P917" i="67"/>
  <c r="P915" i="67"/>
  <c r="P1151" i="67"/>
  <c r="P800" i="67"/>
  <c r="P762" i="67"/>
  <c r="P737" i="67"/>
  <c r="P738" i="67"/>
  <c r="P845" i="67"/>
  <c r="P854" i="67"/>
  <c r="P688" i="67"/>
  <c r="P739" i="67"/>
  <c r="P702" i="67"/>
  <c r="P716" i="67"/>
  <c r="P740" i="67"/>
  <c r="P890" i="67"/>
  <c r="P1171" i="67"/>
  <c r="P1136" i="67"/>
  <c r="P901" i="67"/>
  <c r="P855" i="67"/>
  <c r="P275" i="67"/>
  <c r="P710" i="67"/>
  <c r="P884" i="67"/>
  <c r="P694" i="67"/>
  <c r="P741" i="67"/>
  <c r="P923" i="67"/>
  <c r="P1133" i="67"/>
  <c r="P742" i="67"/>
  <c r="P898" i="67"/>
  <c r="P823" i="67"/>
  <c r="P877" i="67"/>
  <c r="P277" i="67"/>
  <c r="P803" i="67"/>
  <c r="P300" i="67"/>
  <c r="P1134" i="67"/>
  <c r="P1176" i="67"/>
  <c r="P824" i="67"/>
  <c r="P728" i="67"/>
  <c r="P835" i="67"/>
  <c r="P743" i="67"/>
  <c r="P293" i="67"/>
  <c r="P781" i="67"/>
  <c r="P856" i="67"/>
  <c r="P924" i="67"/>
  <c r="P285" i="67"/>
  <c r="P796" i="67"/>
  <c r="P1148" i="67"/>
  <c r="P744" i="67"/>
  <c r="P292" i="67"/>
  <c r="P782" i="67"/>
  <c r="P301" i="67"/>
  <c r="P696" i="67"/>
  <c r="P874" i="67"/>
  <c r="P745" i="67"/>
  <c r="P717" i="67"/>
  <c r="P921" i="67"/>
  <c r="P1138" i="67"/>
  <c r="P718" i="67"/>
  <c r="P848" i="67"/>
  <c r="P844" i="67"/>
  <c r="P711" i="67"/>
  <c r="P286" i="67"/>
  <c r="P289" i="67"/>
  <c r="P1188" i="67"/>
  <c r="P1177" i="67"/>
  <c r="P819" i="67"/>
  <c r="P746" i="67"/>
  <c r="P747" i="67"/>
  <c r="P902" i="67"/>
  <c r="P804" i="67"/>
  <c r="P857" i="67"/>
  <c r="P846" i="67"/>
  <c r="P838" i="67"/>
  <c r="P839" i="67"/>
  <c r="P858" i="67"/>
  <c r="P859" i="67"/>
  <c r="P748" i="67"/>
  <c r="P1139" i="67"/>
  <c r="P749" i="67"/>
  <c r="P889" i="67"/>
  <c r="P883" i="67"/>
  <c r="P789" i="67"/>
  <c r="P695" i="67"/>
  <c r="P750" i="67"/>
  <c r="P279" i="67"/>
  <c r="P792" i="67"/>
  <c r="P860" i="67"/>
  <c r="P861" i="67"/>
  <c r="P1184" i="67"/>
  <c r="P862" i="67"/>
  <c r="P770" i="67"/>
  <c r="P1149" i="67"/>
  <c r="P302" i="67"/>
  <c r="P751" i="67"/>
  <c r="P903" i="67"/>
  <c r="P918" i="67"/>
  <c r="P291" i="67"/>
  <c r="P849" i="67"/>
  <c r="P775" i="67"/>
  <c r="P752" i="67"/>
  <c r="P863" i="67"/>
  <c r="P793" i="67"/>
  <c r="P805" i="67"/>
  <c r="P719" i="67"/>
  <c r="P806" i="67"/>
  <c r="P864" i="67"/>
  <c r="P287" i="67"/>
  <c r="P885" i="67"/>
  <c r="P832" i="67"/>
  <c r="P765" i="67"/>
  <c r="P725" i="67"/>
  <c r="P886" i="67"/>
  <c r="P850" i="67"/>
  <c r="P753" i="67"/>
  <c r="P840" i="67"/>
  <c r="P754" i="67"/>
  <c r="P1146" i="67"/>
  <c r="P697" i="67"/>
  <c r="P290" i="67"/>
  <c r="P891" i="67"/>
  <c r="P790" i="67"/>
  <c r="P720" i="67"/>
  <c r="P1141" i="67"/>
  <c r="P807" i="67"/>
  <c r="P797" i="67"/>
  <c r="P783" i="67"/>
  <c r="P729" i="67"/>
  <c r="P704" i="67"/>
  <c r="P721" i="67"/>
  <c r="P904" i="67"/>
  <c r="P689" i="67"/>
  <c r="P841" i="67"/>
  <c r="P1182" i="67"/>
  <c r="P784" i="67"/>
  <c r="P755" i="67"/>
  <c r="P756" i="67"/>
  <c r="P865" i="67"/>
  <c r="P785" i="67"/>
  <c r="P893" i="67"/>
  <c r="P288" i="67"/>
  <c r="P294" i="67"/>
  <c r="P842" i="67"/>
  <c r="P1143" i="67"/>
  <c r="P1154" i="67"/>
  <c r="P1178" i="67"/>
  <c r="P905" i="67"/>
  <c r="P919" i="67"/>
  <c r="P866" i="67"/>
  <c r="P1153" i="67"/>
  <c r="P303" i="67"/>
  <c r="P834" i="67"/>
  <c r="P304" i="67"/>
  <c r="P867" i="67"/>
  <c r="P911" i="67"/>
  <c r="P912" i="67"/>
  <c r="P894" i="67"/>
  <c r="P690" i="67"/>
  <c r="P1168" i="67"/>
  <c r="P1179" i="67"/>
  <c r="P799" i="67"/>
  <c r="P705" i="67"/>
  <c r="P922" i="67"/>
  <c r="P868" i="67"/>
  <c r="P698" i="67"/>
  <c r="P699" i="67"/>
  <c r="P1142" i="67"/>
  <c r="P801" i="67"/>
  <c r="P1164" i="67"/>
  <c r="P906" i="67"/>
  <c r="P794" i="67"/>
  <c r="P692" i="67"/>
  <c r="P910" i="67"/>
  <c r="P1183" i="67"/>
  <c r="P876" i="67"/>
  <c r="P1163" i="67"/>
  <c r="P712" i="67"/>
  <c r="P757" i="67"/>
  <c r="P808" i="67"/>
  <c r="P305" i="67"/>
  <c r="P1185" i="67"/>
  <c r="P758" i="67"/>
  <c r="P686" i="67"/>
  <c r="P700" i="67"/>
  <c r="P786" i="67"/>
  <c r="P907" i="67"/>
  <c r="P809" i="67"/>
  <c r="P878" i="67"/>
  <c r="P1135" i="67"/>
  <c r="P787" i="67"/>
  <c r="P1169" i="67"/>
  <c r="P776" i="67"/>
  <c r="P759" i="67"/>
  <c r="P795" i="67"/>
  <c r="P825" i="67"/>
  <c r="P925" i="67"/>
  <c r="P722" i="67"/>
  <c r="P810" i="67"/>
  <c r="P872" i="67"/>
  <c r="P811" i="67"/>
  <c r="P1187" i="67"/>
  <c r="P881" i="67"/>
  <c r="P281" i="67"/>
  <c r="P869" i="67"/>
  <c r="P760" i="67"/>
  <c r="P761" i="67"/>
  <c r="P1137" i="67"/>
  <c r="P870" i="67"/>
  <c r="P908" i="67"/>
  <c r="P443" i="67"/>
  <c r="P1102" i="67"/>
  <c r="P564" i="67"/>
  <c r="P533" i="67"/>
  <c r="P355" i="67"/>
  <c r="P470" i="67"/>
  <c r="P356" i="67"/>
  <c r="P540" i="67"/>
  <c r="P570" i="67"/>
  <c r="P763" i="67"/>
  <c r="P723" i="67"/>
  <c r="P542" i="67"/>
  <c r="P644" i="67"/>
  <c r="P645" i="67"/>
  <c r="P437" i="67"/>
  <c r="P678" i="67"/>
  <c r="P646" i="67"/>
  <c r="P1071" i="67"/>
  <c r="P626" i="67"/>
  <c r="P1246" i="67"/>
  <c r="P996" i="67"/>
  <c r="P1120" i="67"/>
  <c r="P463" i="67"/>
  <c r="P767" i="67"/>
  <c r="P574" i="67"/>
  <c r="P508" i="67"/>
  <c r="P1147" i="67"/>
  <c r="P1247" i="67"/>
  <c r="P627" i="67"/>
  <c r="P509" i="67"/>
  <c r="P306" i="67"/>
  <c r="P307" i="67"/>
  <c r="P592" i="67"/>
  <c r="P265" i="67"/>
  <c r="P469" i="67"/>
  <c r="P280" i="67"/>
  <c r="P771" i="67"/>
  <c r="P679" i="67"/>
  <c r="P713" i="67"/>
  <c r="P1248" i="67"/>
  <c r="P1261" i="67"/>
  <c r="P1166" i="67"/>
  <c r="P1140" i="67"/>
  <c r="P308" i="67"/>
  <c r="P655" i="67"/>
  <c r="P830" i="67"/>
  <c r="P828" i="67"/>
  <c r="P1265" i="67"/>
  <c r="P1162" i="67"/>
  <c r="P1097" i="67"/>
  <c r="P1210" i="67"/>
  <c r="P276" i="67"/>
  <c r="P997" i="67"/>
  <c r="P386" i="67"/>
  <c r="P553" i="67"/>
  <c r="P543" i="67"/>
  <c r="P909" i="67"/>
  <c r="P571" i="67"/>
  <c r="P953" i="67"/>
  <c r="P505" i="67"/>
  <c r="P768" i="67"/>
  <c r="P537" i="67"/>
  <c r="P40" i="67"/>
  <c r="P1092" i="67"/>
  <c r="P1072" i="67"/>
  <c r="P777" i="67"/>
  <c r="P1207" i="67"/>
  <c r="P916" i="67"/>
  <c r="P439" i="67"/>
  <c r="P1165" i="67"/>
  <c r="P1243" i="67"/>
  <c r="P968" i="67"/>
  <c r="P1242" i="67"/>
  <c r="P403" i="67"/>
  <c r="P1112" i="67"/>
  <c r="P373" i="67"/>
  <c r="P1116" i="67"/>
  <c r="P538" i="67"/>
  <c r="P647" i="67"/>
  <c r="P829" i="67"/>
  <c r="P483" i="67"/>
  <c r="P579" i="67"/>
  <c r="P1262" i="67"/>
  <c r="P322" i="67"/>
  <c r="P779" i="67"/>
  <c r="P453" i="67"/>
  <c r="P766" i="67"/>
  <c r="P580" i="67"/>
  <c r="P648" i="67"/>
  <c r="P497" i="67"/>
  <c r="P268" i="67"/>
  <c r="P576" i="67"/>
  <c r="P488" i="67"/>
  <c r="P1211" i="67"/>
  <c r="P1160" i="67"/>
  <c r="P1155" i="67"/>
  <c r="P954" i="67"/>
  <c r="P1212" i="67"/>
  <c r="P1073" i="67"/>
  <c r="P32" i="67"/>
  <c r="P337" i="67"/>
  <c r="P1131" i="67"/>
  <c r="P440" i="67"/>
  <c r="P357" i="67"/>
  <c r="P1074" i="67"/>
  <c r="P510" i="67"/>
  <c r="P610" i="67"/>
  <c r="P471" i="67"/>
  <c r="P597" i="67"/>
  <c r="P1221" i="67"/>
  <c r="P338" i="67"/>
  <c r="P987" i="67"/>
  <c r="P39" i="67"/>
  <c r="P642" i="67"/>
  <c r="P269" i="67"/>
  <c r="P920" i="67"/>
  <c r="P516" i="67"/>
  <c r="P577" i="67"/>
  <c r="P1249" i="67"/>
  <c r="P969" i="67"/>
  <c r="P1213" i="67"/>
  <c r="P778" i="67"/>
  <c r="P1214" i="67"/>
  <c r="P993" i="67"/>
  <c r="P1161" i="67"/>
  <c r="P1204" i="67"/>
  <c r="P45" i="67"/>
  <c r="P1077" i="67"/>
  <c r="P772" i="67"/>
  <c r="P273" i="67"/>
  <c r="P1096" i="67"/>
  <c r="P955" i="67"/>
  <c r="P631" i="67"/>
  <c r="P46" i="67"/>
  <c r="P588" i="67"/>
  <c r="P1224" i="67"/>
  <c r="P1222" i="67"/>
  <c r="P1215" i="67"/>
  <c r="P1225" i="67"/>
  <c r="P913" i="67"/>
  <c r="P630" i="67"/>
  <c r="P1232" i="67"/>
  <c r="P498" i="67"/>
  <c r="P649" i="67"/>
  <c r="P628" i="67"/>
  <c r="P1129" i="67"/>
  <c r="P764" i="67"/>
  <c r="P1180" i="67"/>
  <c r="P526" i="67"/>
  <c r="P879" i="67"/>
  <c r="P313" i="67"/>
  <c r="P442" i="67"/>
  <c r="P895" i="67"/>
  <c r="P551" i="67"/>
  <c r="P278" i="67"/>
  <c r="P582" i="67"/>
  <c r="P1127" i="67"/>
  <c r="P833" i="67"/>
  <c r="P494" i="67"/>
  <c r="P340" i="67"/>
  <c r="P1236" i="67"/>
  <c r="P456" i="67"/>
  <c r="P525" i="67"/>
  <c r="P263" i="67"/>
  <c r="P1144" i="67"/>
  <c r="P1231" i="67"/>
  <c r="P54" i="67"/>
  <c r="P484" i="67"/>
  <c r="P1244" i="67"/>
  <c r="P1240" i="67"/>
  <c r="P1181" i="67"/>
  <c r="P1250" i="67"/>
  <c r="P650" i="67"/>
  <c r="P530" i="67"/>
  <c r="P1216" i="67"/>
  <c r="P318" i="67"/>
  <c r="P1208" i="67"/>
  <c r="P495" i="67"/>
  <c r="P548" i="67"/>
  <c r="P477" i="67"/>
  <c r="P660" i="67"/>
  <c r="P661" i="67"/>
  <c r="P511" i="67"/>
  <c r="P449" i="67"/>
  <c r="P1170" i="67"/>
  <c r="P446" i="67"/>
  <c r="P457" i="67"/>
  <c r="P1167" i="67"/>
  <c r="P1209" i="67"/>
  <c r="P21" i="67"/>
  <c r="P1075" i="67"/>
  <c r="P780" i="67"/>
  <c r="P309" i="67"/>
  <c r="P827" i="67"/>
  <c r="P970" i="67"/>
  <c r="P1263" i="67"/>
  <c r="P691" i="67"/>
  <c r="P1217" i="67"/>
  <c r="P896" i="67"/>
  <c r="P573" i="67"/>
  <c r="P583" i="67"/>
  <c r="P880" i="67"/>
  <c r="P1070" i="67"/>
  <c r="P499" i="67"/>
  <c r="P451" i="67"/>
  <c r="P956" i="67"/>
  <c r="P1123" i="67"/>
  <c r="P680" i="67"/>
  <c r="P985" i="67"/>
  <c r="P557" i="67"/>
  <c r="P402" i="67"/>
  <c r="P871" i="67"/>
  <c r="P556" i="67"/>
  <c r="P1115" i="67"/>
  <c r="P589" i="67"/>
  <c r="P1241" i="67"/>
  <c r="P1202" i="67"/>
  <c r="P1226" i="67"/>
  <c r="P988" i="67"/>
  <c r="P1132" i="67"/>
  <c r="P994" i="67"/>
  <c r="P1227" i="67"/>
  <c r="P500" i="67"/>
  <c r="P998" i="67"/>
  <c r="P1128" i="67"/>
  <c r="P452" i="67"/>
  <c r="P1159" i="67"/>
  <c r="P773" i="67"/>
  <c r="P1190" i="67"/>
  <c r="P826" i="67"/>
  <c r="P320" i="67"/>
  <c r="P350" i="67"/>
  <c r="P935" i="67"/>
  <c r="P774" i="67"/>
  <c r="P482" i="67"/>
  <c r="P693" i="67"/>
  <c r="P1228" i="67"/>
  <c r="P465" i="67"/>
  <c r="P485" i="67"/>
  <c r="P445" i="67"/>
  <c r="P528" i="67"/>
  <c r="P1218" i="67"/>
  <c r="P1251" i="67"/>
  <c r="P486" i="67"/>
  <c r="P441" i="67"/>
  <c r="P1201" i="67"/>
  <c r="P613" i="67"/>
  <c r="P989" i="67"/>
  <c r="P1223" i="67"/>
  <c r="P1219" i="67"/>
  <c r="P629" i="67"/>
  <c r="P598" i="67"/>
  <c r="P319" i="67"/>
  <c r="P1252" i="67"/>
  <c r="P604" i="67"/>
  <c r="P1087" i="67"/>
  <c r="P478" i="67"/>
  <c r="P1088" i="67"/>
  <c r="P681" i="67"/>
  <c r="P897" i="67"/>
  <c r="P1203" i="67"/>
  <c r="P1095" i="67"/>
  <c r="P618" i="67"/>
  <c r="P875" i="67"/>
  <c r="P1205" i="67"/>
  <c r="P572" i="67"/>
  <c r="P1229" i="67"/>
  <c r="P1245" i="67"/>
  <c r="P558" i="67"/>
  <c r="P317" i="67"/>
  <c r="P957" i="67"/>
  <c r="P336" i="67"/>
  <c r="P1069" i="67"/>
  <c r="P1124" i="67"/>
  <c r="P310" i="67"/>
  <c r="P438" i="67"/>
  <c r="P458" i="67"/>
  <c r="P267" i="67"/>
  <c r="P517" i="67"/>
  <c r="P455" i="67"/>
  <c r="P347" i="67"/>
  <c r="P535" i="67"/>
  <c r="P473" i="67"/>
  <c r="P11" i="67"/>
  <c r="P85" i="67"/>
  <c r="P22" i="67"/>
  <c r="P73" i="67"/>
  <c r="P74" i="67"/>
  <c r="P27" i="67"/>
  <c r="P474" i="67"/>
  <c r="P14" i="67"/>
  <c r="P984" i="67"/>
  <c r="P18" i="67"/>
  <c r="P1199" i="67"/>
  <c r="P1152" i="67"/>
  <c r="P1024" i="67"/>
  <c r="P632" i="67"/>
  <c r="P534" i="67"/>
  <c r="P492" i="67"/>
  <c r="P788" i="67"/>
  <c r="P134" i="67"/>
  <c r="P1067" i="67"/>
  <c r="P135" i="67"/>
  <c r="P812" i="67"/>
  <c r="P1104" i="67"/>
  <c r="P57" i="67"/>
  <c r="P68" i="67"/>
  <c r="P1080" i="67"/>
  <c r="P813" i="67"/>
  <c r="P136" i="67"/>
  <c r="P701" i="67"/>
  <c r="P311" i="67"/>
  <c r="P137" i="67"/>
  <c r="P138" i="67"/>
  <c r="P952" i="67"/>
  <c r="P814" i="67"/>
  <c r="P979" i="67"/>
  <c r="P139" i="67"/>
  <c r="P595" i="67"/>
  <c r="P815" i="67"/>
  <c r="P140" i="67"/>
  <c r="P1046" i="67"/>
  <c r="P141" i="67"/>
  <c r="P816" i="67"/>
  <c r="P475" i="67"/>
  <c r="P476" i="67"/>
  <c r="P367" i="67"/>
  <c r="P368" i="67"/>
  <c r="P369" i="67"/>
  <c r="P682" i="67"/>
  <c r="P312" i="67"/>
  <c r="P370" i="67"/>
  <c r="P261" i="67"/>
  <c r="P371" i="67"/>
  <c r="P566" i="67"/>
  <c r="P372" i="67"/>
  <c r="P251" i="67"/>
  <c r="P51" i="67"/>
  <c r="P142" i="67"/>
  <c r="P107" i="67"/>
  <c r="P143" i="67"/>
  <c r="P144" i="67"/>
  <c r="P145" i="67"/>
  <c r="P146" i="67"/>
  <c r="P147" i="67"/>
  <c r="P148" i="67"/>
  <c r="P149" i="67"/>
  <c r="P60" i="67"/>
  <c r="P108" i="67"/>
  <c r="P150" i="67"/>
  <c r="P151" i="67"/>
  <c r="P152" i="67"/>
  <c r="P153" i="67"/>
  <c r="P75" i="67"/>
  <c r="P252" i="67"/>
  <c r="P154" i="67"/>
  <c r="P109" i="67"/>
  <c r="P155" i="67"/>
  <c r="P156" i="67"/>
  <c r="P157" i="67"/>
  <c r="P158" i="67"/>
  <c r="P159" i="67"/>
  <c r="P48" i="67"/>
  <c r="P110" i="67"/>
  <c r="P160" i="67"/>
  <c r="P161" i="67"/>
  <c r="P162" i="67"/>
  <c r="P163" i="67"/>
  <c r="P164" i="67"/>
  <c r="P242" i="67"/>
  <c r="P124" i="67"/>
  <c r="P165" i="67"/>
  <c r="P166" i="67"/>
  <c r="P167" i="67"/>
  <c r="P61" i="67"/>
  <c r="P86" i="67"/>
  <c r="P168" i="67"/>
  <c r="P62" i="67"/>
  <c r="P169" i="67"/>
  <c r="P243" i="67"/>
  <c r="P170" i="67"/>
  <c r="P171" i="67"/>
  <c r="P253" i="67"/>
  <c r="P63" i="67"/>
  <c r="P172" i="67"/>
  <c r="P173" i="67"/>
  <c r="P64" i="67"/>
  <c r="P111" i="67"/>
  <c r="P174" i="67"/>
  <c r="P175" i="67"/>
  <c r="P176" i="67"/>
  <c r="P65" i="67"/>
  <c r="P87" i="67"/>
  <c r="P244" i="67"/>
  <c r="P177" i="67"/>
  <c r="P178" i="67"/>
  <c r="P179" i="67"/>
  <c r="P239" i="67"/>
  <c r="P180" i="67"/>
  <c r="P181" i="67"/>
  <c r="P182" i="67"/>
  <c r="P183" i="67"/>
  <c r="P112" i="67"/>
  <c r="P33" i="67"/>
  <c r="P250" i="67"/>
  <c r="P184" i="67"/>
  <c r="P88" i="67"/>
  <c r="P185" i="67"/>
  <c r="P254" i="67"/>
  <c r="P186" i="67"/>
  <c r="P66" i="67"/>
  <c r="P187" i="67"/>
  <c r="P188" i="67"/>
  <c r="P189" i="67"/>
  <c r="P255" i="67"/>
  <c r="P190" i="67"/>
  <c r="P191" i="67"/>
  <c r="P192" i="67"/>
  <c r="P193" i="67"/>
  <c r="P96" i="67"/>
  <c r="P194" i="67"/>
  <c r="P195" i="67"/>
  <c r="P113" i="67"/>
  <c r="P196" i="67"/>
  <c r="P197" i="67"/>
  <c r="P198" i="67"/>
  <c r="P49" i="67"/>
  <c r="P199" i="67"/>
  <c r="P245" i="67"/>
  <c r="P89" i="67"/>
  <c r="P200" i="67"/>
  <c r="P256" i="67"/>
  <c r="P201" i="67"/>
  <c r="P202" i="67"/>
  <c r="P240" i="67"/>
  <c r="P203" i="67"/>
  <c r="P204" i="67"/>
  <c r="P125" i="67"/>
  <c r="P205" i="67"/>
  <c r="P206" i="67"/>
  <c r="P42" i="67"/>
  <c r="P114" i="67"/>
  <c r="P241" i="67"/>
  <c r="P207" i="67"/>
  <c r="P208" i="67"/>
  <c r="P115" i="67"/>
  <c r="P257" i="67"/>
  <c r="P90" i="67"/>
  <c r="P209" i="67"/>
  <c r="P116" i="67"/>
  <c r="P210" i="67"/>
  <c r="P238" i="67"/>
  <c r="P211" i="67"/>
  <c r="P246" i="67"/>
  <c r="P212" i="67"/>
  <c r="P545" i="67"/>
  <c r="P117" i="67"/>
  <c r="P55" i="67"/>
  <c r="P118" i="67"/>
  <c r="P213" i="67"/>
  <c r="P119" i="67"/>
  <c r="P214" i="67"/>
  <c r="P215" i="67"/>
  <c r="P216" i="67"/>
  <c r="P247" i="67"/>
  <c r="P217" i="67"/>
  <c r="P258" i="67"/>
  <c r="P248" i="67"/>
  <c r="P120" i="67"/>
  <c r="P218" i="67"/>
  <c r="P219" i="67"/>
  <c r="P220" i="67"/>
  <c r="P221" i="67"/>
  <c r="P222" i="67"/>
  <c r="P121" i="67"/>
  <c r="P223" i="67"/>
  <c r="P224" i="67"/>
  <c r="P225" i="67"/>
  <c r="P226" i="67"/>
  <c r="P91" i="67"/>
  <c r="P227" i="67"/>
  <c r="P228" i="67"/>
  <c r="P76" i="67"/>
  <c r="P229" i="67"/>
  <c r="P259" i="67"/>
  <c r="P230" i="67"/>
  <c r="P122" i="67"/>
  <c r="P231" i="67"/>
  <c r="P77" i="67"/>
  <c r="P232" i="67"/>
  <c r="P233" i="67"/>
  <c r="P249" i="67"/>
  <c r="P234" i="67"/>
  <c r="P235" i="67"/>
  <c r="P236" i="67"/>
  <c r="P237" i="67"/>
  <c r="D236" i="67"/>
  <c r="D237" i="67"/>
  <c r="E236" i="67"/>
  <c r="E237" i="67"/>
  <c r="I236" i="67"/>
  <c r="I237" i="67"/>
  <c r="D235" i="67"/>
  <c r="E235" i="67"/>
  <c r="I235" i="67"/>
  <c r="D975" i="77"/>
  <c r="K975" i="77"/>
  <c r="D974" i="77"/>
  <c r="K974" i="77"/>
  <c r="D973" i="77"/>
  <c r="K973" i="77"/>
  <c r="D972" i="77"/>
  <c r="K972" i="77"/>
  <c r="D971" i="77"/>
  <c r="K971" i="77"/>
  <c r="D970" i="77"/>
  <c r="K970" i="77"/>
  <c r="D969" i="77"/>
  <c r="K969" i="77"/>
  <c r="D967" i="77"/>
  <c r="D968" i="77"/>
  <c r="K967" i="77"/>
  <c r="K968" i="77"/>
  <c r="D965" i="77"/>
  <c r="D966" i="77"/>
  <c r="K965" i="77"/>
  <c r="K966" i="77"/>
  <c r="D964" i="77"/>
  <c r="K964" i="77"/>
  <c r="D963" i="77"/>
  <c r="K963" i="77"/>
  <c r="D962" i="77"/>
  <c r="K962" i="77"/>
  <c r="D961" i="77"/>
  <c r="K961" i="77"/>
  <c r="D960" i="77"/>
  <c r="K960" i="77"/>
  <c r="D959" i="77"/>
  <c r="K959" i="77"/>
  <c r="D958" i="77"/>
  <c r="K958" i="77"/>
  <c r="D957" i="77"/>
  <c r="K957" i="77"/>
  <c r="D956" i="77"/>
  <c r="K956" i="77"/>
  <c r="D454" i="77"/>
  <c r="K454" i="77"/>
  <c r="D169" i="77"/>
  <c r="K169" i="77"/>
  <c r="D264" i="77"/>
  <c r="K264" i="77"/>
  <c r="D700" i="77"/>
  <c r="K700" i="77"/>
  <c r="D210" i="77"/>
  <c r="K210" i="77"/>
  <c r="D441" i="77"/>
  <c r="K441" i="77"/>
  <c r="D699" i="77"/>
  <c r="K699" i="77"/>
  <c r="D101" i="77"/>
  <c r="K101" i="77"/>
  <c r="D698" i="77"/>
  <c r="K698" i="77"/>
  <c r="D60" i="77"/>
  <c r="K60" i="77"/>
  <c r="D453" i="77"/>
  <c r="K453" i="77"/>
  <c r="D636" i="77"/>
  <c r="K636" i="77"/>
  <c r="D955" i="77"/>
  <c r="K955" i="77"/>
  <c r="D1248" i="77"/>
  <c r="K1248" i="77"/>
  <c r="D1105" i="77"/>
  <c r="K1105" i="77"/>
  <c r="D1247" i="77"/>
  <c r="K1247" i="77"/>
  <c r="D940" i="67"/>
  <c r="D960" i="67"/>
  <c r="D1100" i="67"/>
  <c r="D19" i="67"/>
  <c r="D643" i="67"/>
  <c r="D28" i="67"/>
  <c r="D83" i="67"/>
  <c r="D554" i="67"/>
  <c r="D1107" i="67"/>
  <c r="D606" i="67"/>
  <c r="D404" i="67"/>
  <c r="D479" i="67"/>
  <c r="D1253" i="67"/>
  <c r="D506" i="67"/>
  <c r="D961" i="67"/>
  <c r="D546" i="67"/>
  <c r="D941" i="67"/>
  <c r="D504" i="67"/>
  <c r="D36" i="67"/>
  <c r="D7" i="67"/>
  <c r="D619" i="67"/>
  <c r="D562" i="67"/>
  <c r="D549" i="67"/>
  <c r="D37" i="67"/>
  <c r="D942" i="67"/>
  <c r="D447" i="67"/>
  <c r="D127" i="67"/>
  <c r="D128" i="67"/>
  <c r="D615" i="67"/>
  <c r="D408" i="67"/>
  <c r="D436" i="67"/>
  <c r="D1117" i="67"/>
  <c r="D481" i="67"/>
  <c r="D346" i="67"/>
  <c r="D1114" i="67"/>
  <c r="D130" i="67"/>
  <c r="D1089" i="67"/>
  <c r="D1121" i="67"/>
  <c r="D131" i="67"/>
  <c r="D398" i="67"/>
  <c r="D929" i="67"/>
  <c r="D662" i="67"/>
  <c r="D8" i="67"/>
  <c r="D637" i="67"/>
  <c r="D422" i="67"/>
  <c r="D1254" i="67"/>
  <c r="D78" i="67"/>
  <c r="D359" i="67"/>
  <c r="D383" i="67"/>
  <c r="D487" i="67"/>
  <c r="D663" i="67"/>
  <c r="D23" i="67"/>
  <c r="D659" i="67"/>
  <c r="D410" i="67"/>
  <c r="D382" i="67"/>
  <c r="D389" i="67"/>
  <c r="D430" i="67"/>
  <c r="D1098" i="67"/>
  <c r="D16" i="67"/>
  <c r="D512" i="67"/>
  <c r="D427" i="67"/>
  <c r="D523" i="67"/>
  <c r="D1085" i="67"/>
  <c r="D459" i="67"/>
  <c r="D1086" i="67"/>
  <c r="D98" i="67"/>
  <c r="D415" i="67"/>
  <c r="D524" i="67"/>
  <c r="D70" i="67"/>
  <c r="D518" i="67"/>
  <c r="D657" i="67"/>
  <c r="D501" i="67"/>
  <c r="D270" i="67"/>
  <c r="D1195" i="67"/>
  <c r="D559" i="67"/>
  <c r="D664" i="67"/>
  <c r="D578" i="67"/>
  <c r="D460" i="67"/>
  <c r="D435" i="67"/>
  <c r="D522" i="67"/>
  <c r="D931" i="67"/>
  <c r="D358" i="67"/>
  <c r="D1125" i="67"/>
  <c r="D1122" i="67"/>
  <c r="D1220" i="67"/>
  <c r="D1198" i="67"/>
  <c r="D339" i="67"/>
  <c r="D99" i="67"/>
  <c r="D1101" i="67"/>
  <c r="D596" i="67"/>
  <c r="D364" i="67"/>
  <c r="D388" i="67"/>
  <c r="D502" i="67"/>
  <c r="D434" i="67"/>
  <c r="D416" i="67"/>
  <c r="D653" i="67"/>
  <c r="D1192" i="67"/>
  <c r="D374" i="67"/>
  <c r="D405" i="67"/>
  <c r="D1230" i="67"/>
  <c r="D100" i="67"/>
  <c r="D539" i="67"/>
  <c r="D353" i="67"/>
  <c r="D532" i="67"/>
  <c r="D519" i="67"/>
  <c r="D665" i="67"/>
  <c r="D262" i="67"/>
  <c r="D605" i="67"/>
  <c r="D365" i="67"/>
  <c r="D472" i="67"/>
  <c r="D651" i="67"/>
  <c r="D462" i="67"/>
  <c r="D132" i="67"/>
  <c r="D581" i="67"/>
  <c r="D362" i="67"/>
  <c r="D1189" i="67"/>
  <c r="D29" i="67"/>
  <c r="D30" i="67"/>
  <c r="D1196" i="67"/>
  <c r="D335" i="67"/>
  <c r="D943" i="67"/>
  <c r="D41" i="67"/>
  <c r="D507" i="67"/>
  <c r="D1200" i="67"/>
  <c r="D92" i="67"/>
  <c r="D47" i="67"/>
  <c r="D1233" i="67"/>
  <c r="D390" i="67"/>
  <c r="D123" i="67"/>
  <c r="D944" i="67"/>
  <c r="D101" i="67"/>
  <c r="D406" i="67"/>
  <c r="D513" i="67"/>
  <c r="D529" i="67"/>
  <c r="D129" i="67"/>
  <c r="D568" i="67"/>
  <c r="D444" i="67"/>
  <c r="D391" i="67"/>
  <c r="D666" i="67"/>
  <c r="D607" i="67"/>
  <c r="D933" i="67"/>
  <c r="D667" i="67"/>
  <c r="D547" i="67"/>
  <c r="D527" i="67"/>
  <c r="D611" i="67"/>
  <c r="D1255" i="67"/>
  <c r="D417" i="67"/>
  <c r="D668" i="67"/>
  <c r="D4" i="67"/>
  <c r="D620" i="67"/>
  <c r="D514" i="67"/>
  <c r="D934" i="67"/>
  <c r="D397" i="67"/>
  <c r="D652" i="67"/>
  <c r="D366" i="67"/>
  <c r="D375" i="67"/>
  <c r="D316" i="67"/>
  <c r="D266" i="67"/>
  <c r="D25" i="67"/>
  <c r="D264" i="67"/>
  <c r="D352" i="67"/>
  <c r="D418" i="67"/>
  <c r="D521" i="67"/>
  <c r="D56" i="67"/>
  <c r="D341" i="67"/>
  <c r="D587" i="67"/>
  <c r="D552" i="67"/>
  <c r="D376" i="67"/>
  <c r="D1090" i="67"/>
  <c r="D343" i="67"/>
  <c r="D43" i="67"/>
  <c r="D654" i="67"/>
  <c r="D360" i="67"/>
  <c r="D945" i="67"/>
  <c r="D575" i="67"/>
  <c r="D1126" i="67"/>
  <c r="D1099" i="67"/>
  <c r="D399" i="67"/>
  <c r="D585" i="67"/>
  <c r="D97" i="67"/>
  <c r="D407" i="67"/>
  <c r="D392" i="67"/>
  <c r="D614" i="67"/>
  <c r="D958" i="67"/>
  <c r="D433" i="67"/>
  <c r="D102" i="67"/>
  <c r="D608" i="67"/>
  <c r="D393" i="67"/>
  <c r="D1105" i="67"/>
  <c r="D936" i="67"/>
  <c r="D80" i="67"/>
  <c r="D467" i="67"/>
  <c r="D260" i="67"/>
  <c r="D351" i="67"/>
  <c r="D34" i="67"/>
  <c r="D354" i="67"/>
  <c r="D634" i="67"/>
  <c r="D638" i="67"/>
  <c r="D669" i="67"/>
  <c r="D621" i="67"/>
  <c r="D1111" i="67"/>
  <c r="D1109" i="67"/>
  <c r="D599" i="67"/>
  <c r="D1193" i="67"/>
  <c r="D409" i="67"/>
  <c r="D466" i="67"/>
  <c r="D12" i="67"/>
  <c r="D15" i="67"/>
  <c r="D536" i="67"/>
  <c r="D423" i="67"/>
  <c r="D670" i="67"/>
  <c r="D550" i="67"/>
  <c r="D93" i="67"/>
  <c r="D1110" i="67"/>
  <c r="D387" i="67"/>
  <c r="D272" i="67"/>
  <c r="D431" i="67"/>
  <c r="D1106" i="67"/>
  <c r="D24" i="67"/>
  <c r="D44" i="67"/>
  <c r="D544" i="67"/>
  <c r="D10" i="67"/>
  <c r="D567" i="67"/>
  <c r="D531" i="67"/>
  <c r="D133" i="67"/>
  <c r="D429" i="67"/>
  <c r="D520" i="67"/>
  <c r="D126" i="67"/>
  <c r="D671" i="67"/>
  <c r="D69" i="67"/>
  <c r="D394" i="67"/>
  <c r="D9" i="67"/>
  <c r="D1256" i="67"/>
  <c r="D1156" i="67"/>
  <c r="D468" i="67"/>
  <c r="D938" i="67"/>
  <c r="D1237" i="67"/>
  <c r="D946" i="67"/>
  <c r="D13" i="67"/>
  <c r="D419" i="67"/>
  <c r="D639" i="67"/>
  <c r="D947" i="67"/>
  <c r="D948" i="67"/>
  <c r="D600" i="67"/>
  <c r="D420" i="67"/>
  <c r="D1239" i="67"/>
  <c r="D1103" i="67"/>
  <c r="D464" i="67"/>
  <c r="D593" i="67"/>
  <c r="D378" i="67"/>
  <c r="D81" i="67"/>
  <c r="D1238" i="67"/>
  <c r="D411" i="67"/>
  <c r="D5" i="67"/>
  <c r="D395" i="67"/>
  <c r="D927" i="67"/>
  <c r="D601" i="67"/>
  <c r="D1108" i="67"/>
  <c r="D515" i="67"/>
  <c r="D1191" i="67"/>
  <c r="D569" i="67"/>
  <c r="D609" i="67"/>
  <c r="D58" i="67"/>
  <c r="D672" i="67"/>
  <c r="D79" i="67"/>
  <c r="D635" i="67"/>
  <c r="D314" i="67"/>
  <c r="D658" i="67"/>
  <c r="D3" i="67"/>
  <c r="D400" i="67"/>
  <c r="D503" i="67"/>
  <c r="D349" i="67"/>
  <c r="D103" i="67"/>
  <c r="D385" i="67"/>
  <c r="D412" i="67"/>
  <c r="D52" i="67"/>
  <c r="D949" i="67"/>
  <c r="D640" i="67"/>
  <c r="D541" i="67"/>
  <c r="D673" i="67"/>
  <c r="D928" i="67"/>
  <c r="D381" i="67"/>
  <c r="D594" i="67"/>
  <c r="D421" i="67"/>
  <c r="D930" i="67"/>
  <c r="D379" i="67"/>
  <c r="D82" i="67"/>
  <c r="D396" i="67"/>
  <c r="D602" i="67"/>
  <c r="D555" i="67"/>
  <c r="D950" i="67"/>
  <c r="D590" i="67"/>
  <c r="D50" i="67"/>
  <c r="D31" i="67"/>
  <c r="D450" i="67"/>
  <c r="D35" i="67"/>
  <c r="D622" i="67"/>
  <c r="D496" i="67"/>
  <c r="D491" i="67"/>
  <c r="D461" i="67"/>
  <c r="D424" i="67"/>
  <c r="D612" i="67"/>
  <c r="D674" i="67"/>
  <c r="D413" i="67"/>
  <c r="D480" i="67"/>
  <c r="D67" i="67"/>
  <c r="D104" i="67"/>
  <c r="D59" i="67"/>
  <c r="D561" i="67"/>
  <c r="D641" i="67"/>
  <c r="D1197" i="67"/>
  <c r="D962" i="67"/>
  <c r="D1093" i="67"/>
  <c r="D1257" i="67"/>
  <c r="D271" i="67"/>
  <c r="D1258" i="67"/>
  <c r="D489" i="67"/>
  <c r="D1259" i="67"/>
  <c r="D348" i="67"/>
  <c r="D623" i="67"/>
  <c r="D1084" i="67"/>
  <c r="D1158" i="67"/>
  <c r="D94" i="67"/>
  <c r="D71" i="67"/>
  <c r="D932" i="67"/>
  <c r="D675" i="67"/>
  <c r="D84" i="67"/>
  <c r="D105" i="67"/>
  <c r="D1091" i="67"/>
  <c r="D676" i="67"/>
  <c r="D428" i="67"/>
  <c r="D586" i="67"/>
  <c r="D939" i="67"/>
  <c r="D603" i="67"/>
  <c r="D616" i="67"/>
  <c r="D95" i="67"/>
  <c r="D563" i="67"/>
  <c r="D493" i="67"/>
  <c r="D1194" i="67"/>
  <c r="D361" i="67"/>
  <c r="D53" i="67"/>
  <c r="D963" i="67"/>
  <c r="D377" i="67"/>
  <c r="D490" i="67"/>
  <c r="D344" i="67"/>
  <c r="D633" i="67"/>
  <c r="D959" i="67"/>
  <c r="D72" i="67"/>
  <c r="D38" i="67"/>
  <c r="D342" i="67"/>
  <c r="D26" i="67"/>
  <c r="D414" i="67"/>
  <c r="D1157" i="67"/>
  <c r="D432" i="67"/>
  <c r="D1118" i="67"/>
  <c r="D1234" i="67"/>
  <c r="D565" i="67"/>
  <c r="D1260" i="67"/>
  <c r="D454" i="67"/>
  <c r="D636" i="67"/>
  <c r="D20" i="67"/>
  <c r="D624" i="67"/>
  <c r="D17" i="67"/>
  <c r="D617" i="67"/>
  <c r="D1094" i="67"/>
  <c r="D448" i="67"/>
  <c r="D560" i="67"/>
  <c r="D426" i="67"/>
  <c r="D937" i="67"/>
  <c r="D345" i="67"/>
  <c r="D384" i="67"/>
  <c r="D401" i="67"/>
  <c r="D1235" i="67"/>
  <c r="D363" i="67"/>
  <c r="D1113" i="67"/>
  <c r="D106" i="67"/>
  <c r="D926" i="67"/>
  <c r="D1119" i="67"/>
  <c r="D315" i="67"/>
  <c r="D425" i="67"/>
  <c r="D6" i="67"/>
  <c r="D591" i="67"/>
  <c r="D625" i="67"/>
  <c r="D656" i="67"/>
  <c r="D951" i="67"/>
  <c r="D677" i="67"/>
  <c r="D380" i="67"/>
  <c r="D1206" i="67"/>
  <c r="D1264" i="67"/>
  <c r="D981" i="67"/>
  <c r="D1050" i="67"/>
  <c r="D1028" i="67"/>
  <c r="D974" i="67"/>
  <c r="D1030" i="67"/>
  <c r="D992" i="67"/>
  <c r="D1031" i="67"/>
  <c r="D334" i="67"/>
  <c r="D330" i="67"/>
  <c r="D1051" i="67"/>
  <c r="D1032" i="67"/>
  <c r="D327" i="67"/>
  <c r="D999" i="67"/>
  <c r="D1040" i="67"/>
  <c r="D1052" i="67"/>
  <c r="D1017" i="67"/>
  <c r="D1007" i="67"/>
  <c r="D975" i="67"/>
  <c r="D976" i="67"/>
  <c r="D1000" i="67"/>
  <c r="D1033" i="67"/>
  <c r="D990" i="67"/>
  <c r="D331" i="67"/>
  <c r="D966" i="67"/>
  <c r="D1008" i="67"/>
  <c r="D971" i="67"/>
  <c r="D1078" i="67"/>
  <c r="D1026" i="67"/>
  <c r="D1012" i="67"/>
  <c r="D1053" i="67"/>
  <c r="D1054" i="67"/>
  <c r="D991" i="67"/>
  <c r="D964" i="67"/>
  <c r="D1034" i="67"/>
  <c r="D1055" i="67"/>
  <c r="D1068" i="67"/>
  <c r="D1056" i="67"/>
  <c r="D1018" i="67"/>
  <c r="D1041" i="67"/>
  <c r="D1009" i="67"/>
  <c r="D1042" i="67"/>
  <c r="D1043" i="67"/>
  <c r="D1044" i="67"/>
  <c r="D1057" i="67"/>
  <c r="D995" i="67"/>
  <c r="D977" i="67"/>
  <c r="D1058" i="67"/>
  <c r="D1045" i="67"/>
  <c r="D980" i="67"/>
  <c r="D1059" i="67"/>
  <c r="D326" i="67"/>
  <c r="D1060" i="67"/>
  <c r="D982" i="67"/>
  <c r="D978" i="67"/>
  <c r="D1047" i="67"/>
  <c r="D584" i="67"/>
  <c r="D1004" i="67"/>
  <c r="D1035" i="67"/>
  <c r="D1029" i="67"/>
  <c r="D1019" i="67"/>
  <c r="D967" i="67"/>
  <c r="D1061" i="67"/>
  <c r="D1062" i="67"/>
  <c r="D1005" i="67"/>
  <c r="D1013" i="67"/>
  <c r="D1001" i="67"/>
  <c r="D1063" i="67"/>
  <c r="D1027" i="67"/>
  <c r="D328" i="67"/>
  <c r="D1020" i="67"/>
  <c r="D1021" i="67"/>
  <c r="D1039" i="67"/>
  <c r="D1048" i="67"/>
  <c r="D329" i="67"/>
  <c r="D1076" i="67"/>
  <c r="D1064" i="67"/>
  <c r="D1036" i="67"/>
  <c r="D1082" i="67"/>
  <c r="D324" i="67"/>
  <c r="D325" i="67"/>
  <c r="D1037" i="67"/>
  <c r="D965" i="67"/>
  <c r="D1022" i="67"/>
  <c r="D1038" i="67"/>
  <c r="D983" i="67"/>
  <c r="D332" i="67"/>
  <c r="D1079" i="67"/>
  <c r="D986" i="67"/>
  <c r="D321" i="67"/>
  <c r="D1049" i="67"/>
  <c r="D1025" i="67"/>
  <c r="D333" i="67"/>
  <c r="D1006" i="67"/>
  <c r="D1010" i="67"/>
  <c r="D1014" i="67"/>
  <c r="D1083" i="67"/>
  <c r="D1023" i="67"/>
  <c r="D1011" i="67"/>
  <c r="D972" i="67"/>
  <c r="D1081" i="67"/>
  <c r="D1015" i="67"/>
  <c r="D1002" i="67"/>
  <c r="D323" i="67"/>
  <c r="D1016" i="67"/>
  <c r="D1065" i="67"/>
  <c r="D1066" i="67"/>
  <c r="D1003" i="67"/>
  <c r="D973" i="67"/>
  <c r="D791" i="67"/>
  <c r="D899" i="67"/>
  <c r="D1172" i="67"/>
  <c r="D1130" i="67"/>
  <c r="D727" i="67"/>
  <c r="D295" i="67"/>
  <c r="D684" i="67"/>
  <c r="D914" i="67"/>
  <c r="D687" i="67"/>
  <c r="D769" i="67"/>
  <c r="D851" i="67"/>
  <c r="D685" i="67"/>
  <c r="D852" i="67"/>
  <c r="D706" i="67"/>
  <c r="D888" i="67"/>
  <c r="D843" i="67"/>
  <c r="D1173" i="67"/>
  <c r="D1150" i="67"/>
  <c r="D283" i="67"/>
  <c r="D892" i="67"/>
  <c r="D798" i="67"/>
  <c r="D817" i="67"/>
  <c r="D274" i="67"/>
  <c r="D820" i="67"/>
  <c r="D1145" i="67"/>
  <c r="D730" i="67"/>
  <c r="D887" i="67"/>
  <c r="D284" i="67"/>
  <c r="D733" i="67"/>
  <c r="D821" i="67"/>
  <c r="D831" i="67"/>
  <c r="D703" i="67"/>
  <c r="D683" i="67"/>
  <c r="D282" i="67"/>
  <c r="D714" i="67"/>
  <c r="D715" i="67"/>
  <c r="D726" i="67"/>
  <c r="D900" i="67"/>
  <c r="D296" i="67"/>
  <c r="D297" i="67"/>
  <c r="D882" i="67"/>
  <c r="D1174" i="67"/>
  <c r="D836" i="67"/>
  <c r="D707" i="67"/>
  <c r="D818" i="67"/>
  <c r="D1175" i="67"/>
  <c r="D732" i="67"/>
  <c r="D734" i="67"/>
  <c r="D837" i="67"/>
  <c r="D731" i="67"/>
  <c r="D735" i="67"/>
  <c r="D873" i="67"/>
  <c r="D822" i="67"/>
  <c r="D724" i="67"/>
  <c r="D736" i="67"/>
  <c r="D802" i="67"/>
  <c r="D853" i="67"/>
  <c r="D1186" i="67"/>
  <c r="D298" i="67"/>
  <c r="D708" i="67"/>
  <c r="D847" i="67"/>
  <c r="D299" i="67"/>
  <c r="D709" i="67"/>
  <c r="D917" i="67"/>
  <c r="D915" i="67"/>
  <c r="D1151" i="67"/>
  <c r="D800" i="67"/>
  <c r="D762" i="67"/>
  <c r="D737" i="67"/>
  <c r="D738" i="67"/>
  <c r="D845" i="67"/>
  <c r="D854" i="67"/>
  <c r="D688" i="67"/>
  <c r="D739" i="67"/>
  <c r="D702" i="67"/>
  <c r="D716" i="67"/>
  <c r="D740" i="67"/>
  <c r="D890" i="67"/>
  <c r="D1171" i="67"/>
  <c r="D1136" i="67"/>
  <c r="D901" i="67"/>
  <c r="D855" i="67"/>
  <c r="D275" i="67"/>
  <c r="D710" i="67"/>
  <c r="D884" i="67"/>
  <c r="D694" i="67"/>
  <c r="D741" i="67"/>
  <c r="D923" i="67"/>
  <c r="D1133" i="67"/>
  <c r="D742" i="67"/>
  <c r="D898" i="67"/>
  <c r="D823" i="67"/>
  <c r="D877" i="67"/>
  <c r="D277" i="67"/>
  <c r="D803" i="67"/>
  <c r="D300" i="67"/>
  <c r="D1134" i="67"/>
  <c r="D1176" i="67"/>
  <c r="D824" i="67"/>
  <c r="D728" i="67"/>
  <c r="D835" i="67"/>
  <c r="D743" i="67"/>
  <c r="D293" i="67"/>
  <c r="D781" i="67"/>
  <c r="D856" i="67"/>
  <c r="D924" i="67"/>
  <c r="D285" i="67"/>
  <c r="D796" i="67"/>
  <c r="D1148" i="67"/>
  <c r="D744" i="67"/>
  <c r="D292" i="67"/>
  <c r="D782" i="67"/>
  <c r="D301" i="67"/>
  <c r="D696" i="67"/>
  <c r="D874" i="67"/>
  <c r="D745" i="67"/>
  <c r="D717" i="67"/>
  <c r="D921" i="67"/>
  <c r="D1138" i="67"/>
  <c r="D718" i="67"/>
  <c r="D848" i="67"/>
  <c r="D844" i="67"/>
  <c r="D711" i="67"/>
  <c r="D286" i="67"/>
  <c r="D289" i="67"/>
  <c r="D1188" i="67"/>
  <c r="D1177" i="67"/>
  <c r="D819" i="67"/>
  <c r="D746" i="67"/>
  <c r="D747" i="67"/>
  <c r="D902" i="67"/>
  <c r="D804" i="67"/>
  <c r="D857" i="67"/>
  <c r="D846" i="67"/>
  <c r="D838" i="67"/>
  <c r="D839" i="67"/>
  <c r="D858" i="67"/>
  <c r="D859" i="67"/>
  <c r="D748" i="67"/>
  <c r="D1139" i="67"/>
  <c r="D749" i="67"/>
  <c r="D889" i="67"/>
  <c r="D883" i="67"/>
  <c r="D789" i="67"/>
  <c r="D695" i="67"/>
  <c r="D750" i="67"/>
  <c r="D279" i="67"/>
  <c r="D792" i="67"/>
  <c r="D860" i="67"/>
  <c r="D861" i="67"/>
  <c r="D1184" i="67"/>
  <c r="D862" i="67"/>
  <c r="D770" i="67"/>
  <c r="D1149" i="67"/>
  <c r="D302" i="67"/>
  <c r="D751" i="67"/>
  <c r="D903" i="67"/>
  <c r="D918" i="67"/>
  <c r="D291" i="67"/>
  <c r="D849" i="67"/>
  <c r="D775" i="67"/>
  <c r="D752" i="67"/>
  <c r="D863" i="67"/>
  <c r="D793" i="67"/>
  <c r="D805" i="67"/>
  <c r="D719" i="67"/>
  <c r="D806" i="67"/>
  <c r="D864" i="67"/>
  <c r="D287" i="67"/>
  <c r="D885" i="67"/>
  <c r="D832" i="67"/>
  <c r="D765" i="67"/>
  <c r="D725" i="67"/>
  <c r="D886" i="67"/>
  <c r="D850" i="67"/>
  <c r="D753" i="67"/>
  <c r="D840" i="67"/>
  <c r="D754" i="67"/>
  <c r="D1146" i="67"/>
  <c r="D697" i="67"/>
  <c r="D290" i="67"/>
  <c r="D891" i="67"/>
  <c r="D790" i="67"/>
  <c r="D720" i="67"/>
  <c r="D1141" i="67"/>
  <c r="D807" i="67"/>
  <c r="D797" i="67"/>
  <c r="D783" i="67"/>
  <c r="D729" i="67"/>
  <c r="D704" i="67"/>
  <c r="D721" i="67"/>
  <c r="D904" i="67"/>
  <c r="D689" i="67"/>
  <c r="D841" i="67"/>
  <c r="D1182" i="67"/>
  <c r="D784" i="67"/>
  <c r="D755" i="67"/>
  <c r="D756" i="67"/>
  <c r="D865" i="67"/>
  <c r="D785" i="67"/>
  <c r="D893" i="67"/>
  <c r="D288" i="67"/>
  <c r="D294" i="67"/>
  <c r="D842" i="67"/>
  <c r="D1143" i="67"/>
  <c r="D1154" i="67"/>
  <c r="D1178" i="67"/>
  <c r="D905" i="67"/>
  <c r="D919" i="67"/>
  <c r="D866" i="67"/>
  <c r="D1153" i="67"/>
  <c r="D303" i="67"/>
  <c r="D834" i="67"/>
  <c r="D304" i="67"/>
  <c r="D867" i="67"/>
  <c r="D911" i="67"/>
  <c r="D912" i="67"/>
  <c r="D894" i="67"/>
  <c r="D690" i="67"/>
  <c r="D1168" i="67"/>
  <c r="D1179" i="67"/>
  <c r="D799" i="67"/>
  <c r="D705" i="67"/>
  <c r="D922" i="67"/>
  <c r="D868" i="67"/>
  <c r="D698" i="67"/>
  <c r="D699" i="67"/>
  <c r="D1142" i="67"/>
  <c r="D801" i="67"/>
  <c r="D1164" i="67"/>
  <c r="D906" i="67"/>
  <c r="D794" i="67"/>
  <c r="D692" i="67"/>
  <c r="D910" i="67"/>
  <c r="D1183" i="67"/>
  <c r="D876" i="67"/>
  <c r="D1163" i="67"/>
  <c r="D712" i="67"/>
  <c r="D757" i="67"/>
  <c r="D808" i="67"/>
  <c r="D305" i="67"/>
  <c r="D1185" i="67"/>
  <c r="D758" i="67"/>
  <c r="D686" i="67"/>
  <c r="D700" i="67"/>
  <c r="D786" i="67"/>
  <c r="D907" i="67"/>
  <c r="D809" i="67"/>
  <c r="D878" i="67"/>
  <c r="D1135" i="67"/>
  <c r="D787" i="67"/>
  <c r="D1169" i="67"/>
  <c r="D776" i="67"/>
  <c r="D759" i="67"/>
  <c r="D795" i="67"/>
  <c r="D825" i="67"/>
  <c r="D925" i="67"/>
  <c r="D722" i="67"/>
  <c r="D810" i="67"/>
  <c r="D872" i="67"/>
  <c r="D811" i="67"/>
  <c r="D1187" i="67"/>
  <c r="D881" i="67"/>
  <c r="D281" i="67"/>
  <c r="D869" i="67"/>
  <c r="D760" i="67"/>
  <c r="D761" i="67"/>
  <c r="D1137" i="67"/>
  <c r="D870" i="67"/>
  <c r="D908" i="67"/>
  <c r="D443" i="67"/>
  <c r="D1102" i="67"/>
  <c r="D564" i="67"/>
  <c r="D533" i="67"/>
  <c r="D355" i="67"/>
  <c r="D470" i="67"/>
  <c r="D356" i="67"/>
  <c r="D540" i="67"/>
  <c r="D570" i="67"/>
  <c r="D763" i="67"/>
  <c r="D723" i="67"/>
  <c r="D542" i="67"/>
  <c r="D644" i="67"/>
  <c r="D645" i="67"/>
  <c r="D437" i="67"/>
  <c r="D678" i="67"/>
  <c r="D646" i="67"/>
  <c r="D1071" i="67"/>
  <c r="D626" i="67"/>
  <c r="D1246" i="67"/>
  <c r="D996" i="67"/>
  <c r="D1120" i="67"/>
  <c r="D463" i="67"/>
  <c r="D767" i="67"/>
  <c r="D574" i="67"/>
  <c r="D508" i="67"/>
  <c r="D1147" i="67"/>
  <c r="D1247" i="67"/>
  <c r="D627" i="67"/>
  <c r="D509" i="67"/>
  <c r="D306" i="67"/>
  <c r="D307" i="67"/>
  <c r="D592" i="67"/>
  <c r="D265" i="67"/>
  <c r="D469" i="67"/>
  <c r="D280" i="67"/>
  <c r="D771" i="67"/>
  <c r="D679" i="67"/>
  <c r="D713" i="67"/>
  <c r="D1248" i="67"/>
  <c r="D1261" i="67"/>
  <c r="D1166" i="67"/>
  <c r="D1140" i="67"/>
  <c r="D308" i="67"/>
  <c r="D655" i="67"/>
  <c r="D830" i="67"/>
  <c r="D828" i="67"/>
  <c r="D1265" i="67"/>
  <c r="D1162" i="67"/>
  <c r="D1097" i="67"/>
  <c r="D1210" i="67"/>
  <c r="D276" i="67"/>
  <c r="D997" i="67"/>
  <c r="D386" i="67"/>
  <c r="D553" i="67"/>
  <c r="D543" i="67"/>
  <c r="D909" i="67"/>
  <c r="D571" i="67"/>
  <c r="D953" i="67"/>
  <c r="D505" i="67"/>
  <c r="D768" i="67"/>
  <c r="D537" i="67"/>
  <c r="D40" i="67"/>
  <c r="D1092" i="67"/>
  <c r="D1072" i="67"/>
  <c r="D777" i="67"/>
  <c r="D1207" i="67"/>
  <c r="D916" i="67"/>
  <c r="D439" i="67"/>
  <c r="D1165" i="67"/>
  <c r="D1243" i="67"/>
  <c r="D968" i="67"/>
  <c r="D1242" i="67"/>
  <c r="D403" i="67"/>
  <c r="D1112" i="67"/>
  <c r="D373" i="67"/>
  <c r="D1116" i="67"/>
  <c r="D538" i="67"/>
  <c r="D647" i="67"/>
  <c r="D829" i="67"/>
  <c r="D483" i="67"/>
  <c r="D579" i="67"/>
  <c r="D1262" i="67"/>
  <c r="D322" i="67"/>
  <c r="D779" i="67"/>
  <c r="D453" i="67"/>
  <c r="D766" i="67"/>
  <c r="D580" i="67"/>
  <c r="D648" i="67"/>
  <c r="D497" i="67"/>
  <c r="D268" i="67"/>
  <c r="D576" i="67"/>
  <c r="D488" i="67"/>
  <c r="D1211" i="67"/>
  <c r="D1160" i="67"/>
  <c r="D1155" i="67"/>
  <c r="D954" i="67"/>
  <c r="D1212" i="67"/>
  <c r="D1073" i="67"/>
  <c r="D32" i="67"/>
  <c r="D337" i="67"/>
  <c r="D1131" i="67"/>
  <c r="D440" i="67"/>
  <c r="D357" i="67"/>
  <c r="D1074" i="67"/>
  <c r="D510" i="67"/>
  <c r="D610" i="67"/>
  <c r="D471" i="67"/>
  <c r="D597" i="67"/>
  <c r="D1221" i="67"/>
  <c r="D338" i="67"/>
  <c r="D987" i="67"/>
  <c r="D39" i="67"/>
  <c r="D642" i="67"/>
  <c r="D269" i="67"/>
  <c r="D920" i="67"/>
  <c r="D516" i="67"/>
  <c r="D577" i="67"/>
  <c r="D1249" i="67"/>
  <c r="D969" i="67"/>
  <c r="D1213" i="67"/>
  <c r="D778" i="67"/>
  <c r="D1214" i="67"/>
  <c r="D993" i="67"/>
  <c r="D1161" i="67"/>
  <c r="D1204" i="67"/>
  <c r="D45" i="67"/>
  <c r="D1077" i="67"/>
  <c r="D772" i="67"/>
  <c r="D273" i="67"/>
  <c r="D1096" i="67"/>
  <c r="D955" i="67"/>
  <c r="D631" i="67"/>
  <c r="D46" i="67"/>
  <c r="D588" i="67"/>
  <c r="D1224" i="67"/>
  <c r="D1222" i="67"/>
  <c r="D1215" i="67"/>
  <c r="D1225" i="67"/>
  <c r="D913" i="67"/>
  <c r="D630" i="67"/>
  <c r="D1232" i="67"/>
  <c r="D498" i="67"/>
  <c r="D649" i="67"/>
  <c r="D628" i="67"/>
  <c r="D1129" i="67"/>
  <c r="D764" i="67"/>
  <c r="D1180" i="67"/>
  <c r="D526" i="67"/>
  <c r="D879" i="67"/>
  <c r="D313" i="67"/>
  <c r="D442" i="67"/>
  <c r="D895" i="67"/>
  <c r="D551" i="67"/>
  <c r="D278" i="67"/>
  <c r="D582" i="67"/>
  <c r="D1127" i="67"/>
  <c r="D833" i="67"/>
  <c r="D494" i="67"/>
  <c r="D340" i="67"/>
  <c r="D1236" i="67"/>
  <c r="D456" i="67"/>
  <c r="D525" i="67"/>
  <c r="D263" i="67"/>
  <c r="D1144" i="67"/>
  <c r="D1231" i="67"/>
  <c r="D54" i="67"/>
  <c r="D484" i="67"/>
  <c r="D1244" i="67"/>
  <c r="D1240" i="67"/>
  <c r="D1181" i="67"/>
  <c r="D1250" i="67"/>
  <c r="D650" i="67"/>
  <c r="D530" i="67"/>
  <c r="D1216" i="67"/>
  <c r="D318" i="67"/>
  <c r="D1208" i="67"/>
  <c r="D495" i="67"/>
  <c r="D548" i="67"/>
  <c r="D477" i="67"/>
  <c r="D660" i="67"/>
  <c r="D661" i="67"/>
  <c r="D511" i="67"/>
  <c r="D449" i="67"/>
  <c r="D1170" i="67"/>
  <c r="D446" i="67"/>
  <c r="D457" i="67"/>
  <c r="D1167" i="67"/>
  <c r="D1209" i="67"/>
  <c r="D21" i="67"/>
  <c r="D1075" i="67"/>
  <c r="D780" i="67"/>
  <c r="D309" i="67"/>
  <c r="D827" i="67"/>
  <c r="D970" i="67"/>
  <c r="D1263" i="67"/>
  <c r="D691" i="67"/>
  <c r="D1217" i="67"/>
  <c r="D896" i="67"/>
  <c r="D573" i="67"/>
  <c r="D583" i="67"/>
  <c r="D880" i="67"/>
  <c r="D1070" i="67"/>
  <c r="D499" i="67"/>
  <c r="D451" i="67"/>
  <c r="D956" i="67"/>
  <c r="D1123" i="67"/>
  <c r="D680" i="67"/>
  <c r="D985" i="67"/>
  <c r="D557" i="67"/>
  <c r="D402" i="67"/>
  <c r="D871" i="67"/>
  <c r="D556" i="67"/>
  <c r="D1115" i="67"/>
  <c r="D589" i="67"/>
  <c r="D1241" i="67"/>
  <c r="D1202" i="67"/>
  <c r="D1226" i="67"/>
  <c r="D988" i="67"/>
  <c r="D1132" i="67"/>
  <c r="D994" i="67"/>
  <c r="D1227" i="67"/>
  <c r="D500" i="67"/>
  <c r="D998" i="67"/>
  <c r="D1128" i="67"/>
  <c r="D452" i="67"/>
  <c r="D1159" i="67"/>
  <c r="D773" i="67"/>
  <c r="D1190" i="67"/>
  <c r="D826" i="67"/>
  <c r="D320" i="67"/>
  <c r="D350" i="67"/>
  <c r="D935" i="67"/>
  <c r="D774" i="67"/>
  <c r="D482" i="67"/>
  <c r="D693" i="67"/>
  <c r="D1228" i="67"/>
  <c r="D465" i="67"/>
  <c r="D485" i="67"/>
  <c r="D445" i="67"/>
  <c r="D528" i="67"/>
  <c r="D1218" i="67"/>
  <c r="D1251" i="67"/>
  <c r="D486" i="67"/>
  <c r="D441" i="67"/>
  <c r="D1201" i="67"/>
  <c r="D613" i="67"/>
  <c r="D989" i="67"/>
  <c r="D1223" i="67"/>
  <c r="D1219" i="67"/>
  <c r="D629" i="67"/>
  <c r="D598" i="67"/>
  <c r="D319" i="67"/>
  <c r="D1252" i="67"/>
  <c r="D604" i="67"/>
  <c r="D1087" i="67"/>
  <c r="D478" i="67"/>
  <c r="D1088" i="67"/>
  <c r="D681" i="67"/>
  <c r="D897" i="67"/>
  <c r="D1203" i="67"/>
  <c r="D1095" i="67"/>
  <c r="D618" i="67"/>
  <c r="D875" i="67"/>
  <c r="D1205" i="67"/>
  <c r="D572" i="67"/>
  <c r="D1229" i="67"/>
  <c r="D1245" i="67"/>
  <c r="D558" i="67"/>
  <c r="D317" i="67"/>
  <c r="D957" i="67"/>
  <c r="D336" i="67"/>
  <c r="D1069" i="67"/>
  <c r="D1124" i="67"/>
  <c r="D310" i="67"/>
  <c r="D438" i="67"/>
  <c r="D458" i="67"/>
  <c r="D267" i="67"/>
  <c r="D517" i="67"/>
  <c r="D455" i="67"/>
  <c r="D347" i="67"/>
  <c r="D535" i="67"/>
  <c r="D473" i="67"/>
  <c r="D11" i="67"/>
  <c r="D85" i="67"/>
  <c r="D22" i="67"/>
  <c r="D73" i="67"/>
  <c r="D74" i="67"/>
  <c r="D27" i="67"/>
  <c r="D474" i="67"/>
  <c r="D14" i="67"/>
  <c r="D984" i="67"/>
  <c r="D18" i="67"/>
  <c r="D1199" i="67"/>
  <c r="D1152" i="67"/>
  <c r="D1024" i="67"/>
  <c r="D632" i="67"/>
  <c r="D534" i="67"/>
  <c r="D492" i="67"/>
  <c r="D788" i="67"/>
  <c r="D134" i="67"/>
  <c r="D1067" i="67"/>
  <c r="D135" i="67"/>
  <c r="D812" i="67"/>
  <c r="D1104" i="67"/>
  <c r="D57" i="67"/>
  <c r="D68" i="67"/>
  <c r="D1080" i="67"/>
  <c r="D813" i="67"/>
  <c r="D136" i="67"/>
  <c r="D701" i="67"/>
  <c r="D311" i="67"/>
  <c r="D137" i="67"/>
  <c r="D138" i="67"/>
  <c r="D952" i="67"/>
  <c r="D814" i="67"/>
  <c r="D979" i="67"/>
  <c r="D139" i="67"/>
  <c r="D595" i="67"/>
  <c r="D815" i="67"/>
  <c r="D140" i="67"/>
  <c r="D1046" i="67"/>
  <c r="D141" i="67"/>
  <c r="D816" i="67"/>
  <c r="D475" i="67"/>
  <c r="D476" i="67"/>
  <c r="D367" i="67"/>
  <c r="D368" i="67"/>
  <c r="D369" i="67"/>
  <c r="D682" i="67"/>
  <c r="D312" i="67"/>
  <c r="D370" i="67"/>
  <c r="D261" i="67"/>
  <c r="D371" i="67"/>
  <c r="D566" i="67"/>
  <c r="D372" i="67"/>
  <c r="D251" i="67"/>
  <c r="D51" i="67"/>
  <c r="D142" i="67"/>
  <c r="D107" i="67"/>
  <c r="D143" i="67"/>
  <c r="D144" i="67"/>
  <c r="D145" i="67"/>
  <c r="D146" i="67"/>
  <c r="D147" i="67"/>
  <c r="D148" i="67"/>
  <c r="D149" i="67"/>
  <c r="D60" i="67"/>
  <c r="D108" i="67"/>
  <c r="D150" i="67"/>
  <c r="D151" i="67"/>
  <c r="D152" i="67"/>
  <c r="D153" i="67"/>
  <c r="D75" i="67"/>
  <c r="D252" i="67"/>
  <c r="D154" i="67"/>
  <c r="D109" i="67"/>
  <c r="D155" i="67"/>
  <c r="D156" i="67"/>
  <c r="D157" i="67"/>
  <c r="D158" i="67"/>
  <c r="D159" i="67"/>
  <c r="D48" i="67"/>
  <c r="D110" i="67"/>
  <c r="D160" i="67"/>
  <c r="D161" i="67"/>
  <c r="D162" i="67"/>
  <c r="D163" i="67"/>
  <c r="D164" i="67"/>
  <c r="D242" i="67"/>
  <c r="D124" i="67"/>
  <c r="D165" i="67"/>
  <c r="D166" i="67"/>
  <c r="D167" i="67"/>
  <c r="D61" i="67"/>
  <c r="D86" i="67"/>
  <c r="D168" i="67"/>
  <c r="D62" i="67"/>
  <c r="D169" i="67"/>
  <c r="D243" i="67"/>
  <c r="D170" i="67"/>
  <c r="D171" i="67"/>
  <c r="D253" i="67"/>
  <c r="D63" i="67"/>
  <c r="D172" i="67"/>
  <c r="D173" i="67"/>
  <c r="D64" i="67"/>
  <c r="D111" i="67"/>
  <c r="D174" i="67"/>
  <c r="D175" i="67"/>
  <c r="D176" i="67"/>
  <c r="D65" i="67"/>
  <c r="D87" i="67"/>
  <c r="D244" i="67"/>
  <c r="D177" i="67"/>
  <c r="D178" i="67"/>
  <c r="D179" i="67"/>
  <c r="D239" i="67"/>
  <c r="D180" i="67"/>
  <c r="D181" i="67"/>
  <c r="D182" i="67"/>
  <c r="D183" i="67"/>
  <c r="D112" i="67"/>
  <c r="D33" i="67"/>
  <c r="D250" i="67"/>
  <c r="D184" i="67"/>
  <c r="D88" i="67"/>
  <c r="D185" i="67"/>
  <c r="D254" i="67"/>
  <c r="D186" i="67"/>
  <c r="D66" i="67"/>
  <c r="D187" i="67"/>
  <c r="D188" i="67"/>
  <c r="D189" i="67"/>
  <c r="D255" i="67"/>
  <c r="D190" i="67"/>
  <c r="D191" i="67"/>
  <c r="D192" i="67"/>
  <c r="D193" i="67"/>
  <c r="D96" i="67"/>
  <c r="D194" i="67"/>
  <c r="D195" i="67"/>
  <c r="D113" i="67"/>
  <c r="D196" i="67"/>
  <c r="D197" i="67"/>
  <c r="D198" i="67"/>
  <c r="D49" i="67"/>
  <c r="D199" i="67"/>
  <c r="D245" i="67"/>
  <c r="D89" i="67"/>
  <c r="D200" i="67"/>
  <c r="D256" i="67"/>
  <c r="D201" i="67"/>
  <c r="D202" i="67"/>
  <c r="D240" i="67"/>
  <c r="D203" i="67"/>
  <c r="D204" i="67"/>
  <c r="D125" i="67"/>
  <c r="D205" i="67"/>
  <c r="D206" i="67"/>
  <c r="D42" i="67"/>
  <c r="D114" i="67"/>
  <c r="D241" i="67"/>
  <c r="D207" i="67"/>
  <c r="D208" i="67"/>
  <c r="D115" i="67"/>
  <c r="D257" i="67"/>
  <c r="D90" i="67"/>
  <c r="D209" i="67"/>
  <c r="D116" i="67"/>
  <c r="D210" i="67"/>
  <c r="D238" i="67"/>
  <c r="D211" i="67"/>
  <c r="D246" i="67"/>
  <c r="D212" i="67"/>
  <c r="D545" i="67"/>
  <c r="D117" i="67"/>
  <c r="D55" i="67"/>
  <c r="D118" i="67"/>
  <c r="D213" i="67"/>
  <c r="D119" i="67"/>
  <c r="D214" i="67"/>
  <c r="D215" i="67"/>
  <c r="D216" i="67"/>
  <c r="D247" i="67"/>
  <c r="D217" i="67"/>
  <c r="D258" i="67"/>
  <c r="D248" i="67"/>
  <c r="D120" i="67"/>
  <c r="D218" i="67"/>
  <c r="D219" i="67"/>
  <c r="D220" i="67"/>
  <c r="D221" i="67"/>
  <c r="D222" i="67"/>
  <c r="D121" i="67"/>
  <c r="D223" i="67"/>
  <c r="D224" i="67"/>
  <c r="D225" i="67"/>
  <c r="D226" i="67"/>
  <c r="D91" i="67"/>
  <c r="D227" i="67"/>
  <c r="D228" i="67"/>
  <c r="D76" i="67"/>
  <c r="D229" i="67"/>
  <c r="D259" i="67"/>
  <c r="D230" i="67"/>
  <c r="D122" i="67"/>
  <c r="D231" i="67"/>
  <c r="D77" i="67"/>
  <c r="D232" i="67"/>
  <c r="D233" i="67"/>
  <c r="D249" i="67"/>
  <c r="D234" i="67"/>
  <c r="E213" i="67"/>
  <c r="E119" i="67"/>
  <c r="E214" i="67"/>
  <c r="E215" i="67"/>
  <c r="E216" i="67"/>
  <c r="E247" i="67"/>
  <c r="E217" i="67"/>
  <c r="E258" i="67"/>
  <c r="E248" i="67"/>
  <c r="E120" i="67"/>
  <c r="E218" i="67"/>
  <c r="E219" i="67"/>
  <c r="E220" i="67"/>
  <c r="E221" i="67"/>
  <c r="E222" i="67"/>
  <c r="E121" i="67"/>
  <c r="E223" i="67"/>
  <c r="E224" i="67"/>
  <c r="E225" i="67"/>
  <c r="E226" i="67"/>
  <c r="E91" i="67"/>
  <c r="E227" i="67"/>
  <c r="E228" i="67"/>
  <c r="E76" i="67"/>
  <c r="E229" i="67"/>
  <c r="E259" i="67"/>
  <c r="E230" i="67"/>
  <c r="E122" i="67"/>
  <c r="E231" i="67"/>
  <c r="E77" i="67"/>
  <c r="E232" i="67"/>
  <c r="E233" i="67"/>
  <c r="E249" i="67"/>
  <c r="E234" i="67"/>
  <c r="I213" i="67"/>
  <c r="I119" i="67"/>
  <c r="I214" i="67"/>
  <c r="I215" i="67"/>
  <c r="I216" i="67"/>
  <c r="I247" i="67"/>
  <c r="I217" i="67"/>
  <c r="I258" i="67"/>
  <c r="I248" i="67"/>
  <c r="I120" i="67"/>
  <c r="I218" i="67"/>
  <c r="I219" i="67"/>
  <c r="I220" i="67"/>
  <c r="I221" i="67"/>
  <c r="I222" i="67"/>
  <c r="I121" i="67"/>
  <c r="I223" i="67"/>
  <c r="I224" i="67"/>
  <c r="I225" i="67"/>
  <c r="I226" i="67"/>
  <c r="I91" i="67"/>
  <c r="I227" i="67"/>
  <c r="I228" i="67"/>
  <c r="I76" i="67"/>
  <c r="I229" i="67"/>
  <c r="I259" i="67"/>
  <c r="I230" i="67"/>
  <c r="I122" i="67"/>
  <c r="I231" i="67"/>
  <c r="I77" i="67"/>
  <c r="I232" i="67"/>
  <c r="I233" i="67"/>
  <c r="I249" i="67"/>
  <c r="I234" i="67"/>
  <c r="J237" i="67" l="1"/>
  <c r="K237" i="67" s="1"/>
  <c r="J236" i="67"/>
  <c r="K236" i="67" s="1"/>
  <c r="J235" i="67"/>
  <c r="K235" i="67" s="1"/>
  <c r="J223" i="67"/>
  <c r="K223" i="67" s="1"/>
  <c r="J225" i="67"/>
  <c r="K225" i="67" s="1"/>
  <c r="J217" i="67"/>
  <c r="K217" i="67" s="1"/>
  <c r="J249" i="67"/>
  <c r="K249" i="67" s="1"/>
  <c r="J222" i="67"/>
  <c r="K222" i="67" s="1"/>
  <c r="J231" i="67"/>
  <c r="K231" i="67" s="1"/>
  <c r="J247" i="67"/>
  <c r="K247" i="67" s="1"/>
  <c r="J224" i="67"/>
  <c r="K224" i="67" s="1"/>
  <c r="J228" i="67"/>
  <c r="K228" i="67" s="1"/>
  <c r="J218" i="67"/>
  <c r="K218" i="67" s="1"/>
  <c r="J216" i="67"/>
  <c r="K216" i="67" s="1"/>
  <c r="J232" i="67"/>
  <c r="K232" i="67" s="1"/>
  <c r="J229" i="67"/>
  <c r="K229" i="67" s="1"/>
  <c r="J220" i="67"/>
  <c r="K220" i="67" s="1"/>
  <c r="J213" i="67"/>
  <c r="K213" i="67" s="1"/>
  <c r="J77" i="67"/>
  <c r="K77" i="67" s="1"/>
  <c r="J76" i="67"/>
  <c r="K76" i="67" s="1"/>
  <c r="J219" i="67"/>
  <c r="K219" i="67" s="1"/>
  <c r="J230" i="67"/>
  <c r="K230" i="67" s="1"/>
  <c r="J91" i="67"/>
  <c r="K91" i="67" s="1"/>
  <c r="J248" i="67"/>
  <c r="K248" i="67" s="1"/>
  <c r="J214" i="67"/>
  <c r="K214" i="67" s="1"/>
  <c r="J119" i="67"/>
  <c r="K119" i="67" s="1"/>
  <c r="J233" i="67"/>
  <c r="K233" i="67" s="1"/>
  <c r="J259" i="67"/>
  <c r="K259" i="67" s="1"/>
  <c r="J226" i="67"/>
  <c r="K226" i="67" s="1"/>
  <c r="J221" i="67"/>
  <c r="K221" i="67" s="1"/>
  <c r="J258" i="67"/>
  <c r="K258" i="67" s="1"/>
  <c r="J234" i="67"/>
  <c r="K234" i="67" s="1"/>
  <c r="J122" i="67"/>
  <c r="K122" i="67" s="1"/>
  <c r="J227" i="67"/>
  <c r="K227" i="67" s="1"/>
  <c r="J121" i="67"/>
  <c r="K121" i="67" s="1"/>
  <c r="J120" i="67"/>
  <c r="K120" i="67" s="1"/>
  <c r="J215" i="67"/>
  <c r="K215" i="67" s="1"/>
  <c r="E1224" i="67"/>
  <c r="E551" i="67"/>
  <c r="E18" i="67"/>
  <c r="E1253" i="67"/>
  <c r="E301" i="67"/>
  <c r="E7" i="67"/>
  <c r="E270" i="67"/>
  <c r="E726" i="67"/>
  <c r="E134" i="67"/>
  <c r="E625" i="67"/>
  <c r="E1013" i="67"/>
  <c r="E209" i="67"/>
  <c r="E582" i="67"/>
  <c r="E284" i="67"/>
  <c r="E1222" i="67"/>
  <c r="E127" i="67"/>
  <c r="E19" i="67"/>
  <c r="E803" i="67"/>
  <c r="E707" i="67"/>
  <c r="E703" i="67"/>
  <c r="E128" i="67"/>
  <c r="E1215" i="67"/>
  <c r="E1055" i="67"/>
  <c r="E462" i="67"/>
  <c r="E132" i="67"/>
  <c r="E898" i="67"/>
  <c r="E380" i="67"/>
  <c r="E1008" i="67"/>
  <c r="E701" i="67"/>
  <c r="E1063" i="67"/>
  <c r="E586" i="67"/>
  <c r="E1080" i="67"/>
  <c r="E362" i="67"/>
  <c r="E535" i="67"/>
  <c r="E675" i="67"/>
  <c r="E952" i="67"/>
  <c r="E1189" i="67"/>
  <c r="E926" i="67"/>
  <c r="E1161" i="67"/>
  <c r="E902" i="67"/>
  <c r="E643" i="67"/>
  <c r="E285" i="67"/>
  <c r="E327" i="67"/>
  <c r="E116" i="67"/>
  <c r="E524" i="67"/>
  <c r="E633" i="67"/>
  <c r="E20" i="67"/>
  <c r="E329" i="67"/>
  <c r="E804" i="67"/>
  <c r="E546" i="67"/>
  <c r="E819" i="67"/>
  <c r="E1264" i="67"/>
  <c r="E636" i="67"/>
  <c r="E426" i="67"/>
  <c r="E1000" i="67"/>
  <c r="E14" i="67"/>
  <c r="E404" i="67"/>
  <c r="E1081" i="67"/>
  <c r="E1007" i="67"/>
  <c r="E1130" i="67"/>
  <c r="E267" i="67"/>
  <c r="E1058" i="67"/>
  <c r="E517" i="67"/>
  <c r="E1198" i="67"/>
  <c r="E1030" i="67"/>
  <c r="E727" i="67"/>
  <c r="E427" i="67"/>
  <c r="E1066" i="67"/>
  <c r="E1188" i="67"/>
  <c r="E986" i="67"/>
  <c r="E5" i="67"/>
  <c r="E174" i="67"/>
  <c r="E1174" i="67"/>
  <c r="E857" i="67"/>
  <c r="E1186" i="67"/>
  <c r="E1045" i="67"/>
  <c r="E454" i="67"/>
  <c r="E1172" i="67"/>
  <c r="E45" i="67"/>
  <c r="E344" i="67"/>
  <c r="E595" i="67"/>
  <c r="E814" i="67"/>
  <c r="E190" i="67"/>
  <c r="E71" i="67"/>
  <c r="E339" i="67"/>
  <c r="E1199" i="67"/>
  <c r="E739" i="67"/>
  <c r="E26" i="67"/>
  <c r="E560" i="67"/>
  <c r="E321" i="67"/>
  <c r="E966" i="67"/>
  <c r="E992" i="67"/>
  <c r="E844" i="67"/>
  <c r="E64" i="67"/>
  <c r="E656" i="67"/>
  <c r="E198" i="67"/>
  <c r="E99" i="67"/>
  <c r="E283" i="67"/>
  <c r="E1194" i="67"/>
  <c r="E685" i="67"/>
  <c r="E1003" i="67"/>
  <c r="E846" i="67"/>
  <c r="E1103" i="67"/>
  <c r="E855" i="67"/>
  <c r="E414" i="67"/>
  <c r="E1019" i="67"/>
  <c r="E718" i="67"/>
  <c r="E1059" i="67"/>
  <c r="E29" i="67"/>
  <c r="E708" i="67"/>
  <c r="E38" i="67"/>
  <c r="E63" i="67"/>
  <c r="E619" i="67"/>
  <c r="E562" i="67"/>
  <c r="E175" i="67"/>
  <c r="E623" i="67"/>
  <c r="E1225" i="67"/>
  <c r="E1117" i="67"/>
  <c r="E1010" i="67"/>
  <c r="E815" i="67"/>
  <c r="E931" i="67"/>
  <c r="E131" i="67"/>
  <c r="E245" i="67"/>
  <c r="E937" i="67"/>
  <c r="E605" i="67"/>
  <c r="E913" i="67"/>
  <c r="E1101" i="67"/>
  <c r="E951" i="67"/>
  <c r="E1015" i="67"/>
  <c r="E581" i="67"/>
  <c r="E837" i="67"/>
  <c r="E991" i="67"/>
  <c r="E345" i="67"/>
  <c r="E838" i="67"/>
  <c r="E275" i="67"/>
  <c r="E772" i="67"/>
  <c r="E839" i="67"/>
  <c r="E821" i="67"/>
  <c r="E914" i="67"/>
  <c r="E741" i="67"/>
  <c r="E210" i="67"/>
  <c r="E1031" i="67"/>
  <c r="E858" i="67"/>
  <c r="E960" i="67"/>
  <c r="E244" i="67"/>
  <c r="E1002" i="67"/>
  <c r="E273" i="67"/>
  <c r="E106" i="67"/>
  <c r="E848" i="67"/>
  <c r="E1157" i="67"/>
  <c r="E1118" i="67"/>
  <c r="E424" i="67"/>
  <c r="E378" i="67"/>
  <c r="E504" i="67"/>
  <c r="E593" i="67"/>
  <c r="E493" i="67"/>
  <c r="E334" i="67"/>
  <c r="E791" i="67"/>
  <c r="E78" i="67"/>
  <c r="E84" i="67"/>
  <c r="E596" i="67"/>
  <c r="E1151" i="67"/>
  <c r="E282" i="67"/>
  <c r="E1234" i="67"/>
  <c r="E473" i="67"/>
  <c r="E1091" i="67"/>
  <c r="E481" i="67"/>
  <c r="E711" i="67"/>
  <c r="E959" i="67"/>
  <c r="E1127" i="67"/>
  <c r="E736" i="67"/>
  <c r="E140" i="67"/>
  <c r="E984" i="67"/>
  <c r="E1119" i="67"/>
  <c r="E917" i="67"/>
  <c r="E1220" i="67"/>
  <c r="E677" i="67"/>
  <c r="E384" i="67"/>
  <c r="E742" i="67"/>
  <c r="E442" i="67"/>
  <c r="E331" i="67"/>
  <c r="E364" i="67"/>
  <c r="E710" i="67"/>
  <c r="E401" i="67"/>
  <c r="E492" i="67"/>
  <c r="E955" i="67"/>
  <c r="E518" i="67"/>
  <c r="E1047" i="67"/>
  <c r="E1239" i="67"/>
  <c r="E563" i="67"/>
  <c r="E630" i="67"/>
  <c r="E942" i="67"/>
  <c r="E963" i="67"/>
  <c r="E856" i="67"/>
  <c r="E733" i="67"/>
  <c r="E796" i="67"/>
  <c r="E859" i="67"/>
  <c r="E1104" i="67"/>
  <c r="E135" i="67"/>
  <c r="E108" i="67"/>
  <c r="E1206" i="67"/>
  <c r="E978" i="67"/>
  <c r="E554" i="67"/>
  <c r="E606" i="67"/>
  <c r="E843" i="67"/>
  <c r="E999" i="67"/>
  <c r="E748" i="67"/>
  <c r="E714" i="67"/>
  <c r="E358" i="67"/>
  <c r="E812" i="67"/>
  <c r="E448" i="67"/>
  <c r="E927" i="67"/>
  <c r="E1033" i="67"/>
  <c r="E788" i="67"/>
  <c r="E941" i="67"/>
  <c r="E346" i="67"/>
  <c r="E1145" i="67"/>
  <c r="E83" i="67"/>
  <c r="E734" i="67"/>
  <c r="E851" i="67"/>
  <c r="E30" i="67"/>
  <c r="E976" i="67"/>
  <c r="E973" i="67"/>
  <c r="E651" i="67"/>
  <c r="E1139" i="67"/>
  <c r="E512" i="67"/>
  <c r="E1235" i="67"/>
  <c r="E28" i="67"/>
  <c r="E238" i="67"/>
  <c r="E60" i="67"/>
  <c r="E584" i="67"/>
  <c r="E46" i="67"/>
  <c r="E201" i="67"/>
  <c r="E1232" i="67"/>
  <c r="E1107" i="67"/>
  <c r="E330" i="67"/>
  <c r="E1148" i="67"/>
  <c r="E498" i="67"/>
  <c r="E649" i="67"/>
  <c r="E740" i="67"/>
  <c r="E1051" i="67"/>
  <c r="E240" i="67"/>
  <c r="E1024" i="67"/>
  <c r="E1060" i="67"/>
  <c r="E845" i="67"/>
  <c r="E1260" i="67"/>
  <c r="E657" i="67"/>
  <c r="E202" i="67"/>
  <c r="E981" i="67"/>
  <c r="E363" i="67"/>
  <c r="E1214" i="67"/>
  <c r="E890" i="67"/>
  <c r="E1067" i="67"/>
  <c r="E323" i="67"/>
  <c r="E173" i="67"/>
  <c r="E731" i="67"/>
  <c r="E884" i="67"/>
  <c r="E383" i="67"/>
  <c r="E749" i="67"/>
  <c r="E70" i="67"/>
  <c r="E924" i="67"/>
  <c r="E496" i="67"/>
  <c r="E1177" i="67"/>
  <c r="E940" i="67"/>
  <c r="E1049" i="67"/>
  <c r="E616" i="67"/>
  <c r="E388" i="67"/>
  <c r="E617" i="67"/>
  <c r="E1050" i="67"/>
  <c r="E8" i="67"/>
  <c r="E628" i="67"/>
  <c r="E744" i="67"/>
  <c r="E817" i="67"/>
  <c r="E889" i="67"/>
  <c r="E993" i="67"/>
  <c r="E854" i="67"/>
  <c r="E1032" i="67"/>
  <c r="E1204" i="67"/>
  <c r="E501" i="67"/>
  <c r="E688" i="67"/>
  <c r="E1113" i="67"/>
  <c r="E1171" i="67"/>
  <c r="E900" i="67"/>
  <c r="E1129" i="67"/>
  <c r="E737" i="67"/>
  <c r="E662" i="67"/>
  <c r="E549" i="67"/>
  <c r="E1018" i="67"/>
  <c r="E447" i="67"/>
  <c r="E300" i="67"/>
  <c r="E1022" i="67"/>
  <c r="E1082" i="67"/>
  <c r="E980" i="67"/>
  <c r="E1040" i="67"/>
  <c r="E923" i="67"/>
  <c r="E883" i="67"/>
  <c r="E1028" i="67"/>
  <c r="E1001" i="67"/>
  <c r="E1098" i="67"/>
  <c r="E502" i="67"/>
  <c r="E487" i="67"/>
  <c r="E53" i="67"/>
  <c r="E292" i="67"/>
  <c r="E176" i="67"/>
  <c r="E494" i="67"/>
  <c r="E22" i="67"/>
  <c r="E395" i="67"/>
  <c r="E211" i="67"/>
  <c r="E315" i="67"/>
  <c r="E1064" i="67"/>
  <c r="E246" i="67"/>
  <c r="E603" i="67"/>
  <c r="E1134" i="67"/>
  <c r="E458" i="67"/>
  <c r="E152" i="67"/>
  <c r="E1125" i="67"/>
  <c r="E523" i="67"/>
  <c r="E1077" i="67"/>
  <c r="E789" i="67"/>
  <c r="E1195" i="67"/>
  <c r="E434" i="67"/>
  <c r="E929" i="67"/>
  <c r="E11" i="67"/>
  <c r="E361" i="67"/>
  <c r="E695" i="67"/>
  <c r="E975" i="67"/>
  <c r="E915" i="67"/>
  <c r="E239" i="67"/>
  <c r="E588" i="67"/>
  <c r="E1136" i="67"/>
  <c r="E823" i="67"/>
  <c r="E818" i="67"/>
  <c r="E1037" i="67"/>
  <c r="E111" i="67"/>
  <c r="E72" i="67"/>
  <c r="E637" i="67"/>
  <c r="E833" i="67"/>
  <c r="E565" i="67"/>
  <c r="E1036" i="67"/>
  <c r="E676" i="67"/>
  <c r="E781" i="67"/>
  <c r="E895" i="67"/>
  <c r="E1085" i="67"/>
  <c r="E615" i="67"/>
  <c r="E105" i="67"/>
  <c r="E36" i="67"/>
  <c r="E974" i="67"/>
  <c r="E150" i="67"/>
  <c r="E990" i="67"/>
  <c r="E311" i="67"/>
  <c r="E89" i="67"/>
  <c r="E732" i="67"/>
  <c r="E212" i="67"/>
  <c r="E1043" i="67"/>
  <c r="E750" i="67"/>
  <c r="E506" i="67"/>
  <c r="E1176" i="67"/>
  <c r="E479" i="67"/>
  <c r="E877" i="67"/>
  <c r="E73" i="67"/>
  <c r="E1068" i="67"/>
  <c r="E836" i="67"/>
  <c r="E1017" i="67"/>
  <c r="E631" i="67"/>
  <c r="E428" i="67"/>
  <c r="E624" i="67"/>
  <c r="E425" i="67"/>
  <c r="E200" i="67"/>
  <c r="E342" i="67"/>
  <c r="E68" i="67"/>
  <c r="E416" i="67"/>
  <c r="E778" i="67"/>
  <c r="E137" i="67"/>
  <c r="E491" i="67"/>
  <c r="E1052" i="67"/>
  <c r="E1100" i="67"/>
  <c r="E149" i="67"/>
  <c r="E824" i="67"/>
  <c r="E289" i="67"/>
  <c r="E278" i="67"/>
  <c r="E279" i="67"/>
  <c r="E182" i="67"/>
  <c r="E318" i="67"/>
  <c r="E1218" i="67"/>
  <c r="E1132" i="67"/>
  <c r="E1240" i="67"/>
  <c r="E1227" i="67"/>
  <c r="E1251" i="67"/>
  <c r="E446" i="67"/>
  <c r="E500" i="67"/>
  <c r="E348" i="67"/>
  <c r="E1257" i="67"/>
  <c r="E486" i="67"/>
  <c r="E998" i="67"/>
  <c r="E962" i="67"/>
  <c r="E827" i="67"/>
  <c r="E350" i="67"/>
  <c r="E441" i="67"/>
  <c r="E402" i="67"/>
  <c r="E1181" i="67"/>
  <c r="E970" i="67"/>
  <c r="E1128" i="67"/>
  <c r="E449" i="67"/>
  <c r="E271" i="67"/>
  <c r="E456" i="67"/>
  <c r="E880" i="67"/>
  <c r="E54" i="67"/>
  <c r="E957" i="67"/>
  <c r="E1201" i="67"/>
  <c r="E336" i="67"/>
  <c r="E1226" i="67"/>
  <c r="E956" i="67"/>
  <c r="E613" i="67"/>
  <c r="E989" i="67"/>
  <c r="E1170" i="67"/>
  <c r="E340" i="67"/>
  <c r="E452" i="67"/>
  <c r="E1223" i="67"/>
  <c r="E1203" i="67"/>
  <c r="E1219" i="67"/>
  <c r="E871" i="67"/>
  <c r="E935" i="67"/>
  <c r="E1070" i="67"/>
  <c r="E774" i="67"/>
  <c r="E482" i="67"/>
  <c r="E693" i="67"/>
  <c r="E629" i="67"/>
  <c r="E21" i="67"/>
  <c r="E1250" i="67"/>
  <c r="E598" i="67"/>
  <c r="E1228" i="67"/>
  <c r="E1216" i="67"/>
  <c r="E319" i="67"/>
  <c r="E1197" i="67"/>
  <c r="E1252" i="67"/>
  <c r="E1208" i="67"/>
  <c r="E650" i="67"/>
  <c r="E485" i="67"/>
  <c r="E709" i="67"/>
  <c r="E896" i="67"/>
  <c r="E1159" i="67"/>
  <c r="E994" i="67"/>
  <c r="E556" i="67"/>
  <c r="E525" i="67"/>
  <c r="E604" i="67"/>
  <c r="E1087" i="67"/>
  <c r="E530" i="67"/>
  <c r="E573" i="67"/>
  <c r="E1123" i="67"/>
  <c r="E1263" i="67"/>
  <c r="E478" i="67"/>
  <c r="E988" i="67"/>
  <c r="E1115" i="67"/>
  <c r="E320" i="67"/>
  <c r="E445" i="67"/>
  <c r="E465" i="67"/>
  <c r="E1093" i="67"/>
  <c r="E558" i="67"/>
  <c r="E1088" i="67"/>
  <c r="E773" i="67"/>
  <c r="E310" i="67"/>
  <c r="E561" i="67"/>
  <c r="E641" i="67"/>
  <c r="E1190" i="67"/>
  <c r="E1236" i="67"/>
  <c r="E589" i="67"/>
  <c r="E826" i="67"/>
  <c r="E495" i="67"/>
  <c r="E1258" i="67"/>
  <c r="E1069" i="67"/>
  <c r="E477" i="67"/>
  <c r="E67" i="67"/>
  <c r="E528" i="67"/>
  <c r="E1202" i="67"/>
  <c r="E489" i="67"/>
  <c r="E583" i="67"/>
  <c r="E499" i="67"/>
  <c r="E680" i="67"/>
  <c r="E438" i="67"/>
  <c r="E1259" i="67"/>
  <c r="E1241" i="67"/>
  <c r="E451" i="67"/>
  <c r="E484" i="67"/>
  <c r="E1124" i="67"/>
  <c r="E985" i="67"/>
  <c r="E691" i="67"/>
  <c r="E59" i="67"/>
  <c r="E557" i="67"/>
  <c r="E681" i="67"/>
  <c r="E897" i="67"/>
  <c r="E1217" i="67"/>
  <c r="E1244" i="67"/>
  <c r="E811" i="67"/>
  <c r="E1155" i="67"/>
  <c r="E161" i="67"/>
  <c r="E475" i="67"/>
  <c r="E756" i="67"/>
  <c r="E541" i="67"/>
  <c r="E770" i="67"/>
  <c r="E302" i="67"/>
  <c r="E987" i="67"/>
  <c r="E903" i="67"/>
  <c r="E305" i="67"/>
  <c r="E1162" i="67"/>
  <c r="E1149" i="67"/>
  <c r="E1097" i="67"/>
  <c r="E753" i="67"/>
  <c r="E580" i="67"/>
  <c r="E1261" i="67"/>
  <c r="E162" i="67"/>
  <c r="E144" i="67"/>
  <c r="E314" i="67"/>
  <c r="E268" i="67"/>
  <c r="E1137" i="67"/>
  <c r="E646" i="67"/>
  <c r="E1108" i="67"/>
  <c r="E1246" i="67"/>
  <c r="E251" i="67"/>
  <c r="E893" i="67"/>
  <c r="E453" i="67"/>
  <c r="E658" i="67"/>
  <c r="E842" i="67"/>
  <c r="E996" i="67"/>
  <c r="E509" i="67"/>
  <c r="E725" i="67"/>
  <c r="E566" i="67"/>
  <c r="E862" i="67"/>
  <c r="E635" i="67"/>
  <c r="E720" i="67"/>
  <c r="E1141" i="67"/>
  <c r="E755" i="67"/>
  <c r="E954" i="67"/>
  <c r="E673" i="67"/>
  <c r="E928" i="67"/>
  <c r="E483" i="67"/>
  <c r="E163" i="67"/>
  <c r="E265" i="67"/>
  <c r="E840" i="67"/>
  <c r="E1071" i="67"/>
  <c r="E164" i="67"/>
  <c r="E294" i="67"/>
  <c r="E1143" i="67"/>
  <c r="E469" i="67"/>
  <c r="E288" i="67"/>
  <c r="E1154" i="67"/>
  <c r="E968" i="67"/>
  <c r="E1120" i="67"/>
  <c r="E841" i="67"/>
  <c r="E1178" i="67"/>
  <c r="E443" i="67"/>
  <c r="E1210" i="67"/>
  <c r="E170" i="67"/>
  <c r="E381" i="67"/>
  <c r="E754" i="67"/>
  <c r="E655" i="67"/>
  <c r="E594" i="67"/>
  <c r="E1146" i="67"/>
  <c r="E269" i="67"/>
  <c r="E169" i="67"/>
  <c r="E39" i="67"/>
  <c r="E145" i="67"/>
  <c r="E870" i="67"/>
  <c r="E692" i="67"/>
  <c r="E905" i="67"/>
  <c r="E919" i="67"/>
  <c r="E1140" i="67"/>
  <c r="E276" i="67"/>
  <c r="E918" i="67"/>
  <c r="E866" i="67"/>
  <c r="E765" i="67"/>
  <c r="E807" i="67"/>
  <c r="E1153" i="67"/>
  <c r="E648" i="67"/>
  <c r="E110" i="67"/>
  <c r="E312" i="67"/>
  <c r="E1212" i="67"/>
  <c r="E997" i="67"/>
  <c r="E515" i="67"/>
  <c r="E697" i="67"/>
  <c r="E1262" i="67"/>
  <c r="E793" i="67"/>
  <c r="E303" i="67"/>
  <c r="E1249" i="67"/>
  <c r="E368" i="67"/>
  <c r="E834" i="67"/>
  <c r="E471" i="67"/>
  <c r="E1135" i="67"/>
  <c r="E463" i="67"/>
  <c r="E373" i="67"/>
  <c r="E569" i="67"/>
  <c r="E1102" i="67"/>
  <c r="E421" i="67"/>
  <c r="E369" i="67"/>
  <c r="E242" i="67"/>
  <c r="E767" i="67"/>
  <c r="E865" i="67"/>
  <c r="E592" i="67"/>
  <c r="E304" i="67"/>
  <c r="E949" i="67"/>
  <c r="E776" i="67"/>
  <c r="E719" i="67"/>
  <c r="E386" i="67"/>
  <c r="E969" i="67"/>
  <c r="E3" i="67"/>
  <c r="E107" i="67"/>
  <c r="E867" i="67"/>
  <c r="E52" i="67"/>
  <c r="E930" i="67"/>
  <c r="E379" i="67"/>
  <c r="E806" i="67"/>
  <c r="E1242" i="67"/>
  <c r="E911" i="67"/>
  <c r="E797" i="67"/>
  <c r="E370" i="67"/>
  <c r="E783" i="67"/>
  <c r="E830" i="67"/>
  <c r="E1166" i="67"/>
  <c r="E290" i="67"/>
  <c r="E400" i="67"/>
  <c r="E103" i="67"/>
  <c r="E253" i="67"/>
  <c r="E124" i="67"/>
  <c r="E626" i="67"/>
  <c r="E912" i="67"/>
  <c r="E894" i="67"/>
  <c r="E1073" i="67"/>
  <c r="E564" i="67"/>
  <c r="E553" i="67"/>
  <c r="E308" i="67"/>
  <c r="E280" i="67"/>
  <c r="E771" i="67"/>
  <c r="E543" i="67"/>
  <c r="E909" i="67"/>
  <c r="E690" i="67"/>
  <c r="E261" i="67"/>
  <c r="E1168" i="67"/>
  <c r="E766" i="67"/>
  <c r="E579" i="67"/>
  <c r="E810" i="67"/>
  <c r="E805" i="67"/>
  <c r="E1179" i="67"/>
  <c r="E58" i="67"/>
  <c r="E1187" i="67"/>
  <c r="E571" i="67"/>
  <c r="E953" i="67"/>
  <c r="E62" i="67"/>
  <c r="E505" i="67"/>
  <c r="E143" i="67"/>
  <c r="E82" i="67"/>
  <c r="E799" i="67"/>
  <c r="E760" i="67"/>
  <c r="E32" i="67"/>
  <c r="E920" i="67"/>
  <c r="E412" i="67"/>
  <c r="E828" i="67"/>
  <c r="E786" i="67"/>
  <c r="E705" i="67"/>
  <c r="E768" i="67"/>
  <c r="E881" i="67"/>
  <c r="E533" i="67"/>
  <c r="E729" i="67"/>
  <c r="E355" i="67"/>
  <c r="E537" i="67"/>
  <c r="E503" i="67"/>
  <c r="E322" i="67"/>
  <c r="E876" i="67"/>
  <c r="E1182" i="67"/>
  <c r="E784" i="67"/>
  <c r="E779" i="67"/>
  <c r="E1265" i="67"/>
  <c r="E922" i="67"/>
  <c r="E679" i="67"/>
  <c r="E868" i="67"/>
  <c r="E51" i="67"/>
  <c r="E864" i="67"/>
  <c r="E385" i="67"/>
  <c r="E497" i="67"/>
  <c r="E872" i="67"/>
  <c r="E704" i="67"/>
  <c r="E470" i="67"/>
  <c r="E785" i="67"/>
  <c r="E886" i="67"/>
  <c r="E721" i="67"/>
  <c r="E337" i="67"/>
  <c r="E291" i="67"/>
  <c r="E713" i="67"/>
  <c r="E86" i="67"/>
  <c r="E759" i="67"/>
  <c r="E698" i="67"/>
  <c r="E699" i="67"/>
  <c r="E40" i="67"/>
  <c r="E795" i="67"/>
  <c r="E576" i="67"/>
  <c r="E349" i="67"/>
  <c r="E640" i="67"/>
  <c r="E1248" i="67"/>
  <c r="E371" i="67"/>
  <c r="E147" i="67"/>
  <c r="E165" i="67"/>
  <c r="E1131" i="67"/>
  <c r="E516" i="67"/>
  <c r="E1092" i="67"/>
  <c r="E356" i="67"/>
  <c r="E146" i="67"/>
  <c r="E396" i="67"/>
  <c r="E307" i="67"/>
  <c r="E602" i="67"/>
  <c r="E1072" i="67"/>
  <c r="E597" i="67"/>
  <c r="E1221" i="67"/>
  <c r="E849" i="67"/>
  <c r="E158" i="67"/>
  <c r="E166" i="67"/>
  <c r="E850" i="67"/>
  <c r="E577" i="67"/>
  <c r="E777" i="67"/>
  <c r="E287" i="67"/>
  <c r="E885" i="67"/>
  <c r="E908" i="67"/>
  <c r="E440" i="67"/>
  <c r="E281" i="67"/>
  <c r="E752" i="67"/>
  <c r="E610" i="67"/>
  <c r="E168" i="67"/>
  <c r="E1112" i="67"/>
  <c r="E109" i="67"/>
  <c r="E891" i="67"/>
  <c r="E1142" i="67"/>
  <c r="E540" i="67"/>
  <c r="E555" i="67"/>
  <c r="E243" i="67"/>
  <c r="E801" i="67"/>
  <c r="E1207" i="67"/>
  <c r="E751" i="67"/>
  <c r="E832" i="67"/>
  <c r="E825" i="67"/>
  <c r="E357" i="67"/>
  <c r="E570" i="67"/>
  <c r="E1116" i="67"/>
  <c r="E682" i="67"/>
  <c r="E925" i="67"/>
  <c r="E159" i="67"/>
  <c r="E907" i="67"/>
  <c r="E1164" i="67"/>
  <c r="E869" i="67"/>
  <c r="E574" i="67"/>
  <c r="E1213" i="67"/>
  <c r="E904" i="67"/>
  <c r="E763" i="67"/>
  <c r="E1243" i="67"/>
  <c r="E723" i="67"/>
  <c r="E171" i="67"/>
  <c r="E829" i="67"/>
  <c r="E79" i="67"/>
  <c r="E916" i="67"/>
  <c r="E906" i="67"/>
  <c r="E794" i="67"/>
  <c r="E761" i="67"/>
  <c r="E439" i="67"/>
  <c r="E1074" i="67"/>
  <c r="E1054" i="67"/>
  <c r="E1152" i="67"/>
  <c r="E1175" i="67"/>
  <c r="E892" i="67"/>
  <c r="E1035" i="67"/>
  <c r="E798" i="67"/>
  <c r="E910" i="67"/>
  <c r="E689" i="67"/>
  <c r="E274" i="67"/>
  <c r="E696" i="67"/>
  <c r="E792" i="67"/>
  <c r="E874" i="67"/>
  <c r="E875" i="67"/>
  <c r="E1014" i="67"/>
  <c r="E114" i="67"/>
  <c r="E333" i="67"/>
  <c r="E1075" i="67"/>
  <c r="E138" i="67"/>
  <c r="E326" i="67"/>
  <c r="E822" i="67"/>
  <c r="E899" i="67"/>
  <c r="E142" i="67"/>
  <c r="E241" i="67"/>
  <c r="E1083" i="67"/>
  <c r="E950" i="67"/>
  <c r="E590" i="67"/>
  <c r="E738" i="67"/>
  <c r="E1238" i="67"/>
  <c r="E1004" i="67"/>
  <c r="E672" i="67"/>
  <c r="E1185" i="67"/>
  <c r="E860" i="67"/>
  <c r="E790" i="67"/>
  <c r="E207" i="67"/>
  <c r="E545" i="67"/>
  <c r="E156" i="67"/>
  <c r="E490" i="67"/>
  <c r="E50" i="67"/>
  <c r="E286" i="67"/>
  <c r="E627" i="67"/>
  <c r="E1147" i="67"/>
  <c r="E118" i="67"/>
  <c r="E154" i="67"/>
  <c r="E474" i="67"/>
  <c r="E184" i="67"/>
  <c r="E1191" i="67"/>
  <c r="E780" i="67"/>
  <c r="E1094" i="67"/>
  <c r="E715" i="67"/>
  <c r="E820" i="67"/>
  <c r="E510" i="67"/>
  <c r="E764" i="67"/>
  <c r="E1006" i="67"/>
  <c r="E757" i="67"/>
  <c r="E1173" i="67"/>
  <c r="E436" i="67"/>
  <c r="E85" i="67"/>
  <c r="E1205" i="67"/>
  <c r="E809" i="67"/>
  <c r="E183" i="67"/>
  <c r="E1025" i="67"/>
  <c r="E642" i="67"/>
  <c r="E724" i="67"/>
  <c r="E155" i="67"/>
  <c r="E205" i="67"/>
  <c r="E263" i="67"/>
  <c r="E125" i="67"/>
  <c r="E591" i="67"/>
  <c r="E57" i="67"/>
  <c r="E432" i="67"/>
  <c r="E136" i="67"/>
  <c r="E1150" i="67"/>
  <c r="E745" i="67"/>
  <c r="E1247" i="67"/>
  <c r="E1020" i="67"/>
  <c r="E298" i="67"/>
  <c r="E117" i="67"/>
  <c r="E104" i="67"/>
  <c r="E787" i="67"/>
  <c r="E1042" i="67"/>
  <c r="E1163" i="67"/>
  <c r="E151" i="67"/>
  <c r="E31" i="67"/>
  <c r="E717" i="67"/>
  <c r="E1038" i="67"/>
  <c r="E802" i="67"/>
  <c r="E1076" i="67"/>
  <c r="E88" i="67"/>
  <c r="E75" i="67"/>
  <c r="E148" i="67"/>
  <c r="E1180" i="67"/>
  <c r="E185" i="67"/>
  <c r="E572" i="67"/>
  <c r="E887" i="67"/>
  <c r="E1158" i="67"/>
  <c r="E476" i="67"/>
  <c r="E1026" i="67"/>
  <c r="E377" i="67"/>
  <c r="E1229" i="67"/>
  <c r="E1023" i="67"/>
  <c r="E694" i="67"/>
  <c r="E1029" i="67"/>
  <c r="E702" i="67"/>
  <c r="E191" i="67"/>
  <c r="E94" i="67"/>
  <c r="E660" i="67"/>
  <c r="E408" i="67"/>
  <c r="E782" i="67"/>
  <c r="E411" i="67"/>
  <c r="E112" i="67"/>
  <c r="E1016" i="67"/>
  <c r="E853" i="67"/>
  <c r="E208" i="67"/>
  <c r="E1144" i="67"/>
  <c r="E254" i="67"/>
  <c r="E878" i="67"/>
  <c r="E186" i="67"/>
  <c r="E457" i="67"/>
  <c r="E252" i="67"/>
  <c r="E180" i="67"/>
  <c r="E1089" i="67"/>
  <c r="E317" i="67"/>
  <c r="E758" i="67"/>
  <c r="E601" i="67"/>
  <c r="E27" i="67"/>
  <c r="E526" i="67"/>
  <c r="E461" i="67"/>
  <c r="E293" i="67"/>
  <c r="E1121" i="67"/>
  <c r="E800" i="67"/>
  <c r="E96" i="67"/>
  <c r="E192" i="67"/>
  <c r="E66" i="67"/>
  <c r="E6" i="67"/>
  <c r="E194" i="67"/>
  <c r="E338" i="67"/>
  <c r="E835" i="67"/>
  <c r="E199" i="67"/>
  <c r="E983" i="67"/>
  <c r="E921" i="67"/>
  <c r="E816" i="67"/>
  <c r="E1183" i="67"/>
  <c r="E167" i="67"/>
  <c r="E684" i="67"/>
  <c r="E538" i="67"/>
  <c r="E622" i="67"/>
  <c r="E1053" i="67"/>
  <c r="E1078" i="67"/>
  <c r="E488" i="67"/>
  <c r="E683" i="67"/>
  <c r="E609" i="67"/>
  <c r="E847" i="67"/>
  <c r="E1046" i="67"/>
  <c r="E306" i="67"/>
  <c r="E965" i="67"/>
  <c r="E932" i="67"/>
  <c r="E256" i="67"/>
  <c r="E1057" i="67"/>
  <c r="E295" i="67"/>
  <c r="E464" i="67"/>
  <c r="E372" i="67"/>
  <c r="E49" i="67"/>
  <c r="E422" i="67"/>
  <c r="E1021" i="67"/>
  <c r="E206" i="67"/>
  <c r="E203" i="67"/>
  <c r="E61" i="67"/>
  <c r="E115" i="67"/>
  <c r="E1138" i="67"/>
  <c r="E769" i="67"/>
  <c r="E187" i="67"/>
  <c r="E674" i="67"/>
  <c r="E33" i="67"/>
  <c r="E179" i="67"/>
  <c r="E831" i="67"/>
  <c r="E735" i="67"/>
  <c r="E1062" i="67"/>
  <c r="E746" i="67"/>
  <c r="E747" i="67"/>
  <c r="E1011" i="67"/>
  <c r="E1056" i="67"/>
  <c r="E48" i="67"/>
  <c r="E1034" i="67"/>
  <c r="E995" i="67"/>
  <c r="E972" i="67"/>
  <c r="E157" i="67"/>
  <c r="E250" i="67"/>
  <c r="E961" i="67"/>
  <c r="E1245" i="67"/>
  <c r="E1169" i="67"/>
  <c r="E450" i="67"/>
  <c r="E808" i="67"/>
  <c r="E1231" i="67"/>
  <c r="E55" i="67"/>
  <c r="E775" i="67"/>
  <c r="E325" i="67"/>
  <c r="E712" i="67"/>
  <c r="E188" i="67"/>
  <c r="E1211" i="67"/>
  <c r="E873" i="67"/>
  <c r="E299" i="67"/>
  <c r="E647" i="67"/>
  <c r="E618" i="67"/>
  <c r="E332" i="67"/>
  <c r="E1041" i="67"/>
  <c r="E879" i="67"/>
  <c r="E979" i="67"/>
  <c r="E328" i="67"/>
  <c r="E160" i="67"/>
  <c r="E861" i="67"/>
  <c r="E548" i="67"/>
  <c r="E297" i="67"/>
  <c r="E17" i="67"/>
  <c r="E1165" i="67"/>
  <c r="E296" i="67"/>
  <c r="E813" i="67"/>
  <c r="E762" i="67"/>
  <c r="E204" i="67"/>
  <c r="E177" i="67"/>
  <c r="E195" i="67"/>
  <c r="E661" i="67"/>
  <c r="E367" i="67"/>
  <c r="E1167" i="67"/>
  <c r="E113" i="67"/>
  <c r="E1079" i="67"/>
  <c r="E309" i="67"/>
  <c r="E141" i="67"/>
  <c r="E1009" i="67"/>
  <c r="E153" i="67"/>
  <c r="E686" i="67"/>
  <c r="E172" i="67"/>
  <c r="E508" i="67"/>
  <c r="E480" i="67"/>
  <c r="E95" i="67"/>
  <c r="E1096" i="67"/>
  <c r="E700" i="67"/>
  <c r="E1027" i="67"/>
  <c r="E863" i="67"/>
  <c r="E196" i="67"/>
  <c r="E982" i="67"/>
  <c r="E1039" i="67"/>
  <c r="E964" i="67"/>
  <c r="E687" i="67"/>
  <c r="E189" i="67"/>
  <c r="E534" i="67"/>
  <c r="E257" i="67"/>
  <c r="E1048" i="67"/>
  <c r="E1012" i="67"/>
  <c r="E87" i="67"/>
  <c r="E1133" i="67"/>
  <c r="E511" i="67"/>
  <c r="E193" i="67"/>
  <c r="E1209" i="67"/>
  <c r="E255" i="67"/>
  <c r="E728" i="67"/>
  <c r="E716" i="67"/>
  <c r="E413" i="67"/>
  <c r="E90" i="67"/>
  <c r="E901" i="67"/>
  <c r="E455" i="67"/>
  <c r="E1005" i="67"/>
  <c r="E347" i="67"/>
  <c r="E1184" i="67"/>
  <c r="E1160" i="67"/>
  <c r="E178" i="67"/>
  <c r="E74" i="67"/>
  <c r="E277" i="67"/>
  <c r="E403" i="67"/>
  <c r="E181" i="67"/>
  <c r="E197" i="67"/>
  <c r="E42" i="67"/>
  <c r="E882" i="67"/>
  <c r="E612" i="67"/>
  <c r="E313" i="67"/>
  <c r="E1084" i="67"/>
  <c r="E1095" i="67"/>
  <c r="E139" i="67"/>
  <c r="E35" i="67"/>
  <c r="E971" i="67"/>
  <c r="E977" i="67"/>
  <c r="E81" i="67"/>
  <c r="E1065" i="67"/>
  <c r="E1044" i="67"/>
  <c r="E939" i="67"/>
  <c r="E888" i="67"/>
  <c r="E65" i="67"/>
  <c r="E852" i="67"/>
  <c r="E743" i="67"/>
  <c r="E706" i="67"/>
  <c r="E324" i="67"/>
  <c r="E722" i="67"/>
  <c r="E387" i="67"/>
  <c r="E272" i="67"/>
  <c r="E542" i="67"/>
  <c r="E632" i="67"/>
  <c r="E359" i="67"/>
  <c r="E16" i="67"/>
  <c r="E644" i="67"/>
  <c r="E431" i="67"/>
  <c r="E1106" i="67"/>
  <c r="E24" i="67"/>
  <c r="E645" i="67"/>
  <c r="E44" i="67"/>
  <c r="E437" i="67"/>
  <c r="E544" i="67"/>
  <c r="E10" i="67"/>
  <c r="E678" i="67"/>
  <c r="E967" i="67"/>
  <c r="E1061" i="67"/>
  <c r="E13" i="67"/>
  <c r="E663" i="67"/>
  <c r="E1196" i="67"/>
  <c r="E520" i="67"/>
  <c r="E335" i="67"/>
  <c r="E943" i="67"/>
  <c r="E41" i="67"/>
  <c r="E126" i="67"/>
  <c r="E507" i="67"/>
  <c r="E1200" i="67"/>
  <c r="E92" i="67"/>
  <c r="E47" i="67"/>
  <c r="E1233" i="67"/>
  <c r="E390" i="67"/>
  <c r="E23" i="67"/>
  <c r="E653" i="67"/>
  <c r="E123" i="67"/>
  <c r="E944" i="67"/>
  <c r="E1192" i="67"/>
  <c r="E101" i="67"/>
  <c r="E406" i="67"/>
  <c r="E513" i="67"/>
  <c r="E459" i="67"/>
  <c r="E419" i="67"/>
  <c r="E529" i="67"/>
  <c r="E129" i="67"/>
  <c r="E568" i="67"/>
  <c r="E444" i="67"/>
  <c r="E391" i="67"/>
  <c r="E666" i="67"/>
  <c r="E398" i="67"/>
  <c r="E607" i="67"/>
  <c r="E933" i="67"/>
  <c r="E671" i="67"/>
  <c r="E667" i="67"/>
  <c r="E547" i="67"/>
  <c r="E69" i="67"/>
  <c r="E365" i="67"/>
  <c r="E527" i="67"/>
  <c r="E611" i="67"/>
  <c r="E1255" i="67"/>
  <c r="E659" i="67"/>
  <c r="E559" i="67"/>
  <c r="E417" i="67"/>
  <c r="E410" i="67"/>
  <c r="E394" i="67"/>
  <c r="E668" i="67"/>
  <c r="E4" i="67"/>
  <c r="E639" i="67"/>
  <c r="E620" i="67"/>
  <c r="E514" i="67"/>
  <c r="E934" i="67"/>
  <c r="E1086" i="67"/>
  <c r="E374" i="67"/>
  <c r="E397" i="67"/>
  <c r="E652" i="67"/>
  <c r="E366" i="67"/>
  <c r="E98" i="67"/>
  <c r="E1114" i="67"/>
  <c r="E375" i="67"/>
  <c r="E664" i="67"/>
  <c r="E316" i="67"/>
  <c r="E266" i="67"/>
  <c r="E531" i="67"/>
  <c r="E25" i="67"/>
  <c r="E264" i="67"/>
  <c r="E405" i="67"/>
  <c r="E37" i="67"/>
  <c r="E938" i="67"/>
  <c r="E352" i="67"/>
  <c r="E578" i="67"/>
  <c r="E1237" i="67"/>
  <c r="E418" i="67"/>
  <c r="E382" i="67"/>
  <c r="E521" i="67"/>
  <c r="E56" i="67"/>
  <c r="E341" i="67"/>
  <c r="E587" i="67"/>
  <c r="E552" i="67"/>
  <c r="E376" i="67"/>
  <c r="E1090" i="67"/>
  <c r="E947" i="67"/>
  <c r="E343" i="67"/>
  <c r="E43" i="67"/>
  <c r="E1122" i="67"/>
  <c r="E654" i="67"/>
  <c r="E360" i="67"/>
  <c r="E945" i="67"/>
  <c r="E575" i="67"/>
  <c r="E1126" i="67"/>
  <c r="E389" i="67"/>
  <c r="E1099" i="67"/>
  <c r="E9" i="67"/>
  <c r="E460" i="67"/>
  <c r="E399" i="67"/>
  <c r="E585" i="67"/>
  <c r="E97" i="67"/>
  <c r="E407" i="67"/>
  <c r="E133" i="67"/>
  <c r="E392" i="67"/>
  <c r="E472" i="67"/>
  <c r="E614" i="67"/>
  <c r="E958" i="67"/>
  <c r="E130" i="67"/>
  <c r="E1230" i="67"/>
  <c r="E100" i="67"/>
  <c r="E429" i="67"/>
  <c r="E430" i="67"/>
  <c r="E433" i="67"/>
  <c r="E102" i="67"/>
  <c r="E608" i="67"/>
  <c r="E393" i="67"/>
  <c r="E948" i="67"/>
  <c r="E435" i="67"/>
  <c r="E1105" i="67"/>
  <c r="E539" i="67"/>
  <c r="E936" i="67"/>
  <c r="E80" i="67"/>
  <c r="E567" i="67"/>
  <c r="E467" i="67"/>
  <c r="E1256" i="67"/>
  <c r="E260" i="67"/>
  <c r="E730" i="67"/>
  <c r="E353" i="67"/>
  <c r="E1254" i="67"/>
  <c r="E351" i="67"/>
  <c r="E34" i="67"/>
  <c r="E532" i="67"/>
  <c r="E354" i="67"/>
  <c r="E634" i="67"/>
  <c r="E1156" i="67"/>
  <c r="E600" i="67"/>
  <c r="E638" i="67"/>
  <c r="E669" i="67"/>
  <c r="E621" i="67"/>
  <c r="E519" i="67"/>
  <c r="E1111" i="67"/>
  <c r="E1109" i="67"/>
  <c r="E522" i="67"/>
  <c r="E599" i="67"/>
  <c r="E1193" i="67"/>
  <c r="E409" i="67"/>
  <c r="E466" i="67"/>
  <c r="E420" i="67"/>
  <c r="E12" i="67"/>
  <c r="E15" i="67"/>
  <c r="E946" i="67"/>
  <c r="E536" i="67"/>
  <c r="E415" i="67"/>
  <c r="E423" i="67"/>
  <c r="E670" i="67"/>
  <c r="E468" i="67"/>
  <c r="E665" i="67"/>
  <c r="E550" i="67"/>
  <c r="E93" i="67"/>
  <c r="E262" i="67"/>
  <c r="E1110" i="67"/>
  <c r="B541" i="77"/>
  <c r="D541" i="77" s="1"/>
  <c r="B949" i="77"/>
  <c r="D949" i="77" s="1"/>
  <c r="B950" i="77"/>
  <c r="D950" i="77" s="1"/>
  <c r="B1104" i="77"/>
  <c r="D1104" i="77" s="1"/>
  <c r="B951" i="77"/>
  <c r="D951" i="77" s="1"/>
  <c r="B100" i="77"/>
  <c r="D100" i="77" s="1"/>
  <c r="B952" i="77"/>
  <c r="D952" i="77" s="1"/>
  <c r="B363" i="77"/>
  <c r="D363" i="77" s="1"/>
  <c r="B953" i="77"/>
  <c r="D953" i="77" s="1"/>
  <c r="B954" i="77"/>
  <c r="D954" i="77" s="1"/>
  <c r="B1190" i="77"/>
  <c r="D1190" i="77" s="1"/>
  <c r="B1191" i="77"/>
  <c r="D1191" i="77" s="1"/>
  <c r="K541" i="77"/>
  <c r="K949" i="77"/>
  <c r="K950" i="77"/>
  <c r="K1104" i="77"/>
  <c r="K951" i="77"/>
  <c r="K100" i="77"/>
  <c r="K952" i="77"/>
  <c r="K363" i="77"/>
  <c r="K953" i="77"/>
  <c r="K954" i="77"/>
  <c r="K1190" i="77"/>
  <c r="K1191" i="77"/>
  <c r="B1010" i="77"/>
  <c r="B455" i="77"/>
  <c r="B701" i="77"/>
  <c r="B102" i="77"/>
  <c r="B242" i="77"/>
  <c r="B1249" i="77"/>
  <c r="B129" i="77"/>
  <c r="B702" i="77"/>
  <c r="B103" i="77"/>
  <c r="B1024" i="77"/>
  <c r="B374" i="77"/>
  <c r="B330" i="77"/>
  <c r="B595" i="77"/>
  <c r="B61" i="77"/>
  <c r="B542" i="77"/>
  <c r="B179" i="77"/>
  <c r="B456" i="77"/>
  <c r="B1011" i="77"/>
  <c r="B457" i="77"/>
  <c r="B320" i="77"/>
  <c r="B1209" i="77"/>
  <c r="B376" i="77"/>
  <c r="B618" i="77"/>
  <c r="B286" i="77"/>
  <c r="B331" i="77"/>
  <c r="B987" i="77"/>
  <c r="B1106" i="77"/>
  <c r="B180" i="77"/>
  <c r="B1210" i="77"/>
  <c r="B458" i="77"/>
  <c r="B596" i="77"/>
  <c r="B703" i="77"/>
  <c r="B197" i="77"/>
  <c r="B704" i="77"/>
  <c r="B393" i="77"/>
  <c r="B1107" i="77"/>
  <c r="B1211" i="77"/>
  <c r="B321" i="77"/>
  <c r="B459" i="77"/>
  <c r="B705" i="77"/>
  <c r="B130" i="77"/>
  <c r="B1212" i="77"/>
  <c r="B706" i="77"/>
  <c r="B1025" i="77"/>
  <c r="B1026" i="77"/>
  <c r="B415" i="77"/>
  <c r="B707" i="77"/>
  <c r="B708" i="77"/>
  <c r="B709" i="77"/>
  <c r="B710" i="77"/>
  <c r="B460" i="77"/>
  <c r="B1108" i="77"/>
  <c r="B392" i="77"/>
  <c r="B711" i="77"/>
  <c r="B712" i="77"/>
  <c r="B234" i="77"/>
  <c r="B104" i="77"/>
  <c r="B423" i="77"/>
  <c r="B713" i="77"/>
  <c r="B216" i="77"/>
  <c r="B714" i="77"/>
  <c r="B1027" i="77"/>
  <c r="B364" i="77"/>
  <c r="B1213" i="77"/>
  <c r="B715" i="77"/>
  <c r="B178" i="77"/>
  <c r="B1214" i="77"/>
  <c r="B365" i="77"/>
  <c r="B543" i="77"/>
  <c r="B716" i="77"/>
  <c r="B1028" i="77"/>
  <c r="B461" i="77"/>
  <c r="B979" i="77"/>
  <c r="B131" i="77"/>
  <c r="B619" i="77"/>
  <c r="B1029" i="77"/>
  <c r="B597" i="77"/>
  <c r="B462" i="77"/>
  <c r="B1109" i="77"/>
  <c r="B317" i="77"/>
  <c r="B433" i="77"/>
  <c r="B1215" i="77"/>
  <c r="B1216" i="77"/>
  <c r="B132" i="77"/>
  <c r="B1217" i="77"/>
  <c r="B1110" i="77"/>
  <c r="B377" i="77"/>
  <c r="B717" i="77"/>
  <c r="B1218" i="77"/>
  <c r="B1111" i="77"/>
  <c r="B463" i="77"/>
  <c r="B1030" i="77"/>
  <c r="B598" i="77"/>
  <c r="B62" i="77"/>
  <c r="B464" i="77"/>
  <c r="B1031" i="77"/>
  <c r="B465" i="77"/>
  <c r="B1219" i="77"/>
  <c r="B1220" i="77"/>
  <c r="B620" i="77"/>
  <c r="B250" i="77"/>
  <c r="B1032" i="77"/>
  <c r="B63" i="77"/>
  <c r="B304" i="77"/>
  <c r="B366" i="77"/>
  <c r="B64" i="77"/>
  <c r="B980" i="77"/>
  <c r="B105" i="77"/>
  <c r="B1192" i="77"/>
  <c r="B133" i="77"/>
  <c r="B544" i="77"/>
  <c r="B410" i="77"/>
  <c r="B718" i="77"/>
  <c r="B267" i="77"/>
  <c r="B106" i="77"/>
  <c r="B416" i="77"/>
  <c r="B637" i="77"/>
  <c r="B251" i="77"/>
  <c r="B1033" i="77"/>
  <c r="B1112" i="77"/>
  <c r="B134" i="77"/>
  <c r="B466" i="77"/>
  <c r="B107" i="77"/>
  <c r="B1034" i="77"/>
  <c r="B1113" i="77"/>
  <c r="B719" i="77"/>
  <c r="B65" i="77"/>
  <c r="B1035" i="77"/>
  <c r="B1036" i="77"/>
  <c r="B1037" i="77"/>
  <c r="B66" i="77"/>
  <c r="B67" i="77"/>
  <c r="B1038" i="77"/>
  <c r="B467" i="77"/>
  <c r="B468" i="77"/>
  <c r="B378" i="77"/>
  <c r="B469" i="77"/>
  <c r="B108" i="77"/>
  <c r="B1039" i="77"/>
  <c r="B599" i="77"/>
  <c r="B135" i="77"/>
  <c r="B68" i="77"/>
  <c r="B1203" i="77"/>
  <c r="B1040" i="77"/>
  <c r="B109" i="77"/>
  <c r="B1114" i="77"/>
  <c r="B332" i="77"/>
  <c r="B720" i="77"/>
  <c r="B470" i="77"/>
  <c r="B136" i="77"/>
  <c r="B1041" i="77"/>
  <c r="B333" i="77"/>
  <c r="B185" i="77"/>
  <c r="B621" i="77"/>
  <c r="B1221" i="77"/>
  <c r="B1115" i="77"/>
  <c r="B69" i="77"/>
  <c r="B1222" i="77"/>
  <c r="B70" i="77"/>
  <c r="B721" i="77"/>
  <c r="B471" i="77"/>
  <c r="B600" i="77"/>
  <c r="B379" i="77"/>
  <c r="B110" i="77"/>
  <c r="B722" i="77"/>
  <c r="B71" i="77"/>
  <c r="B1223" i="77"/>
  <c r="B545" i="77"/>
  <c r="B723" i="77"/>
  <c r="B72" i="77"/>
  <c r="B73" i="77"/>
  <c r="B1193" i="77"/>
  <c r="B1042" i="77"/>
  <c r="B442" i="77"/>
  <c r="B1224" i="77"/>
  <c r="B74" i="77"/>
  <c r="B137" i="77"/>
  <c r="B334" i="77"/>
  <c r="B724" i="77"/>
  <c r="B1225" i="77"/>
  <c r="B472" i="77"/>
  <c r="B473" i="77"/>
  <c r="B138" i="77"/>
  <c r="B725" i="77"/>
  <c r="B202" i="77"/>
  <c r="B1012" i="77"/>
  <c r="B726" i="77"/>
  <c r="B434" i="77"/>
  <c r="B186" i="77"/>
  <c r="B601" i="77"/>
  <c r="B252" i="77"/>
  <c r="B727" i="77"/>
  <c r="B111" i="77"/>
  <c r="B281" i="77"/>
  <c r="B181" i="77"/>
  <c r="B187" i="77"/>
  <c r="B1226" i="77"/>
  <c r="B1116" i="77"/>
  <c r="B1013" i="77"/>
  <c r="B728" i="77"/>
  <c r="B139" i="77"/>
  <c r="B75" i="77"/>
  <c r="B1117" i="77"/>
  <c r="B587" i="77"/>
  <c r="B729" i="77"/>
  <c r="B1043" i="77"/>
  <c r="B140" i="77"/>
  <c r="B730" i="77"/>
  <c r="B1044" i="77"/>
  <c r="B443" i="77"/>
  <c r="B1045" i="77"/>
  <c r="B435" i="77"/>
  <c r="B731" i="77"/>
  <c r="B732" i="77"/>
  <c r="B112" i="77"/>
  <c r="B1227" i="77"/>
  <c r="B444" i="77"/>
  <c r="B981" i="77"/>
  <c r="B417" i="77"/>
  <c r="B305" i="77"/>
  <c r="B1046" i="77"/>
  <c r="B1014" i="77"/>
  <c r="B253" i="77"/>
  <c r="B474" i="77"/>
  <c r="B733" i="77"/>
  <c r="B734" i="77"/>
  <c r="B1015" i="77"/>
  <c r="B235" i="77"/>
  <c r="B735" i="77"/>
  <c r="B141" i="77"/>
  <c r="B380" i="77"/>
  <c r="B736" i="77"/>
  <c r="B1194" i="77"/>
  <c r="B622" i="77"/>
  <c r="B1047" i="77"/>
  <c r="B113" i="77"/>
  <c r="B982" i="77"/>
  <c r="B1118" i="77"/>
  <c r="B546" i="77"/>
  <c r="B602" i="77"/>
  <c r="B1119" i="77"/>
  <c r="B1120" i="77"/>
  <c r="B295" i="77"/>
  <c r="B603" i="77"/>
  <c r="B1121" i="77"/>
  <c r="B475" i="77"/>
  <c r="B368" i="77"/>
  <c r="B1016" i="77"/>
  <c r="B1250" i="77"/>
  <c r="B737" i="77"/>
  <c r="B76" i="77"/>
  <c r="B638" i="77"/>
  <c r="B254" i="77"/>
  <c r="B623" i="77"/>
  <c r="B266" i="77"/>
  <c r="B639" i="77"/>
  <c r="B1122" i="77"/>
  <c r="B584" i="77"/>
  <c r="B604" i="77"/>
  <c r="B335" i="77"/>
  <c r="B1048" i="77"/>
  <c r="B1049" i="77"/>
  <c r="B1123" i="77"/>
  <c r="B142" i="77"/>
  <c r="B1017" i="77"/>
  <c r="B738" i="77"/>
  <c r="B77" i="77"/>
  <c r="B188" i="77"/>
  <c r="B255" i="77"/>
  <c r="B739" i="77"/>
  <c r="B1050" i="77"/>
  <c r="B114" i="77"/>
  <c r="B1124" i="77"/>
  <c r="B1051" i="77"/>
  <c r="B143" i="77"/>
  <c r="B230" i="77"/>
  <c r="B296" i="77"/>
  <c r="B322" i="77"/>
  <c r="B115" i="77"/>
  <c r="B236" i="77"/>
  <c r="B640" i="77"/>
  <c r="B198" i="77"/>
  <c r="B189" i="77"/>
  <c r="B1052" i="77"/>
  <c r="B78" i="77"/>
  <c r="B1053" i="77"/>
  <c r="B1125" i="77"/>
  <c r="B1054" i="77"/>
  <c r="B740" i="77"/>
  <c r="B476" i="77"/>
  <c r="B436" i="77"/>
  <c r="B268" i="77"/>
  <c r="B1055" i="77"/>
  <c r="B336" i="77"/>
  <c r="B741" i="77"/>
  <c r="B742" i="77"/>
  <c r="B1056" i="77"/>
  <c r="B1126" i="77"/>
  <c r="B477" i="77"/>
  <c r="B1127" i="77"/>
  <c r="B381" i="77"/>
  <c r="B1057" i="77"/>
  <c r="B478" i="77"/>
  <c r="B1058" i="77"/>
  <c r="B1059" i="77"/>
  <c r="B1060" i="77"/>
  <c r="B1018" i="77"/>
  <c r="B1128" i="77"/>
  <c r="B424" i="77"/>
  <c r="B323" i="77"/>
  <c r="B479" i="77"/>
  <c r="B1129" i="77"/>
  <c r="B282" i="77"/>
  <c r="B480" i="77"/>
  <c r="B624" i="77"/>
  <c r="B256" i="77"/>
  <c r="B1228" i="77"/>
  <c r="B382" i="77"/>
  <c r="B743" i="77"/>
  <c r="B144" i="77"/>
  <c r="B983" i="77"/>
  <c r="B1061" i="77"/>
  <c r="B145" i="77"/>
  <c r="B79" i="77"/>
  <c r="B744" i="77"/>
  <c r="B1062" i="77"/>
  <c r="B1130" i="77"/>
  <c r="B116" i="77"/>
  <c r="B199" i="77"/>
  <c r="B745" i="77"/>
  <c r="B337" i="77"/>
  <c r="B746" i="77"/>
  <c r="B394" i="77"/>
  <c r="B747" i="77"/>
  <c r="B1131" i="77"/>
  <c r="B748" i="77"/>
  <c r="B749" i="77"/>
  <c r="B605" i="77"/>
  <c r="B984" i="77"/>
  <c r="B481" i="77"/>
  <c r="B1063" i="77"/>
  <c r="B418" i="77"/>
  <c r="B1064" i="77"/>
  <c r="B146" i="77"/>
  <c r="B117" i="77"/>
  <c r="B170" i="77"/>
  <c r="B750" i="77"/>
  <c r="B751" i="77"/>
  <c r="B211" i="77"/>
  <c r="B482" i="77"/>
  <c r="B1229" i="77"/>
  <c r="B1065" i="77"/>
  <c r="B1066" i="77"/>
  <c r="B752" i="77"/>
  <c r="B753" i="77"/>
  <c r="B754" i="77"/>
  <c r="B755" i="77"/>
  <c r="B756" i="77"/>
  <c r="B757" i="77"/>
  <c r="B758" i="77"/>
  <c r="B759" i="77"/>
  <c r="B547" i="77"/>
  <c r="B760" i="77"/>
  <c r="B1257" i="77"/>
  <c r="B1067" i="77"/>
  <c r="B203" i="77"/>
  <c r="B761" i="77"/>
  <c r="B1019" i="77"/>
  <c r="B762" i="77"/>
  <c r="B763" i="77"/>
  <c r="B483" i="77"/>
  <c r="B425" i="77"/>
  <c r="B764" i="77"/>
  <c r="B1068" i="77"/>
  <c r="B765" i="77"/>
  <c r="B371" i="77"/>
  <c r="B548" i="77"/>
  <c r="B766" i="77"/>
  <c r="B1132" i="77"/>
  <c r="B411" i="77"/>
  <c r="B147" i="77"/>
  <c r="B118" i="77"/>
  <c r="B80" i="77"/>
  <c r="B484" i="77"/>
  <c r="B1230" i="77"/>
  <c r="B269" i="77"/>
  <c r="B217" i="77"/>
  <c r="B641" i="77"/>
  <c r="B283" i="77"/>
  <c r="B148" i="77"/>
  <c r="B445" i="77"/>
  <c r="B1069" i="77"/>
  <c r="B1231" i="77"/>
  <c r="B625" i="77"/>
  <c r="B280" i="77"/>
  <c r="B218" i="77"/>
  <c r="B767" i="77"/>
  <c r="B119" i="77"/>
  <c r="B149" i="77"/>
  <c r="B150" i="77"/>
  <c r="B1232" i="77"/>
  <c r="B190" i="77"/>
  <c r="B287" i="77"/>
  <c r="B606" i="77"/>
  <c r="B1233" i="77"/>
  <c r="B151" i="77"/>
  <c r="B768" i="77"/>
  <c r="B81" i="77"/>
  <c r="B769" i="77"/>
  <c r="B412" i="77"/>
  <c r="B82" i="77"/>
  <c r="B1070" i="77"/>
  <c r="B1071" i="77"/>
  <c r="B585" i="77"/>
  <c r="B1072" i="77"/>
  <c r="B1073" i="77"/>
  <c r="B626" i="77"/>
  <c r="B270" i="77"/>
  <c r="B426" i="77"/>
  <c r="B485" i="77"/>
  <c r="B486" i="77"/>
  <c r="B487" i="77"/>
  <c r="B770" i="77"/>
  <c r="B771" i="77"/>
  <c r="B83" i="77"/>
  <c r="B288" i="77"/>
  <c r="B191" i="77"/>
  <c r="B84" i="77"/>
  <c r="B1195" i="77"/>
  <c r="B488" i="77"/>
  <c r="B588" i="77"/>
  <c r="B1204" i="77"/>
  <c r="B152" i="77"/>
  <c r="B772" i="77"/>
  <c r="B1020" i="77"/>
  <c r="B607" i="77"/>
  <c r="B489" i="77"/>
  <c r="B271" i="77"/>
  <c r="B153" i="77"/>
  <c r="B204" i="77"/>
  <c r="B120" i="77"/>
  <c r="B1074" i="77"/>
  <c r="B490" i="77"/>
  <c r="B383" i="77"/>
  <c r="B773" i="77"/>
  <c r="B608" i="77"/>
  <c r="B774" i="77"/>
  <c r="B192" i="77"/>
  <c r="B1075" i="77"/>
  <c r="B1133" i="77"/>
  <c r="B1258" i="77"/>
  <c r="B171" i="77"/>
  <c r="B1076" i="77"/>
  <c r="B1021" i="77"/>
  <c r="B775" i="77"/>
  <c r="B776" i="77"/>
  <c r="B1077" i="77"/>
  <c r="B395" i="77"/>
  <c r="B243" i="77"/>
  <c r="B491" i="77"/>
  <c r="B549" i="77"/>
  <c r="B988" i="77"/>
  <c r="B244" i="77"/>
  <c r="B219" i="77"/>
  <c r="B777" i="77"/>
  <c r="B154" i="77"/>
  <c r="B589" i="77"/>
  <c r="B492" i="77"/>
  <c r="B272" i="77"/>
  <c r="B1078" i="77"/>
  <c r="B778" i="77"/>
  <c r="B779" i="77"/>
  <c r="B182" i="77"/>
  <c r="B780" i="77"/>
  <c r="B446" i="77"/>
  <c r="B781" i="77"/>
  <c r="B1134" i="77"/>
  <c r="B220" i="77"/>
  <c r="B493" i="77"/>
  <c r="B1079" i="77"/>
  <c r="B1135" i="77"/>
  <c r="B338" i="77"/>
  <c r="B121" i="77"/>
  <c r="B437" i="77"/>
  <c r="B609" i="77"/>
  <c r="B782" i="77"/>
  <c r="B1251" i="77"/>
  <c r="B783" i="77"/>
  <c r="B85" i="77"/>
  <c r="B1136" i="77"/>
  <c r="B1234" i="77"/>
  <c r="B447" i="77"/>
  <c r="B550" i="77"/>
  <c r="B784" i="77"/>
  <c r="B785" i="77"/>
  <c r="B786" i="77"/>
  <c r="B396" i="77"/>
  <c r="B787" i="77"/>
  <c r="B122" i="77"/>
  <c r="B86" i="77"/>
  <c r="B494" i="77"/>
  <c r="B495" i="77"/>
  <c r="B610" i="77"/>
  <c r="B617" i="77"/>
  <c r="B87" i="77"/>
  <c r="B200" i="77"/>
  <c r="B788" i="77"/>
  <c r="B88" i="77"/>
  <c r="B339" i="77"/>
  <c r="B789" i="77"/>
  <c r="B1137" i="77"/>
  <c r="B385" i="77"/>
  <c r="B790" i="77"/>
  <c r="B245" i="77"/>
  <c r="B791" i="77"/>
  <c r="B155" i="77"/>
  <c r="B496" i="77"/>
  <c r="B792" i="77"/>
  <c r="B1252" i="77"/>
  <c r="B227" i="77"/>
  <c r="B448" i="77"/>
  <c r="B193" i="77"/>
  <c r="B419" i="77"/>
  <c r="B289" i="77"/>
  <c r="B989" i="77"/>
  <c r="B793" i="77"/>
  <c r="B449" i="77"/>
  <c r="B241" i="77"/>
  <c r="B212" i="77"/>
  <c r="B386" i="77"/>
  <c r="B297" i="77"/>
  <c r="B450" i="77"/>
  <c r="B590" i="77"/>
  <c r="B794" i="77"/>
  <c r="B1138" i="77"/>
  <c r="B298" i="77"/>
  <c r="B172" i="77"/>
  <c r="B795" i="77"/>
  <c r="B591" i="77"/>
  <c r="B369" i="77"/>
  <c r="B89" i="77"/>
  <c r="B340" i="77"/>
  <c r="B1235" i="77"/>
  <c r="B796" i="77"/>
  <c r="B797" i="77"/>
  <c r="B299" i="77"/>
  <c r="B611" i="77"/>
  <c r="B1236" i="77"/>
  <c r="B798" i="77"/>
  <c r="B627" i="77"/>
  <c r="B497" i="77"/>
  <c r="B498" i="77"/>
  <c r="B799" i="77"/>
  <c r="B284" i="77"/>
  <c r="B324" i="77"/>
  <c r="B642" i="77"/>
  <c r="B1237" i="77"/>
  <c r="B300" i="77"/>
  <c r="B800" i="77"/>
  <c r="B325" i="77"/>
  <c r="B801" i="77"/>
  <c r="B612" i="77"/>
  <c r="B420" i="77"/>
  <c r="B156" i="77"/>
  <c r="B802" i="77"/>
  <c r="B290" i="77"/>
  <c r="B499" i="77"/>
  <c r="B257" i="77"/>
  <c r="B1022" i="77"/>
  <c r="B384" i="77"/>
  <c r="B1238" i="77"/>
  <c r="B500" i="77"/>
  <c r="B501" i="77"/>
  <c r="B502" i="77"/>
  <c r="B1080" i="77"/>
  <c r="B438" i="77"/>
  <c r="B803" i="77"/>
  <c r="B503" i="77"/>
  <c r="B504" i="77"/>
  <c r="B246" i="77"/>
  <c r="B804" i="77"/>
  <c r="B341" i="77"/>
  <c r="B1239" i="77"/>
  <c r="B1240" i="77"/>
  <c r="B1081" i="77"/>
  <c r="B309" i="77"/>
  <c r="B427" i="77"/>
  <c r="B805" i="77"/>
  <c r="B806" i="77"/>
  <c r="B807" i="77"/>
  <c r="B1139" i="77"/>
  <c r="B808" i="77"/>
  <c r="B809" i="77"/>
  <c r="B1140" i="77"/>
  <c r="B810" i="77"/>
  <c r="B221" i="77"/>
  <c r="B1253" i="77"/>
  <c r="B90" i="77"/>
  <c r="B1082" i="77"/>
  <c r="B1141" i="77"/>
  <c r="B811" i="77"/>
  <c r="B1142" i="77"/>
  <c r="B310" i="77"/>
  <c r="B4" i="77"/>
  <c r="B5" i="77"/>
  <c r="B311" i="77"/>
  <c r="B812" i="77"/>
  <c r="B6" i="77"/>
  <c r="B157" i="77"/>
  <c r="B813" i="77"/>
  <c r="B814" i="77"/>
  <c r="B815" i="77"/>
  <c r="B592" i="77"/>
  <c r="B816" i="77"/>
  <c r="B817" i="77"/>
  <c r="B818" i="77"/>
  <c r="B301" i="77"/>
  <c r="B819" i="77"/>
  <c r="B551" i="77"/>
  <c r="B12" i="77"/>
  <c r="B342" i="77"/>
  <c r="B1083" i="77"/>
  <c r="B326" i="77"/>
  <c r="B820" i="77"/>
  <c r="B158" i="77"/>
  <c r="B13" i="77"/>
  <c r="B990" i="77"/>
  <c r="B1084" i="77"/>
  <c r="B821" i="77"/>
  <c r="B593" i="77"/>
  <c r="B14" i="77"/>
  <c r="B822" i="77"/>
  <c r="B421" i="77"/>
  <c r="B823" i="77"/>
  <c r="B505" i="77"/>
  <c r="B613" i="77"/>
  <c r="B428" i="77"/>
  <c r="B1143" i="77"/>
  <c r="B8" i="77"/>
  <c r="B9" i="77"/>
  <c r="B824" i="77"/>
  <c r="B825" i="77"/>
  <c r="B826" i="77"/>
  <c r="B827" i="77"/>
  <c r="B828" i="77"/>
  <c r="B829" i="77"/>
  <c r="B830" i="77"/>
  <c r="B831" i="77"/>
  <c r="B10" i="77"/>
  <c r="B832" i="77"/>
  <c r="B833" i="77"/>
  <c r="B834" i="77"/>
  <c r="B835" i="77"/>
  <c r="B306" i="77"/>
  <c r="B1085" i="77"/>
  <c r="B836" i="77"/>
  <c r="B307" i="77"/>
  <c r="B552" i="77"/>
  <c r="B1144" i="77"/>
  <c r="B91" i="77"/>
  <c r="B1145" i="77"/>
  <c r="B1146" i="77"/>
  <c r="B837" i="77"/>
  <c r="B273" i="77"/>
  <c r="B1147" i="77"/>
  <c r="B838" i="77"/>
  <c r="B839" i="77"/>
  <c r="B840" i="77"/>
  <c r="B841" i="77"/>
  <c r="B614" i="77"/>
  <c r="B842" i="77"/>
  <c r="B843" i="77"/>
  <c r="B844" i="77"/>
  <c r="B845" i="77"/>
  <c r="B991" i="77"/>
  <c r="B628" i="77"/>
  <c r="B629" i="77"/>
  <c r="B312" i="77"/>
  <c r="B553" i="77"/>
  <c r="B1148" i="77"/>
  <c r="B1149" i="77"/>
  <c r="B274" i="77"/>
  <c r="B554" i="77"/>
  <c r="B992" i="77"/>
  <c r="B555" i="77"/>
  <c r="B846" i="77"/>
  <c r="B258" i="77"/>
  <c r="B1150" i="77"/>
  <c r="B159" i="77"/>
  <c r="B439" i="77"/>
  <c r="B160" i="77"/>
  <c r="B1151" i="77"/>
  <c r="B1152" i="77"/>
  <c r="B847" i="77"/>
  <c r="B123" i="77"/>
  <c r="B556" i="77"/>
  <c r="B1153" i="77"/>
  <c r="B848" i="77"/>
  <c r="B557" i="77"/>
  <c r="B558" i="77"/>
  <c r="B993" i="77"/>
  <c r="B397" i="77"/>
  <c r="B849" i="77"/>
  <c r="B643" i="77"/>
  <c r="B1086" i="77"/>
  <c r="B16" i="77"/>
  <c r="B17" i="77"/>
  <c r="B644" i="77"/>
  <c r="B645" i="77"/>
  <c r="B646" i="77"/>
  <c r="B647" i="77"/>
  <c r="B18" i="77"/>
  <c r="B161" i="77"/>
  <c r="B559" i="77"/>
  <c r="B19" i="77"/>
  <c r="B648" i="77"/>
  <c r="B20" i="77"/>
  <c r="B649" i="77"/>
  <c r="B21" i="77"/>
  <c r="B650" i="77"/>
  <c r="B22" i="77"/>
  <c r="B560" i="77"/>
  <c r="B23" i="77"/>
  <c r="B24" i="77"/>
  <c r="B25" i="77"/>
  <c r="B26" i="77"/>
  <c r="B27" i="77"/>
  <c r="B28" i="77"/>
  <c r="B651" i="77"/>
  <c r="B652" i="77"/>
  <c r="B1196" i="77"/>
  <c r="B1197" i="77"/>
  <c r="B29" i="77"/>
  <c r="B30" i="77"/>
  <c r="B653" i="77"/>
  <c r="B654" i="77"/>
  <c r="B655" i="77"/>
  <c r="B656" i="77"/>
  <c r="B657" i="77"/>
  <c r="B31" i="77"/>
  <c r="B32" i="77"/>
  <c r="B658" i="77"/>
  <c r="B561" i="77"/>
  <c r="B659" i="77"/>
  <c r="B33" i="77"/>
  <c r="B562" i="77"/>
  <c r="B34" i="77"/>
  <c r="B660" i="77"/>
  <c r="B35" i="77"/>
  <c r="B92" i="77"/>
  <c r="B36" i="77"/>
  <c r="B661" i="77"/>
  <c r="B662" i="77"/>
  <c r="B663" i="77"/>
  <c r="B664" i="77"/>
  <c r="B665" i="77"/>
  <c r="B37" i="77"/>
  <c r="B38" i="77"/>
  <c r="B39" i="77"/>
  <c r="B40" i="77"/>
  <c r="B41" i="77"/>
  <c r="B666" i="77"/>
  <c r="B194" i="77"/>
  <c r="B667" i="77"/>
  <c r="B668" i="77"/>
  <c r="B669" i="77"/>
  <c r="B506" i="77"/>
  <c r="B42" i="77"/>
  <c r="B670" i="77"/>
  <c r="B43" i="77"/>
  <c r="B44" i="77"/>
  <c r="B671" i="77"/>
  <c r="B440" i="77"/>
  <c r="B672" i="77"/>
  <c r="B563" i="77"/>
  <c r="B45" i="77"/>
  <c r="B46" i="77"/>
  <c r="B47" i="77"/>
  <c r="B673" i="77"/>
  <c r="B674" i="77"/>
  <c r="B675" i="77"/>
  <c r="B507" i="77"/>
  <c r="B676" i="77"/>
  <c r="B677" i="77"/>
  <c r="B678" i="77"/>
  <c r="B850" i="77"/>
  <c r="B48" i="77"/>
  <c r="B679" i="77"/>
  <c r="B680" i="77"/>
  <c r="B681" i="77"/>
  <c r="B564" i="77"/>
  <c r="B682" i="77"/>
  <c r="B49" i="77"/>
  <c r="B565" i="77"/>
  <c r="B683" i="77"/>
  <c r="B50" i="77"/>
  <c r="B684" i="77"/>
  <c r="B1259" i="77"/>
  <c r="B851" i="77"/>
  <c r="B685" i="77"/>
  <c r="B686" i="77"/>
  <c r="B247" i="77"/>
  <c r="B51" i="77"/>
  <c r="B52" i="77"/>
  <c r="B1260" i="77"/>
  <c r="B687" i="77"/>
  <c r="B1154" i="77"/>
  <c r="B1023" i="77"/>
  <c r="B1155" i="77"/>
  <c r="B976" i="77"/>
  <c r="B53" i="77"/>
  <c r="B343" i="77"/>
  <c r="B688" i="77"/>
  <c r="B689" i="77"/>
  <c r="B566" i="77"/>
  <c r="B508" i="77"/>
  <c r="B1156" i="77"/>
  <c r="B567" i="77"/>
  <c r="B413" i="77"/>
  <c r="B690" i="77"/>
  <c r="B509" i="77"/>
  <c r="B852" i="77"/>
  <c r="B344" i="77"/>
  <c r="B313" i="77"/>
  <c r="B314" i="77"/>
  <c r="B315" i="77"/>
  <c r="B691" i="77"/>
  <c r="B510" i="77"/>
  <c r="B511" i="77"/>
  <c r="B512" i="77"/>
  <c r="B513" i="77"/>
  <c r="B514" i="77"/>
  <c r="B515" i="77"/>
  <c r="B516" i="77"/>
  <c r="B517" i="77"/>
  <c r="B518" i="77"/>
  <c r="B519" i="77"/>
  <c r="B520" i="77"/>
  <c r="B521" i="77"/>
  <c r="B522" i="77"/>
  <c r="B523" i="77"/>
  <c r="B524" i="77"/>
  <c r="B985" i="77"/>
  <c r="B291" i="77"/>
  <c r="B316" i="77"/>
  <c r="B292" i="77"/>
  <c r="B525" i="77"/>
  <c r="B994" i="77"/>
  <c r="B853" i="77"/>
  <c r="B995" i="77"/>
  <c r="B54" i="77"/>
  <c r="B996" i="77"/>
  <c r="B997" i="77"/>
  <c r="B55" i="77"/>
  <c r="B568" i="77"/>
  <c r="B998" i="77"/>
  <c r="B854" i="77"/>
  <c r="B569" i="77"/>
  <c r="B570" i="77"/>
  <c r="B1157" i="77"/>
  <c r="B231" i="77"/>
  <c r="B855" i="77"/>
  <c r="B526" i="77"/>
  <c r="B1198" i="77"/>
  <c r="B527" i="77"/>
  <c r="B345" i="77"/>
  <c r="B528" i="77"/>
  <c r="B999" i="77"/>
  <c r="B1000" i="77"/>
  <c r="B1001" i="77"/>
  <c r="B1002" i="77"/>
  <c r="B856" i="77"/>
  <c r="B529" i="77"/>
  <c r="B1003" i="77"/>
  <c r="B1205" i="77"/>
  <c r="B1158" i="77"/>
  <c r="B1206" i="77"/>
  <c r="B857" i="77"/>
  <c r="B1241" i="77"/>
  <c r="B1004" i="77"/>
  <c r="B977" i="77"/>
  <c r="B346" i="77"/>
  <c r="B1087" i="77"/>
  <c r="B858" i="77"/>
  <c r="B162" i="77"/>
  <c r="B1242" i="77"/>
  <c r="B422" i="77"/>
  <c r="B163" i="77"/>
  <c r="B571" i="77"/>
  <c r="B572" i="77"/>
  <c r="B1159" i="77"/>
  <c r="B573" i="77"/>
  <c r="B375" i="77"/>
  <c r="B1199" i="77"/>
  <c r="B859" i="77"/>
  <c r="B574" i="77"/>
  <c r="B1160" i="77"/>
  <c r="B575" i="77"/>
  <c r="B576" i="77"/>
  <c r="B1161" i="77"/>
  <c r="B1005" i="77"/>
  <c r="B1006" i="77"/>
  <c r="B1088" i="77"/>
  <c r="B1207" i="77"/>
  <c r="B1162" i="77"/>
  <c r="B429" i="77"/>
  <c r="B1243" i="77"/>
  <c r="B615" i="77"/>
  <c r="B1089" i="77"/>
  <c r="B259" i="77"/>
  <c r="B173" i="77"/>
  <c r="B1007" i="77"/>
  <c r="B860" i="77"/>
  <c r="B577" i="77"/>
  <c r="B861" i="77"/>
  <c r="B1090" i="77"/>
  <c r="B1163" i="77"/>
  <c r="B630" i="77"/>
  <c r="B631" i="77"/>
  <c r="B1008" i="77"/>
  <c r="B327" i="77"/>
  <c r="B978" i="77"/>
  <c r="B164" i="77"/>
  <c r="B451" i="77"/>
  <c r="B862" i="77"/>
  <c r="B578" i="77"/>
  <c r="B530" i="77"/>
  <c r="B1164" i="77"/>
  <c r="B1091" i="77"/>
  <c r="B863" i="77"/>
  <c r="B632" i="77"/>
  <c r="B864" i="77"/>
  <c r="B865" i="77"/>
  <c r="B1009" i="77"/>
  <c r="B866" i="77"/>
  <c r="B867" i="77"/>
  <c r="B868" i="77"/>
  <c r="B398" i="77"/>
  <c r="B1165" i="77"/>
  <c r="B1166" i="77"/>
  <c r="B869" i="77"/>
  <c r="B870" i="77"/>
  <c r="B213" i="77"/>
  <c r="B871" i="77"/>
  <c r="B872" i="77"/>
  <c r="B873" i="77"/>
  <c r="B874" i="77"/>
  <c r="B579" i="77"/>
  <c r="B165" i="77"/>
  <c r="B1092" i="77"/>
  <c r="B875" i="77"/>
  <c r="B1167" i="77"/>
  <c r="B1168" i="77"/>
  <c r="B430" i="77"/>
  <c r="B237" i="77"/>
  <c r="B318" i="77"/>
  <c r="B1169" i="77"/>
  <c r="B1170" i="77"/>
  <c r="B876" i="77"/>
  <c r="B877" i="77"/>
  <c r="B692" i="77"/>
  <c r="B56" i="77"/>
  <c r="B347" i="77"/>
  <c r="B1171" i="77"/>
  <c r="B222" i="77"/>
  <c r="B1093" i="77"/>
  <c r="B878" i="77"/>
  <c r="B879" i="77"/>
  <c r="B880" i="77"/>
  <c r="B881" i="77"/>
  <c r="B293" i="77"/>
  <c r="B580" i="77"/>
  <c r="B882" i="77"/>
  <c r="B372" i="77"/>
  <c r="B1172" i="77"/>
  <c r="B260" i="77"/>
  <c r="B275" i="77"/>
  <c r="B166" i="77"/>
  <c r="B1094" i="77"/>
  <c r="B223" i="77"/>
  <c r="B633" i="77"/>
  <c r="B215" i="77"/>
  <c r="B174" i="77"/>
  <c r="B302" i="77"/>
  <c r="B348" i="77"/>
  <c r="B883" i="77"/>
  <c r="B986" i="77"/>
  <c r="B248" i="77"/>
  <c r="B399" i="77"/>
  <c r="B224" i="77"/>
  <c r="B232" i="77"/>
  <c r="B349" i="77"/>
  <c r="B884" i="77"/>
  <c r="B1095" i="77"/>
  <c r="B586" i="77"/>
  <c r="B1096" i="77"/>
  <c r="B183" i="77"/>
  <c r="B885" i="77"/>
  <c r="B431" i="77"/>
  <c r="B205" i="77"/>
  <c r="B886" i="77"/>
  <c r="B400" i="77"/>
  <c r="B887" i="77"/>
  <c r="B1244" i="77"/>
  <c r="B350" i="77"/>
  <c r="B328" i="77"/>
  <c r="B888" i="77"/>
  <c r="B889" i="77"/>
  <c r="B890" i="77"/>
  <c r="B432" i="77"/>
  <c r="B370" i="77"/>
  <c r="B1200" i="77"/>
  <c r="B1201" i="77"/>
  <c r="B206" i="77"/>
  <c r="B891" i="77"/>
  <c r="B261" i="77"/>
  <c r="B276" i="77"/>
  <c r="B277" i="77"/>
  <c r="B401" i="77"/>
  <c r="B308" i="77"/>
  <c r="B1097" i="77"/>
  <c r="B238" i="77"/>
  <c r="B367" i="77"/>
  <c r="B239" i="77"/>
  <c r="B892" i="77"/>
  <c r="B1173" i="77"/>
  <c r="B893" i="77"/>
  <c r="B262" i="77"/>
  <c r="B894" i="77"/>
  <c r="B93" i="77"/>
  <c r="B228" i="77"/>
  <c r="B594" i="77"/>
  <c r="B214" i="77"/>
  <c r="B249" i="77"/>
  <c r="B1254" i="77"/>
  <c r="B207" i="77"/>
  <c r="B1098" i="77"/>
  <c r="B895" i="77"/>
  <c r="B351" i="77"/>
  <c r="B896" i="77"/>
  <c r="B897" i="77"/>
  <c r="B1174" i="77"/>
  <c r="B1261" i="77"/>
  <c r="B175" i="77"/>
  <c r="B124" i="77"/>
  <c r="B531" i="77"/>
  <c r="B1255" i="77"/>
  <c r="B898" i="77"/>
  <c r="B387" i="77"/>
  <c r="B388" i="77"/>
  <c r="B402" i="77"/>
  <c r="B1099" i="77"/>
  <c r="B414" i="77"/>
  <c r="B1245" i="77"/>
  <c r="B352" i="77"/>
  <c r="B353" i="77"/>
  <c r="B278" i="77"/>
  <c r="B195" i="77"/>
  <c r="B532" i="77"/>
  <c r="B1262" i="77"/>
  <c r="B167" i="77"/>
  <c r="B57" i="77"/>
  <c r="B899" i="77"/>
  <c r="B329" i="77"/>
  <c r="B303" i="77"/>
  <c r="B533" i="77"/>
  <c r="B693" i="77"/>
  <c r="B7" i="77"/>
  <c r="B1202" i="77"/>
  <c r="B1175" i="77"/>
  <c r="B534" i="77"/>
  <c r="B694" i="77"/>
  <c r="B581" i="77"/>
  <c r="B294" i="77"/>
  <c r="B900" i="77"/>
  <c r="B1246" i="77"/>
  <c r="B1256" i="77"/>
  <c r="B1176" i="77"/>
  <c r="B1100" i="77"/>
  <c r="B1177" i="77"/>
  <c r="B168" i="77"/>
  <c r="B901" i="77"/>
  <c r="B403" i="77"/>
  <c r="B176" i="77"/>
  <c r="B902" i="77"/>
  <c r="B903" i="77"/>
  <c r="B904" i="77"/>
  <c r="B452" i="77"/>
  <c r="B285" i="77"/>
  <c r="B905" i="77"/>
  <c r="B196" i="77"/>
  <c r="B906" i="77"/>
  <c r="B907" i="77"/>
  <c r="B908" i="77"/>
  <c r="B94" i="77"/>
  <c r="B909" i="77"/>
  <c r="B910" i="77"/>
  <c r="B354" i="77"/>
  <c r="B125" i="77"/>
  <c r="B233" i="77"/>
  <c r="B911" i="77"/>
  <c r="B355" i="77"/>
  <c r="B404" i="77"/>
  <c r="B356" i="77"/>
  <c r="B405" i="77"/>
  <c r="B389" i="77"/>
  <c r="B582" i="77"/>
  <c r="B912" i="77"/>
  <c r="B535" i="77"/>
  <c r="B357" i="77"/>
  <c r="B1178" i="77"/>
  <c r="B406" i="77"/>
  <c r="B536" i="77"/>
  <c r="B126" i="77"/>
  <c r="B279" i="77"/>
  <c r="B11" i="77"/>
  <c r="B913" i="77"/>
  <c r="B914" i="77"/>
  <c r="B915" i="77"/>
  <c r="B208" i="77"/>
  <c r="B916" i="77"/>
  <c r="B695" i="77"/>
  <c r="B537" i="77"/>
  <c r="B1179" i="77"/>
  <c r="B127" i="77"/>
  <c r="B407" i="77"/>
  <c r="B583" i="77"/>
  <c r="B696" i="77"/>
  <c r="B95" i="77"/>
  <c r="B96" i="77"/>
  <c r="B225" i="77"/>
  <c r="B265" i="77"/>
  <c r="B358" i="77"/>
  <c r="B634" i="77"/>
  <c r="B408" i="77"/>
  <c r="B1180" i="77"/>
  <c r="B1101" i="77"/>
  <c r="B917" i="77"/>
  <c r="B918" i="77"/>
  <c r="B919" i="77"/>
  <c r="B177" i="77"/>
  <c r="B920" i="77"/>
  <c r="B209" i="77"/>
  <c r="B390" i="77"/>
  <c r="B319" i="77"/>
  <c r="B921" i="77"/>
  <c r="B538" i="77"/>
  <c r="B922" i="77"/>
  <c r="B1181" i="77"/>
  <c r="B923" i="77"/>
  <c r="B373" i="77"/>
  <c r="B359" i="77"/>
  <c r="B924" i="77"/>
  <c r="B97" i="77"/>
  <c r="B360" i="77"/>
  <c r="B409" i="77"/>
  <c r="B98" i="77"/>
  <c r="B361" i="77"/>
  <c r="B925" i="77"/>
  <c r="B1182" i="77"/>
  <c r="B926" i="77"/>
  <c r="B226" i="77"/>
  <c r="B240" i="77"/>
  <c r="B362" i="77"/>
  <c r="B263" i="77"/>
  <c r="B201" i="77"/>
  <c r="B927" i="77"/>
  <c r="B928" i="77"/>
  <c r="B929" i="77"/>
  <c r="B539" i="77"/>
  <c r="B930" i="77"/>
  <c r="B15" i="77"/>
  <c r="B931" i="77"/>
  <c r="B932" i="77"/>
  <c r="B933" i="77"/>
  <c r="B934" i="77"/>
  <c r="B935" i="77"/>
  <c r="B1102" i="77"/>
  <c r="B936" i="77"/>
  <c r="B937" i="77"/>
  <c r="B1103" i="77"/>
  <c r="B938" i="77"/>
  <c r="B939" i="77"/>
  <c r="B58" i="77"/>
  <c r="B940" i="77"/>
  <c r="B941" i="77"/>
  <c r="B697" i="77"/>
  <c r="B59" i="77"/>
  <c r="B942" i="77"/>
  <c r="B635" i="77"/>
  <c r="B943" i="77"/>
  <c r="B944" i="77"/>
  <c r="B99" i="77"/>
  <c r="B616" i="77"/>
  <c r="B1183" i="77"/>
  <c r="B945" i="77"/>
  <c r="B1184" i="77"/>
  <c r="B391" i="77"/>
  <c r="B1185" i="77"/>
  <c r="B946" i="77"/>
  <c r="B1186" i="77"/>
  <c r="B947" i="77"/>
  <c r="B1187" i="77"/>
  <c r="B948" i="77"/>
  <c r="B540" i="77"/>
  <c r="B184" i="77"/>
  <c r="B128" i="77"/>
  <c r="B229" i="77"/>
  <c r="B1188" i="77"/>
  <c r="B1189" i="77"/>
  <c r="B1208" i="77"/>
  <c r="D814" i="77" l="1"/>
  <c r="D147" i="77"/>
  <c r="D456" i="77"/>
  <c r="D659" i="77"/>
  <c r="K814" i="77"/>
  <c r="K147" i="77"/>
  <c r="K456" i="77"/>
  <c r="K659" i="77"/>
  <c r="I714" i="67" l="1"/>
  <c r="I164" i="67"/>
  <c r="I712" i="67"/>
  <c r="I1245" i="67"/>
  <c r="I666" i="67"/>
  <c r="I114" i="67"/>
  <c r="I1171" i="67"/>
  <c r="I489" i="67"/>
  <c r="I1216" i="67"/>
  <c r="I366" i="67"/>
  <c r="I693" i="67"/>
  <c r="I792" i="67"/>
  <c r="I514" i="67"/>
  <c r="I1213" i="67"/>
  <c r="I1143" i="67"/>
  <c r="I897" i="67"/>
  <c r="I157" i="67"/>
  <c r="I431" i="67"/>
  <c r="I1204" i="67"/>
  <c r="I768" i="67"/>
  <c r="I1024" i="67"/>
  <c r="I983" i="67"/>
  <c r="I1066" i="67"/>
  <c r="I1130" i="67"/>
  <c r="I1028" i="67"/>
  <c r="I516" i="67"/>
  <c r="I47" i="67"/>
  <c r="I1189" i="67"/>
  <c r="I311" i="67"/>
  <c r="I506" i="67"/>
  <c r="I629" i="67"/>
  <c r="I356" i="67"/>
  <c r="I1089" i="67"/>
  <c r="I493" i="67"/>
  <c r="I555" i="67"/>
  <c r="I909" i="67"/>
  <c r="I306" i="67"/>
  <c r="I957" i="67"/>
  <c r="I471" i="67"/>
  <c r="I981" i="67"/>
  <c r="I281" i="67"/>
  <c r="I1075" i="67"/>
  <c r="I46" i="67"/>
  <c r="I123" i="67"/>
  <c r="I906" i="67"/>
  <c r="I916" i="67"/>
  <c r="I481" i="67"/>
  <c r="I610" i="67"/>
  <c r="I605" i="67"/>
  <c r="I622" i="67"/>
  <c r="I84" i="67"/>
  <c r="I1161" i="67"/>
  <c r="I455" i="67"/>
  <c r="I1095" i="67"/>
  <c r="I743" i="67"/>
  <c r="I132" i="67"/>
  <c r="I1084" i="67"/>
  <c r="I1001" i="67"/>
  <c r="I770" i="67"/>
  <c r="I49" i="67"/>
  <c r="I1120" i="67"/>
  <c r="I637" i="67"/>
  <c r="I170" i="67"/>
  <c r="I145" i="67"/>
  <c r="I1029" i="67"/>
  <c r="I496" i="67"/>
  <c r="I277" i="67"/>
  <c r="I908" i="67"/>
  <c r="I360" i="67"/>
  <c r="I194" i="67"/>
  <c r="I624" i="67"/>
  <c r="I817" i="67"/>
  <c r="I1068" i="67"/>
  <c r="I810" i="67"/>
  <c r="I317" i="67"/>
  <c r="I1127" i="67"/>
  <c r="I595" i="67"/>
  <c r="I1182" i="67"/>
  <c r="I494" i="67"/>
  <c r="I734" i="67"/>
  <c r="I887" i="67"/>
  <c r="I1123" i="67"/>
  <c r="I345" i="67"/>
  <c r="I1125" i="67"/>
  <c r="I1227" i="67"/>
  <c r="I697" i="67"/>
  <c r="I50" i="67"/>
  <c r="I598" i="67"/>
  <c r="I992" i="67"/>
  <c r="I613" i="67"/>
  <c r="I1005" i="67"/>
  <c r="I1207" i="67"/>
  <c r="I775" i="67"/>
  <c r="I765" i="67"/>
  <c r="I721" i="67"/>
  <c r="I1232" i="67"/>
  <c r="I1097" i="67"/>
  <c r="I570" i="67"/>
  <c r="I260" i="67"/>
  <c r="I998" i="67"/>
  <c r="I1030" i="67"/>
  <c r="I818" i="67"/>
  <c r="I492" i="67"/>
  <c r="I174" i="67"/>
  <c r="I18" i="67"/>
  <c r="I87" i="67"/>
  <c r="I66" i="67"/>
  <c r="I48" i="67"/>
  <c r="I1131" i="67"/>
  <c r="I348" i="67"/>
  <c r="I1156" i="67"/>
  <c r="I103" i="67"/>
  <c r="I757" i="67"/>
  <c r="I557" i="67"/>
  <c r="I698" i="67"/>
  <c r="I1254" i="67"/>
  <c r="I993" i="67"/>
  <c r="I913" i="67"/>
  <c r="I604" i="67"/>
  <c r="I852" i="67"/>
  <c r="I207" i="67"/>
  <c r="I464" i="67"/>
  <c r="I838" i="67"/>
  <c r="I756" i="67"/>
  <c r="I1160" i="67"/>
  <c r="I423" i="67"/>
  <c r="I422" i="67"/>
  <c r="I287" i="67"/>
  <c r="I20" i="67"/>
  <c r="I955" i="67"/>
  <c r="I446" i="67"/>
  <c r="I201" i="67"/>
  <c r="I320" i="67"/>
  <c r="I1048" i="67"/>
  <c r="I747" i="67"/>
  <c r="I677" i="67"/>
  <c r="I975" i="67"/>
  <c r="I31" i="67"/>
  <c r="I1228" i="67"/>
  <c r="I1093" i="67"/>
  <c r="I683" i="67"/>
  <c r="I469" i="67"/>
  <c r="I749" i="67"/>
  <c r="I1218" i="67"/>
  <c r="I1117" i="67"/>
  <c r="I476" i="67"/>
  <c r="I777" i="67"/>
  <c r="I1246" i="67"/>
  <c r="I12" i="67"/>
  <c r="I943" i="67"/>
  <c r="I111" i="67"/>
  <c r="I1050" i="67"/>
  <c r="I1259" i="67"/>
  <c r="I429" i="67"/>
  <c r="I673" i="67"/>
  <c r="I924" i="67"/>
  <c r="I1220" i="67"/>
  <c r="I855" i="67"/>
  <c r="I1046" i="67"/>
  <c r="I1145" i="67"/>
  <c r="I905" i="67"/>
  <c r="I995" i="67"/>
  <c r="I892" i="67"/>
  <c r="I577" i="67"/>
  <c r="I535" i="67"/>
  <c r="I327" i="67"/>
  <c r="I1041" i="67"/>
  <c r="I1264" i="67"/>
  <c r="I1051" i="67"/>
  <c r="I1133" i="67"/>
  <c r="I110" i="67"/>
  <c r="I490" i="67"/>
  <c r="I621" i="67"/>
  <c r="I278" i="67"/>
  <c r="I55" i="67"/>
  <c r="I56" i="67"/>
  <c r="I465" i="67"/>
  <c r="I510" i="67"/>
  <c r="I682" i="67"/>
  <c r="I665" i="67"/>
  <c r="I303" i="67"/>
  <c r="I837" i="67"/>
  <c r="I81" i="67"/>
  <c r="I333" i="67"/>
  <c r="I262" i="67"/>
  <c r="I125" i="67"/>
  <c r="I648" i="67"/>
  <c r="I1018" i="67"/>
  <c r="I898" i="67"/>
  <c r="I511" i="67"/>
  <c r="I984" i="67"/>
  <c r="I731" i="67"/>
  <c r="I266" i="67"/>
  <c r="I565" i="67"/>
  <c r="I641" i="67"/>
  <c r="I347" i="67"/>
  <c r="I6" i="67"/>
  <c r="I771" i="67"/>
  <c r="I127" i="67"/>
  <c r="I664" i="67"/>
  <c r="I1039" i="67"/>
  <c r="I871" i="67"/>
  <c r="I798" i="67"/>
  <c r="I437" i="67"/>
  <c r="I94" i="67"/>
  <c r="I562" i="67"/>
  <c r="I71" i="67"/>
  <c r="I746" i="67"/>
  <c r="I969" i="67"/>
  <c r="I425" i="67"/>
  <c r="I1237" i="67"/>
  <c r="I879" i="67"/>
  <c r="I888" i="67"/>
  <c r="I14" i="67"/>
  <c r="I1012" i="67"/>
  <c r="I141" i="67"/>
  <c r="I930" i="67"/>
  <c r="I671" i="67"/>
  <c r="I426" i="67"/>
  <c r="I1240" i="67"/>
  <c r="I1150" i="67"/>
  <c r="I1149" i="67"/>
  <c r="I824" i="67"/>
  <c r="I180" i="67"/>
  <c r="I846" i="67"/>
  <c r="I513" i="67"/>
  <c r="I1177" i="67"/>
  <c r="I527" i="67"/>
  <c r="I716" i="67"/>
  <c r="I179" i="67"/>
  <c r="I1241" i="67"/>
  <c r="I1255" i="67"/>
  <c r="I358" i="67"/>
  <c r="I289" i="67"/>
  <c r="I987" i="67"/>
  <c r="I674" i="67"/>
  <c r="I948" i="67"/>
  <c r="I678" i="67"/>
  <c r="I791" i="67"/>
  <c r="I418" i="67"/>
  <c r="I1138" i="67"/>
  <c r="I148" i="67"/>
  <c r="I1007" i="67"/>
  <c r="I1021" i="67"/>
  <c r="I656" i="67"/>
  <c r="I75" i="67"/>
  <c r="I105" i="67"/>
  <c r="I1235" i="67"/>
  <c r="I1064" i="67"/>
  <c r="I34" i="67"/>
  <c r="I705" i="67"/>
  <c r="I587" i="67"/>
  <c r="I1173" i="67"/>
  <c r="I364" i="67"/>
  <c r="I166" i="67"/>
  <c r="I391" i="67"/>
  <c r="I1035" i="67"/>
  <c r="I902" i="67"/>
  <c r="I93" i="67"/>
  <c r="I874" i="67"/>
  <c r="I78" i="67"/>
  <c r="I830" i="67"/>
  <c r="I951" i="67"/>
  <c r="I495" i="67"/>
  <c r="I463" i="67"/>
  <c r="I699" i="67"/>
  <c r="I144" i="67"/>
  <c r="I1212" i="67"/>
  <c r="I539" i="67"/>
  <c r="I766" i="67"/>
  <c r="I921" i="67"/>
  <c r="I477" i="67"/>
  <c r="I326" i="67"/>
  <c r="I480" i="67"/>
  <c r="I1205" i="67"/>
  <c r="I1260" i="67"/>
  <c r="I804" i="67"/>
  <c r="I1144" i="67"/>
  <c r="I1164" i="67"/>
  <c r="I971" i="67"/>
  <c r="I271" i="67"/>
  <c r="I1148" i="67"/>
  <c r="I615" i="67"/>
  <c r="I769" i="67"/>
  <c r="I428" i="67"/>
  <c r="I591" i="67"/>
  <c r="I596" i="67"/>
  <c r="I136" i="67"/>
  <c r="I965" i="67"/>
  <c r="I299" i="67"/>
  <c r="I362" i="67"/>
  <c r="I962" i="67"/>
  <c r="I1022" i="67"/>
  <c r="I1015" i="67"/>
  <c r="I1126" i="67"/>
  <c r="I365" i="67"/>
  <c r="I946" i="67"/>
  <c r="I376" i="67"/>
  <c r="I567" i="67"/>
  <c r="I633" i="67"/>
  <c r="I1165" i="67"/>
  <c r="I1003" i="67"/>
  <c r="I502" i="67"/>
  <c r="I1034" i="67"/>
  <c r="I547" i="67"/>
  <c r="I742" i="67"/>
  <c r="I876" i="67"/>
  <c r="I1159" i="67"/>
  <c r="I991" i="67"/>
  <c r="I413" i="67"/>
  <c r="I997" i="67"/>
  <c r="I185" i="67"/>
  <c r="I647" i="67"/>
  <c r="I101" i="67"/>
  <c r="I1169" i="67"/>
  <c r="I460" i="67"/>
  <c r="I966" i="67"/>
  <c r="I1063" i="67"/>
  <c r="I294" i="67"/>
  <c r="I351" i="67"/>
  <c r="I1045" i="67"/>
  <c r="I1083" i="67"/>
  <c r="I820" i="67"/>
  <c r="I421" i="67"/>
  <c r="I341" i="67"/>
  <c r="I797" i="67"/>
  <c r="I1053" i="67"/>
  <c r="I380" i="67"/>
  <c r="I676" i="67"/>
  <c r="I583" i="67"/>
  <c r="I334" i="67"/>
  <c r="I811" i="67"/>
  <c r="I73" i="67"/>
  <c r="I74" i="67"/>
  <c r="I586" i="67"/>
  <c r="I410" i="67"/>
  <c r="I1141" i="67"/>
  <c r="I1096" i="67"/>
  <c r="I937" i="67"/>
  <c r="I722" i="67"/>
  <c r="I167" i="67"/>
  <c r="I499" i="67"/>
  <c r="I39" i="67"/>
  <c r="I60" i="67"/>
  <c r="I833" i="67"/>
  <c r="I375" i="67"/>
  <c r="I990" i="67"/>
  <c r="I112" i="67"/>
  <c r="I27" i="67"/>
  <c r="I814" i="67"/>
  <c r="I384" i="67"/>
  <c r="I1196" i="67"/>
  <c r="I662" i="67"/>
  <c r="I1199" i="67"/>
  <c r="I138" i="67"/>
  <c r="I549" i="67"/>
  <c r="I1081" i="67"/>
  <c r="I894" i="67"/>
  <c r="I933" i="67"/>
  <c r="I291" i="67"/>
  <c r="I190" i="67"/>
  <c r="I782" i="67"/>
  <c r="I462" i="67"/>
  <c r="I864" i="67"/>
  <c r="I628" i="67"/>
  <c r="I761" i="67"/>
  <c r="I632" i="67"/>
  <c r="I386" i="67"/>
  <c r="I520" i="67"/>
  <c r="I62" i="67"/>
  <c r="I518" i="67"/>
  <c r="I1111" i="67"/>
  <c r="I708" i="67"/>
  <c r="I192" i="67"/>
  <c r="I98" i="67"/>
  <c r="I1181" i="67"/>
  <c r="I601" i="67"/>
  <c r="I831" i="67"/>
  <c r="I466" i="67"/>
  <c r="I38" i="67"/>
  <c r="I857" i="67"/>
  <c r="I593" i="67"/>
  <c r="I702" i="67"/>
  <c r="I1106" i="67"/>
  <c r="I788" i="67"/>
  <c r="I1195" i="67"/>
  <c r="I479" i="67"/>
  <c r="I590" i="67"/>
  <c r="I560" i="67"/>
  <c r="I904" i="67"/>
  <c r="I324" i="67"/>
  <c r="I1236" i="67"/>
  <c r="I532" i="67"/>
  <c r="I484" i="67"/>
  <c r="I1153" i="67"/>
  <c r="I695" i="67"/>
  <c r="I1226" i="67"/>
  <c r="I1251" i="67"/>
  <c r="I505" i="67"/>
  <c r="I1249" i="67"/>
  <c r="I1042" i="67"/>
  <c r="I400" i="67"/>
  <c r="I758" i="67"/>
  <c r="I620" i="67"/>
  <c r="I686" i="67"/>
  <c r="I679" i="67"/>
  <c r="I927" i="67"/>
  <c r="I573" i="67"/>
  <c r="I503" i="67"/>
  <c r="I868" i="67"/>
  <c r="I538" i="67"/>
  <c r="I1060" i="67"/>
  <c r="I1191" i="67"/>
  <c r="I444" i="67"/>
  <c r="I1202" i="67"/>
  <c r="I619" i="67"/>
  <c r="I405" i="67"/>
  <c r="I709" i="67"/>
  <c r="I389" i="67"/>
  <c r="I687" i="67"/>
  <c r="I635" i="67"/>
  <c r="I627" i="67"/>
  <c r="I1090" i="67"/>
  <c r="I882" i="67"/>
  <c r="I323" i="67"/>
  <c r="I834" i="67"/>
  <c r="I346" i="67"/>
  <c r="I448" i="67"/>
  <c r="I727" i="67"/>
  <c r="I941" i="67"/>
  <c r="I129" i="67"/>
  <c r="I1033" i="67"/>
  <c r="I160" i="67"/>
  <c r="I64" i="67"/>
  <c r="I387" i="67"/>
  <c r="I193" i="67"/>
  <c r="I974" i="67"/>
  <c r="I152" i="67"/>
  <c r="I1071" i="67"/>
  <c r="I1049" i="67"/>
  <c r="I781" i="67"/>
  <c r="I188" i="67"/>
  <c r="I534" i="67"/>
  <c r="I789" i="67"/>
  <c r="I63" i="67"/>
  <c r="I396" i="67"/>
  <c r="I270" i="67"/>
  <c r="I504" i="67"/>
  <c r="I322" i="67"/>
  <c r="I1085" i="67"/>
  <c r="I1183" i="67"/>
  <c r="I242" i="67"/>
  <c r="I884" i="67"/>
  <c r="I873" i="67"/>
  <c r="I143" i="67"/>
  <c r="I812" i="67"/>
  <c r="I176" i="67"/>
  <c r="I189" i="67"/>
  <c r="I390" i="67"/>
  <c r="I692" i="67"/>
  <c r="I457" i="67"/>
  <c r="I950" i="67"/>
  <c r="I1258" i="67"/>
  <c r="I1114" i="67"/>
  <c r="I787" i="67"/>
  <c r="I292" i="67"/>
  <c r="I689" i="67"/>
  <c r="I1088" i="67"/>
  <c r="I354" i="67"/>
  <c r="I137" i="67"/>
  <c r="I988" i="67"/>
  <c r="I332" i="67"/>
  <c r="I24" i="67"/>
  <c r="I850" i="67"/>
  <c r="I304" i="67"/>
  <c r="I82" i="67"/>
  <c r="I1170" i="67"/>
  <c r="I607" i="67"/>
  <c r="I717" i="67"/>
  <c r="I147" i="67"/>
  <c r="I1163" i="67"/>
  <c r="I295" i="67"/>
  <c r="I803" i="67"/>
  <c r="I434" i="67"/>
  <c r="I972" i="67"/>
  <c r="I1047" i="67"/>
  <c r="I482" i="67"/>
  <c r="I571" i="67"/>
  <c r="I668" i="67"/>
  <c r="I546" i="67"/>
  <c r="I1058" i="67"/>
  <c r="I805" i="67"/>
  <c r="I319" i="67"/>
  <c r="I184" i="67"/>
  <c r="I59" i="67"/>
  <c r="I718" i="67"/>
  <c r="I44" i="67"/>
  <c r="I1178" i="67"/>
  <c r="I886" i="67"/>
  <c r="I1074" i="67"/>
  <c r="I891" i="67"/>
  <c r="I524" i="67"/>
  <c r="I424" i="67"/>
  <c r="I200" i="67"/>
  <c r="I30" i="67"/>
  <c r="I335" i="67"/>
  <c r="I947" i="67"/>
  <c r="I309" i="67"/>
  <c r="I1112" i="67"/>
  <c r="I344" i="67"/>
  <c r="I795" i="67"/>
  <c r="I568" i="67"/>
  <c r="I1219" i="67"/>
  <c r="I755" i="67"/>
  <c r="I883" i="67"/>
  <c r="I265" i="67"/>
  <c r="I844" i="67"/>
  <c r="I556" i="67"/>
  <c r="I925" i="67"/>
  <c r="I378" i="67"/>
  <c r="I875" i="67"/>
  <c r="I1011" i="67"/>
  <c r="I776" i="67"/>
  <c r="I813" i="67"/>
  <c r="I976" i="67"/>
  <c r="I696" i="67"/>
  <c r="I312" i="67"/>
  <c r="I767" i="67"/>
  <c r="I862" i="67"/>
  <c r="I162" i="67"/>
  <c r="I835" i="67"/>
  <c r="I128" i="67"/>
  <c r="I7" i="67"/>
  <c r="I42" i="67"/>
  <c r="I958" i="67"/>
  <c r="I616" i="67"/>
  <c r="I383" i="67"/>
  <c r="I417" i="67"/>
  <c r="I525" i="67"/>
  <c r="I1139" i="67"/>
  <c r="I832" i="67"/>
  <c r="I254" i="67"/>
  <c r="I297" i="67"/>
  <c r="I849" i="67"/>
  <c r="I336" i="67"/>
  <c r="I572" i="67"/>
  <c r="I172" i="67"/>
  <c r="I117" i="67"/>
  <c r="I195" i="67"/>
  <c r="I276" i="67"/>
  <c r="I1253" i="67"/>
  <c r="I1020" i="67"/>
  <c r="I403" i="67"/>
  <c r="I41" i="67"/>
  <c r="I161" i="67"/>
  <c r="I563" i="67"/>
  <c r="I1210" i="67"/>
  <c r="I1013" i="67"/>
  <c r="I630" i="67"/>
  <c r="I659" i="67"/>
  <c r="I680" i="67"/>
  <c r="I239" i="67"/>
  <c r="I851" i="67"/>
  <c r="I26" i="67"/>
  <c r="I1099" i="67"/>
  <c r="I985" i="67"/>
  <c r="I438" i="67"/>
  <c r="I355" i="67"/>
  <c r="I397" i="67"/>
  <c r="I453" i="67"/>
  <c r="I284" i="67"/>
  <c r="I467" i="67"/>
  <c r="I646" i="67"/>
  <c r="I725" i="67"/>
  <c r="I1209" i="67"/>
  <c r="I599" i="67"/>
  <c r="I349" i="67"/>
  <c r="I785" i="67"/>
  <c r="I922" i="67"/>
  <c r="I548" i="67"/>
  <c r="I949" i="67"/>
  <c r="I1222" i="67"/>
  <c r="I754" i="67"/>
  <c r="I739" i="67"/>
  <c r="I308" i="67"/>
  <c r="I910" i="67"/>
  <c r="I639" i="67"/>
  <c r="I806" i="67"/>
  <c r="I267" i="67"/>
  <c r="I264" i="67"/>
  <c r="I485" i="67"/>
  <c r="I449" i="67"/>
  <c r="I881" i="67"/>
  <c r="I822" i="67"/>
  <c r="I92" i="67"/>
  <c r="I158" i="67"/>
  <c r="I23" i="67"/>
  <c r="I487" i="67"/>
  <c r="I211" i="67"/>
  <c r="I40" i="67"/>
  <c r="I134" i="67"/>
  <c r="I1262" i="67"/>
  <c r="I507" i="67"/>
  <c r="I1155" i="67"/>
  <c r="I330" i="67"/>
  <c r="I920" i="67"/>
  <c r="I626" i="67"/>
  <c r="I1122" i="67"/>
  <c r="I512" i="67"/>
  <c r="I1175" i="67"/>
  <c r="I191" i="67"/>
  <c r="I501" i="67"/>
  <c r="I942" i="67"/>
  <c r="I80" i="67"/>
  <c r="I964" i="67"/>
  <c r="I433" i="67"/>
  <c r="I302" i="67"/>
  <c r="I793" i="67"/>
  <c r="I367" i="67"/>
  <c r="I1092" i="67"/>
  <c r="I381" i="67"/>
  <c r="I899" i="67"/>
  <c r="I944" i="67"/>
  <c r="I963" i="67"/>
  <c r="I655" i="67"/>
  <c r="I825" i="67"/>
  <c r="I827" i="67"/>
  <c r="I340" i="67"/>
  <c r="I935" i="67"/>
  <c r="I1229" i="67"/>
  <c r="I1206" i="67"/>
  <c r="I978" i="67"/>
  <c r="I1208" i="67"/>
  <c r="I497" i="67"/>
  <c r="I443" i="67"/>
  <c r="I1257" i="67"/>
  <c r="I638" i="67"/>
  <c r="I142" i="67"/>
  <c r="I408" i="67"/>
  <c r="I35" i="67"/>
  <c r="I500" i="67"/>
  <c r="I1252" i="67"/>
  <c r="I625" i="67"/>
  <c r="I1162" i="67"/>
  <c r="I373" i="67"/>
  <c r="I1057" i="67"/>
  <c r="I700" i="67"/>
  <c r="I1052" i="67"/>
  <c r="I1009" i="67"/>
  <c r="I19" i="67"/>
  <c r="I450" i="67"/>
  <c r="I9" i="67"/>
  <c r="I1006" i="67"/>
  <c r="I374" i="67"/>
  <c r="I1025" i="67"/>
  <c r="I1223" i="67"/>
  <c r="I537" i="67"/>
  <c r="I938" i="67"/>
  <c r="I856" i="67"/>
  <c r="I280" i="67"/>
  <c r="I298" i="67"/>
  <c r="I762" i="67"/>
  <c r="I1115" i="67"/>
  <c r="I461" i="67"/>
  <c r="I895" i="67"/>
  <c r="I800" i="67"/>
  <c r="I1137" i="67"/>
  <c r="I723" i="67"/>
  <c r="I842" i="67"/>
  <c r="I1129" i="67"/>
  <c r="I1142" i="67"/>
  <c r="I660" i="67"/>
  <c r="I1019" i="67"/>
  <c r="I801" i="67"/>
  <c r="I552" i="67"/>
  <c r="I931" i="67"/>
  <c r="I58" i="67"/>
  <c r="I517" i="67"/>
  <c r="I135" i="67"/>
  <c r="I1059" i="67"/>
  <c r="I407" i="67"/>
  <c r="I631" i="67"/>
  <c r="I241" i="67"/>
  <c r="I321" i="67"/>
  <c r="I368" i="67"/>
  <c r="I37" i="67"/>
  <c r="I594" i="67"/>
  <c r="I199" i="67"/>
  <c r="I1187" i="67"/>
  <c r="I900" i="67"/>
  <c r="I51" i="67"/>
  <c r="I85" i="67"/>
  <c r="I961" i="67"/>
  <c r="I263" i="67"/>
  <c r="I1172" i="67"/>
  <c r="I509" i="67"/>
  <c r="I1140" i="67"/>
  <c r="I1200" i="67"/>
  <c r="I667" i="67"/>
  <c r="I865" i="67"/>
  <c r="I116" i="67"/>
  <c r="I451" i="67"/>
  <c r="I554" i="67"/>
  <c r="I919" i="67"/>
  <c r="I168" i="67"/>
  <c r="I296" i="67"/>
  <c r="I843" i="67"/>
  <c r="I642" i="67"/>
  <c r="I126" i="67"/>
  <c r="I999" i="67"/>
  <c r="I645" i="67"/>
  <c r="I907" i="67"/>
  <c r="I252" i="67"/>
  <c r="I72" i="67"/>
  <c r="I733" i="67"/>
  <c r="I936" i="67"/>
  <c r="I600" i="67"/>
  <c r="I274" i="67"/>
  <c r="I796" i="67"/>
  <c r="I1044" i="67"/>
  <c r="I1239" i="67"/>
  <c r="I726" i="67"/>
  <c r="I468" i="67"/>
  <c r="I540" i="67"/>
  <c r="I54" i="67"/>
  <c r="I1067" i="67"/>
  <c r="I243" i="67"/>
  <c r="I256" i="67"/>
  <c r="I651" i="67"/>
  <c r="I409" i="67"/>
  <c r="I427" i="67"/>
  <c r="I109" i="67"/>
  <c r="I561" i="67"/>
  <c r="I1054" i="67"/>
  <c r="I1109" i="67"/>
  <c r="I1062" i="67"/>
  <c r="I53" i="67"/>
  <c r="I1193" i="67"/>
  <c r="I841" i="67"/>
  <c r="I878" i="67"/>
  <c r="I1121" i="67"/>
  <c r="I794" i="67"/>
  <c r="I182" i="67"/>
  <c r="I1107" i="67"/>
  <c r="I764" i="67"/>
  <c r="I52" i="67"/>
  <c r="I1242" i="67"/>
  <c r="I1184" i="67"/>
  <c r="I177" i="67"/>
  <c r="I1105" i="67"/>
  <c r="I394" i="67"/>
  <c r="I240" i="67"/>
  <c r="I710" i="67"/>
  <c r="I1032" i="67"/>
  <c r="I745" i="67"/>
  <c r="I279" i="67"/>
  <c r="I808" i="67"/>
  <c r="I339" i="67"/>
  <c r="I1230" i="67"/>
  <c r="I959" i="67"/>
  <c r="I186" i="67"/>
  <c r="I133" i="67"/>
  <c r="I1010" i="67"/>
  <c r="I329" i="67"/>
  <c r="I357" i="67"/>
  <c r="I1103" i="67"/>
  <c r="I550" i="67"/>
  <c r="I1225" i="67"/>
  <c r="I70" i="67"/>
  <c r="I685" i="67"/>
  <c r="I649" i="67"/>
  <c r="I353" i="67"/>
  <c r="I1194" i="67"/>
  <c r="I541" i="67"/>
  <c r="I729" i="67"/>
  <c r="I1069" i="67"/>
  <c r="I43" i="67"/>
  <c r="I1179" i="67"/>
  <c r="I1231" i="67"/>
  <c r="I411" i="67"/>
  <c r="I1113" i="67"/>
  <c r="I1026" i="67"/>
  <c r="I5" i="67"/>
  <c r="I79" i="67"/>
  <c r="I318" i="67"/>
  <c r="I197" i="67"/>
  <c r="I760" i="67"/>
  <c r="I343" i="67"/>
  <c r="I206" i="67"/>
  <c r="I420" i="67"/>
  <c r="I96" i="67"/>
  <c r="I529" i="67"/>
  <c r="I1008" i="67"/>
  <c r="I643" i="67"/>
  <c r="I29" i="67"/>
  <c r="I578" i="67"/>
  <c r="I1037" i="67"/>
  <c r="I522" i="67"/>
  <c r="I130" i="67"/>
  <c r="I536" i="67"/>
  <c r="I83" i="67"/>
  <c r="I763" i="67"/>
  <c r="I815" i="67"/>
  <c r="I1017" i="67"/>
  <c r="I730" i="67"/>
  <c r="I748" i="67"/>
  <c r="I3" i="67"/>
  <c r="I1238" i="67"/>
  <c r="I994" i="67"/>
  <c r="I1102" i="67"/>
  <c r="I32" i="67"/>
  <c r="I640" i="67"/>
  <c r="I486" i="67"/>
  <c r="I107" i="67"/>
  <c r="I65" i="67"/>
  <c r="I1186" i="67"/>
  <c r="I752" i="67"/>
  <c r="I108" i="67"/>
  <c r="I1098" i="67"/>
  <c r="I187" i="67"/>
  <c r="I1168" i="67"/>
  <c r="I880" i="67"/>
  <c r="I282" i="67"/>
  <c r="I859" i="67"/>
  <c r="I445" i="67"/>
  <c r="I1152" i="67"/>
  <c r="I1108" i="67"/>
  <c r="I694" i="67"/>
  <c r="I1135" i="67"/>
  <c r="I337" i="67"/>
  <c r="I33" i="67"/>
  <c r="I917" i="67"/>
  <c r="I711" i="67"/>
  <c r="I175" i="67"/>
  <c r="I973" i="67"/>
  <c r="I1167" i="67"/>
  <c r="I255" i="67"/>
  <c r="I823" i="67"/>
  <c r="I102" i="67"/>
  <c r="I436" i="67"/>
  <c r="I352" i="67"/>
  <c r="I654" i="67"/>
  <c r="I780" i="67"/>
  <c r="I204" i="67"/>
  <c r="I488" i="67"/>
  <c r="I325" i="67"/>
  <c r="I432" i="67"/>
  <c r="I720" i="67"/>
  <c r="I57" i="67"/>
  <c r="I845" i="67"/>
  <c r="I740" i="67"/>
  <c r="I773" i="67"/>
  <c r="I609" i="67"/>
  <c r="I1166" i="67"/>
  <c r="I1061" i="67"/>
  <c r="I1176" i="67"/>
  <c r="I456" i="67"/>
  <c r="I1043" i="67"/>
  <c r="I1079" i="67"/>
  <c r="I11" i="67"/>
  <c r="I706" i="67"/>
  <c r="I1104" i="67"/>
  <c r="I338" i="67"/>
  <c r="I97" i="67"/>
  <c r="I799" i="67"/>
  <c r="I672" i="67"/>
  <c r="I526" i="67"/>
  <c r="I634" i="67"/>
  <c r="I932" i="67"/>
  <c r="I923" i="67"/>
  <c r="I750" i="67"/>
  <c r="I701" i="67"/>
  <c r="I982" i="67"/>
  <c r="I669" i="67"/>
  <c r="I1080" i="67"/>
  <c r="I178" i="67"/>
  <c r="I151" i="67"/>
  <c r="I315" i="67"/>
  <c r="I1192" i="67"/>
  <c r="I661" i="67"/>
  <c r="I956" i="67"/>
  <c r="I153" i="67"/>
  <c r="I414" i="67"/>
  <c r="I751" i="67"/>
  <c r="I246" i="67"/>
  <c r="I890" i="67"/>
  <c r="I250" i="67"/>
  <c r="I652" i="67"/>
  <c r="I171" i="67"/>
  <c r="I670" i="67"/>
  <c r="I564" i="67"/>
  <c r="I1214" i="67"/>
  <c r="I954" i="67"/>
  <c r="I1100" i="67"/>
  <c r="I388" i="67"/>
  <c r="I809" i="67"/>
  <c r="I807" i="67"/>
  <c r="I915" i="67"/>
  <c r="I576" i="67"/>
  <c r="I1174" i="67"/>
  <c r="I523" i="67"/>
  <c r="I113" i="67"/>
  <c r="I473" i="67"/>
  <c r="I69" i="67"/>
  <c r="I205" i="67"/>
  <c r="I458" i="67"/>
  <c r="I719" i="67"/>
  <c r="I592" i="67"/>
  <c r="I1091" i="67"/>
  <c r="I584" i="67"/>
  <c r="I17" i="67"/>
  <c r="I88" i="67"/>
  <c r="I612" i="67"/>
  <c r="I401" i="67"/>
  <c r="I736" i="67"/>
  <c r="I139" i="67"/>
  <c r="I305" i="67"/>
  <c r="I28" i="67"/>
  <c r="I778" i="67"/>
  <c r="I790" i="67"/>
  <c r="I684" i="67"/>
  <c r="I784" i="67"/>
  <c r="I45" i="67"/>
  <c r="I1055" i="67"/>
  <c r="I1151" i="67"/>
  <c r="I614" i="67"/>
  <c r="I412" i="67"/>
  <c r="I779" i="67"/>
  <c r="I952" i="67"/>
  <c r="I1180" i="67"/>
  <c r="I603" i="67"/>
  <c r="I370" i="67"/>
  <c r="I826" i="67"/>
  <c r="I371" i="67"/>
  <c r="I893" i="67"/>
  <c r="I377" i="67"/>
  <c r="I939" i="67"/>
  <c r="I928" i="67"/>
  <c r="I657" i="67"/>
  <c r="I1215" i="67"/>
  <c r="I1078" i="67"/>
  <c r="I238" i="67"/>
  <c r="I402" i="67"/>
  <c r="I912" i="67"/>
  <c r="I163" i="67"/>
  <c r="I169" i="67"/>
  <c r="I1224" i="67"/>
  <c r="I1014" i="67"/>
  <c r="I1076" i="67"/>
  <c r="I393" i="67"/>
  <c r="I650" i="67"/>
  <c r="I738" i="67"/>
  <c r="I253" i="67"/>
  <c r="I173" i="67"/>
  <c r="I21" i="67"/>
  <c r="I150" i="67"/>
  <c r="I575" i="67"/>
  <c r="I1244" i="67"/>
  <c r="I606" i="67"/>
  <c r="I395" i="67"/>
  <c r="I61" i="67"/>
  <c r="I440" i="67"/>
  <c r="I1004" i="67"/>
  <c r="I551" i="67"/>
  <c r="I911" i="67"/>
  <c r="I1203" i="67"/>
  <c r="I310" i="67"/>
  <c r="I774" i="67"/>
  <c r="I558" i="67"/>
  <c r="I104" i="67"/>
  <c r="I970" i="67"/>
  <c r="I439" i="67"/>
  <c r="I359" i="67"/>
  <c r="I15" i="67"/>
  <c r="I286" i="67"/>
  <c r="I441" i="67"/>
  <c r="I118" i="67"/>
  <c r="I208" i="67"/>
  <c r="I688" i="67"/>
  <c r="I1116" i="67"/>
  <c r="I737" i="67"/>
  <c r="I744" i="67"/>
  <c r="I623" i="67"/>
  <c r="I392" i="67"/>
  <c r="I569" i="67"/>
  <c r="I435" i="67"/>
  <c r="I945" i="67"/>
  <c r="I508" i="67"/>
  <c r="I313" i="67"/>
  <c r="I1065" i="67"/>
  <c r="I528" i="67"/>
  <c r="I202" i="67"/>
  <c r="I636" i="67"/>
  <c r="I22" i="67"/>
  <c r="I472" i="67"/>
  <c r="I459" i="67"/>
  <c r="I442" i="67"/>
  <c r="I918" i="67"/>
  <c r="I759" i="67"/>
  <c r="I658" i="67"/>
  <c r="I328" i="67"/>
  <c r="I268" i="67"/>
  <c r="I1132" i="67"/>
  <c r="I209" i="67"/>
  <c r="I867" i="67"/>
  <c r="I819" i="67"/>
  <c r="I1038" i="67"/>
  <c r="I836" i="67"/>
  <c r="I203" i="67"/>
  <c r="I95" i="67"/>
  <c r="I1086" i="67"/>
  <c r="I1077" i="67"/>
  <c r="I1119" i="67"/>
  <c r="I251" i="67"/>
  <c r="I953" i="67"/>
  <c r="I735" i="67"/>
  <c r="I866" i="67"/>
  <c r="I1211" i="67"/>
  <c r="I36" i="67"/>
  <c r="I579" i="67"/>
  <c r="I934" i="67"/>
  <c r="I515" i="67"/>
  <c r="I379" i="67"/>
  <c r="I1234" i="67"/>
  <c r="I1198" i="67"/>
  <c r="I140" i="67"/>
  <c r="I847" i="67"/>
  <c r="I115" i="67"/>
  <c r="I415" i="67"/>
  <c r="I498" i="67"/>
  <c r="I786" i="67"/>
  <c r="I1263" i="67"/>
  <c r="I1197" i="67"/>
  <c r="I967" i="67"/>
  <c r="I840" i="67"/>
  <c r="I1154" i="67"/>
  <c r="I1217" i="67"/>
  <c r="I829" i="67"/>
  <c r="I331" i="67"/>
  <c r="I618" i="67"/>
  <c r="I1265" i="67"/>
  <c r="I290" i="67"/>
  <c r="I1023" i="67"/>
  <c r="I1201" i="67"/>
  <c r="I1134" i="67"/>
  <c r="I728" i="67"/>
  <c r="I675" i="67"/>
  <c r="I301" i="67"/>
  <c r="I430" i="67"/>
  <c r="I1110" i="67"/>
  <c r="I25" i="67"/>
  <c r="I454" i="67"/>
  <c r="I198" i="67"/>
  <c r="I181" i="67"/>
  <c r="I663" i="67"/>
  <c r="I13" i="67"/>
  <c r="I732" i="67"/>
  <c r="I877" i="67"/>
  <c r="I478" i="67"/>
  <c r="I398" i="67"/>
  <c r="I885" i="67"/>
  <c r="I585" i="67"/>
  <c r="I896" i="67"/>
  <c r="I314" i="67"/>
  <c r="I1247" i="67"/>
  <c r="I783" i="67"/>
  <c r="I574" i="67"/>
  <c r="I519" i="67"/>
  <c r="I1136" i="67"/>
  <c r="I285" i="67"/>
  <c r="I1056" i="67"/>
  <c r="I1157" i="67"/>
  <c r="I1027" i="67"/>
  <c r="I854" i="67"/>
  <c r="I1256" i="67"/>
  <c r="I156" i="67"/>
  <c r="I89" i="67"/>
  <c r="I1082" i="67"/>
  <c r="I602" i="67"/>
  <c r="I848" i="67"/>
  <c r="I124" i="67"/>
  <c r="I416" i="67"/>
  <c r="I154" i="67"/>
  <c r="I545" i="67"/>
  <c r="I474" i="67"/>
  <c r="I385" i="67"/>
  <c r="I588" i="67"/>
  <c r="I155" i="67"/>
  <c r="I275" i="67"/>
  <c r="I741" i="67"/>
  <c r="I361" i="67"/>
  <c r="I772" i="67"/>
  <c r="I1147" i="67"/>
  <c r="I1070" i="67"/>
  <c r="I531" i="67"/>
  <c r="I611" i="67"/>
  <c r="I210" i="67"/>
  <c r="I67" i="67"/>
  <c r="I690" i="67"/>
  <c r="I703" i="67"/>
  <c r="I553" i="67"/>
  <c r="I99" i="67"/>
  <c r="I1031" i="67"/>
  <c r="I316" i="67"/>
  <c r="I1101" i="67"/>
  <c r="I90" i="67"/>
  <c r="I858" i="67"/>
  <c r="I1248" i="67"/>
  <c r="I350" i="67"/>
  <c r="I828" i="67"/>
  <c r="I889" i="67"/>
  <c r="I100" i="67"/>
  <c r="I559" i="67"/>
  <c r="I196" i="67"/>
  <c r="I713" i="67"/>
  <c r="I131" i="67"/>
  <c r="I4" i="67"/>
  <c r="I1188" i="67"/>
  <c r="I245" i="67"/>
  <c r="I691" i="67"/>
  <c r="I68" i="67"/>
  <c r="I149" i="67"/>
  <c r="I419" i="67"/>
  <c r="I363" i="67"/>
  <c r="I86" i="67"/>
  <c r="I929" i="67"/>
  <c r="I1250" i="67"/>
  <c r="I839" i="67"/>
  <c r="I165" i="67"/>
  <c r="I452" i="67"/>
  <c r="I447" i="67"/>
  <c r="I653" i="67"/>
  <c r="I861" i="67"/>
  <c r="I589" i="67"/>
  <c r="I10" i="67"/>
  <c r="I1016" i="67"/>
  <c r="I261" i="67"/>
  <c r="I544" i="67"/>
  <c r="I869" i="67"/>
  <c r="I1190" i="67"/>
  <c r="I753" i="67"/>
  <c r="I960" i="67"/>
  <c r="I1036" i="67"/>
  <c r="I816" i="67"/>
  <c r="I608" i="67"/>
  <c r="I369" i="67"/>
  <c r="I582" i="67"/>
  <c r="I980" i="67"/>
  <c r="I1040" i="67"/>
  <c r="I8" i="67"/>
  <c r="I475" i="67"/>
  <c r="I293" i="67"/>
  <c r="I979" i="67"/>
  <c r="I244" i="67"/>
  <c r="I1158" i="67"/>
  <c r="I16" i="67"/>
  <c r="I382" i="67"/>
  <c r="I989" i="67"/>
  <c r="I491" i="67"/>
  <c r="I580" i="67"/>
  <c r="I1094" i="67"/>
  <c r="I483" i="67"/>
  <c r="I1146" i="67"/>
  <c r="I566" i="67"/>
  <c r="I530" i="67"/>
  <c r="I1233" i="67"/>
  <c r="I1000" i="67"/>
  <c r="I272" i="67"/>
  <c r="I1087" i="67"/>
  <c r="I542" i="67"/>
  <c r="I106" i="67"/>
  <c r="I404" i="67"/>
  <c r="I1002" i="67"/>
  <c r="I853" i="67"/>
  <c r="I533" i="67"/>
  <c r="I470" i="67"/>
  <c r="I707" i="67"/>
  <c r="I821" i="67"/>
  <c r="I870" i="67"/>
  <c r="I872" i="67"/>
  <c r="I283" i="67"/>
  <c r="I1128" i="67"/>
  <c r="I1261" i="67"/>
  <c r="I1118" i="67"/>
  <c r="I300" i="67"/>
  <c r="I1185" i="67"/>
  <c r="I372" i="67"/>
  <c r="I986" i="67"/>
  <c r="I802" i="67"/>
  <c r="I269" i="67"/>
  <c r="I273" i="67"/>
  <c r="I860" i="67"/>
  <c r="I183" i="67"/>
  <c r="I903" i="67"/>
  <c r="I914" i="67"/>
  <c r="I724" i="67"/>
  <c r="I681" i="67"/>
  <c r="I521" i="67"/>
  <c r="I617" i="67"/>
  <c r="I159" i="67"/>
  <c r="I307" i="67"/>
  <c r="I1221" i="67"/>
  <c r="I1073" i="67"/>
  <c r="I996" i="67"/>
  <c r="I926" i="67"/>
  <c r="I543" i="67"/>
  <c r="I1124" i="67"/>
  <c r="I940" i="67"/>
  <c r="I644" i="67"/>
  <c r="I399" i="67"/>
  <c r="I977" i="67"/>
  <c r="I1072" i="67"/>
  <c r="I406" i="67"/>
  <c r="I257" i="67"/>
  <c r="I715" i="67"/>
  <c r="I212" i="67"/>
  <c r="I146" i="67"/>
  <c r="I581" i="67"/>
  <c r="I901" i="67"/>
  <c r="I597" i="67"/>
  <c r="I342" i="67"/>
  <c r="I863" i="67"/>
  <c r="I288" i="67"/>
  <c r="I968" i="67"/>
  <c r="I704" i="67"/>
  <c r="I1243" i="67"/>
  <c r="J714" i="67"/>
  <c r="J164" i="67"/>
  <c r="K164" i="67" s="1"/>
  <c r="J712" i="67"/>
  <c r="K712" i="67" s="1"/>
  <c r="J1245" i="67"/>
  <c r="K1245" i="67" s="1"/>
  <c r="J666" i="67"/>
  <c r="K666" i="67" s="1"/>
  <c r="J114" i="67"/>
  <c r="J1171" i="67"/>
  <c r="J489" i="67"/>
  <c r="K489" i="67" s="1"/>
  <c r="J1216" i="67"/>
  <c r="J366" i="67"/>
  <c r="J693" i="67"/>
  <c r="J792" i="67"/>
  <c r="J514" i="67"/>
  <c r="J1213" i="67"/>
  <c r="J1143" i="67"/>
  <c r="J897" i="67"/>
  <c r="J157" i="67"/>
  <c r="J431" i="67"/>
  <c r="J1204" i="67"/>
  <c r="J768" i="67"/>
  <c r="J1024" i="67"/>
  <c r="J983" i="67"/>
  <c r="J1066" i="67"/>
  <c r="J1130" i="67"/>
  <c r="J1028" i="67"/>
  <c r="J516" i="67"/>
  <c r="J47" i="67"/>
  <c r="J1189" i="67"/>
  <c r="J311" i="67"/>
  <c r="J506" i="67"/>
  <c r="J629" i="67"/>
  <c r="J356" i="67"/>
  <c r="J1089" i="67"/>
  <c r="J493" i="67"/>
  <c r="J555" i="67"/>
  <c r="J909" i="67"/>
  <c r="J306" i="67"/>
  <c r="J957" i="67"/>
  <c r="J471" i="67"/>
  <c r="J981" i="67"/>
  <c r="J281" i="67"/>
  <c r="J1075" i="67"/>
  <c r="J46" i="67"/>
  <c r="J123" i="67"/>
  <c r="J906" i="67"/>
  <c r="J916" i="67"/>
  <c r="J481" i="67"/>
  <c r="J610" i="67"/>
  <c r="J605" i="67"/>
  <c r="J622" i="67"/>
  <c r="J84" i="67"/>
  <c r="J1161" i="67"/>
  <c r="J455" i="67"/>
  <c r="J1095" i="67"/>
  <c r="J743" i="67"/>
  <c r="J132" i="67"/>
  <c r="J1084" i="67"/>
  <c r="J1001" i="67"/>
  <c r="J770" i="67"/>
  <c r="J49" i="67"/>
  <c r="J1120" i="67"/>
  <c r="J637" i="67"/>
  <c r="J170" i="67"/>
  <c r="J145" i="67"/>
  <c r="J1029" i="67"/>
  <c r="J496" i="67"/>
  <c r="J277" i="67"/>
  <c r="J908" i="67"/>
  <c r="J360" i="67"/>
  <c r="J194" i="67"/>
  <c r="J624" i="67"/>
  <c r="J817" i="67"/>
  <c r="J1068" i="67"/>
  <c r="J810" i="67"/>
  <c r="J317" i="67"/>
  <c r="J1127" i="67"/>
  <c r="J595" i="67"/>
  <c r="J1182" i="67"/>
  <c r="J494" i="67"/>
  <c r="J734" i="67"/>
  <c r="J887" i="67"/>
  <c r="J1123" i="67"/>
  <c r="J345" i="67"/>
  <c r="J1125" i="67"/>
  <c r="J1227" i="67"/>
  <c r="J697" i="67"/>
  <c r="J50" i="67"/>
  <c r="J598" i="67"/>
  <c r="J992" i="67"/>
  <c r="J613" i="67"/>
  <c r="J1005" i="67"/>
  <c r="J1207" i="67"/>
  <c r="J775" i="67"/>
  <c r="J765" i="67"/>
  <c r="J721" i="67"/>
  <c r="J1232" i="67"/>
  <c r="J1097" i="67"/>
  <c r="J570" i="67"/>
  <c r="J260" i="67"/>
  <c r="J998" i="67"/>
  <c r="J1030" i="67"/>
  <c r="J818" i="67"/>
  <c r="J492" i="67"/>
  <c r="J174" i="67"/>
  <c r="J18" i="67"/>
  <c r="J87" i="67"/>
  <c r="J66" i="67"/>
  <c r="J48" i="67"/>
  <c r="J1131" i="67"/>
  <c r="J348" i="67"/>
  <c r="J1156" i="67"/>
  <c r="J103" i="67"/>
  <c r="J757" i="67"/>
  <c r="J557" i="67"/>
  <c r="J698" i="67"/>
  <c r="J1254" i="67"/>
  <c r="J993" i="67"/>
  <c r="J913" i="67"/>
  <c r="J604" i="67"/>
  <c r="J852" i="67"/>
  <c r="J207" i="67"/>
  <c r="J464" i="67"/>
  <c r="J838" i="67"/>
  <c r="J756" i="67"/>
  <c r="J1160" i="67"/>
  <c r="J423" i="67"/>
  <c r="J422" i="67"/>
  <c r="J287" i="67"/>
  <c r="J20" i="67"/>
  <c r="J955" i="67"/>
  <c r="J446" i="67"/>
  <c r="J201" i="67"/>
  <c r="J320" i="67"/>
  <c r="J1048" i="67"/>
  <c r="J747" i="67"/>
  <c r="J677" i="67"/>
  <c r="J975" i="67"/>
  <c r="J31" i="67"/>
  <c r="J1228" i="67"/>
  <c r="J1093" i="67"/>
  <c r="J683" i="67"/>
  <c r="J469" i="67"/>
  <c r="J749" i="67"/>
  <c r="J1218" i="67"/>
  <c r="J1117" i="67"/>
  <c r="J476" i="67"/>
  <c r="J777" i="67"/>
  <c r="J1246" i="67"/>
  <c r="J12" i="67"/>
  <c r="J943" i="67"/>
  <c r="J111" i="67"/>
  <c r="J1050" i="67"/>
  <c r="J1259" i="67"/>
  <c r="J429" i="67"/>
  <c r="J673" i="67"/>
  <c r="J924" i="67"/>
  <c r="J1220" i="67"/>
  <c r="J855" i="67"/>
  <c r="J1046" i="67"/>
  <c r="J1145" i="67"/>
  <c r="J905" i="67"/>
  <c r="J995" i="67"/>
  <c r="J892" i="67"/>
  <c r="J577" i="67"/>
  <c r="J535" i="67"/>
  <c r="J327" i="67"/>
  <c r="J1041" i="67"/>
  <c r="J1264" i="67"/>
  <c r="J1051" i="67"/>
  <c r="J1133" i="67"/>
  <c r="J110" i="67"/>
  <c r="J490" i="67"/>
  <c r="J621" i="67"/>
  <c r="J278" i="67"/>
  <c r="J55" i="67"/>
  <c r="J56" i="67"/>
  <c r="J465" i="67"/>
  <c r="J510" i="67"/>
  <c r="J682" i="67"/>
  <c r="J665" i="67"/>
  <c r="J303" i="67"/>
  <c r="J837" i="67"/>
  <c r="J81" i="67"/>
  <c r="J333" i="67"/>
  <c r="J262" i="67"/>
  <c r="J125" i="67"/>
  <c r="J648" i="67"/>
  <c r="J1018" i="67"/>
  <c r="J898" i="67"/>
  <c r="J511" i="67"/>
  <c r="J984" i="67"/>
  <c r="J731" i="67"/>
  <c r="J266" i="67"/>
  <c r="J565" i="67"/>
  <c r="J641" i="67"/>
  <c r="J347" i="67"/>
  <c r="J6" i="67"/>
  <c r="J771" i="67"/>
  <c r="J127" i="67"/>
  <c r="J664" i="67"/>
  <c r="J1039" i="67"/>
  <c r="J871" i="67"/>
  <c r="J798" i="67"/>
  <c r="J437" i="67"/>
  <c r="J94" i="67"/>
  <c r="J562" i="67"/>
  <c r="J71" i="67"/>
  <c r="J746" i="67"/>
  <c r="J969" i="67"/>
  <c r="J425" i="67"/>
  <c r="J1237" i="67"/>
  <c r="J879" i="67"/>
  <c r="J888" i="67"/>
  <c r="J14" i="67"/>
  <c r="J1012" i="67"/>
  <c r="J141" i="67"/>
  <c r="J930" i="67"/>
  <c r="J671" i="67"/>
  <c r="J426" i="67"/>
  <c r="J1240" i="67"/>
  <c r="J1150" i="67"/>
  <c r="J1149" i="67"/>
  <c r="J824" i="67"/>
  <c r="J180" i="67"/>
  <c r="J846" i="67"/>
  <c r="J513" i="67"/>
  <c r="J1177" i="67"/>
  <c r="J527" i="67"/>
  <c r="J716" i="67"/>
  <c r="J179" i="67"/>
  <c r="J1241" i="67"/>
  <c r="J1255" i="67"/>
  <c r="J358" i="67"/>
  <c r="J289" i="67"/>
  <c r="J987" i="67"/>
  <c r="J674" i="67"/>
  <c r="J948" i="67"/>
  <c r="J678" i="67"/>
  <c r="J791" i="67"/>
  <c r="J418" i="67"/>
  <c r="J1138" i="67"/>
  <c r="J148" i="67"/>
  <c r="J1007" i="67"/>
  <c r="J1021" i="67"/>
  <c r="J656" i="67"/>
  <c r="J75" i="67"/>
  <c r="J105" i="67"/>
  <c r="J1235" i="67"/>
  <c r="J1064" i="67"/>
  <c r="J34" i="67"/>
  <c r="J705" i="67"/>
  <c r="J587" i="67"/>
  <c r="J1173" i="67"/>
  <c r="J364" i="67"/>
  <c r="J166" i="67"/>
  <c r="J391" i="67"/>
  <c r="J1035" i="67"/>
  <c r="J902" i="67"/>
  <c r="J93" i="67"/>
  <c r="J874" i="67"/>
  <c r="J78" i="67"/>
  <c r="J830" i="67"/>
  <c r="J951" i="67"/>
  <c r="J495" i="67"/>
  <c r="J463" i="67"/>
  <c r="J699" i="67"/>
  <c r="J144" i="67"/>
  <c r="J1212" i="67"/>
  <c r="J539" i="67"/>
  <c r="J766" i="67"/>
  <c r="J921" i="67"/>
  <c r="J477" i="67"/>
  <c r="J326" i="67"/>
  <c r="J480" i="67"/>
  <c r="J1205" i="67"/>
  <c r="J1260" i="67"/>
  <c r="J804" i="67"/>
  <c r="J1144" i="67"/>
  <c r="J1164" i="67"/>
  <c r="J971" i="67"/>
  <c r="J271" i="67"/>
  <c r="J1148" i="67"/>
  <c r="J615" i="67"/>
  <c r="J769" i="67"/>
  <c r="J428" i="67"/>
  <c r="J591" i="67"/>
  <c r="J596" i="67"/>
  <c r="J136" i="67"/>
  <c r="J965" i="67"/>
  <c r="J299" i="67"/>
  <c r="J362" i="67"/>
  <c r="J962" i="67"/>
  <c r="J1022" i="67"/>
  <c r="J1015" i="67"/>
  <c r="J1126" i="67"/>
  <c r="J365" i="67"/>
  <c r="J946" i="67"/>
  <c r="J376" i="67"/>
  <c r="J567" i="67"/>
  <c r="J633" i="67"/>
  <c r="J1165" i="67"/>
  <c r="J1003" i="67"/>
  <c r="J502" i="67"/>
  <c r="J1034" i="67"/>
  <c r="J547" i="67"/>
  <c r="J742" i="67"/>
  <c r="J876" i="67"/>
  <c r="J1159" i="67"/>
  <c r="J991" i="67"/>
  <c r="J413" i="67"/>
  <c r="J997" i="67"/>
  <c r="J185" i="67"/>
  <c r="J647" i="67"/>
  <c r="J101" i="67"/>
  <c r="J1169" i="67"/>
  <c r="J460" i="67"/>
  <c r="J966" i="67"/>
  <c r="J1063" i="67"/>
  <c r="J294" i="67"/>
  <c r="J351" i="67"/>
  <c r="J1045" i="67"/>
  <c r="J1083" i="67"/>
  <c r="J820" i="67"/>
  <c r="J421" i="67"/>
  <c r="J341" i="67"/>
  <c r="J797" i="67"/>
  <c r="J1053" i="67"/>
  <c r="J380" i="67"/>
  <c r="J676" i="67"/>
  <c r="J583" i="67"/>
  <c r="J334" i="67"/>
  <c r="J811" i="67"/>
  <c r="J73" i="67"/>
  <c r="J74" i="67"/>
  <c r="J586" i="67"/>
  <c r="J410" i="67"/>
  <c r="J1141" i="67"/>
  <c r="J1096" i="67"/>
  <c r="J937" i="67"/>
  <c r="J722" i="67"/>
  <c r="J167" i="67"/>
  <c r="J499" i="67"/>
  <c r="J39" i="67"/>
  <c r="J60" i="67"/>
  <c r="J833" i="67"/>
  <c r="J375" i="67"/>
  <c r="J990" i="67"/>
  <c r="J112" i="67"/>
  <c r="J27" i="67"/>
  <c r="J814" i="67"/>
  <c r="J384" i="67"/>
  <c r="J1196" i="67"/>
  <c r="J662" i="67"/>
  <c r="J1199" i="67"/>
  <c r="J138" i="67"/>
  <c r="J549" i="67"/>
  <c r="J1081" i="67"/>
  <c r="J894" i="67"/>
  <c r="J933" i="67"/>
  <c r="J291" i="67"/>
  <c r="J190" i="67"/>
  <c r="J782" i="67"/>
  <c r="J462" i="67"/>
  <c r="J864" i="67"/>
  <c r="J628" i="67"/>
  <c r="J761" i="67"/>
  <c r="J632" i="67"/>
  <c r="J386" i="67"/>
  <c r="J520" i="67"/>
  <c r="J62" i="67"/>
  <c r="J518" i="67"/>
  <c r="J1111" i="67"/>
  <c r="J708" i="67"/>
  <c r="J192" i="67"/>
  <c r="J98" i="67"/>
  <c r="J1181" i="67"/>
  <c r="J601" i="67"/>
  <c r="J831" i="67"/>
  <c r="J466" i="67"/>
  <c r="J38" i="67"/>
  <c r="J857" i="67"/>
  <c r="J593" i="67"/>
  <c r="J702" i="67"/>
  <c r="J1106" i="67"/>
  <c r="J788" i="67"/>
  <c r="J1195" i="67"/>
  <c r="J479" i="67"/>
  <c r="J590" i="67"/>
  <c r="J560" i="67"/>
  <c r="J904" i="67"/>
  <c r="J324" i="67"/>
  <c r="J1236" i="67"/>
  <c r="J532" i="67"/>
  <c r="J484" i="67"/>
  <c r="J1153" i="67"/>
  <c r="J695" i="67"/>
  <c r="J1226" i="67"/>
  <c r="J1251" i="67"/>
  <c r="J505" i="67"/>
  <c r="J1249" i="67"/>
  <c r="J1042" i="67"/>
  <c r="J400" i="67"/>
  <c r="J758" i="67"/>
  <c r="J620" i="67"/>
  <c r="J686" i="67"/>
  <c r="J679" i="67"/>
  <c r="J927" i="67"/>
  <c r="J573" i="67"/>
  <c r="J503" i="67"/>
  <c r="J868" i="67"/>
  <c r="J538" i="67"/>
  <c r="J1060" i="67"/>
  <c r="J1191" i="67"/>
  <c r="J444" i="67"/>
  <c r="J1202" i="67"/>
  <c r="J619" i="67"/>
  <c r="J405" i="67"/>
  <c r="J709" i="67"/>
  <c r="J389" i="67"/>
  <c r="J687" i="67"/>
  <c r="J635" i="67"/>
  <c r="J627" i="67"/>
  <c r="J1090" i="67"/>
  <c r="J882" i="67"/>
  <c r="J323" i="67"/>
  <c r="J834" i="67"/>
  <c r="J346" i="67"/>
  <c r="J448" i="67"/>
  <c r="J727" i="67"/>
  <c r="J941" i="67"/>
  <c r="J129" i="67"/>
  <c r="J1033" i="67"/>
  <c r="J160" i="67"/>
  <c r="J64" i="67"/>
  <c r="J387" i="67"/>
  <c r="J193" i="67"/>
  <c r="J974" i="67"/>
  <c r="J152" i="67"/>
  <c r="J1071" i="67"/>
  <c r="J1049" i="67"/>
  <c r="J781" i="67"/>
  <c r="J188" i="67"/>
  <c r="J534" i="67"/>
  <c r="J789" i="67"/>
  <c r="J63" i="67"/>
  <c r="J396" i="67"/>
  <c r="J270" i="67"/>
  <c r="J504" i="67"/>
  <c r="J322" i="67"/>
  <c r="J1085" i="67"/>
  <c r="J1183" i="67"/>
  <c r="J242" i="67"/>
  <c r="J884" i="67"/>
  <c r="J873" i="67"/>
  <c r="J143" i="67"/>
  <c r="J812" i="67"/>
  <c r="J176" i="67"/>
  <c r="J189" i="67"/>
  <c r="J390" i="67"/>
  <c r="J692" i="67"/>
  <c r="J457" i="67"/>
  <c r="J950" i="67"/>
  <c r="J1258" i="67"/>
  <c r="J1114" i="67"/>
  <c r="J787" i="67"/>
  <c r="J292" i="67"/>
  <c r="J689" i="67"/>
  <c r="J1088" i="67"/>
  <c r="J354" i="67"/>
  <c r="J137" i="67"/>
  <c r="J988" i="67"/>
  <c r="J332" i="67"/>
  <c r="J24" i="67"/>
  <c r="J850" i="67"/>
  <c r="J304" i="67"/>
  <c r="J82" i="67"/>
  <c r="J1170" i="67"/>
  <c r="J607" i="67"/>
  <c r="J717" i="67"/>
  <c r="J147" i="67"/>
  <c r="J1163" i="67"/>
  <c r="J295" i="67"/>
  <c r="J803" i="67"/>
  <c r="J434" i="67"/>
  <c r="J972" i="67"/>
  <c r="J1047" i="67"/>
  <c r="J482" i="67"/>
  <c r="J571" i="67"/>
  <c r="J668" i="67"/>
  <c r="J546" i="67"/>
  <c r="J1058" i="67"/>
  <c r="J805" i="67"/>
  <c r="J319" i="67"/>
  <c r="J184" i="67"/>
  <c r="J59" i="67"/>
  <c r="J718" i="67"/>
  <c r="J44" i="67"/>
  <c r="J1178" i="67"/>
  <c r="J886" i="67"/>
  <c r="J1074" i="67"/>
  <c r="J891" i="67"/>
  <c r="J524" i="67"/>
  <c r="J424" i="67"/>
  <c r="J200" i="67"/>
  <c r="J30" i="67"/>
  <c r="J335" i="67"/>
  <c r="J947" i="67"/>
  <c r="J309" i="67"/>
  <c r="J1112" i="67"/>
  <c r="J344" i="67"/>
  <c r="J795" i="67"/>
  <c r="J568" i="67"/>
  <c r="J1219" i="67"/>
  <c r="J755" i="67"/>
  <c r="J883" i="67"/>
  <c r="J265" i="67"/>
  <c r="J844" i="67"/>
  <c r="J556" i="67"/>
  <c r="J925" i="67"/>
  <c r="J378" i="67"/>
  <c r="J875" i="67"/>
  <c r="J1011" i="67"/>
  <c r="J776" i="67"/>
  <c r="J813" i="67"/>
  <c r="J976" i="67"/>
  <c r="J312" i="67"/>
  <c r="J767" i="67"/>
  <c r="J862" i="67"/>
  <c r="J162" i="67"/>
  <c r="J835" i="67"/>
  <c r="J128" i="67"/>
  <c r="J7" i="67"/>
  <c r="J42" i="67"/>
  <c r="J958" i="67"/>
  <c r="J616" i="67"/>
  <c r="J383" i="67"/>
  <c r="J417" i="67"/>
  <c r="J525" i="67"/>
  <c r="J1139" i="67"/>
  <c r="J832" i="67"/>
  <c r="J254" i="67"/>
  <c r="J297" i="67"/>
  <c r="J849" i="67"/>
  <c r="J336" i="67"/>
  <c r="J572" i="67"/>
  <c r="J172" i="67"/>
  <c r="J117" i="67"/>
  <c r="J195" i="67"/>
  <c r="J276" i="67"/>
  <c r="J1253" i="67"/>
  <c r="J1020" i="67"/>
  <c r="J403" i="67"/>
  <c r="J41" i="67"/>
  <c r="J161" i="67"/>
  <c r="J563" i="67"/>
  <c r="J1210" i="67"/>
  <c r="J1013" i="67"/>
  <c r="J630" i="67"/>
  <c r="J659" i="67"/>
  <c r="J680" i="67"/>
  <c r="J239" i="67"/>
  <c r="J851" i="67"/>
  <c r="J26" i="67"/>
  <c r="J1099" i="67"/>
  <c r="J985" i="67"/>
  <c r="J438" i="67"/>
  <c r="J355" i="67"/>
  <c r="J397" i="67"/>
  <c r="J453" i="67"/>
  <c r="J284" i="67"/>
  <c r="J467" i="67"/>
  <c r="J646" i="67"/>
  <c r="J725" i="67"/>
  <c r="J1209" i="67"/>
  <c r="J599" i="67"/>
  <c r="J349" i="67"/>
  <c r="J785" i="67"/>
  <c r="J922" i="67"/>
  <c r="J548" i="67"/>
  <c r="J949" i="67"/>
  <c r="J1222" i="67"/>
  <c r="J754" i="67"/>
  <c r="J739" i="67"/>
  <c r="J308" i="67"/>
  <c r="J910" i="67"/>
  <c r="J639" i="67"/>
  <c r="J806" i="67"/>
  <c r="J267" i="67"/>
  <c r="J264" i="67"/>
  <c r="J485" i="67"/>
  <c r="J449" i="67"/>
  <c r="J881" i="67"/>
  <c r="J822" i="67"/>
  <c r="J92" i="67"/>
  <c r="J158" i="67"/>
  <c r="J23" i="67"/>
  <c r="J487" i="67"/>
  <c r="J211" i="67"/>
  <c r="J40" i="67"/>
  <c r="J134" i="67"/>
  <c r="J1262" i="67"/>
  <c r="J507" i="67"/>
  <c r="J1155" i="67"/>
  <c r="J330" i="67"/>
  <c r="J920" i="67"/>
  <c r="J626" i="67"/>
  <c r="J1122" i="67"/>
  <c r="J512" i="67"/>
  <c r="J1175" i="67"/>
  <c r="J191" i="67"/>
  <c r="J501" i="67"/>
  <c r="J942" i="67"/>
  <c r="J80" i="67"/>
  <c r="J964" i="67"/>
  <c r="J433" i="67"/>
  <c r="J302" i="67"/>
  <c r="J793" i="67"/>
  <c r="J367" i="67"/>
  <c r="J1092" i="67"/>
  <c r="J381" i="67"/>
  <c r="J899" i="67"/>
  <c r="J944" i="67"/>
  <c r="J963" i="67"/>
  <c r="J655" i="67"/>
  <c r="J825" i="67"/>
  <c r="J827" i="67"/>
  <c r="J340" i="67"/>
  <c r="J935" i="67"/>
  <c r="J1229" i="67"/>
  <c r="J1206" i="67"/>
  <c r="J978" i="67"/>
  <c r="J1208" i="67"/>
  <c r="J497" i="67"/>
  <c r="J443" i="67"/>
  <c r="J1257" i="67"/>
  <c r="J638" i="67"/>
  <c r="J142" i="67"/>
  <c r="J408" i="67"/>
  <c r="J35" i="67"/>
  <c r="J500" i="67"/>
  <c r="J1252" i="67"/>
  <c r="J625" i="67"/>
  <c r="J1162" i="67"/>
  <c r="J373" i="67"/>
  <c r="J1057" i="67"/>
  <c r="J700" i="67"/>
  <c r="J1052" i="67"/>
  <c r="J1009" i="67"/>
  <c r="J19" i="67"/>
  <c r="J450" i="67"/>
  <c r="J9" i="67"/>
  <c r="J1006" i="67"/>
  <c r="J374" i="67"/>
  <c r="J1025" i="67"/>
  <c r="J1223" i="67"/>
  <c r="J537" i="67"/>
  <c r="J938" i="67"/>
  <c r="J856" i="67"/>
  <c r="J280" i="67"/>
  <c r="J298" i="67"/>
  <c r="J762" i="67"/>
  <c r="J1115" i="67"/>
  <c r="J461" i="67"/>
  <c r="J895" i="67"/>
  <c r="J800" i="67"/>
  <c r="J1137" i="67"/>
  <c r="J723" i="67"/>
  <c r="J842" i="67"/>
  <c r="J1129" i="67"/>
  <c r="J1142" i="67"/>
  <c r="J660" i="67"/>
  <c r="J1019" i="67"/>
  <c r="J801" i="67"/>
  <c r="J552" i="67"/>
  <c r="J931" i="67"/>
  <c r="J58" i="67"/>
  <c r="J517" i="67"/>
  <c r="J135" i="67"/>
  <c r="J1059" i="67"/>
  <c r="J407" i="67"/>
  <c r="J631" i="67"/>
  <c r="J241" i="67"/>
  <c r="J321" i="67"/>
  <c r="J368" i="67"/>
  <c r="J37" i="67"/>
  <c r="J594" i="67"/>
  <c r="J199" i="67"/>
  <c r="J1187" i="67"/>
  <c r="J900" i="67"/>
  <c r="J51" i="67"/>
  <c r="J85" i="67"/>
  <c r="J961" i="67"/>
  <c r="J263" i="67"/>
  <c r="J1172" i="67"/>
  <c r="J509" i="67"/>
  <c r="J1140" i="67"/>
  <c r="J1200" i="67"/>
  <c r="J667" i="67"/>
  <c r="J865" i="67"/>
  <c r="J116" i="67"/>
  <c r="J451" i="67"/>
  <c r="J554" i="67"/>
  <c r="J919" i="67"/>
  <c r="J168" i="67"/>
  <c r="J296" i="67"/>
  <c r="J843" i="67"/>
  <c r="J642" i="67"/>
  <c r="J126" i="67"/>
  <c r="J999" i="67"/>
  <c r="J645" i="67"/>
  <c r="J907" i="67"/>
  <c r="J252" i="67"/>
  <c r="J72" i="67"/>
  <c r="J733" i="67"/>
  <c r="J936" i="67"/>
  <c r="J600" i="67"/>
  <c r="J274" i="67"/>
  <c r="J796" i="67"/>
  <c r="J1044" i="67"/>
  <c r="J1239" i="67"/>
  <c r="J726" i="67"/>
  <c r="J468" i="67"/>
  <c r="J540" i="67"/>
  <c r="J54" i="67"/>
  <c r="J1067" i="67"/>
  <c r="J243" i="67"/>
  <c r="J256" i="67"/>
  <c r="J651" i="67"/>
  <c r="J409" i="67"/>
  <c r="J427" i="67"/>
  <c r="J109" i="67"/>
  <c r="J561" i="67"/>
  <c r="J1054" i="67"/>
  <c r="J1109" i="67"/>
  <c r="J1062" i="67"/>
  <c r="J53" i="67"/>
  <c r="J1193" i="67"/>
  <c r="J841" i="67"/>
  <c r="J878" i="67"/>
  <c r="J1121" i="67"/>
  <c r="J794" i="67"/>
  <c r="J182" i="67"/>
  <c r="J1107" i="67"/>
  <c r="J764" i="67"/>
  <c r="J52" i="67"/>
  <c r="J1242" i="67"/>
  <c r="J1184" i="67"/>
  <c r="J177" i="67"/>
  <c r="J1105" i="67"/>
  <c r="J394" i="67"/>
  <c r="J240" i="67"/>
  <c r="J710" i="67"/>
  <c r="J1032" i="67"/>
  <c r="J745" i="67"/>
  <c r="J279" i="67"/>
  <c r="J808" i="67"/>
  <c r="J339" i="67"/>
  <c r="J1230" i="67"/>
  <c r="J959" i="67"/>
  <c r="J186" i="67"/>
  <c r="J133" i="67"/>
  <c r="J1010" i="67"/>
  <c r="J329" i="67"/>
  <c r="J357" i="67"/>
  <c r="J1103" i="67"/>
  <c r="J550" i="67"/>
  <c r="J1225" i="67"/>
  <c r="J70" i="67"/>
  <c r="J685" i="67"/>
  <c r="J649" i="67"/>
  <c r="J353" i="67"/>
  <c r="J1194" i="67"/>
  <c r="J541" i="67"/>
  <c r="J729" i="67"/>
  <c r="J1069" i="67"/>
  <c r="J43" i="67"/>
  <c r="J1179" i="67"/>
  <c r="J1231" i="67"/>
  <c r="J411" i="67"/>
  <c r="J1113" i="67"/>
  <c r="J1026" i="67"/>
  <c r="J5" i="67"/>
  <c r="J79" i="67"/>
  <c r="J318" i="67"/>
  <c r="J197" i="67"/>
  <c r="J760" i="67"/>
  <c r="J343" i="67"/>
  <c r="J206" i="67"/>
  <c r="J420" i="67"/>
  <c r="J96" i="67"/>
  <c r="J529" i="67"/>
  <c r="J1008" i="67"/>
  <c r="J643" i="67"/>
  <c r="J29" i="67"/>
  <c r="J578" i="67"/>
  <c r="J1037" i="67"/>
  <c r="J522" i="67"/>
  <c r="J130" i="67"/>
  <c r="J536" i="67"/>
  <c r="J83" i="67"/>
  <c r="J763" i="67"/>
  <c r="J815" i="67"/>
  <c r="J1017" i="67"/>
  <c r="J730" i="67"/>
  <c r="J748" i="67"/>
  <c r="J3" i="67"/>
  <c r="J1238" i="67"/>
  <c r="J994" i="67"/>
  <c r="J1102" i="67"/>
  <c r="J32" i="67"/>
  <c r="J640" i="67"/>
  <c r="J486" i="67"/>
  <c r="J107" i="67"/>
  <c r="J65" i="67"/>
  <c r="J1186" i="67"/>
  <c r="J752" i="67"/>
  <c r="J108" i="67"/>
  <c r="J1098" i="67"/>
  <c r="J187" i="67"/>
  <c r="J1168" i="67"/>
  <c r="J880" i="67"/>
  <c r="J282" i="67"/>
  <c r="J859" i="67"/>
  <c r="J445" i="67"/>
  <c r="J1152" i="67"/>
  <c r="J1108" i="67"/>
  <c r="J694" i="67"/>
  <c r="J1135" i="67"/>
  <c r="J337" i="67"/>
  <c r="J33" i="67"/>
  <c r="J917" i="67"/>
  <c r="J711" i="67"/>
  <c r="J175" i="67"/>
  <c r="J973" i="67"/>
  <c r="J1167" i="67"/>
  <c r="J255" i="67"/>
  <c r="J823" i="67"/>
  <c r="J102" i="67"/>
  <c r="J436" i="67"/>
  <c r="J352" i="67"/>
  <c r="J654" i="67"/>
  <c r="J780" i="67"/>
  <c r="J204" i="67"/>
  <c r="J488" i="67"/>
  <c r="J325" i="67"/>
  <c r="J432" i="67"/>
  <c r="J720" i="67"/>
  <c r="J57" i="67"/>
  <c r="J845" i="67"/>
  <c r="J740" i="67"/>
  <c r="J773" i="67"/>
  <c r="J609" i="67"/>
  <c r="J1166" i="67"/>
  <c r="J1061" i="67"/>
  <c r="J1176" i="67"/>
  <c r="J456" i="67"/>
  <c r="J1043" i="67"/>
  <c r="J1079" i="67"/>
  <c r="J11" i="67"/>
  <c r="J706" i="67"/>
  <c r="J1104" i="67"/>
  <c r="J338" i="67"/>
  <c r="J97" i="67"/>
  <c r="J799" i="67"/>
  <c r="J672" i="67"/>
  <c r="J526" i="67"/>
  <c r="J634" i="67"/>
  <c r="J932" i="67"/>
  <c r="J923" i="67"/>
  <c r="J750" i="67"/>
  <c r="J701" i="67"/>
  <c r="J982" i="67"/>
  <c r="J669" i="67"/>
  <c r="J1080" i="67"/>
  <c r="J178" i="67"/>
  <c r="J151" i="67"/>
  <c r="J315" i="67"/>
  <c r="J1192" i="67"/>
  <c r="J661" i="67"/>
  <c r="J956" i="67"/>
  <c r="J153" i="67"/>
  <c r="J414" i="67"/>
  <c r="J751" i="67"/>
  <c r="J246" i="67"/>
  <c r="J890" i="67"/>
  <c r="J250" i="67"/>
  <c r="J652" i="67"/>
  <c r="J171" i="67"/>
  <c r="J670" i="67"/>
  <c r="J564" i="67"/>
  <c r="J1214" i="67"/>
  <c r="J954" i="67"/>
  <c r="J1100" i="67"/>
  <c r="J388" i="67"/>
  <c r="J809" i="67"/>
  <c r="J807" i="67"/>
  <c r="J915" i="67"/>
  <c r="J576" i="67"/>
  <c r="J1174" i="67"/>
  <c r="J523" i="67"/>
  <c r="J113" i="67"/>
  <c r="J473" i="67"/>
  <c r="J69" i="67"/>
  <c r="J205" i="67"/>
  <c r="J458" i="67"/>
  <c r="J719" i="67"/>
  <c r="J592" i="67"/>
  <c r="J1091" i="67"/>
  <c r="J584" i="67"/>
  <c r="J17" i="67"/>
  <c r="J88" i="67"/>
  <c r="J612" i="67"/>
  <c r="J401" i="67"/>
  <c r="J736" i="67"/>
  <c r="J139" i="67"/>
  <c r="J305" i="67"/>
  <c r="J28" i="67"/>
  <c r="J778" i="67"/>
  <c r="J790" i="67"/>
  <c r="J684" i="67"/>
  <c r="J784" i="67"/>
  <c r="J45" i="67"/>
  <c r="J1055" i="67"/>
  <c r="J1151" i="67"/>
  <c r="J614" i="67"/>
  <c r="J412" i="67"/>
  <c r="J779" i="67"/>
  <c r="J952" i="67"/>
  <c r="J1180" i="67"/>
  <c r="J603" i="67"/>
  <c r="J370" i="67"/>
  <c r="J826" i="67"/>
  <c r="J371" i="67"/>
  <c r="J893" i="67"/>
  <c r="J377" i="67"/>
  <c r="J939" i="67"/>
  <c r="J928" i="67"/>
  <c r="J657" i="67"/>
  <c r="J1215" i="67"/>
  <c r="J1078" i="67"/>
  <c r="J238" i="67"/>
  <c r="J402" i="67"/>
  <c r="J912" i="67"/>
  <c r="J163" i="67"/>
  <c r="J169" i="67"/>
  <c r="J1224" i="67"/>
  <c r="J1014" i="67"/>
  <c r="J1076" i="67"/>
  <c r="J393" i="67"/>
  <c r="J650" i="67"/>
  <c r="J738" i="67"/>
  <c r="J253" i="67"/>
  <c r="J173" i="67"/>
  <c r="J21" i="67"/>
  <c r="J150" i="67"/>
  <c r="J575" i="67"/>
  <c r="J1244" i="67"/>
  <c r="J606" i="67"/>
  <c r="J395" i="67"/>
  <c r="J61" i="67"/>
  <c r="J440" i="67"/>
  <c r="J1004" i="67"/>
  <c r="J551" i="67"/>
  <c r="J911" i="67"/>
  <c r="J1203" i="67"/>
  <c r="J310" i="67"/>
  <c r="J774" i="67"/>
  <c r="J558" i="67"/>
  <c r="J104" i="67"/>
  <c r="J970" i="67"/>
  <c r="J439" i="67"/>
  <c r="J359" i="67"/>
  <c r="J15" i="67"/>
  <c r="J286" i="67"/>
  <c r="J441" i="67"/>
  <c r="J118" i="67"/>
  <c r="J208" i="67"/>
  <c r="J688" i="67"/>
  <c r="J1116" i="67"/>
  <c r="J737" i="67"/>
  <c r="J744" i="67"/>
  <c r="J623" i="67"/>
  <c r="J392" i="67"/>
  <c r="J569" i="67"/>
  <c r="J435" i="67"/>
  <c r="J945" i="67"/>
  <c r="J508" i="67"/>
  <c r="J313" i="67"/>
  <c r="J1065" i="67"/>
  <c r="J528" i="67"/>
  <c r="J202" i="67"/>
  <c r="J636" i="67"/>
  <c r="J22" i="67"/>
  <c r="J472" i="67"/>
  <c r="J459" i="67"/>
  <c r="J442" i="67"/>
  <c r="J918" i="67"/>
  <c r="J759" i="67"/>
  <c r="J658" i="67"/>
  <c r="J328" i="67"/>
  <c r="J268" i="67"/>
  <c r="J1132" i="67"/>
  <c r="J209" i="67"/>
  <c r="J867" i="67"/>
  <c r="J819" i="67"/>
  <c r="J1038" i="67"/>
  <c r="J836" i="67"/>
  <c r="J203" i="67"/>
  <c r="J95" i="67"/>
  <c r="J1086" i="67"/>
  <c r="J1077" i="67"/>
  <c r="J1119" i="67"/>
  <c r="J251" i="67"/>
  <c r="J953" i="67"/>
  <c r="J735" i="67"/>
  <c r="J866" i="67"/>
  <c r="J1211" i="67"/>
  <c r="J36" i="67"/>
  <c r="J579" i="67"/>
  <c r="J934" i="67"/>
  <c r="J515" i="67"/>
  <c r="J379" i="67"/>
  <c r="J1234" i="67"/>
  <c r="J1198" i="67"/>
  <c r="J140" i="67"/>
  <c r="J847" i="67"/>
  <c r="J115" i="67"/>
  <c r="J415" i="67"/>
  <c r="J498" i="67"/>
  <c r="J786" i="67"/>
  <c r="J1263" i="67"/>
  <c r="J1197" i="67"/>
  <c r="J967" i="67"/>
  <c r="J840" i="67"/>
  <c r="J1154" i="67"/>
  <c r="J1217" i="67"/>
  <c r="J829" i="67"/>
  <c r="J331" i="67"/>
  <c r="J618" i="67"/>
  <c r="J1265" i="67"/>
  <c r="J290" i="67"/>
  <c r="J1023" i="67"/>
  <c r="J1201" i="67"/>
  <c r="J1134" i="67"/>
  <c r="J728" i="67"/>
  <c r="J675" i="67"/>
  <c r="J301" i="67"/>
  <c r="J430" i="67"/>
  <c r="J1110" i="67"/>
  <c r="J25" i="67"/>
  <c r="J454" i="67"/>
  <c r="J198" i="67"/>
  <c r="J181" i="67"/>
  <c r="J663" i="67"/>
  <c r="J13" i="67"/>
  <c r="J732" i="67"/>
  <c r="J877" i="67"/>
  <c r="J478" i="67"/>
  <c r="J398" i="67"/>
  <c r="J885" i="67"/>
  <c r="J585" i="67"/>
  <c r="J896" i="67"/>
  <c r="J314" i="67"/>
  <c r="J1247" i="67"/>
  <c r="J783" i="67"/>
  <c r="J574" i="67"/>
  <c r="J519" i="67"/>
  <c r="J1136" i="67"/>
  <c r="J285" i="67"/>
  <c r="J1056" i="67"/>
  <c r="J1157" i="67"/>
  <c r="J1027" i="67"/>
  <c r="J854" i="67"/>
  <c r="J1256" i="67"/>
  <c r="J156" i="67"/>
  <c r="J89" i="67"/>
  <c r="J1082" i="67"/>
  <c r="J602" i="67"/>
  <c r="J848" i="67"/>
  <c r="J124" i="67"/>
  <c r="J416" i="67"/>
  <c r="J154" i="67"/>
  <c r="J545" i="67"/>
  <c r="J474" i="67"/>
  <c r="J385" i="67"/>
  <c r="J588" i="67"/>
  <c r="J155" i="67"/>
  <c r="J275" i="67"/>
  <c r="J741" i="67"/>
  <c r="J361" i="67"/>
  <c r="J772" i="67"/>
  <c r="J1147" i="67"/>
  <c r="J1070" i="67"/>
  <c r="J531" i="67"/>
  <c r="J611" i="67"/>
  <c r="J210" i="67"/>
  <c r="J67" i="67"/>
  <c r="J690" i="67"/>
  <c r="J703" i="67"/>
  <c r="J553" i="67"/>
  <c r="J99" i="67"/>
  <c r="J1031" i="67"/>
  <c r="J316" i="67"/>
  <c r="J1101" i="67"/>
  <c r="J90" i="67"/>
  <c r="J858" i="67"/>
  <c r="J1248" i="67"/>
  <c r="J350" i="67"/>
  <c r="J828" i="67"/>
  <c r="J889" i="67"/>
  <c r="J100" i="67"/>
  <c r="J559" i="67"/>
  <c r="J196" i="67"/>
  <c r="J713" i="67"/>
  <c r="J131" i="67"/>
  <c r="J4" i="67"/>
  <c r="J1188" i="67"/>
  <c r="J245" i="67"/>
  <c r="J691" i="67"/>
  <c r="J68" i="67"/>
  <c r="J149" i="67"/>
  <c r="J419" i="67"/>
  <c r="J363" i="67"/>
  <c r="J86" i="67"/>
  <c r="J929" i="67"/>
  <c r="J1250" i="67"/>
  <c r="J839" i="67"/>
  <c r="J165" i="67"/>
  <c r="J452" i="67"/>
  <c r="J447" i="67"/>
  <c r="J653" i="67"/>
  <c r="J861" i="67"/>
  <c r="J589" i="67"/>
  <c r="J10" i="67"/>
  <c r="J1016" i="67"/>
  <c r="J261" i="67"/>
  <c r="J544" i="67"/>
  <c r="J869" i="67"/>
  <c r="J1190" i="67"/>
  <c r="J753" i="67"/>
  <c r="J960" i="67"/>
  <c r="J1036" i="67"/>
  <c r="J816" i="67"/>
  <c r="J608" i="67"/>
  <c r="J369" i="67"/>
  <c r="J582" i="67"/>
  <c r="J980" i="67"/>
  <c r="J1040" i="67"/>
  <c r="J8" i="67"/>
  <c r="J475" i="67"/>
  <c r="J293" i="67"/>
  <c r="J979" i="67"/>
  <c r="J244" i="67"/>
  <c r="J1158" i="67"/>
  <c r="J16" i="67"/>
  <c r="J382" i="67"/>
  <c r="J989" i="67"/>
  <c r="J491" i="67"/>
  <c r="J580" i="67"/>
  <c r="J1094" i="67"/>
  <c r="J483" i="67"/>
  <c r="J1146" i="67"/>
  <c r="J566" i="67"/>
  <c r="J530" i="67"/>
  <c r="J1233" i="67"/>
  <c r="J1000" i="67"/>
  <c r="J272" i="67"/>
  <c r="J1087" i="67"/>
  <c r="J542" i="67"/>
  <c r="J106" i="67"/>
  <c r="J404" i="67"/>
  <c r="J1002" i="67"/>
  <c r="J853" i="67"/>
  <c r="J533" i="67"/>
  <c r="J470" i="67"/>
  <c r="J707" i="67"/>
  <c r="J821" i="67"/>
  <c r="J870" i="67"/>
  <c r="J872" i="67"/>
  <c r="J283" i="67"/>
  <c r="J1128" i="67"/>
  <c r="J1261" i="67"/>
  <c r="J1118" i="67"/>
  <c r="J300" i="67"/>
  <c r="J1185" i="67"/>
  <c r="J372" i="67"/>
  <c r="J986" i="67"/>
  <c r="J802" i="67"/>
  <c r="J269" i="67"/>
  <c r="J273" i="67"/>
  <c r="J860" i="67"/>
  <c r="J183" i="67"/>
  <c r="J903" i="67"/>
  <c r="J914" i="67"/>
  <c r="J724" i="67"/>
  <c r="J681" i="67"/>
  <c r="J521" i="67"/>
  <c r="J617" i="67"/>
  <c r="J159" i="67"/>
  <c r="J307" i="67"/>
  <c r="J1221" i="67"/>
  <c r="J1073" i="67"/>
  <c r="J996" i="67"/>
  <c r="J926" i="67"/>
  <c r="J543" i="67"/>
  <c r="J1124" i="67"/>
  <c r="J940" i="67"/>
  <c r="J644" i="67"/>
  <c r="J399" i="67"/>
  <c r="J977" i="67"/>
  <c r="J1072" i="67"/>
  <c r="J406" i="67"/>
  <c r="J257" i="67"/>
  <c r="J715" i="67"/>
  <c r="J212" i="67"/>
  <c r="J146" i="67"/>
  <c r="J581" i="67"/>
  <c r="J901" i="67"/>
  <c r="J597" i="67"/>
  <c r="J342" i="67"/>
  <c r="J863" i="67"/>
  <c r="J288" i="67"/>
  <c r="J968" i="67"/>
  <c r="J704" i="67"/>
  <c r="J1243" i="67"/>
  <c r="K1171" i="67" l="1"/>
  <c r="K114" i="67"/>
  <c r="K792" i="67"/>
  <c r="K431" i="67"/>
  <c r="K1066" i="67"/>
  <c r="K311" i="67"/>
  <c r="K555" i="67"/>
  <c r="K281" i="67"/>
  <c r="K481" i="67"/>
  <c r="K455" i="67"/>
  <c r="K770" i="67"/>
  <c r="K1029" i="67"/>
  <c r="K624" i="67"/>
  <c r="K595" i="67"/>
  <c r="K345" i="67"/>
  <c r="K992" i="67"/>
  <c r="K721" i="67"/>
  <c r="K1030" i="67"/>
  <c r="K66" i="67"/>
  <c r="K757" i="67"/>
  <c r="K604" i="67"/>
  <c r="K1160" i="67"/>
  <c r="K446" i="67"/>
  <c r="K975" i="67"/>
  <c r="K749" i="67"/>
  <c r="K12" i="67"/>
  <c r="K673" i="67"/>
  <c r="K905" i="67"/>
  <c r="K1041" i="67"/>
  <c r="K621" i="67"/>
  <c r="K682" i="67"/>
  <c r="K262" i="67"/>
  <c r="K984" i="67"/>
  <c r="K6" i="67"/>
  <c r="K798" i="67"/>
  <c r="K969" i="67"/>
  <c r="K1012" i="67"/>
  <c r="K1150" i="67"/>
  <c r="K513" i="67"/>
  <c r="K1255" i="67"/>
  <c r="K678" i="67"/>
  <c r="K1021" i="67"/>
  <c r="K34" i="67"/>
  <c r="K391" i="67"/>
  <c r="K830" i="67"/>
  <c r="K1212" i="67"/>
  <c r="K480" i="67"/>
  <c r="K971" i="67"/>
  <c r="K591" i="67"/>
  <c r="K962" i="67"/>
  <c r="K376" i="67"/>
  <c r="K1034" i="67"/>
  <c r="K413" i="67"/>
  <c r="K460" i="67"/>
  <c r="K1083" i="67"/>
  <c r="K380" i="67"/>
  <c r="K74" i="67"/>
  <c r="K722" i="67"/>
  <c r="K384" i="67"/>
  <c r="K1199" i="67"/>
  <c r="K549" i="67"/>
  <c r="K1081" i="67"/>
  <c r="K291" i="67"/>
  <c r="K782" i="67"/>
  <c r="K462" i="67"/>
  <c r="K761" i="67"/>
  <c r="K520" i="67"/>
  <c r="K98" i="67"/>
  <c r="K38" i="67"/>
  <c r="K857" i="67"/>
  <c r="K479" i="67"/>
  <c r="K532" i="67"/>
  <c r="K505" i="67"/>
  <c r="K400" i="67"/>
  <c r="K686" i="67"/>
  <c r="K538" i="67"/>
  <c r="K444" i="67"/>
  <c r="K405" i="67"/>
  <c r="K1090" i="67"/>
  <c r="K834" i="67"/>
  <c r="K727" i="67"/>
  <c r="K1033" i="67"/>
  <c r="K387" i="67"/>
  <c r="K152" i="67"/>
  <c r="K1049" i="67"/>
  <c r="K781" i="67"/>
  <c r="K789" i="67"/>
  <c r="K270" i="67"/>
  <c r="K242" i="67"/>
  <c r="K884" i="67"/>
  <c r="K812" i="67"/>
  <c r="K390" i="67"/>
  <c r="K950" i="67"/>
  <c r="K787" i="67"/>
  <c r="K1088" i="67"/>
  <c r="K988" i="67"/>
  <c r="K850" i="67"/>
  <c r="K1170" i="67"/>
  <c r="K147" i="67"/>
  <c r="K803" i="67"/>
  <c r="K972" i="67"/>
  <c r="K1047" i="67"/>
  <c r="K668" i="67"/>
  <c r="K546" i="67"/>
  <c r="K805" i="67"/>
  <c r="K59" i="67"/>
  <c r="K44" i="67"/>
  <c r="K1178" i="67"/>
  <c r="K891" i="67"/>
  <c r="K200" i="67"/>
  <c r="K947" i="67"/>
  <c r="K344" i="67"/>
  <c r="K1219" i="67"/>
  <c r="K883" i="67"/>
  <c r="K265" i="67"/>
  <c r="K1011" i="67"/>
  <c r="K976" i="67"/>
  <c r="K767" i="67"/>
  <c r="K835" i="67"/>
  <c r="K7" i="67"/>
  <c r="K42" i="67"/>
  <c r="K383" i="67"/>
  <c r="K417" i="67"/>
  <c r="K525" i="67"/>
  <c r="K1139" i="67"/>
  <c r="K336" i="67"/>
  <c r="K572" i="67"/>
  <c r="K1253" i="67"/>
  <c r="K1020" i="67"/>
  <c r="K161" i="67"/>
  <c r="K1210" i="67"/>
  <c r="K1013" i="67"/>
  <c r="K680" i="67"/>
  <c r="K239" i="67"/>
  <c r="K851" i="67"/>
  <c r="K26" i="67"/>
  <c r="K438" i="67"/>
  <c r="K397" i="67"/>
  <c r="K453" i="67"/>
  <c r="K646" i="67"/>
  <c r="K725" i="67"/>
  <c r="K599" i="67"/>
  <c r="K922" i="67"/>
  <c r="K949" i="67"/>
  <c r="K1222" i="67"/>
  <c r="K910" i="67"/>
  <c r="K806" i="67"/>
  <c r="K485" i="67"/>
  <c r="K881" i="67"/>
  <c r="K822" i="67"/>
  <c r="K487" i="67"/>
  <c r="K211" i="67"/>
  <c r="K40" i="67"/>
  <c r="K1155" i="67"/>
  <c r="K330" i="67"/>
  <c r="K920" i="67"/>
  <c r="K1175" i="67"/>
  <c r="K191" i="67"/>
  <c r="K501" i="67"/>
  <c r="K964" i="67"/>
  <c r="K433" i="67"/>
  <c r="K793" i="67"/>
  <c r="K944" i="67"/>
  <c r="K963" i="67"/>
  <c r="K340" i="67"/>
  <c r="K935" i="67"/>
  <c r="K497" i="67"/>
  <c r="K443" i="67"/>
  <c r="K408" i="67"/>
  <c r="K35" i="67"/>
  <c r="K500" i="67"/>
  <c r="K1162" i="67"/>
  <c r="K700" i="67"/>
  <c r="K19" i="67"/>
  <c r="K450" i="67"/>
  <c r="K9" i="67"/>
  <c r="K1006" i="67"/>
  <c r="K938" i="67"/>
  <c r="K856" i="67"/>
  <c r="K762" i="67"/>
  <c r="K1115" i="67"/>
  <c r="K461" i="67"/>
  <c r="K895" i="67"/>
  <c r="K723" i="67"/>
  <c r="K842" i="67"/>
  <c r="K1129" i="67"/>
  <c r="K1142" i="67"/>
  <c r="K801" i="67"/>
  <c r="K931" i="67"/>
  <c r="K58" i="67"/>
  <c r="K1059" i="67"/>
  <c r="K407" i="67"/>
  <c r="K631" i="67"/>
  <c r="K241" i="67"/>
  <c r="K594" i="67"/>
  <c r="K199" i="67"/>
  <c r="K1187" i="67"/>
  <c r="K85" i="67"/>
  <c r="K961" i="67"/>
  <c r="K263" i="67"/>
  <c r="K1172" i="67"/>
  <c r="K667" i="67"/>
  <c r="K865" i="67"/>
  <c r="K116" i="67"/>
  <c r="K919" i="67"/>
  <c r="K168" i="67"/>
  <c r="K296" i="67"/>
  <c r="K843" i="67"/>
  <c r="K645" i="67"/>
  <c r="K907" i="67"/>
  <c r="K252" i="67"/>
  <c r="K600" i="67"/>
  <c r="K274" i="67"/>
  <c r="K796" i="67"/>
  <c r="K726" i="67"/>
  <c r="K540" i="67"/>
  <c r="K54" i="67"/>
  <c r="K256" i="67"/>
  <c r="K651" i="67"/>
  <c r="K409" i="67"/>
  <c r="K427" i="67"/>
  <c r="K1109" i="67"/>
  <c r="K1062" i="67"/>
  <c r="K53" i="67"/>
  <c r="K878" i="67"/>
  <c r="K794" i="67"/>
  <c r="K182" i="67"/>
  <c r="K1242" i="67"/>
  <c r="K1184" i="67"/>
  <c r="K177" i="67"/>
  <c r="K240" i="67"/>
  <c r="K1032" i="67"/>
  <c r="K808" i="67"/>
  <c r="K339" i="67"/>
  <c r="K1230" i="67"/>
  <c r="K959" i="67"/>
  <c r="K329" i="67"/>
  <c r="K357" i="67"/>
  <c r="K1103" i="67"/>
  <c r="K70" i="67"/>
  <c r="K685" i="67"/>
  <c r="K649" i="67"/>
  <c r="K353" i="67"/>
  <c r="K729" i="67"/>
  <c r="K1069" i="67"/>
  <c r="K43" i="67"/>
  <c r="K1179" i="67"/>
  <c r="K1026" i="67"/>
  <c r="K5" i="67"/>
  <c r="K197" i="67"/>
  <c r="K760" i="67"/>
  <c r="K343" i="67"/>
  <c r="K1008" i="67"/>
  <c r="K643" i="67"/>
  <c r="K1037" i="67"/>
  <c r="K522" i="67"/>
  <c r="K130" i="67"/>
  <c r="K536" i="67"/>
  <c r="K1017" i="67"/>
  <c r="K730" i="67"/>
  <c r="K748" i="67"/>
  <c r="K1102" i="67"/>
  <c r="K32" i="67"/>
  <c r="K640" i="67"/>
  <c r="K65" i="67"/>
  <c r="K108" i="67"/>
  <c r="K1168" i="67"/>
  <c r="K880" i="67"/>
  <c r="K282" i="67"/>
  <c r="K1152" i="67"/>
  <c r="K1108" i="67"/>
  <c r="K694" i="67"/>
  <c r="K1135" i="67"/>
  <c r="K711" i="67"/>
  <c r="K175" i="67"/>
  <c r="K973" i="67"/>
  <c r="K823" i="67"/>
  <c r="K102" i="67"/>
  <c r="K436" i="67"/>
  <c r="K352" i="67"/>
  <c r="K488" i="67"/>
  <c r="K325" i="67"/>
  <c r="K432" i="67"/>
  <c r="K845" i="67"/>
  <c r="K773" i="67"/>
  <c r="K609" i="67"/>
  <c r="K1176" i="67"/>
  <c r="K1043" i="67"/>
  <c r="K1079" i="67"/>
  <c r="K1104" i="67"/>
  <c r="K97" i="67"/>
  <c r="K799" i="67"/>
  <c r="K932" i="67"/>
  <c r="K750" i="67"/>
  <c r="K669" i="67"/>
  <c r="K1080" i="67"/>
  <c r="K178" i="67"/>
  <c r="K151" i="67"/>
  <c r="K661" i="67"/>
  <c r="K956" i="67"/>
  <c r="K153" i="67"/>
  <c r="K414" i="67"/>
  <c r="K890" i="67"/>
  <c r="K250" i="67"/>
  <c r="K652" i="67"/>
  <c r="K171" i="67"/>
  <c r="K1214" i="67"/>
  <c r="K954" i="67"/>
  <c r="K1100" i="67"/>
  <c r="K388" i="67"/>
  <c r="K915" i="67"/>
  <c r="K576" i="67"/>
  <c r="K1174" i="67"/>
  <c r="K523" i="67"/>
  <c r="K69" i="67"/>
  <c r="K205" i="67"/>
  <c r="K719" i="67"/>
  <c r="K584" i="67"/>
  <c r="K17" i="67"/>
  <c r="K88" i="67"/>
  <c r="K612" i="67"/>
  <c r="K139" i="67"/>
  <c r="K305" i="67"/>
  <c r="K28" i="67"/>
  <c r="K778" i="67"/>
  <c r="K784" i="67"/>
  <c r="K45" i="67"/>
  <c r="K1055" i="67"/>
  <c r="K1151" i="67"/>
  <c r="K779" i="67"/>
  <c r="K952" i="67"/>
  <c r="K1180" i="67"/>
  <c r="K603" i="67"/>
  <c r="K371" i="67"/>
  <c r="K893" i="67"/>
  <c r="K377" i="67"/>
  <c r="K939" i="67"/>
  <c r="K1215" i="67"/>
  <c r="K1078" i="67"/>
  <c r="K238" i="67"/>
  <c r="K163" i="67"/>
  <c r="K169" i="67"/>
  <c r="K1014" i="67"/>
  <c r="K650" i="67"/>
  <c r="K738" i="67"/>
  <c r="K253" i="67"/>
  <c r="K173" i="67"/>
  <c r="K575" i="67"/>
  <c r="K606" i="67"/>
  <c r="K395" i="67"/>
  <c r="K1004" i="67"/>
  <c r="K551" i="67"/>
  <c r="K911" i="67"/>
  <c r="K1203" i="67"/>
  <c r="K558" i="67"/>
  <c r="K104" i="67"/>
  <c r="K970" i="67"/>
  <c r="K439" i="67"/>
  <c r="K286" i="67"/>
  <c r="K441" i="67"/>
  <c r="K118" i="67"/>
  <c r="K208" i="67"/>
  <c r="K737" i="67"/>
  <c r="K744" i="67"/>
  <c r="K623" i="67"/>
  <c r="K392" i="67"/>
  <c r="K945" i="67"/>
  <c r="K313" i="67"/>
  <c r="K1065" i="67"/>
  <c r="K636" i="67"/>
  <c r="K22" i="67"/>
  <c r="K472" i="67"/>
  <c r="K459" i="67"/>
  <c r="K759" i="67"/>
  <c r="K328" i="67"/>
  <c r="K268" i="67"/>
  <c r="K867" i="67"/>
  <c r="K819" i="67"/>
  <c r="K1038" i="67"/>
  <c r="K836" i="67"/>
  <c r="K1086" i="67"/>
  <c r="K1077" i="67"/>
  <c r="K1119" i="67"/>
  <c r="K251" i="67"/>
  <c r="K866" i="67"/>
  <c r="K1211" i="67"/>
  <c r="K36" i="67"/>
  <c r="K579" i="67"/>
  <c r="K379" i="67"/>
  <c r="K1234" i="67"/>
  <c r="K1198" i="67"/>
  <c r="K140" i="67"/>
  <c r="K498" i="67"/>
  <c r="K786" i="67"/>
  <c r="K1263" i="67"/>
  <c r="K840" i="67"/>
  <c r="K1154" i="67"/>
  <c r="K1217" i="67"/>
  <c r="K829" i="67"/>
  <c r="K1265" i="67"/>
  <c r="K1023" i="67"/>
  <c r="K1201" i="67"/>
  <c r="K675" i="67"/>
  <c r="K1110" i="67"/>
  <c r="K198" i="67"/>
  <c r="K663" i="67"/>
  <c r="K13" i="67"/>
  <c r="K478" i="67"/>
  <c r="K398" i="67"/>
  <c r="K885" i="67"/>
  <c r="K585" i="67"/>
  <c r="K896" i="67"/>
  <c r="K1247" i="67"/>
  <c r="K574" i="67"/>
  <c r="K519" i="67"/>
  <c r="K1136" i="67"/>
  <c r="K1056" i="67"/>
  <c r="K1027" i="67"/>
  <c r="K854" i="67"/>
  <c r="K89" i="67"/>
  <c r="K1082" i="67"/>
  <c r="K602" i="67"/>
  <c r="K848" i="67"/>
  <c r="K124" i="67"/>
  <c r="K545" i="67"/>
  <c r="K474" i="67"/>
  <c r="K385" i="67"/>
  <c r="K588" i="67"/>
  <c r="K275" i="67"/>
  <c r="K361" i="67"/>
  <c r="K772" i="67"/>
  <c r="K1070" i="67"/>
  <c r="K611" i="67"/>
  <c r="K210" i="67"/>
  <c r="K67" i="67"/>
  <c r="K690" i="67"/>
  <c r="K703" i="67"/>
  <c r="K553" i="67"/>
  <c r="K99" i="67"/>
  <c r="K1031" i="67"/>
  <c r="K316" i="67"/>
  <c r="K90" i="67"/>
  <c r="K858" i="67"/>
  <c r="K1248" i="67"/>
  <c r="K350" i="67"/>
  <c r="K828" i="67"/>
  <c r="K100" i="67"/>
  <c r="K559" i="67"/>
  <c r="K196" i="67"/>
  <c r="K713" i="67"/>
  <c r="K131" i="67"/>
  <c r="K1188" i="67"/>
  <c r="K691" i="67"/>
  <c r="K68" i="67"/>
  <c r="K149" i="67"/>
  <c r="K363" i="67"/>
  <c r="K929" i="67"/>
  <c r="K1250" i="67"/>
  <c r="K839" i="67"/>
  <c r="K165" i="67"/>
  <c r="K452" i="67"/>
  <c r="K447" i="67"/>
  <c r="K653" i="67"/>
  <c r="K861" i="67"/>
  <c r="K589" i="67"/>
  <c r="K1016" i="67"/>
  <c r="K261" i="67"/>
  <c r="K544" i="67"/>
  <c r="K869" i="67"/>
  <c r="K1190" i="67"/>
  <c r="K753" i="67"/>
  <c r="K960" i="67"/>
  <c r="K1036" i="67"/>
  <c r="K816" i="67"/>
  <c r="K608" i="67"/>
  <c r="K369" i="67"/>
  <c r="K582" i="67"/>
  <c r="K980" i="67"/>
  <c r="K1040" i="67"/>
  <c r="K8" i="67"/>
  <c r="K475" i="67"/>
  <c r="K293" i="67"/>
  <c r="K979" i="67"/>
  <c r="K244" i="67"/>
  <c r="K1158" i="67"/>
  <c r="K16" i="67"/>
  <c r="K382" i="67"/>
  <c r="K989" i="67"/>
  <c r="K491" i="67"/>
  <c r="K580" i="67"/>
  <c r="K1094" i="67"/>
  <c r="K483" i="67"/>
  <c r="K1146" i="67"/>
  <c r="K566" i="67"/>
  <c r="K530" i="67"/>
  <c r="K1233" i="67"/>
  <c r="K1000" i="67"/>
  <c r="K272" i="67"/>
  <c r="K1087" i="67"/>
  <c r="K542" i="67"/>
  <c r="K404" i="67"/>
  <c r="K1002" i="67"/>
  <c r="K853" i="67"/>
  <c r="K533" i="67"/>
  <c r="K470" i="67"/>
  <c r="K707" i="67"/>
  <c r="K821" i="67"/>
  <c r="K870" i="67"/>
  <c r="K872" i="67"/>
  <c r="K283" i="67"/>
  <c r="K1128" i="67"/>
  <c r="K1261" i="67"/>
  <c r="K1118" i="67"/>
  <c r="K300" i="67"/>
  <c r="K1185" i="67"/>
  <c r="K372" i="67"/>
  <c r="K986" i="67"/>
  <c r="K802" i="67"/>
  <c r="K269" i="67"/>
  <c r="K273" i="67"/>
  <c r="K860" i="67"/>
  <c r="K183" i="67"/>
  <c r="K903" i="67"/>
  <c r="K914" i="67"/>
  <c r="K724" i="67"/>
  <c r="K681" i="67"/>
  <c r="K521" i="67"/>
  <c r="K617" i="67"/>
  <c r="K159" i="67"/>
  <c r="K307" i="67"/>
  <c r="K1221" i="67"/>
  <c r="K1073" i="67"/>
  <c r="K996" i="67"/>
  <c r="K926" i="67"/>
  <c r="K543" i="67"/>
  <c r="K1124" i="67"/>
  <c r="K940" i="67"/>
  <c r="K644" i="67"/>
  <c r="K399" i="67"/>
  <c r="K977" i="67"/>
  <c r="K1072" i="67"/>
  <c r="K406" i="67"/>
  <c r="K257" i="67"/>
  <c r="K715" i="67"/>
  <c r="K212" i="67"/>
  <c r="K146" i="67"/>
  <c r="K581" i="67"/>
  <c r="K901" i="67"/>
  <c r="K597" i="67"/>
  <c r="K342" i="67"/>
  <c r="K863" i="67"/>
  <c r="K288" i="67"/>
  <c r="K968" i="67"/>
  <c r="K704" i="67"/>
  <c r="K1243" i="67"/>
  <c r="K1157" i="67"/>
  <c r="K86" i="67"/>
  <c r="K10" i="67"/>
  <c r="K245" i="67"/>
  <c r="K4" i="67"/>
  <c r="K889" i="67"/>
  <c r="K1101" i="67"/>
  <c r="K531" i="67"/>
  <c r="K741" i="67"/>
  <c r="K155" i="67"/>
  <c r="K416" i="67"/>
  <c r="K156" i="67"/>
  <c r="K285" i="67"/>
  <c r="K783" i="67"/>
  <c r="K314" i="67"/>
  <c r="K877" i="67"/>
  <c r="K181" i="67"/>
  <c r="K454" i="67"/>
  <c r="K301" i="67"/>
  <c r="K728" i="67"/>
  <c r="K714" i="67"/>
  <c r="K106" i="67"/>
  <c r="K419" i="67"/>
  <c r="K1147" i="67"/>
  <c r="K1256" i="67"/>
  <c r="K732" i="67"/>
  <c r="K25" i="67"/>
  <c r="K1134" i="67"/>
  <c r="K1197" i="67"/>
  <c r="K934" i="67"/>
  <c r="K953" i="67"/>
  <c r="K203" i="67"/>
  <c r="K21" i="67"/>
  <c r="K393" i="67"/>
  <c r="K912" i="67"/>
  <c r="K657" i="67"/>
  <c r="K736" i="67"/>
  <c r="K401" i="67"/>
  <c r="K634" i="67"/>
  <c r="K338" i="67"/>
  <c r="K11" i="67"/>
  <c r="K456" i="67"/>
  <c r="K917" i="67"/>
  <c r="K337" i="67"/>
  <c r="K445" i="67"/>
  <c r="K1098" i="67"/>
  <c r="K420" i="67"/>
  <c r="K318" i="67"/>
  <c r="K79" i="67"/>
  <c r="K1113" i="67"/>
  <c r="K1231" i="67"/>
  <c r="K541" i="67"/>
  <c r="K1194" i="67"/>
  <c r="K1225" i="67"/>
  <c r="K550" i="67"/>
  <c r="K133" i="67"/>
  <c r="K186" i="67"/>
  <c r="K279" i="67"/>
  <c r="K745" i="67"/>
  <c r="K394" i="67"/>
  <c r="K1193" i="67"/>
  <c r="K468" i="67"/>
  <c r="K999" i="67"/>
  <c r="K642" i="67"/>
  <c r="K900" i="67"/>
  <c r="K37" i="67"/>
  <c r="K552" i="67"/>
  <c r="K1137" i="67"/>
  <c r="K800" i="67"/>
  <c r="K1025" i="67"/>
  <c r="K374" i="67"/>
  <c r="K1009" i="67"/>
  <c r="K1057" i="67"/>
  <c r="K1206" i="67"/>
  <c r="K626" i="67"/>
  <c r="K1262" i="67"/>
  <c r="K92" i="67"/>
  <c r="K739" i="67"/>
  <c r="K548" i="67"/>
  <c r="K349" i="67"/>
  <c r="K355" i="67"/>
  <c r="K630" i="67"/>
  <c r="K297" i="67"/>
  <c r="K128" i="67"/>
  <c r="K162" i="67"/>
  <c r="K696" i="67"/>
  <c r="K813" i="67"/>
  <c r="K875" i="67"/>
  <c r="K378" i="67"/>
  <c r="K925" i="67"/>
  <c r="K556" i="67"/>
  <c r="K755" i="67"/>
  <c r="K1112" i="67"/>
  <c r="K309" i="67"/>
  <c r="K335" i="67"/>
  <c r="K1074" i="67"/>
  <c r="K1058" i="67"/>
  <c r="K482" i="67"/>
  <c r="K434" i="67"/>
  <c r="K295" i="67"/>
  <c r="K1163" i="67"/>
  <c r="K717" i="67"/>
  <c r="K607" i="67"/>
  <c r="K82" i="67"/>
  <c r="K354" i="67"/>
  <c r="K292" i="67"/>
  <c r="K1114" i="67"/>
  <c r="K189" i="67"/>
  <c r="K176" i="67"/>
  <c r="K1085" i="67"/>
  <c r="K322" i="67"/>
  <c r="K396" i="67"/>
  <c r="K63" i="67"/>
  <c r="K534" i="67"/>
  <c r="K1071" i="67"/>
  <c r="K974" i="67"/>
  <c r="K64" i="67"/>
  <c r="K129" i="67"/>
  <c r="K448" i="67"/>
  <c r="K346" i="67"/>
  <c r="K323" i="67"/>
  <c r="K627" i="67"/>
  <c r="K635" i="67"/>
  <c r="K687" i="67"/>
  <c r="K389" i="67"/>
  <c r="K619" i="67"/>
  <c r="K1202" i="67"/>
  <c r="K1191" i="67"/>
  <c r="K573" i="67"/>
  <c r="K927" i="67"/>
  <c r="K679" i="67"/>
  <c r="K620" i="67"/>
  <c r="K758" i="67"/>
  <c r="K1042" i="67"/>
  <c r="K1249" i="67"/>
  <c r="K1251" i="67"/>
  <c r="K695" i="67"/>
  <c r="K1153" i="67"/>
  <c r="K484" i="67"/>
  <c r="K1236" i="67"/>
  <c r="K590" i="67"/>
  <c r="K466" i="67"/>
  <c r="K831" i="67"/>
  <c r="K601" i="67"/>
  <c r="K1181" i="67"/>
  <c r="K1111" i="67"/>
  <c r="K632" i="67"/>
  <c r="K864" i="67"/>
  <c r="K933" i="67"/>
  <c r="K894" i="67"/>
  <c r="K138" i="67"/>
  <c r="K1196" i="67"/>
  <c r="K814" i="67"/>
  <c r="K27" i="67"/>
  <c r="K112" i="67"/>
  <c r="K990" i="67"/>
  <c r="K167" i="67"/>
  <c r="K73" i="67"/>
  <c r="K583" i="67"/>
  <c r="K676" i="67"/>
  <c r="K1053" i="67"/>
  <c r="K341" i="67"/>
  <c r="K421" i="67"/>
  <c r="K820" i="67"/>
  <c r="K1045" i="67"/>
  <c r="K294" i="67"/>
  <c r="K1063" i="67"/>
  <c r="K966" i="67"/>
  <c r="K1169" i="67"/>
  <c r="K101" i="67"/>
  <c r="K647" i="67"/>
  <c r="K185" i="67"/>
  <c r="K997" i="67"/>
  <c r="K991" i="67"/>
  <c r="K1159" i="67"/>
  <c r="K876" i="67"/>
  <c r="K742" i="67"/>
  <c r="K547" i="67"/>
  <c r="K502" i="67"/>
  <c r="K1003" i="67"/>
  <c r="K633" i="67"/>
  <c r="K567" i="67"/>
  <c r="K946" i="67"/>
  <c r="K365" i="67"/>
  <c r="K1126" i="67"/>
  <c r="K1015" i="67"/>
  <c r="K1022" i="67"/>
  <c r="K362" i="67"/>
  <c r="K299" i="67"/>
  <c r="K965" i="67"/>
  <c r="K136" i="67"/>
  <c r="K596" i="67"/>
  <c r="K428" i="67"/>
  <c r="K615" i="67"/>
  <c r="K1148" i="67"/>
  <c r="K271" i="67"/>
  <c r="K1164" i="67"/>
  <c r="K1260" i="67"/>
  <c r="K1205" i="67"/>
  <c r="K921" i="67"/>
  <c r="K766" i="67"/>
  <c r="K539" i="67"/>
  <c r="K144" i="67"/>
  <c r="K699" i="67"/>
  <c r="K495" i="67"/>
  <c r="K78" i="67"/>
  <c r="K874" i="67"/>
  <c r="K902" i="67"/>
  <c r="K1035" i="67"/>
  <c r="K364" i="67"/>
  <c r="K1173" i="67"/>
  <c r="K587" i="67"/>
  <c r="K705" i="67"/>
  <c r="K105" i="67"/>
  <c r="K75" i="67"/>
  <c r="K656" i="67"/>
  <c r="K1007" i="67"/>
  <c r="K148" i="67"/>
  <c r="K1138" i="67"/>
  <c r="K418" i="67"/>
  <c r="K948" i="67"/>
  <c r="K674" i="67"/>
  <c r="K987" i="67"/>
  <c r="K1241" i="67"/>
  <c r="K527" i="67"/>
  <c r="K1177" i="67"/>
  <c r="K846" i="67"/>
  <c r="K824" i="67"/>
  <c r="K1149" i="67"/>
  <c r="K1240" i="67"/>
  <c r="K426" i="67"/>
  <c r="K671" i="67"/>
  <c r="K930" i="67"/>
  <c r="K425" i="67"/>
  <c r="K746" i="67"/>
  <c r="K562" i="67"/>
  <c r="K94" i="67"/>
  <c r="K437" i="67"/>
  <c r="K871" i="67"/>
  <c r="K1039" i="67"/>
  <c r="K664" i="67"/>
  <c r="K127" i="67"/>
  <c r="K771" i="67"/>
  <c r="K347" i="67"/>
  <c r="K641" i="67"/>
  <c r="K565" i="67"/>
  <c r="K648" i="67"/>
  <c r="K125" i="67"/>
  <c r="K81" i="67"/>
  <c r="K837" i="67"/>
  <c r="K303" i="67"/>
  <c r="K665" i="67"/>
  <c r="K510" i="67"/>
  <c r="K465" i="67"/>
  <c r="K56" i="67"/>
  <c r="K55" i="67"/>
  <c r="K278" i="67"/>
  <c r="K490" i="67"/>
  <c r="K110" i="67"/>
  <c r="K1133" i="67"/>
  <c r="K327" i="67"/>
  <c r="K577" i="67"/>
  <c r="K892" i="67"/>
  <c r="K995" i="67"/>
  <c r="K1145" i="67"/>
  <c r="K1046" i="67"/>
  <c r="K855" i="67"/>
  <c r="K1220" i="67"/>
  <c r="K924" i="67"/>
  <c r="K429" i="67"/>
  <c r="K1259" i="67"/>
  <c r="K1050" i="67"/>
  <c r="K111" i="67"/>
  <c r="K777" i="67"/>
  <c r="K476" i="67"/>
  <c r="K1218" i="67"/>
  <c r="K1093" i="67"/>
  <c r="K1228" i="67"/>
  <c r="K31" i="67"/>
  <c r="K677" i="67"/>
  <c r="K747" i="67"/>
  <c r="K1048" i="67"/>
  <c r="K201" i="67"/>
  <c r="K955" i="67"/>
  <c r="K20" i="67"/>
  <c r="K464" i="67"/>
  <c r="K852" i="67"/>
  <c r="K913" i="67"/>
  <c r="K1254" i="67"/>
  <c r="K557" i="67"/>
  <c r="K103" i="67"/>
  <c r="K1156" i="67"/>
  <c r="K348" i="67"/>
  <c r="K174" i="67"/>
  <c r="K492" i="67"/>
  <c r="K818" i="67"/>
  <c r="K998" i="67"/>
  <c r="K570" i="67"/>
  <c r="K1097" i="67"/>
  <c r="K1232" i="67"/>
  <c r="K775" i="67"/>
  <c r="K1207" i="67"/>
  <c r="K1005" i="67"/>
  <c r="K598" i="67"/>
  <c r="K697" i="67"/>
  <c r="K1227" i="67"/>
  <c r="K1125" i="67"/>
  <c r="K1123" i="67"/>
  <c r="K887" i="67"/>
  <c r="K734" i="67"/>
  <c r="K494" i="67"/>
  <c r="K1182" i="67"/>
  <c r="K1127" i="67"/>
  <c r="K317" i="67"/>
  <c r="K810" i="67"/>
  <c r="K1068" i="67"/>
  <c r="K194" i="67"/>
  <c r="K360" i="67"/>
  <c r="K908" i="67"/>
  <c r="K277" i="67"/>
  <c r="K496" i="67"/>
  <c r="K145" i="67"/>
  <c r="K170" i="67"/>
  <c r="K637" i="67"/>
  <c r="K1001" i="67"/>
  <c r="K1084" i="67"/>
  <c r="K132" i="67"/>
  <c r="K743" i="67"/>
  <c r="K1095" i="67"/>
  <c r="K1161" i="67"/>
  <c r="K84" i="67"/>
  <c r="K622" i="67"/>
  <c r="K605" i="67"/>
  <c r="K610" i="67"/>
  <c r="K916" i="67"/>
  <c r="K906" i="67"/>
  <c r="K123" i="67"/>
  <c r="K46" i="67"/>
  <c r="K1075" i="67"/>
  <c r="K981" i="67"/>
  <c r="K471" i="67"/>
  <c r="K957" i="67"/>
  <c r="K306" i="67"/>
  <c r="K356" i="67"/>
  <c r="K1028" i="67"/>
  <c r="K1130" i="67"/>
  <c r="K1024" i="67"/>
  <c r="K768" i="67"/>
  <c r="K157" i="67"/>
  <c r="K1213" i="67"/>
  <c r="K514" i="67"/>
  <c r="K1216" i="67"/>
  <c r="K366" i="67"/>
  <c r="K693" i="67"/>
  <c r="K1143" i="67"/>
  <c r="K897" i="67"/>
  <c r="K1204" i="67"/>
  <c r="K983" i="67"/>
  <c r="K516" i="67"/>
  <c r="K47" i="67"/>
  <c r="K1189" i="67"/>
  <c r="K506" i="67"/>
  <c r="K629" i="67"/>
  <c r="K1089" i="67"/>
  <c r="K493" i="67"/>
  <c r="K909" i="67"/>
  <c r="K49" i="67"/>
  <c r="K1120" i="67"/>
  <c r="K817" i="67"/>
  <c r="K50" i="67"/>
  <c r="K613" i="67"/>
  <c r="K765" i="67"/>
  <c r="K260" i="67"/>
  <c r="K18" i="67"/>
  <c r="K87" i="67"/>
  <c r="K698" i="67"/>
  <c r="K48" i="67"/>
  <c r="K1131" i="67"/>
  <c r="K993" i="67"/>
  <c r="K207" i="67"/>
  <c r="K838" i="67"/>
  <c r="K756" i="67"/>
  <c r="K423" i="67"/>
  <c r="K422" i="67"/>
  <c r="K287" i="67"/>
  <c r="K320" i="67"/>
  <c r="K683" i="67"/>
  <c r="K469" i="67"/>
  <c r="K1117" i="67"/>
  <c r="K1246" i="67"/>
  <c r="K943" i="67"/>
  <c r="K535" i="67"/>
  <c r="K1264" i="67"/>
  <c r="K1051" i="67"/>
  <c r="K333" i="67"/>
  <c r="K1018" i="67"/>
  <c r="K898" i="67"/>
  <c r="K511" i="67"/>
  <c r="K731" i="67"/>
  <c r="K266" i="67"/>
  <c r="K71" i="67"/>
  <c r="K1237" i="67"/>
  <c r="K879" i="67"/>
  <c r="K888" i="67"/>
  <c r="K14" i="67"/>
  <c r="K141" i="67"/>
  <c r="K180" i="67"/>
  <c r="K716" i="67"/>
  <c r="K179" i="67"/>
  <c r="K358" i="67"/>
  <c r="K289" i="67"/>
  <c r="K791" i="67"/>
  <c r="K1235" i="67"/>
  <c r="K1064" i="67"/>
  <c r="K166" i="67"/>
  <c r="K93" i="67"/>
  <c r="K951" i="67"/>
  <c r="K463" i="67"/>
  <c r="K477" i="67"/>
  <c r="K326" i="67"/>
  <c r="K1144" i="67"/>
  <c r="K804" i="67"/>
  <c r="K769" i="67"/>
  <c r="K1165" i="67"/>
  <c r="K351" i="67"/>
  <c r="K797" i="67"/>
  <c r="K334" i="67"/>
  <c r="K811" i="67"/>
  <c r="K586" i="67"/>
  <c r="K410" i="67"/>
  <c r="K1141" i="67"/>
  <c r="K1096" i="67"/>
  <c r="K937" i="67"/>
  <c r="K499" i="67"/>
  <c r="K39" i="67"/>
  <c r="K60" i="67"/>
  <c r="K833" i="67"/>
  <c r="K375" i="67"/>
  <c r="K662" i="67"/>
  <c r="K628" i="67"/>
  <c r="K190" i="67"/>
  <c r="K386" i="67"/>
  <c r="K62" i="67"/>
  <c r="K518" i="67"/>
  <c r="K192" i="67"/>
  <c r="K708" i="67"/>
  <c r="K560" i="67"/>
  <c r="K904" i="67"/>
  <c r="K324" i="67"/>
  <c r="K1226" i="67"/>
  <c r="K593" i="67"/>
  <c r="K702" i="67"/>
  <c r="K1106" i="67"/>
  <c r="K788" i="67"/>
  <c r="K1195" i="67"/>
  <c r="K503" i="67"/>
  <c r="K868" i="67"/>
  <c r="K1060" i="67"/>
  <c r="K709" i="67"/>
  <c r="K882" i="67"/>
  <c r="K941" i="67"/>
  <c r="K160" i="67"/>
  <c r="K193" i="67"/>
  <c r="K188" i="67"/>
  <c r="K504" i="67"/>
  <c r="K873" i="67"/>
  <c r="K143" i="67"/>
  <c r="K1183" i="67"/>
  <c r="K1258" i="67"/>
  <c r="K692" i="67"/>
  <c r="K457" i="67"/>
  <c r="K689" i="67"/>
  <c r="K137" i="67"/>
  <c r="K304" i="67"/>
  <c r="K571" i="67"/>
  <c r="K332" i="67"/>
  <c r="K24" i="67"/>
  <c r="K319" i="67"/>
  <c r="K184" i="67"/>
  <c r="K718" i="67"/>
  <c r="K886" i="67"/>
  <c r="K524" i="67"/>
  <c r="K424" i="67"/>
  <c r="K30" i="67"/>
  <c r="K795" i="67"/>
  <c r="K844" i="67"/>
  <c r="K568" i="67"/>
  <c r="K776" i="67"/>
  <c r="K312" i="67"/>
  <c r="K862" i="67"/>
  <c r="K958" i="67"/>
  <c r="K616" i="67"/>
  <c r="K832" i="67"/>
  <c r="K254" i="67"/>
  <c r="K849" i="67"/>
  <c r="K172" i="67"/>
  <c r="K117" i="67"/>
  <c r="K195" i="67"/>
  <c r="K276" i="67"/>
  <c r="K403" i="67"/>
  <c r="K41" i="67"/>
  <c r="K563" i="67"/>
  <c r="K659" i="67"/>
  <c r="K1099" i="67"/>
  <c r="K985" i="67"/>
  <c r="K284" i="67"/>
  <c r="K467" i="67"/>
  <c r="K1209" i="67"/>
  <c r="K785" i="67"/>
  <c r="K754" i="67"/>
  <c r="K308" i="67"/>
  <c r="K639" i="67"/>
  <c r="K267" i="67"/>
  <c r="K264" i="67"/>
  <c r="K449" i="67"/>
  <c r="K158" i="67"/>
  <c r="K23" i="67"/>
  <c r="K134" i="67"/>
  <c r="K507" i="67"/>
  <c r="K1122" i="67"/>
  <c r="K512" i="67"/>
  <c r="K942" i="67"/>
  <c r="K80" i="67"/>
  <c r="K302" i="67"/>
  <c r="K367" i="67"/>
  <c r="K1092" i="67"/>
  <c r="K381" i="67"/>
  <c r="K899" i="67"/>
  <c r="K655" i="67"/>
  <c r="K825" i="67"/>
  <c r="K827" i="67"/>
  <c r="K1229" i="67"/>
  <c r="K978" i="67"/>
  <c r="K1208" i="67"/>
  <c r="K1257" i="67"/>
  <c r="K142" i="67"/>
  <c r="K638" i="67"/>
  <c r="K1252" i="67"/>
  <c r="K1052" i="67"/>
  <c r="K625" i="67"/>
  <c r="K373" i="67"/>
  <c r="K1223" i="67"/>
  <c r="K537" i="67"/>
  <c r="K280" i="67"/>
  <c r="K298" i="67"/>
  <c r="K1019" i="67"/>
  <c r="K660" i="67"/>
  <c r="K517" i="67"/>
  <c r="K135" i="67"/>
  <c r="K321" i="67"/>
  <c r="K368" i="67"/>
  <c r="K51" i="67"/>
  <c r="K1200" i="67"/>
  <c r="K509" i="67"/>
  <c r="K1140" i="67"/>
  <c r="K451" i="67"/>
  <c r="K554" i="67"/>
  <c r="K126" i="67"/>
  <c r="K936" i="67"/>
  <c r="K1044" i="67"/>
  <c r="K1239" i="67"/>
  <c r="K72" i="67"/>
  <c r="K733" i="67"/>
  <c r="K1067" i="67"/>
  <c r="K243" i="67"/>
  <c r="K109" i="67"/>
  <c r="K561" i="67"/>
  <c r="K841" i="67"/>
  <c r="K1054" i="67"/>
  <c r="K1121" i="67"/>
  <c r="K1105" i="67"/>
  <c r="K710" i="67"/>
  <c r="K1010" i="67"/>
  <c r="K411" i="67"/>
  <c r="K1107" i="67"/>
  <c r="K764" i="67"/>
  <c r="K206" i="67"/>
  <c r="K96" i="67"/>
  <c r="K529" i="67"/>
  <c r="K29" i="67"/>
  <c r="K578" i="67"/>
  <c r="K52" i="67"/>
  <c r="K83" i="67"/>
  <c r="K763" i="67"/>
  <c r="K815" i="67"/>
  <c r="K3" i="67"/>
  <c r="K1238" i="67"/>
  <c r="K994" i="67"/>
  <c r="K187" i="67"/>
  <c r="K486" i="67"/>
  <c r="K859" i="67"/>
  <c r="K107" i="67"/>
  <c r="K1186" i="67"/>
  <c r="K752" i="67"/>
  <c r="K33" i="67"/>
  <c r="K1167" i="67"/>
  <c r="K255" i="67"/>
  <c r="K654" i="67"/>
  <c r="K780" i="67"/>
  <c r="K204" i="67"/>
  <c r="K1166" i="67"/>
  <c r="K1061" i="67"/>
  <c r="K720" i="67"/>
  <c r="K57" i="67"/>
  <c r="K706" i="67"/>
  <c r="K740" i="67"/>
  <c r="K672" i="67"/>
  <c r="K526" i="67"/>
  <c r="K923" i="67"/>
  <c r="K701" i="67"/>
  <c r="K982" i="67"/>
  <c r="K1192" i="67"/>
  <c r="K315" i="67"/>
  <c r="K751" i="67"/>
  <c r="K246" i="67"/>
  <c r="K670" i="67"/>
  <c r="K564" i="67"/>
  <c r="K809" i="67"/>
  <c r="K807" i="67"/>
  <c r="K113" i="67"/>
  <c r="K473" i="67"/>
  <c r="K458" i="67"/>
  <c r="K790" i="67"/>
  <c r="K684" i="67"/>
  <c r="K592" i="67"/>
  <c r="K1091" i="67"/>
  <c r="K614" i="67"/>
  <c r="K412" i="67"/>
  <c r="K370" i="67"/>
  <c r="K928" i="67"/>
  <c r="K826" i="67"/>
  <c r="K402" i="67"/>
  <c r="K1224" i="67"/>
  <c r="K1076" i="67"/>
  <c r="K150" i="67"/>
  <c r="K1244" i="67"/>
  <c r="K61" i="67"/>
  <c r="K440" i="67"/>
  <c r="K310" i="67"/>
  <c r="K774" i="67"/>
  <c r="K359" i="67"/>
  <c r="K15" i="67"/>
  <c r="K688" i="67"/>
  <c r="K1116" i="67"/>
  <c r="K569" i="67"/>
  <c r="K435" i="67"/>
  <c r="K508" i="67"/>
  <c r="K528" i="67"/>
  <c r="K202" i="67"/>
  <c r="K442" i="67"/>
  <c r="K918" i="67"/>
  <c r="K658" i="67"/>
  <c r="K1132" i="67"/>
  <c r="K209" i="67"/>
  <c r="K95" i="67"/>
  <c r="K735" i="67"/>
  <c r="K515" i="67"/>
  <c r="K847" i="67"/>
  <c r="K115" i="67"/>
  <c r="K415" i="67"/>
  <c r="K967" i="67"/>
  <c r="K331" i="67"/>
  <c r="K618" i="67"/>
  <c r="K290" i="67"/>
  <c r="K430" i="67"/>
  <c r="K154" i="67"/>
  <c r="L275" i="64"/>
  <c r="K275" i="64"/>
  <c r="J275" i="64"/>
  <c r="I275" i="64"/>
  <c r="H275" i="64"/>
  <c r="D144" i="77"/>
  <c r="D850" i="77"/>
  <c r="D649" i="77"/>
  <c r="D1250" i="77"/>
  <c r="D423" i="77"/>
  <c r="D1014" i="77"/>
  <c r="D549" i="77"/>
  <c r="D866" i="77"/>
  <c r="D861" i="77"/>
  <c r="D1072" i="77"/>
  <c r="D1007" i="77"/>
  <c r="D1012" i="77"/>
  <c r="D346" i="77"/>
  <c r="D1035" i="77"/>
  <c r="D290" i="77"/>
  <c r="D1165" i="77"/>
  <c r="D783" i="77"/>
  <c r="D745" i="77"/>
  <c r="D502" i="77"/>
  <c r="D222" i="77"/>
  <c r="D1235" i="77"/>
  <c r="D127" i="77"/>
  <c r="D149" i="77"/>
  <c r="D1138" i="77"/>
  <c r="D77" i="77"/>
  <c r="D584" i="77"/>
  <c r="D1166" i="77"/>
  <c r="D873" i="77"/>
  <c r="D421" i="77"/>
  <c r="D24" i="77"/>
  <c r="D1100" i="77"/>
  <c r="D693" i="77"/>
  <c r="D320" i="77"/>
  <c r="D690" i="77"/>
  <c r="D626" i="77"/>
  <c r="D310" i="77"/>
  <c r="D82" i="77"/>
  <c r="D261" i="77"/>
  <c r="D1245" i="77"/>
  <c r="D375" i="77"/>
  <c r="D606" i="77"/>
  <c r="D102" i="77"/>
  <c r="D730" i="77"/>
  <c r="D197" i="77"/>
  <c r="D1118" i="77"/>
  <c r="D993" i="77"/>
  <c r="D654" i="77"/>
  <c r="D89" i="77"/>
  <c r="D750" i="77"/>
  <c r="D1226" i="77"/>
  <c r="D39" i="77"/>
  <c r="D225" i="77"/>
  <c r="D721" i="77"/>
  <c r="D120" i="77"/>
  <c r="D505" i="77"/>
  <c r="D832" i="77"/>
  <c r="D343" i="77"/>
  <c r="D1090" i="77"/>
  <c r="D1251" i="77"/>
  <c r="D468" i="77"/>
  <c r="D519" i="77"/>
  <c r="D1181" i="77"/>
  <c r="D1142" i="77"/>
  <c r="D661" i="77"/>
  <c r="D130" i="77"/>
  <c r="D990" i="77"/>
  <c r="D1087" i="77"/>
  <c r="D495" i="77"/>
  <c r="D239" i="77"/>
  <c r="D696" i="77"/>
  <c r="D712" i="77"/>
  <c r="D238" i="77"/>
  <c r="D316" i="77"/>
  <c r="D1252" i="77"/>
  <c r="D1029" i="77"/>
  <c r="D692" i="77"/>
  <c r="D12" i="77"/>
  <c r="D379" i="77"/>
  <c r="D514" i="77"/>
  <c r="D1048" i="77"/>
  <c r="D26" i="77"/>
  <c r="D819" i="77"/>
  <c r="D49" i="77"/>
  <c r="D475" i="77"/>
  <c r="D1093" i="77"/>
  <c r="D551" i="77"/>
  <c r="D162" i="77"/>
  <c r="D1024" i="77"/>
  <c r="D1091" i="77"/>
  <c r="D1003" i="77"/>
  <c r="D798" i="77"/>
  <c r="D237" i="77"/>
  <c r="D348" i="77"/>
  <c r="D996" i="77"/>
  <c r="D47" i="77"/>
  <c r="D909" i="77"/>
  <c r="D249" i="77"/>
  <c r="D4" i="77"/>
  <c r="D927" i="77"/>
  <c r="D1112" i="77"/>
  <c r="D312" i="77"/>
  <c r="D886" i="77"/>
  <c r="D703" i="77"/>
  <c r="D815" i="77"/>
  <c r="D530" i="77"/>
  <c r="D333" i="77"/>
  <c r="D75" i="77"/>
  <c r="D880" i="77"/>
  <c r="D586" i="77"/>
  <c r="D318" i="77"/>
  <c r="D1039" i="77"/>
  <c r="D430" i="77"/>
  <c r="D704" i="77"/>
  <c r="D160" i="77"/>
  <c r="D752" i="77"/>
  <c r="D1130" i="77"/>
  <c r="D1028" i="77"/>
  <c r="D853" i="77"/>
  <c r="D427" i="77"/>
  <c r="D1193" i="77"/>
  <c r="D565" i="77"/>
  <c r="D722" i="77"/>
  <c r="D548" i="77"/>
  <c r="D731" i="77"/>
  <c r="D680" i="77"/>
  <c r="D230" i="77"/>
  <c r="D865" i="77"/>
  <c r="D10" i="77"/>
  <c r="D1086" i="77"/>
  <c r="D328" i="77"/>
  <c r="D1117" i="77"/>
  <c r="D914" i="77"/>
  <c r="D334" i="77"/>
  <c r="D689" i="77"/>
  <c r="D716" i="77"/>
  <c r="D557" i="77"/>
  <c r="D137" i="77"/>
  <c r="D1216" i="77"/>
  <c r="D8" i="77"/>
  <c r="D1015" i="77"/>
  <c r="D658" i="77"/>
  <c r="D449" i="77"/>
  <c r="D260" i="77"/>
  <c r="D939" i="77"/>
  <c r="D1020" i="77"/>
  <c r="D172" i="77"/>
  <c r="D518" i="77"/>
  <c r="D1257" i="77"/>
  <c r="D16" i="77"/>
  <c r="D631" i="77"/>
  <c r="D1148" i="77"/>
  <c r="D477" i="77"/>
  <c r="D1128" i="77"/>
  <c r="D462" i="77"/>
  <c r="D72" i="77"/>
  <c r="D1021" i="77"/>
  <c r="D899" i="77"/>
  <c r="D420" i="77"/>
  <c r="D393" i="77"/>
  <c r="D1064" i="77"/>
  <c r="D995" i="77"/>
  <c r="D32" i="77"/>
  <c r="D143" i="77"/>
  <c r="D467" i="77"/>
  <c r="D1049" i="77"/>
  <c r="D809" i="77"/>
  <c r="D651" i="77"/>
  <c r="D660" i="77"/>
  <c r="D1195" i="77"/>
  <c r="D766" i="77"/>
  <c r="D165" i="77"/>
  <c r="D532" i="77"/>
  <c r="D1046" i="77"/>
  <c r="D117" i="77"/>
  <c r="D195" i="77"/>
  <c r="D29" i="77"/>
  <c r="D913" i="77"/>
  <c r="D250" i="77"/>
  <c r="D1121" i="77"/>
  <c r="D1027" i="77"/>
  <c r="D892" i="77"/>
  <c r="D1230" i="77"/>
  <c r="D632" i="77"/>
  <c r="D202" i="77"/>
  <c r="D625" i="77"/>
  <c r="D619" i="77"/>
  <c r="D1094" i="77"/>
  <c r="D342" i="77"/>
  <c r="D915" i="77"/>
  <c r="D737" i="77"/>
  <c r="D555" i="77"/>
  <c r="D920" i="77"/>
  <c r="D858" i="77"/>
  <c r="D457" i="77"/>
  <c r="D558" i="77"/>
  <c r="D145" i="77"/>
  <c r="D254" i="77"/>
  <c r="D27" i="77"/>
  <c r="D1183" i="77"/>
  <c r="D1031" i="77"/>
  <c r="D402" i="77"/>
  <c r="D1179" i="77"/>
  <c r="D297" i="77"/>
  <c r="D1188" i="77"/>
  <c r="D564" i="77"/>
  <c r="D286" i="77"/>
  <c r="D105" i="77"/>
  <c r="D618" i="77"/>
  <c r="D23" i="77"/>
  <c r="D600" i="77"/>
  <c r="D58" i="77"/>
  <c r="D426" i="77"/>
  <c r="D41" i="77"/>
  <c r="D211" i="77"/>
  <c r="D134" i="77"/>
  <c r="D604" i="77"/>
  <c r="D291" i="77"/>
  <c r="D319" i="77"/>
  <c r="D56" i="77"/>
  <c r="D582" i="77"/>
  <c r="D637" i="77"/>
  <c r="D987" i="77"/>
  <c r="D570" i="77"/>
  <c r="D470" i="77"/>
  <c r="D681" i="77"/>
  <c r="D1189" i="77"/>
  <c r="D366" i="77"/>
  <c r="D772" i="77"/>
  <c r="D327" i="77"/>
  <c r="D834" i="77"/>
  <c r="D587" i="77"/>
  <c r="D243" i="77"/>
  <c r="D802" i="77"/>
  <c r="D158" i="77"/>
  <c r="D434" i="77"/>
  <c r="D408" i="77"/>
  <c r="D679" i="77"/>
  <c r="D272" i="77"/>
  <c r="D33" i="77"/>
  <c r="D763" i="77"/>
  <c r="D276" i="77"/>
  <c r="D854" i="77"/>
  <c r="D1224" i="77"/>
  <c r="D870" i="77"/>
  <c r="D1000" i="77"/>
  <c r="D607" i="77"/>
  <c r="D630" i="77"/>
  <c r="D571" i="77"/>
  <c r="D51" i="77"/>
  <c r="D1204" i="77"/>
  <c r="D1042" i="77"/>
  <c r="D890" i="77"/>
  <c r="D508" i="77"/>
  <c r="D895" i="77"/>
  <c r="D1168" i="77"/>
  <c r="D753" i="77"/>
  <c r="D341" i="77"/>
  <c r="D119" i="77"/>
  <c r="D643" i="77"/>
  <c r="D583" i="77"/>
  <c r="D901" i="77"/>
  <c r="D678" i="77"/>
  <c r="D302" i="77"/>
  <c r="D634" i="77"/>
  <c r="D1082" i="77"/>
  <c r="D771" i="77"/>
  <c r="D378" i="77"/>
  <c r="D275" i="77"/>
  <c r="D547" i="77"/>
  <c r="D36" i="77"/>
  <c r="D1032" i="77"/>
  <c r="D670" i="77"/>
  <c r="D73" i="77"/>
  <c r="D561" i="77"/>
  <c r="D687" i="77"/>
  <c r="D46" i="77"/>
  <c r="D523" i="77"/>
  <c r="D793" i="77"/>
  <c r="D273" i="77"/>
  <c r="D44" i="77"/>
  <c r="D1234" i="77"/>
  <c r="D1071" i="77"/>
  <c r="D377" i="77"/>
  <c r="D764" i="77"/>
  <c r="D686" i="77"/>
  <c r="D1067" i="77"/>
  <c r="D338" i="77"/>
  <c r="D759" i="77"/>
  <c r="D911" i="77"/>
  <c r="D852" i="77"/>
  <c r="D941" i="77"/>
  <c r="D864" i="77"/>
  <c r="D301" i="77"/>
  <c r="D81" i="77"/>
  <c r="D1258" i="77"/>
  <c r="D354" i="77"/>
  <c r="D860" i="77"/>
  <c r="D374" i="77"/>
  <c r="D559" i="77"/>
  <c r="D170" i="77"/>
  <c r="D88" i="77"/>
  <c r="D118" i="77"/>
  <c r="D308" i="77"/>
  <c r="D335" i="77"/>
  <c r="D516" i="77"/>
  <c r="D388" i="77"/>
  <c r="D1059" i="77"/>
  <c r="D638" i="77"/>
  <c r="D812" i="77"/>
  <c r="D391" i="77"/>
  <c r="D384" i="77"/>
  <c r="D1065" i="77"/>
  <c r="D1186" i="77"/>
  <c r="D74" i="77"/>
  <c r="D271" i="77"/>
  <c r="D566" i="77"/>
  <c r="D1207" i="77"/>
  <c r="D257" i="77"/>
  <c r="D1208" i="77"/>
  <c r="D104" i="77"/>
  <c r="D212" i="77"/>
  <c r="D483" i="77"/>
  <c r="D669" i="77"/>
  <c r="D978" i="77"/>
  <c r="D110" i="77"/>
  <c r="D288" i="77"/>
  <c r="D358" i="77"/>
  <c r="D757" i="77"/>
  <c r="D1083" i="77"/>
  <c r="D330" i="77"/>
  <c r="D433" i="77"/>
  <c r="D818" i="77"/>
  <c r="D246" i="77"/>
  <c r="D52" i="77"/>
  <c r="D224" i="77"/>
  <c r="D125" i="77"/>
  <c r="D213" i="77"/>
  <c r="D1151" i="77"/>
  <c r="D1238" i="77"/>
  <c r="D840" i="77"/>
  <c r="D754" i="77"/>
  <c r="D591" i="77"/>
  <c r="D888" i="77"/>
  <c r="D40" i="77"/>
  <c r="D755" i="77"/>
  <c r="D326" i="77"/>
  <c r="D601" i="77"/>
  <c r="D554" i="77"/>
  <c r="D386" i="77"/>
  <c r="D1038" i="77"/>
  <c r="D552" i="77"/>
  <c r="D283" i="77"/>
  <c r="D986" i="77"/>
  <c r="D92" i="77"/>
  <c r="D706" i="77"/>
  <c r="D1239" i="77"/>
  <c r="D774" i="77"/>
  <c r="D128" i="77"/>
  <c r="D644" i="77"/>
  <c r="D946" i="77"/>
  <c r="D597" i="77"/>
  <c r="D203" i="77"/>
  <c r="D747" i="77"/>
  <c r="D538" i="77"/>
  <c r="D45" i="77"/>
  <c r="D746" i="77"/>
  <c r="D91" i="77"/>
  <c r="D218" i="77"/>
  <c r="D869" i="77"/>
  <c r="D124" i="77"/>
  <c r="D1044" i="77"/>
  <c r="D428" i="77"/>
  <c r="D624" i="77"/>
  <c r="D1013" i="77"/>
  <c r="D1096" i="77"/>
  <c r="D1034" i="77"/>
  <c r="D794" i="77"/>
  <c r="D38" i="77"/>
  <c r="D675" i="77"/>
  <c r="D786" i="77"/>
  <c r="D526" i="77"/>
  <c r="D1152" i="77"/>
  <c r="D882" i="77"/>
  <c r="D115" i="77"/>
  <c r="D823" i="77"/>
  <c r="D440" i="77"/>
  <c r="D533" i="77"/>
  <c r="D1122" i="77"/>
  <c r="D498" i="77"/>
  <c r="D415" i="77"/>
  <c r="D280" i="77"/>
  <c r="D1017" i="77"/>
  <c r="D278" i="77"/>
  <c r="D487" i="77"/>
  <c r="D55" i="77"/>
  <c r="D768" i="77"/>
  <c r="D765" i="77"/>
  <c r="D531" i="77"/>
  <c r="D708" i="77"/>
  <c r="D1255" i="77"/>
  <c r="D835" i="77"/>
  <c r="D900" i="77"/>
  <c r="D140" i="77"/>
  <c r="D452" i="77"/>
  <c r="D353" i="77"/>
  <c r="D1036" i="77"/>
  <c r="D799" i="77"/>
  <c r="D114" i="77"/>
  <c r="D792" i="77"/>
  <c r="D780" i="77"/>
  <c r="D63" i="77"/>
  <c r="D1164" i="77"/>
  <c r="D279" i="77"/>
  <c r="D612" i="77"/>
  <c r="D424" i="77"/>
  <c r="D805" i="77"/>
  <c r="D442" i="77"/>
  <c r="D885" i="77"/>
  <c r="D422" i="77"/>
  <c r="D369" i="77"/>
  <c r="D357" i="77"/>
  <c r="D1231" i="77"/>
  <c r="D340" i="77"/>
  <c r="D1256" i="77"/>
  <c r="D938" i="77"/>
  <c r="D1146" i="77"/>
  <c r="D186" i="77"/>
  <c r="D723" i="77"/>
  <c r="D1212" i="77"/>
  <c r="D445" i="77"/>
  <c r="D1116" i="77"/>
  <c r="D635" i="77"/>
  <c r="D1080" i="77"/>
  <c r="D484" i="77"/>
  <c r="D572" i="77"/>
  <c r="D344" i="77"/>
  <c r="D1176" i="77"/>
  <c r="D277" i="77"/>
  <c r="D385" i="77"/>
  <c r="D842" i="77"/>
  <c r="D773" i="77"/>
  <c r="D776" i="77"/>
  <c r="D57" i="77"/>
  <c r="D37" i="77"/>
  <c r="D235" i="77"/>
  <c r="D724" i="77"/>
  <c r="D719" i="77"/>
  <c r="D729" i="77"/>
  <c r="D1019" i="77"/>
  <c r="D1009" i="77"/>
  <c r="D1124" i="77"/>
  <c r="D942" i="77"/>
  <c r="D1070" i="77"/>
  <c r="D876" i="77"/>
  <c r="D893" i="77"/>
  <c r="D332" i="77"/>
  <c r="D714" i="77"/>
  <c r="D1115" i="77"/>
  <c r="D735" i="77"/>
  <c r="D141" i="77"/>
  <c r="D1023" i="77"/>
  <c r="D682" i="77"/>
  <c r="D1149" i="77"/>
  <c r="D352" i="77"/>
  <c r="D1180" i="77"/>
  <c r="D925" i="77"/>
  <c r="D22" i="77"/>
  <c r="D932" i="77"/>
  <c r="D1085" i="77"/>
  <c r="D1209" i="77"/>
  <c r="D985" i="77"/>
  <c r="D1202" i="77"/>
  <c r="D139" i="77"/>
  <c r="D242" i="77"/>
  <c r="D621" i="77"/>
  <c r="D711" i="77"/>
  <c r="D828" i="77"/>
  <c r="D394" i="77"/>
  <c r="D471" i="77"/>
  <c r="D1076" i="77"/>
  <c r="D412" i="77"/>
  <c r="D292" i="77"/>
  <c r="D1088" i="77"/>
  <c r="D1131" i="77"/>
  <c r="D390" i="77"/>
  <c r="D1158" i="77"/>
  <c r="D53" i="77"/>
  <c r="D220" i="77"/>
  <c r="D97" i="77"/>
  <c r="D355" i="77"/>
  <c r="D944" i="77"/>
  <c r="D1005" i="77"/>
  <c r="D490" i="77"/>
  <c r="D362" i="77"/>
  <c r="D234" i="77"/>
  <c r="D473" i="77"/>
  <c r="D844" i="77"/>
  <c r="D808" i="77"/>
  <c r="D168" i="77"/>
  <c r="D862" i="77"/>
  <c r="D1249" i="77"/>
  <c r="D947" i="77"/>
  <c r="D42" i="77"/>
  <c r="D206" i="77"/>
  <c r="D543" i="77"/>
  <c r="D175" i="77"/>
  <c r="D628" i="77"/>
  <c r="D6" i="77"/>
  <c r="D86" i="77"/>
  <c r="D622" i="77"/>
  <c r="D977" i="77"/>
  <c r="D123" i="77"/>
  <c r="D981" i="77"/>
  <c r="D429" i="77"/>
  <c r="D1068" i="77"/>
  <c r="D1218" i="77"/>
  <c r="D85" i="77"/>
  <c r="D795" i="77"/>
  <c r="D872" i="77"/>
  <c r="D1237" i="77"/>
  <c r="D479" i="77"/>
  <c r="D928" i="77"/>
  <c r="D1075" i="77"/>
  <c r="D673" i="77"/>
  <c r="D1107" i="77"/>
  <c r="D1214" i="77"/>
  <c r="D187" i="77"/>
  <c r="D710" i="77"/>
  <c r="D1098" i="77"/>
  <c r="D934" i="77"/>
  <c r="D1196" i="77"/>
  <c r="D640" i="77"/>
  <c r="D1145" i="77"/>
  <c r="D50" i="77"/>
  <c r="D182" i="77"/>
  <c r="D1136" i="77"/>
  <c r="D997" i="77"/>
  <c r="D438" i="77"/>
  <c r="D245" i="77"/>
  <c r="D839" i="77"/>
  <c r="D767" i="77"/>
  <c r="D1132" i="77"/>
  <c r="D1063" i="77"/>
  <c r="D562" i="77"/>
  <c r="D513" i="77"/>
  <c r="D447" i="77"/>
  <c r="D1004" i="77"/>
  <c r="D1123" i="77"/>
  <c r="D727" i="77"/>
  <c r="D486" i="77"/>
  <c r="D615" i="77"/>
  <c r="D1157" i="77"/>
  <c r="D613" i="77"/>
  <c r="D653" i="77"/>
  <c r="D129" i="77"/>
  <c r="D926" i="77"/>
  <c r="D1201" i="77"/>
  <c r="D1089" i="77"/>
  <c r="D936" i="77"/>
  <c r="D189" i="77"/>
  <c r="D641" i="77"/>
  <c r="D979" i="77"/>
  <c r="D373" i="77"/>
  <c r="D300" i="77"/>
  <c r="D321" i="77"/>
  <c r="D695" i="77"/>
  <c r="D672" i="77"/>
  <c r="D756" i="77"/>
  <c r="D103" i="77"/>
  <c r="D762" i="77"/>
  <c r="D512" i="77"/>
  <c r="D1236" i="77"/>
  <c r="D1169" i="77"/>
  <c r="D868" i="77"/>
  <c r="D289" i="77"/>
  <c r="D609" i="77"/>
  <c r="D1260" i="77"/>
  <c r="D191" i="77"/>
  <c r="D602" i="77"/>
  <c r="D1160" i="77"/>
  <c r="D309" i="77"/>
  <c r="D534" i="77"/>
  <c r="D1175" i="77"/>
  <c r="D945" i="77"/>
  <c r="D387" i="77"/>
  <c r="D544" i="77"/>
  <c r="D684" i="77"/>
  <c r="D702" i="77"/>
  <c r="D998" i="77"/>
  <c r="D1194" i="77"/>
  <c r="D339" i="77"/>
  <c r="D368" i="77"/>
  <c r="D1229" i="77"/>
  <c r="D736" i="77"/>
  <c r="D1058" i="77"/>
  <c r="D176" i="77"/>
  <c r="D94" i="77"/>
  <c r="D65" i="77"/>
  <c r="D314" i="77"/>
  <c r="D633" i="77"/>
  <c r="D807" i="77"/>
  <c r="D529" i="77"/>
  <c r="D90" i="77"/>
  <c r="D236" i="77"/>
  <c r="D410" i="77"/>
  <c r="D337" i="77"/>
  <c r="D1198" i="77"/>
  <c r="D1242" i="77"/>
  <c r="D80" i="77"/>
  <c r="D1053" i="77"/>
  <c r="D313" i="77"/>
  <c r="D829" i="77"/>
  <c r="D796" i="77"/>
  <c r="D304" i="77"/>
  <c r="D800" i="77"/>
  <c r="D1092" i="77"/>
  <c r="D417" i="77"/>
  <c r="D855" i="77"/>
  <c r="D822" i="77"/>
  <c r="D650" i="77"/>
  <c r="D163" i="77"/>
  <c r="D553" i="77"/>
  <c r="D188" i="77"/>
  <c r="D989" i="77"/>
  <c r="D851" i="77"/>
  <c r="D1055" i="77"/>
  <c r="D322" i="77"/>
  <c r="D317" i="77"/>
  <c r="D132" i="77"/>
  <c r="D463" i="77"/>
  <c r="D733" i="77"/>
  <c r="D469" i="77"/>
  <c r="D578" i="77"/>
  <c r="D1155" i="77"/>
  <c r="D707" i="77"/>
  <c r="D879" i="77"/>
  <c r="D205" i="77"/>
  <c r="D751" i="77"/>
  <c r="D777" i="77"/>
  <c r="D208" i="77"/>
  <c r="D152" i="77"/>
  <c r="D1174" i="77"/>
  <c r="D1222" i="77"/>
  <c r="D1192" i="77"/>
  <c r="D657" i="77"/>
  <c r="D1025" i="77"/>
  <c r="D70" i="77"/>
  <c r="D921" i="77"/>
  <c r="D1016" i="77"/>
  <c r="D1081" i="77"/>
  <c r="D787" i="77"/>
  <c r="D177" i="77"/>
  <c r="D389" i="77"/>
  <c r="D474" i="77"/>
  <c r="D656" i="77"/>
  <c r="D1217" i="77"/>
  <c r="D916" i="77"/>
  <c r="D1129" i="77"/>
  <c r="D520" i="77"/>
  <c r="D536" i="77"/>
  <c r="D407" i="77"/>
  <c r="D1210" i="77"/>
  <c r="D324" i="77"/>
  <c r="D614" i="77"/>
  <c r="D382" i="77"/>
  <c r="D116" i="77"/>
  <c r="D859" i="77"/>
  <c r="D274" i="77"/>
  <c r="D84" i="77"/>
  <c r="D510" i="77"/>
  <c r="D241" i="77"/>
  <c r="D806" i="77"/>
  <c r="D652" i="77"/>
  <c r="D107" i="77"/>
  <c r="D54" i="77"/>
  <c r="D608" i="77"/>
  <c r="D874" i="77"/>
  <c r="D164" i="77"/>
  <c r="D598" i="77"/>
  <c r="D263" i="77"/>
  <c r="D266" i="77"/>
  <c r="D655" i="77"/>
  <c r="D1246" i="77"/>
  <c r="D215" i="77"/>
  <c r="D1062" i="77"/>
  <c r="D1134" i="77"/>
  <c r="D138" i="77"/>
  <c r="D171" i="77"/>
  <c r="D1106" i="77"/>
  <c r="D413" i="77"/>
  <c r="D824" i="77"/>
  <c r="D465" i="77"/>
  <c r="D96" i="77"/>
  <c r="D742" i="77"/>
  <c r="D1240" i="77"/>
  <c r="D204" i="77"/>
  <c r="D156" i="77"/>
  <c r="D688" i="77"/>
  <c r="D522" i="77"/>
  <c r="D580" i="77"/>
  <c r="D443" i="77"/>
  <c r="D329" i="77"/>
  <c r="D821" i="77"/>
  <c r="D574" i="77"/>
  <c r="D924" i="77"/>
  <c r="D573" i="77"/>
  <c r="D1232" i="77"/>
  <c r="D1172" i="77"/>
  <c r="D151" i="77"/>
  <c r="D1001" i="77"/>
  <c r="D265" i="77"/>
  <c r="D432" i="77"/>
  <c r="D581" i="77"/>
  <c r="D161" i="77"/>
  <c r="D416" i="77"/>
  <c r="D216" i="77"/>
  <c r="D98" i="77"/>
  <c r="D804" i="77"/>
  <c r="D825" i="77"/>
  <c r="D749" i="77"/>
  <c r="D504" i="77"/>
  <c r="D500" i="77"/>
  <c r="D992" i="77"/>
  <c r="D455" i="77"/>
  <c r="D133" i="77"/>
  <c r="D356" i="77"/>
  <c r="D1030" i="77"/>
  <c r="D881" i="77"/>
  <c r="D229" i="77"/>
  <c r="D146" i="77"/>
  <c r="D11" i="77"/>
  <c r="D620" i="77"/>
  <c r="D820" i="77"/>
  <c r="D159" i="77"/>
  <c r="D803" i="77"/>
  <c r="D1244" i="77"/>
  <c r="D1125" i="77"/>
  <c r="D43" i="77"/>
  <c r="D214" i="77"/>
  <c r="D639" i="77"/>
  <c r="D507" i="77"/>
  <c r="D1109" i="77"/>
  <c r="D398" i="77"/>
  <c r="D662" i="77"/>
  <c r="D743" i="77"/>
  <c r="D848" i="77"/>
  <c r="D623" i="77"/>
  <c r="D515" i="77"/>
  <c r="D664" i="77"/>
  <c r="D184" i="77"/>
  <c r="D17" i="77"/>
  <c r="D501" i="77"/>
  <c r="D448" i="77"/>
  <c r="D1022" i="77"/>
  <c r="D665" i="77"/>
  <c r="D270" i="77"/>
  <c r="D1215" i="77"/>
  <c r="D268" i="77"/>
  <c r="D797" i="77"/>
  <c r="D1010" i="77"/>
  <c r="D1233" i="77"/>
  <c r="D1187" i="77"/>
  <c r="D227" i="77"/>
  <c r="D209" i="77"/>
  <c r="D1167" i="77"/>
  <c r="D739" i="77"/>
  <c r="D499" i="77"/>
  <c r="D376" i="77"/>
  <c r="D849" i="77"/>
  <c r="D1137" i="77"/>
  <c r="D1108" i="77"/>
  <c r="D734" i="77"/>
  <c r="D1102" i="77"/>
  <c r="D113" i="77"/>
  <c r="D732" i="77"/>
  <c r="D380" i="77"/>
  <c r="D194" i="77"/>
  <c r="D193" i="77"/>
  <c r="D95" i="77"/>
  <c r="D585" i="77"/>
  <c r="D1162" i="77"/>
  <c r="D281" i="77"/>
  <c r="D760" i="77"/>
  <c r="D535" i="77"/>
  <c r="D857" i="77"/>
  <c r="D28" i="77"/>
  <c r="D488" i="77"/>
  <c r="D153" i="77"/>
  <c r="D1185" i="77"/>
  <c r="D367" i="77"/>
  <c r="D1147" i="77"/>
  <c r="D816" i="77"/>
  <c r="D494" i="77"/>
  <c r="D907" i="77"/>
  <c r="D315" i="77"/>
  <c r="D1040" i="77"/>
  <c r="D1206" i="77"/>
  <c r="D136" i="77"/>
  <c r="D109" i="77"/>
  <c r="D642" i="77"/>
  <c r="D360" i="77"/>
  <c r="D69" i="77"/>
  <c r="D258" i="77"/>
  <c r="D150" i="77"/>
  <c r="D480" i="77"/>
  <c r="D323" i="77"/>
  <c r="D1043" i="77"/>
  <c r="D1084" i="77"/>
  <c r="D917" i="77"/>
  <c r="D196" i="77"/>
  <c r="D414" i="77"/>
  <c r="D364" i="77"/>
  <c r="D472" i="77"/>
  <c r="D826" i="77"/>
  <c r="D1097" i="77"/>
  <c r="D683" i="77"/>
  <c r="D525" i="77"/>
  <c r="D929" i="77"/>
  <c r="D244" i="77"/>
  <c r="D331" i="77"/>
  <c r="D1161" i="77"/>
  <c r="D1259" i="77"/>
  <c r="D267" i="77"/>
  <c r="D233" i="77"/>
  <c r="D579" i="77"/>
  <c r="D616" i="77"/>
  <c r="D1051" i="77"/>
  <c r="D350" i="77"/>
  <c r="D190" i="77"/>
  <c r="D999" i="77"/>
  <c r="D788" i="77"/>
  <c r="D713" i="77"/>
  <c r="D666" i="77"/>
  <c r="D891" i="77"/>
  <c r="D418" i="77"/>
  <c r="D1060" i="77"/>
  <c r="D71" i="77"/>
  <c r="D898" i="77"/>
  <c r="D1052" i="77"/>
  <c r="D253" i="77"/>
  <c r="D492" i="77"/>
  <c r="D404" i="77"/>
  <c r="D910" i="77"/>
  <c r="D1184" i="77"/>
  <c r="D466" i="77"/>
  <c r="D741" i="77"/>
  <c r="D83" i="77"/>
  <c r="D34" i="77"/>
  <c r="D1143" i="77"/>
  <c r="D372" i="77"/>
  <c r="D405" i="77"/>
  <c r="D482" i="77"/>
  <c r="D403" i="77"/>
  <c r="D425" i="77"/>
  <c r="D894" i="77"/>
  <c r="D444" i="77"/>
  <c r="D411" i="77"/>
  <c r="D284" i="77"/>
  <c r="D293" i="77"/>
  <c r="D1253" i="77"/>
  <c r="D269" i="77"/>
  <c r="D948" i="77"/>
  <c r="D610" i="77"/>
  <c r="D347" i="77"/>
  <c r="D1037" i="77"/>
  <c r="D180" i="77"/>
  <c r="D509" i="77"/>
  <c r="D801" i="77"/>
  <c r="D461" i="77"/>
  <c r="D25" i="77"/>
  <c r="D1139" i="77"/>
  <c r="D306" i="77"/>
  <c r="D694" i="77"/>
  <c r="D401" i="77"/>
  <c r="D871" i="77"/>
  <c r="D1153" i="77"/>
  <c r="D589" i="77"/>
  <c r="D599" i="77"/>
  <c r="D738" i="77"/>
  <c r="D154" i="77"/>
  <c r="D875" i="77"/>
  <c r="D830" i="77"/>
  <c r="D725" i="77"/>
  <c r="D506" i="77"/>
  <c r="D1074" i="77"/>
  <c r="D19" i="77"/>
  <c r="D546" i="77"/>
  <c r="D1171" i="77"/>
  <c r="D298" i="77"/>
  <c r="D674" i="77"/>
  <c r="D1261" i="77"/>
  <c r="D550" i="77"/>
  <c r="D671" i="77"/>
  <c r="D1140" i="77"/>
  <c r="D491" i="77"/>
  <c r="D877" i="77"/>
  <c r="D560" i="77"/>
  <c r="D1223" i="77"/>
  <c r="D166" i="77"/>
  <c r="D575" i="77"/>
  <c r="D199" i="77"/>
  <c r="D1099" i="77"/>
  <c r="D645" i="77"/>
  <c r="D1054" i="77"/>
  <c r="D31" i="77"/>
  <c r="D437" i="77"/>
  <c r="D922" i="77"/>
  <c r="D503" i="77"/>
  <c r="D371" i="77"/>
  <c r="D436" i="77"/>
  <c r="D135" i="77"/>
  <c r="D21" i="77"/>
  <c r="D1033" i="77"/>
  <c r="D30" i="77"/>
  <c r="D994" i="77"/>
  <c r="D1041" i="77"/>
  <c r="D605" i="77"/>
  <c r="D1173" i="77"/>
  <c r="D627" i="77"/>
  <c r="D87" i="77"/>
  <c r="D221" i="77"/>
  <c r="D811" i="77"/>
  <c r="D847" i="77"/>
  <c r="D539" i="77"/>
  <c r="D775" i="77"/>
  <c r="D200" i="77"/>
  <c r="D5" i="77"/>
  <c r="D1061" i="77"/>
  <c r="D406" i="77"/>
  <c r="D79" i="77"/>
  <c r="D325" i="77"/>
  <c r="D833" i="77"/>
  <c r="D1113" i="77"/>
  <c r="D744" i="77"/>
  <c r="D988" i="77"/>
  <c r="D167" i="77"/>
  <c r="D563" i="77"/>
  <c r="D810" i="77"/>
  <c r="D1200" i="77"/>
  <c r="D813" i="77"/>
  <c r="D761" i="77"/>
  <c r="D262" i="77"/>
  <c r="D307" i="77"/>
  <c r="D984" i="77"/>
  <c r="D1006" i="77"/>
  <c r="D1227" i="77"/>
  <c r="D1221" i="77"/>
  <c r="D846" i="77"/>
  <c r="D629" i="77"/>
  <c r="D13" i="77"/>
  <c r="D248" i="77"/>
  <c r="D1073" i="77"/>
  <c r="D685" i="77"/>
  <c r="D1126" i="77"/>
  <c r="D217" i="77"/>
  <c r="D524" i="77"/>
  <c r="D1045" i="77"/>
  <c r="D35" i="77"/>
  <c r="D1228" i="77"/>
  <c r="D282" i="77"/>
  <c r="D409" i="77"/>
  <c r="D1170" i="77"/>
  <c r="D351" i="77"/>
  <c r="D419" i="77"/>
  <c r="D68" i="77"/>
  <c r="D646" i="77"/>
  <c r="D1225" i="77"/>
  <c r="D1144" i="77"/>
  <c r="D78" i="77"/>
  <c r="D1135" i="77"/>
  <c r="D717" i="77"/>
  <c r="D663" i="77"/>
  <c r="D395" i="77"/>
  <c r="D451" i="77"/>
  <c r="D345" i="77"/>
  <c r="D943" i="77"/>
  <c r="D1205" i="77"/>
  <c r="D1127" i="77"/>
  <c r="D201" i="77"/>
  <c r="D207" i="77"/>
  <c r="D1254" i="77"/>
  <c r="D108" i="77"/>
  <c r="D381" i="77"/>
  <c r="D841" i="77"/>
  <c r="D556" i="77"/>
  <c r="D902" i="77"/>
  <c r="D1050" i="77"/>
  <c r="D567" i="77"/>
  <c r="D446" i="77"/>
  <c r="D285" i="77"/>
  <c r="D697" i="77"/>
  <c r="D303" i="77"/>
  <c r="D148" i="77"/>
  <c r="D392" i="77"/>
  <c r="D790" i="77"/>
  <c r="D596" i="77"/>
  <c r="D247" i="77"/>
  <c r="D867" i="77"/>
  <c r="D933" i="77"/>
  <c r="D1197" i="77"/>
  <c r="D1120" i="77"/>
  <c r="D431" i="77"/>
  <c r="D1178" i="77"/>
  <c r="D728" i="77"/>
  <c r="D295" i="77"/>
  <c r="D1163" i="77"/>
  <c r="D617" i="77"/>
  <c r="D62" i="77"/>
  <c r="D460" i="77"/>
  <c r="D677" i="77"/>
  <c r="D1114" i="77"/>
  <c r="D226" i="77"/>
  <c r="D576" i="77"/>
  <c r="D198" i="77"/>
  <c r="D923" i="77"/>
  <c r="D48" i="77"/>
  <c r="D843" i="77"/>
  <c r="D1150" i="77"/>
  <c r="D142" i="77"/>
  <c r="D545" i="77"/>
  <c r="D748" i="77"/>
  <c r="D232" i="77"/>
  <c r="D178" i="77"/>
  <c r="D228" i="77"/>
  <c r="D1095" i="77"/>
  <c r="D481" i="77"/>
  <c r="D9" i="77"/>
  <c r="D740" i="77"/>
  <c r="D1078" i="77"/>
  <c r="D131" i="77"/>
  <c r="D1056" i="77"/>
  <c r="D464" i="77"/>
  <c r="D594" i="77"/>
  <c r="D1047" i="77"/>
  <c r="D305" i="77"/>
  <c r="D884" i="77"/>
  <c r="D294" i="77"/>
  <c r="D897" i="77"/>
  <c r="D121" i="77"/>
  <c r="D76" i="77"/>
  <c r="D770" i="77"/>
  <c r="D668" i="77"/>
  <c r="D542" i="77"/>
  <c r="D106" i="77"/>
  <c r="D1133" i="77"/>
  <c r="D489" i="77"/>
  <c r="D976" i="77"/>
  <c r="D1141" i="77"/>
  <c r="D1262" i="77"/>
  <c r="D1159" i="77"/>
  <c r="D667" i="77"/>
  <c r="D983" i="77"/>
  <c r="D511" i="77"/>
  <c r="D336" i="77"/>
  <c r="D918" i="77"/>
  <c r="D1057" i="77"/>
  <c r="D906" i="77"/>
  <c r="D1101" i="77"/>
  <c r="D789" i="77"/>
  <c r="D705" i="77"/>
  <c r="D400" i="77"/>
  <c r="D399" i="77"/>
  <c r="D838" i="77"/>
  <c r="D493" i="77"/>
  <c r="D603" i="77"/>
  <c r="D1156" i="77"/>
  <c r="D240" i="77"/>
  <c r="D296" i="77"/>
  <c r="D940" i="77"/>
  <c r="D255" i="77"/>
  <c r="D126" i="77"/>
  <c r="D935" i="77"/>
  <c r="D845" i="77"/>
  <c r="D919" i="77"/>
  <c r="D784" i="77"/>
  <c r="D157" i="77"/>
  <c r="D497" i="77"/>
  <c r="D219" i="77"/>
  <c r="D577" i="77"/>
  <c r="D1213" i="77"/>
  <c r="D1002" i="77"/>
  <c r="D15" i="77"/>
  <c r="D287" i="77"/>
  <c r="D991" i="77"/>
  <c r="D1182" i="77"/>
  <c r="D569" i="77"/>
  <c r="D7" i="77"/>
  <c r="D903" i="77"/>
  <c r="D785" i="77"/>
  <c r="D930" i="77"/>
  <c r="D590" i="77"/>
  <c r="D192" i="77"/>
  <c r="D1199" i="77"/>
  <c r="D896" i="77"/>
  <c r="D496" i="77"/>
  <c r="D1018" i="77"/>
  <c r="D791" i="77"/>
  <c r="D251" i="77"/>
  <c r="D878" i="77"/>
  <c r="D435" i="77"/>
  <c r="D611" i="77"/>
  <c r="D181" i="77"/>
  <c r="D476" i="77"/>
  <c r="D593" i="77"/>
  <c r="D1110" i="77"/>
  <c r="D383" i="77"/>
  <c r="D778" i="77"/>
  <c r="D174" i="77"/>
  <c r="D18" i="77"/>
  <c r="D1103" i="77"/>
  <c r="D588" i="77"/>
  <c r="D568" i="77"/>
  <c r="D883" i="77"/>
  <c r="D478" i="77"/>
  <c r="D66" i="77"/>
  <c r="D863" i="77"/>
  <c r="D396" i="77"/>
  <c r="D887" i="77"/>
  <c r="D1241" i="77"/>
  <c r="D856" i="77"/>
  <c r="D676" i="77"/>
  <c r="D365" i="77"/>
  <c r="D311" i="77"/>
  <c r="D359" i="77"/>
  <c r="D1069" i="77"/>
  <c r="D817" i="77"/>
  <c r="D155" i="77"/>
  <c r="D223" i="77"/>
  <c r="D1077" i="77"/>
  <c r="D982" i="77"/>
  <c r="D1219" i="77"/>
  <c r="D183" i="77"/>
  <c r="D912" i="77"/>
  <c r="D397" i="77"/>
  <c r="D1220" i="77"/>
  <c r="D1154" i="77"/>
  <c r="D726" i="77"/>
  <c r="D827" i="77"/>
  <c r="D1008" i="77"/>
  <c r="D122" i="77"/>
  <c r="D528" i="77"/>
  <c r="D99" i="77"/>
  <c r="D937" i="77"/>
  <c r="D931" i="77"/>
  <c r="D1066" i="77"/>
  <c r="D458" i="77"/>
  <c r="D259" i="77"/>
  <c r="D93" i="77"/>
  <c r="D647" i="77"/>
  <c r="D527" i="77"/>
  <c r="D173" i="77"/>
  <c r="D782" i="77"/>
  <c r="D540" i="77"/>
  <c r="D1211" i="77"/>
  <c r="D521" i="77"/>
  <c r="D769" i="77"/>
  <c r="D439" i="77"/>
  <c r="D231" i="77"/>
  <c r="D370" i="77"/>
  <c r="D831" i="77"/>
  <c r="D459" i="77"/>
  <c r="D361" i="77"/>
  <c r="D1119" i="77"/>
  <c r="D595" i="77"/>
  <c r="D701" i="77"/>
  <c r="D592" i="77"/>
  <c r="D836" i="77"/>
  <c r="D299" i="77"/>
  <c r="D715" i="77"/>
  <c r="D1011" i="77"/>
  <c r="D185" i="77"/>
  <c r="D112" i="77"/>
  <c r="D758" i="77"/>
  <c r="D59" i="77"/>
  <c r="D908" i="77"/>
  <c r="D1026" i="77"/>
  <c r="D1079" i="77"/>
  <c r="D980" i="77"/>
  <c r="D1203" i="77"/>
  <c r="D64" i="77"/>
  <c r="D67" i="77"/>
  <c r="D720" i="77"/>
  <c r="D179" i="77"/>
  <c r="D252" i="77"/>
  <c r="D256" i="77"/>
  <c r="D517" i="77"/>
  <c r="D718" i="77"/>
  <c r="D14" i="77"/>
  <c r="D779" i="77"/>
  <c r="D61" i="77"/>
  <c r="D709" i="77"/>
  <c r="D889" i="77"/>
  <c r="D691" i="77"/>
  <c r="D20" i="77"/>
  <c r="D450" i="77"/>
  <c r="D837" i="77"/>
  <c r="D1243" i="77"/>
  <c r="D905" i="77"/>
  <c r="D904" i="77"/>
  <c r="D1177" i="77"/>
  <c r="D349" i="77"/>
  <c r="D485" i="77"/>
  <c r="D781" i="77"/>
  <c r="D648" i="77"/>
  <c r="D1111" i="77"/>
  <c r="D537" i="77"/>
  <c r="D111" i="77"/>
  <c r="K111" i="77"/>
  <c r="K537" i="77"/>
  <c r="K1111" i="77"/>
  <c r="K648" i="77"/>
  <c r="K781" i="77"/>
  <c r="K485" i="77"/>
  <c r="K349" i="77"/>
  <c r="K1177" i="77"/>
  <c r="K904" i="77"/>
  <c r="K905" i="77"/>
  <c r="K1243" i="77"/>
  <c r="K837" i="77"/>
  <c r="K450" i="77"/>
  <c r="K20" i="77"/>
  <c r="K691" i="77"/>
  <c r="K889" i="77"/>
  <c r="K709" i="77"/>
  <c r="K61" i="77"/>
  <c r="K779" i="77"/>
  <c r="K14" i="77"/>
  <c r="K718" i="77"/>
  <c r="K517" i="77"/>
  <c r="K256" i="77"/>
  <c r="K252" i="77"/>
  <c r="K179" i="77"/>
  <c r="K720" i="77"/>
  <c r="K67" i="77"/>
  <c r="K64" i="77"/>
  <c r="K1203" i="77"/>
  <c r="K980" i="77"/>
  <c r="K1079" i="77"/>
  <c r="K1026" i="77"/>
  <c r="K908" i="77"/>
  <c r="K59" i="77"/>
  <c r="K758" i="77"/>
  <c r="K112" i="77"/>
  <c r="K185" i="77"/>
  <c r="K1011" i="77"/>
  <c r="K715" i="77"/>
  <c r="K299" i="77"/>
  <c r="K836" i="77"/>
  <c r="K592" i="77"/>
  <c r="K701" i="77"/>
  <c r="K595" i="77"/>
  <c r="K1119" i="77"/>
  <c r="K361" i="77"/>
  <c r="K459" i="77"/>
  <c r="K831" i="77"/>
  <c r="K370" i="77"/>
  <c r="K231" i="77"/>
  <c r="K439" i="77"/>
  <c r="K769" i="77"/>
  <c r="K521" i="77"/>
  <c r="K1211" i="77"/>
  <c r="K540" i="77"/>
  <c r="K782" i="77"/>
  <c r="K173" i="77"/>
  <c r="K527" i="77"/>
  <c r="K647" i="77"/>
  <c r="K93" i="77"/>
  <c r="K259" i="77"/>
  <c r="K458" i="77"/>
  <c r="K1066" i="77"/>
  <c r="K931" i="77"/>
  <c r="K937" i="77"/>
  <c r="K99" i="77"/>
  <c r="K528" i="77"/>
  <c r="K122" i="77"/>
  <c r="K1008" i="77"/>
  <c r="K827" i="77"/>
  <c r="K726" i="77"/>
  <c r="K1154" i="77"/>
  <c r="K1220" i="77"/>
  <c r="K397" i="77"/>
  <c r="K912" i="77"/>
  <c r="K183" i="77"/>
  <c r="K1219" i="77"/>
  <c r="K982" i="77"/>
  <c r="K1077" i="77"/>
  <c r="K223" i="77"/>
  <c r="K155" i="77"/>
  <c r="K817" i="77"/>
  <c r="K1069" i="77"/>
  <c r="K359" i="77"/>
  <c r="K311" i="77"/>
  <c r="K365" i="77"/>
  <c r="K676" i="77"/>
  <c r="K856" i="77"/>
  <c r="K1241" i="77"/>
  <c r="K887" i="77"/>
  <c r="K396" i="77"/>
  <c r="K863" i="77"/>
  <c r="K66" i="77"/>
  <c r="K478" i="77"/>
  <c r="K883" i="77"/>
  <c r="K568" i="77"/>
  <c r="K588" i="77"/>
  <c r="K1103" i="77"/>
  <c r="K18" i="77"/>
  <c r="K174" i="77"/>
  <c r="K778" i="77"/>
  <c r="K383" i="77"/>
  <c r="K1110" i="77"/>
  <c r="K593" i="77"/>
  <c r="K476" i="77"/>
  <c r="K181" i="77"/>
  <c r="K611" i="77"/>
  <c r="K435" i="77"/>
  <c r="K878" i="77"/>
  <c r="K251" i="77"/>
  <c r="K791" i="77"/>
  <c r="K1018" i="77"/>
  <c r="K496" i="77"/>
  <c r="K896" i="77"/>
  <c r="K1199" i="77"/>
  <c r="K192" i="77"/>
  <c r="K590" i="77"/>
  <c r="K930" i="77"/>
  <c r="K785" i="77"/>
  <c r="K903" i="77"/>
  <c r="K7" i="77"/>
  <c r="K569" i="77"/>
  <c r="K1182" i="77"/>
  <c r="K991" i="77"/>
  <c r="K287" i="77"/>
  <c r="K15" i="77"/>
  <c r="K1002" i="77"/>
  <c r="K1213" i="77"/>
  <c r="K577" i="77"/>
  <c r="K219" i="77"/>
  <c r="K497" i="77"/>
  <c r="K157" i="77"/>
  <c r="K784" i="77"/>
  <c r="K919" i="77"/>
  <c r="K845" i="77"/>
  <c r="K935" i="77"/>
  <c r="K126" i="77"/>
  <c r="K255" i="77"/>
  <c r="K940" i="77"/>
  <c r="K296" i="77"/>
  <c r="K240" i="77"/>
  <c r="K1156" i="77"/>
  <c r="K603" i="77"/>
  <c r="K493" i="77"/>
  <c r="K838" i="77"/>
  <c r="K399" i="77"/>
  <c r="K400" i="77"/>
  <c r="K705" i="77"/>
  <c r="K789" i="77"/>
  <c r="K1101" i="77"/>
  <c r="K906" i="77"/>
  <c r="K1057" i="77"/>
  <c r="K918" i="77"/>
  <c r="K336" i="77"/>
  <c r="K511" i="77"/>
  <c r="K983" i="77"/>
  <c r="K667" i="77"/>
  <c r="K1159" i="77"/>
  <c r="K1262" i="77"/>
  <c r="K1141" i="77"/>
  <c r="K976" i="77"/>
  <c r="K489" i="77"/>
  <c r="K1133" i="77"/>
  <c r="K106" i="77"/>
  <c r="K542" i="77"/>
  <c r="K668" i="77"/>
  <c r="K770" i="77"/>
  <c r="K76" i="77"/>
  <c r="K121" i="77"/>
  <c r="K897" i="77"/>
  <c r="K294" i="77"/>
  <c r="K884" i="77"/>
  <c r="K305" i="77"/>
  <c r="K1047" i="77"/>
  <c r="K594" i="77"/>
  <c r="K464" i="77"/>
  <c r="K1056" i="77"/>
  <c r="K131" i="77"/>
  <c r="K1078" i="77"/>
  <c r="K740" i="77"/>
  <c r="K9" i="77"/>
  <c r="K481" i="77"/>
  <c r="K1095" i="77"/>
  <c r="K228" i="77"/>
  <c r="K178" i="77"/>
  <c r="K232" i="77"/>
  <c r="K748" i="77"/>
  <c r="K545" i="77"/>
  <c r="K142" i="77"/>
  <c r="K1150" i="77"/>
  <c r="K843" i="77"/>
  <c r="K48" i="77"/>
  <c r="K923" i="77"/>
  <c r="K198" i="77"/>
  <c r="K576" i="77"/>
  <c r="K226" i="77"/>
  <c r="K1114" i="77"/>
  <c r="K677" i="77"/>
  <c r="K460" i="77"/>
  <c r="K62" i="77"/>
  <c r="K617" i="77"/>
  <c r="K1163" i="77"/>
  <c r="K295" i="77"/>
  <c r="K728" i="77"/>
  <c r="K1178" i="77"/>
  <c r="K431" i="77"/>
  <c r="K1120" i="77"/>
  <c r="K1197" i="77"/>
  <c r="K933" i="77"/>
  <c r="K867" i="77"/>
  <c r="K247" i="77"/>
  <c r="K596" i="77"/>
  <c r="K790" i="77"/>
  <c r="K392" i="77"/>
  <c r="K148" i="77"/>
  <c r="K303" i="77"/>
  <c r="K697" i="77"/>
  <c r="K285" i="77"/>
  <c r="K446" i="77"/>
  <c r="K567" i="77"/>
  <c r="K1050" i="77"/>
  <c r="K902" i="77"/>
  <c r="K556" i="77"/>
  <c r="K841" i="77"/>
  <c r="K381" i="77"/>
  <c r="K108" i="77"/>
  <c r="K1254" i="77"/>
  <c r="K207" i="77"/>
  <c r="K201" i="77"/>
  <c r="K1127" i="77"/>
  <c r="K1205" i="77"/>
  <c r="K943" i="77"/>
  <c r="K345" i="77"/>
  <c r="K451" i="77"/>
  <c r="K395" i="77"/>
  <c r="K663" i="77"/>
  <c r="K717" i="77"/>
  <c r="K1135" i="77"/>
  <c r="K78" i="77"/>
  <c r="K1144" i="77"/>
  <c r="K1225" i="77"/>
  <c r="K646" i="77"/>
  <c r="K68" i="77"/>
  <c r="K419" i="77"/>
  <c r="K351" i="77"/>
  <c r="K1170" i="77"/>
  <c r="K409" i="77"/>
  <c r="K282" i="77"/>
  <c r="K1228" i="77"/>
  <c r="K35" i="77"/>
  <c r="K1045" i="77"/>
  <c r="K524" i="77"/>
  <c r="K217" i="77"/>
  <c r="K1126" i="77"/>
  <c r="K685" i="77"/>
  <c r="K1073" i="77"/>
  <c r="K248" i="77"/>
  <c r="K13" i="77"/>
  <c r="K629" i="77"/>
  <c r="K846" i="77"/>
  <c r="K1221" i="77"/>
  <c r="K1227" i="77"/>
  <c r="K1006" i="77"/>
  <c r="K984" i="77"/>
  <c r="K307" i="77"/>
  <c r="K262" i="77"/>
  <c r="K761" i="77"/>
  <c r="K813" i="77"/>
  <c r="K1200" i="77"/>
  <c r="K810" i="77"/>
  <c r="K563" i="77"/>
  <c r="K167" i="77"/>
  <c r="K988" i="77"/>
  <c r="K744" i="77"/>
  <c r="K1113" i="77"/>
  <c r="K833" i="77"/>
  <c r="K325" i="77"/>
  <c r="K79" i="77"/>
  <c r="K406" i="77"/>
  <c r="K1061" i="77"/>
  <c r="K5" i="77"/>
  <c r="K200" i="77"/>
  <c r="K775" i="77"/>
  <c r="K539" i="77"/>
  <c r="K847" i="77"/>
  <c r="K811" i="77"/>
  <c r="K221" i="77"/>
  <c r="K87" i="77"/>
  <c r="K627" i="77"/>
  <c r="K1173" i="77"/>
  <c r="K605" i="77"/>
  <c r="K1041" i="77"/>
  <c r="K994" i="77"/>
  <c r="K30" i="77"/>
  <c r="K1033" i="77"/>
  <c r="K21" i="77"/>
  <c r="K135" i="77"/>
  <c r="K436" i="77"/>
  <c r="K371" i="77"/>
  <c r="K503" i="77"/>
  <c r="K922" i="77"/>
  <c r="K437" i="77"/>
  <c r="K31" i="77"/>
  <c r="K1054" i="77"/>
  <c r="K645" i="77"/>
  <c r="K1099" i="77"/>
  <c r="K199" i="77"/>
  <c r="K575" i="77"/>
  <c r="K166" i="77"/>
  <c r="K1223" i="77"/>
  <c r="K560" i="77"/>
  <c r="K877" i="77"/>
  <c r="K491" i="77"/>
  <c r="K1140" i="77"/>
  <c r="K671" i="77"/>
  <c r="K550" i="77"/>
  <c r="K1261" i="77"/>
  <c r="K674" i="77"/>
  <c r="K298" i="77"/>
  <c r="K1171" i="77"/>
  <c r="K546" i="77"/>
  <c r="K19" i="77"/>
  <c r="K1074" i="77"/>
  <c r="K506" i="77"/>
  <c r="K725" i="77"/>
  <c r="K830" i="77"/>
  <c r="K875" i="77"/>
  <c r="K154" i="77"/>
  <c r="K738" i="77"/>
  <c r="K599" i="77"/>
  <c r="K589" i="77"/>
  <c r="K1153" i="77"/>
  <c r="K871" i="77"/>
  <c r="K401" i="77"/>
  <c r="K694" i="77"/>
  <c r="K306" i="77"/>
  <c r="K1139" i="77"/>
  <c r="K25" i="77"/>
  <c r="K461" i="77"/>
  <c r="K801" i="77"/>
  <c r="K509" i="77"/>
  <c r="K180" i="77"/>
  <c r="K1037" i="77"/>
  <c r="K347" i="77"/>
  <c r="K610" i="77"/>
  <c r="K948" i="77"/>
  <c r="K269" i="77"/>
  <c r="K1253" i="77"/>
  <c r="K293" i="77"/>
  <c r="K284" i="77"/>
  <c r="K411" i="77"/>
  <c r="K444" i="77"/>
  <c r="K894" i="77"/>
  <c r="K425" i="77"/>
  <c r="K403" i="77"/>
  <c r="K482" i="77"/>
  <c r="K405" i="77"/>
  <c r="K372" i="77"/>
  <c r="K1143" i="77"/>
  <c r="K34" i="77"/>
  <c r="K83" i="77"/>
  <c r="K741" i="77"/>
  <c r="K466" i="77"/>
  <c r="K1184" i="77"/>
  <c r="K910" i="77"/>
  <c r="K404" i="77"/>
  <c r="K492" i="77"/>
  <c r="K253" i="77"/>
  <c r="K1052" i="77"/>
  <c r="K898" i="77"/>
  <c r="K71" i="77"/>
  <c r="K1060" i="77"/>
  <c r="K418" i="77"/>
  <c r="K891" i="77"/>
  <c r="K666" i="77"/>
  <c r="K713" i="77"/>
  <c r="K788" i="77"/>
  <c r="K999" i="77"/>
  <c r="K190" i="77"/>
  <c r="K350" i="77"/>
  <c r="K1051" i="77"/>
  <c r="K616" i="77"/>
  <c r="K579" i="77"/>
  <c r="K233" i="77"/>
  <c r="K267" i="77"/>
  <c r="K1259" i="77"/>
  <c r="K1161" i="77"/>
  <c r="K331" i="77"/>
  <c r="K244" i="77"/>
  <c r="K929" i="77"/>
  <c r="K525" i="77"/>
  <c r="K683" i="77"/>
  <c r="K1097" i="77"/>
  <c r="K826" i="77"/>
  <c r="K472" i="77"/>
  <c r="K364" i="77"/>
  <c r="K414" i="77"/>
  <c r="K196" i="77"/>
  <c r="K917" i="77"/>
  <c r="K1084" i="77"/>
  <c r="K1043" i="77"/>
  <c r="K323" i="77"/>
  <c r="K480" i="77"/>
  <c r="K150" i="77"/>
  <c r="K258" i="77"/>
  <c r="K69" i="77"/>
  <c r="K360" i="77"/>
  <c r="K642" i="77"/>
  <c r="K109" i="77"/>
  <c r="K136" i="77"/>
  <c r="K1206" i="77"/>
  <c r="K1040" i="77"/>
  <c r="K315" i="77"/>
  <c r="K907" i="77"/>
  <c r="K494" i="77"/>
  <c r="K816" i="77"/>
  <c r="K1147" i="77"/>
  <c r="K367" i="77"/>
  <c r="K1185" i="77"/>
  <c r="K153" i="77"/>
  <c r="K488" i="77"/>
  <c r="K28" i="77"/>
  <c r="K857" i="77"/>
  <c r="K535" i="77"/>
  <c r="K760" i="77"/>
  <c r="K281" i="77"/>
  <c r="K1162" i="77"/>
  <c r="K585" i="77"/>
  <c r="K95" i="77"/>
  <c r="K193" i="77"/>
  <c r="K194" i="77"/>
  <c r="K380" i="77"/>
  <c r="K732" i="77"/>
  <c r="K113" i="77"/>
  <c r="K1102" i="77"/>
  <c r="K734" i="77"/>
  <c r="K1108" i="77"/>
  <c r="K1137" i="77"/>
  <c r="K849" i="77"/>
  <c r="K376" i="77"/>
  <c r="K499" i="77"/>
  <c r="K739" i="77"/>
  <c r="K1167" i="77"/>
  <c r="K209" i="77"/>
  <c r="K227" i="77"/>
  <c r="K1187" i="77"/>
  <c r="K1233" i="77"/>
  <c r="K1010" i="77"/>
  <c r="K797" i="77"/>
  <c r="K268" i="77"/>
  <c r="K1215" i="77"/>
  <c r="K270" i="77"/>
  <c r="K665" i="77"/>
  <c r="K1022" i="77"/>
  <c r="K448" i="77"/>
  <c r="K501" i="77"/>
  <c r="K17" i="77"/>
  <c r="K184" i="77"/>
  <c r="K664" i="77"/>
  <c r="K515" i="77"/>
  <c r="K623" i="77"/>
  <c r="K848" i="77"/>
  <c r="K743" i="77"/>
  <c r="K662" i="77"/>
  <c r="K398" i="77"/>
  <c r="K1109" i="77"/>
  <c r="K507" i="77"/>
  <c r="K639" i="77"/>
  <c r="K214" i="77"/>
  <c r="K43" i="77"/>
  <c r="K1125" i="77"/>
  <c r="K1244" i="77"/>
  <c r="K803" i="77"/>
  <c r="K159" i="77"/>
  <c r="K820" i="77"/>
  <c r="K620" i="77"/>
  <c r="K11" i="77"/>
  <c r="K146" i="77"/>
  <c r="K229" i="77"/>
  <c r="K881" i="77"/>
  <c r="K1030" i="77"/>
  <c r="K356" i="77"/>
  <c r="K133" i="77"/>
  <c r="K455" i="77"/>
  <c r="K992" i="77"/>
  <c r="K500" i="77"/>
  <c r="K504" i="77"/>
  <c r="K749" i="77"/>
  <c r="K825" i="77"/>
  <c r="K804" i="77"/>
  <c r="K98" i="77"/>
  <c r="K216" i="77"/>
  <c r="K416" i="77"/>
  <c r="K161" i="77"/>
  <c r="K581" i="77"/>
  <c r="K432" i="77"/>
  <c r="K265" i="77"/>
  <c r="K1001" i="77"/>
  <c r="K151" i="77"/>
  <c r="K1172" i="77"/>
  <c r="K1232" i="77"/>
  <c r="K573" i="77"/>
  <c r="K924" i="77"/>
  <c r="K574" i="77"/>
  <c r="K821" i="77"/>
  <c r="K329" i="77"/>
  <c r="K443" i="77"/>
  <c r="K580" i="77"/>
  <c r="K522" i="77"/>
  <c r="K688" i="77"/>
  <c r="K156" i="77"/>
  <c r="K204" i="77"/>
  <c r="K1240" i="77"/>
  <c r="K742" i="77"/>
  <c r="K96" i="77"/>
  <c r="K465" i="77"/>
  <c r="K824" i="77"/>
  <c r="K413" i="77"/>
  <c r="K1106" i="77"/>
  <c r="K171" i="77"/>
  <c r="K138" i="77"/>
  <c r="K1134" i="77"/>
  <c r="K1062" i="77"/>
  <c r="K215" i="77"/>
  <c r="K1246" i="77"/>
  <c r="K655" i="77"/>
  <c r="K266" i="77"/>
  <c r="K263" i="77"/>
  <c r="K598" i="77"/>
  <c r="K164" i="77"/>
  <c r="K874" i="77"/>
  <c r="K608" i="77"/>
  <c r="K54" i="77"/>
  <c r="K107" i="77"/>
  <c r="K652" i="77"/>
  <c r="K806" i="77"/>
  <c r="K241" i="77"/>
  <c r="K510" i="77"/>
  <c r="K84" i="77"/>
  <c r="K274" i="77"/>
  <c r="K859" i="77"/>
  <c r="K116" i="77"/>
  <c r="K382" i="77"/>
  <c r="K614" i="77"/>
  <c r="K324" i="77"/>
  <c r="K1210" i="77"/>
  <c r="K407" i="77"/>
  <c r="K536" i="77"/>
  <c r="K520" i="77"/>
  <c r="K1129" i="77"/>
  <c r="K916" i="77"/>
  <c r="K1217" i="77"/>
  <c r="K656" i="77"/>
  <c r="K474" i="77"/>
  <c r="K389" i="77"/>
  <c r="K177" i="77"/>
  <c r="K787" i="77"/>
  <c r="K1081" i="77"/>
  <c r="K1016" i="77"/>
  <c r="K921" i="77"/>
  <c r="K70" i="77"/>
  <c r="K1025" i="77"/>
  <c r="K657" i="77"/>
  <c r="K1192" i="77"/>
  <c r="K1222" i="77"/>
  <c r="K1174" i="77"/>
  <c r="K152" i="77"/>
  <c r="K208" i="77"/>
  <c r="K777" i="77"/>
  <c r="K751" i="77"/>
  <c r="K205" i="77"/>
  <c r="K879" i="77"/>
  <c r="K707" i="77"/>
  <c r="K1155" i="77"/>
  <c r="K578" i="77"/>
  <c r="K469" i="77"/>
  <c r="K733" i="77"/>
  <c r="K463" i="77"/>
  <c r="K132" i="77"/>
  <c r="K317" i="77"/>
  <c r="K322" i="77"/>
  <c r="K1055" i="77"/>
  <c r="K851" i="77"/>
  <c r="K989" i="77"/>
  <c r="K188" i="77"/>
  <c r="K553" i="77"/>
  <c r="K163" i="77"/>
  <c r="K650" i="77"/>
  <c r="K822" i="77"/>
  <c r="K855" i="77"/>
  <c r="K417" i="77"/>
  <c r="K1092" i="77"/>
  <c r="K800" i="77"/>
  <c r="K304" i="77"/>
  <c r="K796" i="77"/>
  <c r="K829" i="77"/>
  <c r="K313" i="77"/>
  <c r="K1053" i="77"/>
  <c r="K80" i="77"/>
  <c r="K1242" i="77"/>
  <c r="K1198" i="77"/>
  <c r="K337" i="77"/>
  <c r="K410" i="77"/>
  <c r="K236" i="77"/>
  <c r="K90" i="77"/>
  <c r="K529" i="77"/>
  <c r="K807" i="77"/>
  <c r="K633" i="77"/>
  <c r="K314" i="77"/>
  <c r="K65" i="77"/>
  <c r="K94" i="77"/>
  <c r="K176" i="77"/>
  <c r="K1058" i="77"/>
  <c r="K736" i="77"/>
  <c r="K1229" i="77"/>
  <c r="K368" i="77"/>
  <c r="K339" i="77"/>
  <c r="K1194" i="77"/>
  <c r="K998" i="77"/>
  <c r="K702" i="77"/>
  <c r="K684" i="77"/>
  <c r="K544" i="77"/>
  <c r="K387" i="77"/>
  <c r="K945" i="77"/>
  <c r="K1175" i="77"/>
  <c r="K534" i="77"/>
  <c r="K309" i="77"/>
  <c r="K1160" i="77"/>
  <c r="K602" i="77"/>
  <c r="K191" i="77"/>
  <c r="K1260" i="77"/>
  <c r="K609" i="77"/>
  <c r="K289" i="77"/>
  <c r="K868" i="77"/>
  <c r="K1169" i="77"/>
  <c r="K1236" i="77"/>
  <c r="K512" i="77"/>
  <c r="K762" i="77"/>
  <c r="K103" i="77"/>
  <c r="K756" i="77"/>
  <c r="K672" i="77"/>
  <c r="K695" i="77"/>
  <c r="K321" i="77"/>
  <c r="K300" i="77"/>
  <c r="K373" i="77"/>
  <c r="K979" i="77"/>
  <c r="K641" i="77"/>
  <c r="K189" i="77"/>
  <c r="K936" i="77"/>
  <c r="K1089" i="77"/>
  <c r="K1201" i="77"/>
  <c r="K926" i="77"/>
  <c r="K129" i="77"/>
  <c r="K653" i="77"/>
  <c r="K613" i="77"/>
  <c r="K1157" i="77"/>
  <c r="K615" i="77"/>
  <c r="K486" i="77"/>
  <c r="K727" i="77"/>
  <c r="K1123" i="77"/>
  <c r="K1004" i="77"/>
  <c r="K447" i="77"/>
  <c r="K513" i="77"/>
  <c r="K562" i="77"/>
  <c r="K1063" i="77"/>
  <c r="K1132" i="77"/>
  <c r="K767" i="77"/>
  <c r="K839" i="77"/>
  <c r="K245" i="77"/>
  <c r="K438" i="77"/>
  <c r="K997" i="77"/>
  <c r="K1136" i="77"/>
  <c r="K182" i="77"/>
  <c r="K50" i="77"/>
  <c r="K1145" i="77"/>
  <c r="K640" i="77"/>
  <c r="K1196" i="77"/>
  <c r="K934" i="77"/>
  <c r="K1098" i="77"/>
  <c r="K710" i="77"/>
  <c r="K187" i="77"/>
  <c r="K1214" i="77"/>
  <c r="K1107" i="77"/>
  <c r="K673" i="77"/>
  <c r="K1075" i="77"/>
  <c r="K928" i="77"/>
  <c r="K479" i="77"/>
  <c r="K1237" i="77"/>
  <c r="K872" i="77"/>
  <c r="K795" i="77"/>
  <c r="K85" i="77"/>
  <c r="K1218" i="77"/>
  <c r="K1068" i="77"/>
  <c r="K429" i="77"/>
  <c r="K981" i="77"/>
  <c r="K123" i="77"/>
  <c r="K977" i="77"/>
  <c r="K622" i="77"/>
  <c r="K86" i="77"/>
  <c r="K6" i="77"/>
  <c r="K628" i="77"/>
  <c r="K175" i="77"/>
  <c r="K543" i="77"/>
  <c r="K206" i="77"/>
  <c r="K42" i="77"/>
  <c r="K947" i="77"/>
  <c r="K1249" i="77"/>
  <c r="K862" i="77"/>
  <c r="K168" i="77"/>
  <c r="K808" i="77"/>
  <c r="K844" i="77"/>
  <c r="K473" i="77"/>
  <c r="K234" i="77"/>
  <c r="K362" i="77"/>
  <c r="K490" i="77"/>
  <c r="K1005" i="77"/>
  <c r="K944" i="77"/>
  <c r="K355" i="77"/>
  <c r="K97" i="77"/>
  <c r="K220" i="77"/>
  <c r="K53" i="77"/>
  <c r="K1158" i="77"/>
  <c r="K390" i="77"/>
  <c r="K1131" i="77"/>
  <c r="K1088" i="77"/>
  <c r="K292" i="77"/>
  <c r="K412" i="77"/>
  <c r="K1076" i="77"/>
  <c r="K471" i="77"/>
  <c r="K394" i="77"/>
  <c r="K828" i="77"/>
  <c r="K711" i="77"/>
  <c r="K621" i="77"/>
  <c r="K242" i="77"/>
  <c r="K139" i="77"/>
  <c r="K1202" i="77"/>
  <c r="K985" i="77"/>
  <c r="K1209" i="77"/>
  <c r="K1085" i="77"/>
  <c r="K932" i="77"/>
  <c r="K22" i="77"/>
  <c r="K925" i="77"/>
  <c r="K1180" i="77"/>
  <c r="K352" i="77"/>
  <c r="K1149" i="77"/>
  <c r="K682" i="77"/>
  <c r="K1023" i="77"/>
  <c r="K141" i="77"/>
  <c r="K735" i="77"/>
  <c r="K1115" i="77"/>
  <c r="K714" i="77"/>
  <c r="K332" i="77"/>
  <c r="K893" i="77"/>
  <c r="K876" i="77"/>
  <c r="K1070" i="77"/>
  <c r="K942" i="77"/>
  <c r="K1124" i="77"/>
  <c r="K1009" i="77"/>
  <c r="K1019" i="77"/>
  <c r="K729" i="77"/>
  <c r="K719" i="77"/>
  <c r="K724" i="77"/>
  <c r="K235" i="77"/>
  <c r="K37" i="77"/>
  <c r="K57" i="77"/>
  <c r="K776" i="77"/>
  <c r="K773" i="77"/>
  <c r="K842" i="77"/>
  <c r="K385" i="77"/>
  <c r="K277" i="77"/>
  <c r="K1176" i="77"/>
  <c r="K344" i="77"/>
  <c r="K572" i="77"/>
  <c r="K484" i="77"/>
  <c r="K1080" i="77"/>
  <c r="K635" i="77"/>
  <c r="K1116" i="77"/>
  <c r="K445" i="77"/>
  <c r="K1212" i="77"/>
  <c r="K723" i="77"/>
  <c r="K186" i="77"/>
  <c r="K1146" i="77"/>
  <c r="K938" i="77"/>
  <c r="K1256" i="77"/>
  <c r="K340" i="77"/>
  <c r="K1231" i="77"/>
  <c r="K357" i="77"/>
  <c r="K369" i="77"/>
  <c r="K422" i="77"/>
  <c r="K885" i="77"/>
  <c r="K442" i="77"/>
  <c r="K805" i="77"/>
  <c r="K424" i="77"/>
  <c r="K612" i="77"/>
  <c r="K279" i="77"/>
  <c r="K1164" i="77"/>
  <c r="K63" i="77"/>
  <c r="K780" i="77"/>
  <c r="K792" i="77"/>
  <c r="K114" i="77"/>
  <c r="K799" i="77"/>
  <c r="K1036" i="77"/>
  <c r="K353" i="77"/>
  <c r="K452" i="77"/>
  <c r="K140" i="77"/>
  <c r="K900" i="77"/>
  <c r="K835" i="77"/>
  <c r="K1255" i="77"/>
  <c r="K708" i="77"/>
  <c r="K531" i="77"/>
  <c r="K765" i="77"/>
  <c r="K768" i="77"/>
  <c r="K55" i="77"/>
  <c r="K487" i="77"/>
  <c r="K278" i="77"/>
  <c r="K1017" i="77"/>
  <c r="K280" i="77"/>
  <c r="K415" i="77"/>
  <c r="K498" i="77"/>
  <c r="K1122" i="77"/>
  <c r="K533" i="77"/>
  <c r="K440" i="77"/>
  <c r="K823" i="77"/>
  <c r="K115" i="77"/>
  <c r="K882" i="77"/>
  <c r="K1152" i="77"/>
  <c r="K526" i="77"/>
  <c r="K786" i="77"/>
  <c r="K675" i="77"/>
  <c r="K38" i="77"/>
  <c r="K794" i="77"/>
  <c r="K1034" i="77"/>
  <c r="K1096" i="77"/>
  <c r="K1013" i="77"/>
  <c r="K624" i="77"/>
  <c r="K428" i="77"/>
  <c r="K1044" i="77"/>
  <c r="K124" i="77"/>
  <c r="K869" i="77"/>
  <c r="K218" i="77"/>
  <c r="K91" i="77"/>
  <c r="K746" i="77"/>
  <c r="K45" i="77"/>
  <c r="K538" i="77"/>
  <c r="K747" i="77"/>
  <c r="K203" i="77"/>
  <c r="K597" i="77"/>
  <c r="K946" i="77"/>
  <c r="K644" i="77"/>
  <c r="K128" i="77"/>
  <c r="K774" i="77"/>
  <c r="K1239" i="77"/>
  <c r="K706" i="77"/>
  <c r="K92" i="77"/>
  <c r="K986" i="77"/>
  <c r="K283" i="77"/>
  <c r="K552" i="77"/>
  <c r="K1038" i="77"/>
  <c r="K386" i="77"/>
  <c r="K554" i="77"/>
  <c r="K601" i="77"/>
  <c r="K326" i="77"/>
  <c r="K755" i="77"/>
  <c r="K40" i="77"/>
  <c r="K888" i="77"/>
  <c r="K591" i="77"/>
  <c r="K754" i="77"/>
  <c r="K840" i="77"/>
  <c r="K1238" i="77"/>
  <c r="K1151" i="77"/>
  <c r="K213" i="77"/>
  <c r="K125" i="77"/>
  <c r="K224" i="77"/>
  <c r="K52" i="77"/>
  <c r="K246" i="77"/>
  <c r="K818" i="77"/>
  <c r="K433" i="77"/>
  <c r="K330" i="77"/>
  <c r="K1083" i="77"/>
  <c r="K757" i="77"/>
  <c r="K358" i="77"/>
  <c r="K288" i="77"/>
  <c r="K110" i="77"/>
  <c r="K978" i="77"/>
  <c r="K669" i="77"/>
  <c r="K483" i="77"/>
  <c r="K212" i="77"/>
  <c r="K104" i="77"/>
  <c r="K1208" i="77"/>
  <c r="K257" i="77"/>
  <c r="K1207" i="77"/>
  <c r="K566" i="77"/>
  <c r="K271" i="77"/>
  <c r="K74" i="77"/>
  <c r="K1186" i="77"/>
  <c r="K1065" i="77"/>
  <c r="K384" i="77"/>
  <c r="K391" i="77"/>
  <c r="K812" i="77"/>
  <c r="K638" i="77"/>
  <c r="K1059" i="77"/>
  <c r="K388" i="77"/>
  <c r="K516" i="77"/>
  <c r="K335" i="77"/>
  <c r="K308" i="77"/>
  <c r="K118" i="77"/>
  <c r="K88" i="77"/>
  <c r="K170" i="77"/>
  <c r="K559" i="77"/>
  <c r="K374" i="77"/>
  <c r="K860" i="77"/>
  <c r="K354" i="77"/>
  <c r="K1258" i="77"/>
  <c r="K81" i="77"/>
  <c r="K301" i="77"/>
  <c r="K864" i="77"/>
  <c r="K941" i="77"/>
  <c r="K852" i="77"/>
  <c r="K911" i="77"/>
  <c r="K759" i="77"/>
  <c r="K338" i="77"/>
  <c r="K1067" i="77"/>
  <c r="K686" i="77"/>
  <c r="K764" i="77"/>
  <c r="K377" i="77"/>
  <c r="K1071" i="77"/>
  <c r="K1234" i="77"/>
  <c r="K44" i="77"/>
  <c r="K273" i="77"/>
  <c r="K793" i="77"/>
  <c r="K523" i="77"/>
  <c r="K46" i="77"/>
  <c r="K687" i="77"/>
  <c r="K561" i="77"/>
  <c r="K73" i="77"/>
  <c r="K670" i="77"/>
  <c r="K1032" i="77"/>
  <c r="K36" i="77"/>
  <c r="K547" i="77"/>
  <c r="K275" i="77"/>
  <c r="K378" i="77"/>
  <c r="K771" i="77"/>
  <c r="K1082" i="77"/>
  <c r="K634" i="77"/>
  <c r="K302" i="77"/>
  <c r="K678" i="77"/>
  <c r="K901" i="77"/>
  <c r="K583" i="77"/>
  <c r="K643" i="77"/>
  <c r="K119" i="77"/>
  <c r="K341" i="77"/>
  <c r="K753" i="77"/>
  <c r="K1168" i="77"/>
  <c r="K895" i="77"/>
  <c r="K508" i="77"/>
  <c r="K890" i="77"/>
  <c r="K1042" i="77"/>
  <c r="K1204" i="77"/>
  <c r="K51" i="77"/>
  <c r="K571" i="77"/>
  <c r="K630" i="77"/>
  <c r="K607" i="77"/>
  <c r="K1000" i="77"/>
  <c r="K870" i="77"/>
  <c r="K1224" i="77"/>
  <c r="K854" i="77"/>
  <c r="K276" i="77"/>
  <c r="K763" i="77"/>
  <c r="K33" i="77"/>
  <c r="K272" i="77"/>
  <c r="K679" i="77"/>
  <c r="K408" i="77"/>
  <c r="K434" i="77"/>
  <c r="K158" i="77"/>
  <c r="K802" i="77"/>
  <c r="K243" i="77"/>
  <c r="K587" i="77"/>
  <c r="K834" i="77"/>
  <c r="K327" i="77"/>
  <c r="K772" i="77"/>
  <c r="K366" i="77"/>
  <c r="K1189" i="77"/>
  <c r="K681" i="77"/>
  <c r="K470" i="77"/>
  <c r="K570" i="77"/>
  <c r="K987" i="77"/>
  <c r="K637" i="77"/>
  <c r="K582" i="77"/>
  <c r="K56" i="77"/>
  <c r="K319" i="77"/>
  <c r="K291" i="77"/>
  <c r="K604" i="77"/>
  <c r="K134" i="77"/>
  <c r="K211" i="77"/>
  <c r="K41" i="77"/>
  <c r="K426" i="77"/>
  <c r="K58" i="77"/>
  <c r="K600" i="77"/>
  <c r="K23" i="77"/>
  <c r="K618" i="77"/>
  <c r="K105" i="77"/>
  <c r="K286" i="77"/>
  <c r="K564" i="77"/>
  <c r="K1188" i="77"/>
  <c r="K297" i="77"/>
  <c r="K1179" i="77"/>
  <c r="K402" i="77"/>
  <c r="K1031" i="77"/>
  <c r="K1183" i="77"/>
  <c r="K27" i="77"/>
  <c r="K254" i="77"/>
  <c r="K145" i="77"/>
  <c r="K558" i="77"/>
  <c r="K457" i="77"/>
  <c r="K858" i="77"/>
  <c r="K920" i="77"/>
  <c r="K555" i="77"/>
  <c r="K737" i="77"/>
  <c r="K915" i="77"/>
  <c r="K342" i="77"/>
  <c r="K1094" i="77"/>
  <c r="K619" i="77"/>
  <c r="K625" i="77"/>
  <c r="K202" i="77"/>
  <c r="K632" i="77"/>
  <c r="K1230" i="77"/>
  <c r="K892" i="77"/>
  <c r="K1027" i="77"/>
  <c r="K1121" i="77"/>
  <c r="K250" i="77"/>
  <c r="K913" i="77"/>
  <c r="K29" i="77"/>
  <c r="K195" i="77"/>
  <c r="K117" i="77"/>
  <c r="K1046" i="77"/>
  <c r="K532" i="77"/>
  <c r="K165" i="77"/>
  <c r="K766" i="77"/>
  <c r="K1195" i="77"/>
  <c r="K660" i="77"/>
  <c r="K651" i="77"/>
  <c r="K809" i="77"/>
  <c r="K1049" i="77"/>
  <c r="K467" i="77"/>
  <c r="K143" i="77"/>
  <c r="K32" i="77"/>
  <c r="K995" i="77"/>
  <c r="K1064" i="77"/>
  <c r="K393" i="77"/>
  <c r="K420" i="77"/>
  <c r="K899" i="77"/>
  <c r="K1021" i="77"/>
  <c r="K72" i="77"/>
  <c r="K462" i="77"/>
  <c r="K1128" i="77"/>
  <c r="K477" i="77"/>
  <c r="K1148" i="77"/>
  <c r="K631" i="77"/>
  <c r="K16" i="77"/>
  <c r="K1257" i="77"/>
  <c r="K518" i="77"/>
  <c r="K172" i="77"/>
  <c r="K1020" i="77"/>
  <c r="K939" i="77"/>
  <c r="K260" i="77"/>
  <c r="K449" i="77"/>
  <c r="K658" i="77"/>
  <c r="K1015" i="77"/>
  <c r="K8" i="77"/>
  <c r="K1216" i="77"/>
  <c r="K137" i="77"/>
  <c r="K557" i="77"/>
  <c r="K716" i="77"/>
  <c r="K689" i="77"/>
  <c r="K334" i="77"/>
  <c r="K914" i="77"/>
  <c r="K1117" i="77"/>
  <c r="K328" i="77"/>
  <c r="K1086" i="77"/>
  <c r="K10" i="77"/>
  <c r="K865" i="77"/>
  <c r="K230" i="77"/>
  <c r="K680" i="77"/>
  <c r="K731" i="77"/>
  <c r="K548" i="77"/>
  <c r="K722" i="77"/>
  <c r="K565" i="77"/>
  <c r="K1193" i="77"/>
  <c r="K427" i="77"/>
  <c r="K853" i="77"/>
  <c r="K1028" i="77"/>
  <c r="K1130" i="77"/>
  <c r="K752" i="77"/>
  <c r="K160" i="77"/>
  <c r="K704" i="77"/>
  <c r="K430" i="77"/>
  <c r="K1039" i="77"/>
  <c r="K318" i="77"/>
  <c r="K586" i="77"/>
  <c r="K880" i="77"/>
  <c r="K75" i="77"/>
  <c r="K333" i="77"/>
  <c r="K530" i="77"/>
  <c r="K815" i="77"/>
  <c r="K703" i="77"/>
  <c r="K886" i="77"/>
  <c r="K312" i="77"/>
  <c r="K1112" i="77"/>
  <c r="K927" i="77"/>
  <c r="K4" i="77"/>
  <c r="K249" i="77"/>
  <c r="K909" i="77"/>
  <c r="K47" i="77"/>
  <c r="K996" i="77"/>
  <c r="K348" i="77"/>
  <c r="K237" i="77"/>
  <c r="K798" i="77"/>
  <c r="K1003" i="77"/>
  <c r="K1091" i="77"/>
  <c r="K1024" i="77"/>
  <c r="K162" i="77"/>
  <c r="K551" i="77"/>
  <c r="K1093" i="77"/>
  <c r="K475" i="77"/>
  <c r="K49" i="77"/>
  <c r="K819" i="77"/>
  <c r="K26" i="77"/>
  <c r="K1048" i="77"/>
  <c r="K514" i="77"/>
  <c r="K379" i="77"/>
  <c r="K12" i="77"/>
  <c r="K692" i="77"/>
  <c r="K1029" i="77"/>
  <c r="K1252" i="77"/>
  <c r="K316" i="77"/>
  <c r="K238" i="77"/>
  <c r="K712" i="77"/>
  <c r="K696" i="77"/>
  <c r="K239" i="77"/>
  <c r="K495" i="77"/>
  <c r="K1087" i="77"/>
  <c r="K990" i="77"/>
  <c r="K130" i="77"/>
  <c r="K661" i="77"/>
  <c r="K1142" i="77"/>
  <c r="K1181" i="77"/>
  <c r="K519" i="77"/>
  <c r="K468" i="77"/>
  <c r="K1251" i="77"/>
  <c r="K1090" i="77"/>
  <c r="K343" i="77"/>
  <c r="K832" i="77"/>
  <c r="K505" i="77"/>
  <c r="K120" i="77"/>
  <c r="K721" i="77"/>
  <c r="K225" i="77"/>
  <c r="K39" i="77"/>
  <c r="K1226" i="77"/>
  <c r="K750" i="77"/>
  <c r="K89" i="77"/>
  <c r="K654" i="77"/>
  <c r="K993" i="77"/>
  <c r="K1118" i="77"/>
  <c r="K197" i="77"/>
  <c r="K730" i="77"/>
  <c r="K102" i="77"/>
  <c r="K606" i="77"/>
  <c r="K375" i="77"/>
  <c r="K1245" i="77"/>
  <c r="K261" i="77"/>
  <c r="K82" i="77"/>
  <c r="K310" i="77"/>
  <c r="K626" i="77"/>
  <c r="K690" i="77"/>
  <c r="K320" i="77"/>
  <c r="K693" i="77"/>
  <c r="K1100" i="77"/>
  <c r="K24" i="77"/>
  <c r="K421" i="77"/>
  <c r="K873" i="77"/>
  <c r="K1166" i="77"/>
  <c r="K584" i="77"/>
  <c r="K77" i="77"/>
  <c r="K1138" i="77"/>
  <c r="K149" i="77"/>
  <c r="K127" i="77"/>
  <c r="K1235" i="77"/>
  <c r="K222" i="77"/>
  <c r="K502" i="77"/>
  <c r="K745" i="77"/>
  <c r="K783" i="77"/>
  <c r="K1165" i="77"/>
  <c r="K290" i="77"/>
  <c r="K1035" i="77"/>
  <c r="K346" i="77"/>
  <c r="K1012" i="77"/>
  <c r="K1007" i="77"/>
  <c r="K1072" i="77"/>
  <c r="K861" i="77"/>
  <c r="K866" i="77"/>
  <c r="K549" i="77"/>
  <c r="K1014" i="77"/>
  <c r="K423" i="77"/>
  <c r="K1250" i="77"/>
  <c r="K649" i="77"/>
  <c r="K850" i="77"/>
  <c r="K144" i="77"/>
  <c r="B275" i="64"/>
  <c r="G275" i="64"/>
</calcChain>
</file>

<file path=xl/sharedStrings.xml><?xml version="1.0" encoding="utf-8"?>
<sst xmlns="http://schemas.openxmlformats.org/spreadsheetml/2006/main" count="60751" uniqueCount="5992">
  <si>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</si>
  <si>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</si>
  <si>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</si>
  <si>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</si>
  <si>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</si>
  <si>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</si>
  <si>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</si>
  <si>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</si>
  <si>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</si>
  <si>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</si>
  <si>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</si>
  <si>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</si>
  <si>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</si>
  <si>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</si>
  <si>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</si>
  <si>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</si>
  <si>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</si>
  <si>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</si>
  <si>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</si>
  <si>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</si>
  <si>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</si>
  <si>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</si>
  <si>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</si>
  <si>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</si>
  <si>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</si>
  <si>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</si>
  <si>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</si>
  <si>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</si>
  <si>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</si>
  <si>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</si>
  <si>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</si>
  <si>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</si>
  <si>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</si>
  <si>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</si>
  <si>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</si>
  <si>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</si>
  <si>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</si>
  <si>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</si>
  <si>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</si>
  <si>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</si>
  <si>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</si>
  <si>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</si>
  <si>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</si>
  <si>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</si>
  <si>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</si>
  <si>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</si>
  <si>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</si>
  <si>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</si>
  <si>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</si>
  <si>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</si>
  <si>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</si>
  <si>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</si>
  <si>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</si>
  <si>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</si>
  <si>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</si>
  <si>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</si>
  <si>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</si>
  <si>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</si>
  <si>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</si>
  <si>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</si>
  <si>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</si>
  <si>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</si>
  <si>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</si>
  <si>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</si>
  <si>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</si>
  <si>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</si>
  <si>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</si>
  <si>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</si>
  <si>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</si>
  <si>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</si>
  <si>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</si>
  <si>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</si>
  <si>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</si>
  <si>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</si>
  <si>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</si>
  <si>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</si>
  <si>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</si>
  <si>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</si>
  <si>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</si>
  <si>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</si>
  <si>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</si>
  <si>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</si>
  <si>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</si>
  <si>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</si>
  <si>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</si>
  <si>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</si>
  <si>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</si>
  <si>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</si>
  <si>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</si>
  <si>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</si>
  <si>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</si>
  <si>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</si>
  <si>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</si>
  <si>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</si>
  <si>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</si>
  <si>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</si>
  <si>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</si>
  <si>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</si>
  <si>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</si>
  <si>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</si>
  <si>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</si>
  <si>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</si>
  <si>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</si>
  <si>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</si>
  <si>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</si>
  <si>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</si>
  <si>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</si>
  <si>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</si>
  <si>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</si>
  <si>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</si>
  <si>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</si>
  <si>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</si>
  <si>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</si>
  <si>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</si>
  <si>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</si>
  <si>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</si>
  <si>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</si>
  <si>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</si>
  <si>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</si>
  <si>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</si>
  <si>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</si>
  <si>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</si>
  <si>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</si>
  <si>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</si>
  <si>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</si>
  <si>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</si>
  <si>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</si>
  <si>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</si>
  <si>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</si>
  <si>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</si>
  <si>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</si>
  <si>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</si>
  <si>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</si>
  <si>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</si>
  <si>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</si>
  <si>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</si>
  <si>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</si>
  <si>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</si>
  <si>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</si>
  <si>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</si>
  <si>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</si>
  <si>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</si>
  <si>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</si>
  <si>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</si>
  <si>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</si>
  <si>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</si>
  <si>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</si>
  <si>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</si>
  <si>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</si>
  <si>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</si>
  <si>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</si>
  <si>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</si>
  <si>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</si>
  <si>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</si>
  <si>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</si>
  <si>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</si>
  <si>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</si>
  <si>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</si>
  <si>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</si>
  <si>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</si>
  <si>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</si>
  <si>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</si>
  <si>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</si>
  <si>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</si>
  <si>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</si>
  <si>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</si>
  <si>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</si>
  <si>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</si>
  <si>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</si>
  <si>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</si>
  <si>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</si>
  <si>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</si>
  <si>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</si>
  <si>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</si>
  <si>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</si>
  <si>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</si>
  <si>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</si>
  <si>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</si>
  <si>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</si>
  <si>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</si>
  <si>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</si>
  <si>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</si>
  <si>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</si>
  <si>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</si>
  <si>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</si>
  <si>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</si>
  <si>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</si>
  <si>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</si>
  <si>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</si>
  <si>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</si>
  <si>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</si>
  <si>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</si>
  <si>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</si>
  <si>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</si>
  <si>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</si>
  <si>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</si>
  <si>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</si>
  <si>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</si>
  <si>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</si>
  <si>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</si>
  <si>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</si>
  <si>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</si>
  <si>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</si>
  <si>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</si>
  <si>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</si>
  <si>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</si>
  <si>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</si>
  <si>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</si>
  <si>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</si>
  <si>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</si>
  <si>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</si>
  <si>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</si>
  <si>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</si>
  <si>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</si>
  <si>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</si>
  <si>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</si>
  <si>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</si>
  <si>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</si>
  <si>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</si>
  <si>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</si>
  <si>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</si>
  <si>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</si>
  <si>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</si>
  <si>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</si>
  <si>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</si>
  <si>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</si>
  <si>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</si>
  <si>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</si>
  <si>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</si>
  <si>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</si>
  <si>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</si>
  <si>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</si>
  <si>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</si>
  <si>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</si>
  <si>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</si>
  <si>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</si>
  <si>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</si>
  <si>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</si>
  <si>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</si>
  <si>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</si>
  <si>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</si>
  <si>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</si>
  <si>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</si>
  <si>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</si>
  <si>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</si>
  <si>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</si>
  <si>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</si>
  <si>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</si>
  <si>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</si>
  <si>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</si>
  <si>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</si>
  <si>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</si>
  <si>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</si>
  <si>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</si>
  <si>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</si>
  <si>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</si>
  <si>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</si>
  <si>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</si>
  <si>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</si>
  <si>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</si>
  <si>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</si>
  <si>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</si>
  <si>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</si>
  <si>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</si>
  <si>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</si>
  <si>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</si>
  <si>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</si>
  <si>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</si>
  <si>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</si>
  <si>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</si>
  <si>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</si>
  <si>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</si>
  <si>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</si>
  <si>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</si>
  <si>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</si>
  <si>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</si>
  <si>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</si>
  <si>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</si>
  <si>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</si>
  <si>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</si>
  <si>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</si>
  <si>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</si>
  <si>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</si>
  <si>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</si>
  <si>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</si>
  <si>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</si>
  <si>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</si>
  <si>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</si>
  <si>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</si>
  <si>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</si>
  <si>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</si>
  <si>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</si>
  <si>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</si>
  <si>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</si>
  <si>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</si>
  <si>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</si>
  <si>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</si>
  <si>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</si>
  <si>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</si>
  <si>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</si>
  <si>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</si>
  <si>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</si>
  <si>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</si>
  <si>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</si>
  <si>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</si>
  <si>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</si>
  <si>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</si>
  <si>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</si>
  <si>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</si>
  <si>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</si>
  <si>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</si>
  <si>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</si>
  <si>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</si>
  <si>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</si>
  <si>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</si>
  <si>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</si>
  <si>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</si>
  <si>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</si>
  <si>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</si>
  <si>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</si>
  <si>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</si>
  <si>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</si>
  <si>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</si>
  <si>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</si>
  <si>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</si>
  <si>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</si>
  <si>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</si>
  <si>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</si>
  <si>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</si>
  <si>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</si>
  <si>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</si>
  <si>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</si>
  <si>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</si>
  <si>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</si>
  <si>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</si>
  <si>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</si>
  <si>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</si>
  <si>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</si>
  <si>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</si>
  <si>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</si>
  <si>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</si>
  <si>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</si>
  <si>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</si>
  <si>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</si>
  <si>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</si>
  <si>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</si>
  <si>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</si>
  <si>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</si>
  <si>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</si>
  <si>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</si>
  <si>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</si>
  <si>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</si>
  <si>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</si>
  <si>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</si>
  <si>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</si>
  <si>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</si>
  <si>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</si>
  <si>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</si>
  <si>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</si>
  <si>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</si>
  <si>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</si>
  <si>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</si>
  <si>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</si>
  <si>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</si>
  <si>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</si>
  <si>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</si>
  <si>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</si>
  <si>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</si>
  <si>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</si>
  <si>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</si>
  <si>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</si>
  <si>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</si>
  <si>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</si>
  <si>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</si>
  <si>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</si>
  <si>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</si>
  <si>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</si>
  <si>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</si>
  <si>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</si>
  <si>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</si>
  <si>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</si>
  <si>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</si>
  <si>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</si>
  <si>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</si>
  <si>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</si>
  <si>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</si>
  <si>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</si>
  <si>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</si>
  <si>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</si>
  <si>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</si>
  <si>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</si>
  <si>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</si>
  <si>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</si>
  <si>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</si>
  <si>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</si>
  <si>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</si>
  <si>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</si>
  <si>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</si>
  <si>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</si>
  <si>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</si>
  <si>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</si>
  <si>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</si>
  <si>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</si>
  <si>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</si>
  <si>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</si>
  <si>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</si>
  <si>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</si>
  <si>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</si>
  <si>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</si>
  <si>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</si>
  <si>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</si>
  <si>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</si>
  <si>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</si>
  <si>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</si>
  <si>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</si>
  <si>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</si>
  <si>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</si>
  <si>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</si>
  <si>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</si>
  <si>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</si>
  <si>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</si>
  <si>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</si>
  <si>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</si>
  <si>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</si>
  <si>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</si>
  <si>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</si>
  <si>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</si>
  <si>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</si>
  <si>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</si>
  <si>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</si>
  <si>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</si>
  <si>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</si>
  <si>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</si>
  <si>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</si>
  <si>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</si>
  <si>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</si>
  <si>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</si>
  <si>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</si>
  <si>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</si>
  <si>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</si>
  <si>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</si>
  <si>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</si>
  <si>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</si>
  <si>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</si>
  <si>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</si>
  <si>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</si>
  <si>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</si>
  <si>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</si>
  <si>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</si>
  <si>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</si>
  <si>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</si>
  <si>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</si>
  <si>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</si>
  <si>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</si>
  <si>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</si>
  <si>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</si>
  <si>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</si>
  <si>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</si>
  <si>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</si>
  <si>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</si>
  <si>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</si>
  <si>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</si>
  <si>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</si>
  <si>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</si>
  <si>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</si>
  <si>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</si>
  <si>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</si>
  <si>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</si>
  <si>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</si>
  <si>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</si>
  <si>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</si>
  <si>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</si>
  <si>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</si>
  <si>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</si>
  <si>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</si>
  <si>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</si>
  <si>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</si>
  <si>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</si>
  <si>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</si>
  <si>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</si>
  <si>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</si>
  <si>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</si>
  <si>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</si>
  <si>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</si>
  <si>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</si>
  <si>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</si>
  <si>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</si>
  <si>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</si>
  <si>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</si>
  <si>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</si>
  <si>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</si>
  <si>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</si>
  <si>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</si>
  <si>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</si>
  <si>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</si>
  <si>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</si>
  <si>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</si>
  <si>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</si>
  <si>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</si>
  <si>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</si>
  <si>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</si>
  <si>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</si>
  <si>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</si>
  <si>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</si>
  <si>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</si>
  <si>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</si>
  <si>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</si>
  <si>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</si>
  <si>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</si>
  <si>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</si>
  <si>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</si>
  <si>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</si>
  <si>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</si>
  <si>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</si>
  <si>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</si>
  <si>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</si>
  <si>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</si>
  <si>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</si>
  <si>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</si>
  <si>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</si>
  <si>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</si>
  <si>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</si>
  <si>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</si>
  <si>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</si>
  <si>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</si>
  <si>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</si>
  <si>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</si>
  <si>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</si>
  <si>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</si>
  <si>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</si>
  <si>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</si>
  <si>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</si>
  <si>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</si>
  <si>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</si>
  <si>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</si>
  <si>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</si>
  <si>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</si>
  <si>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</si>
  <si>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</si>
  <si>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</si>
  <si>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</si>
  <si>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</si>
  <si>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</si>
  <si>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</si>
  <si>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</si>
  <si>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</si>
  <si>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</si>
  <si>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</si>
  <si>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</si>
  <si>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</si>
  <si>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</si>
  <si>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</si>
  <si>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</si>
  <si>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</si>
  <si>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</si>
  <si>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</si>
  <si>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</si>
  <si>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</si>
  <si>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</si>
  <si>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</si>
  <si>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</si>
  <si>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</si>
  <si>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</si>
  <si>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</si>
  <si>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</si>
  <si>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</si>
  <si>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</si>
  <si>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</si>
  <si>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</si>
  <si>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</si>
  <si>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</si>
  <si>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</si>
  <si>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</si>
  <si>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</si>
  <si>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</si>
  <si>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</si>
  <si>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</si>
  <si>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</si>
  <si>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</si>
  <si>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</si>
  <si>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</si>
  <si>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</si>
  <si>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</si>
  <si>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</si>
  <si>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</si>
  <si>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</si>
  <si>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</si>
  <si>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</si>
  <si>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</si>
  <si>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</si>
  <si>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</si>
  <si>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</si>
  <si>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</si>
  <si>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</si>
  <si>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</si>
  <si>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</si>
  <si>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</si>
  <si>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</si>
  <si>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</si>
  <si>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</si>
  <si>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</si>
  <si>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</si>
  <si>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</si>
  <si>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</si>
  <si>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</si>
  <si>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</si>
  <si>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</si>
  <si>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</si>
  <si>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</si>
  <si>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</si>
  <si>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</si>
  <si>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</si>
  <si>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</si>
  <si>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</si>
  <si>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</si>
  <si>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</si>
  <si>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</si>
  <si>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</si>
  <si>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</si>
  <si>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</si>
  <si>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</si>
  <si>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</si>
  <si>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</si>
  <si>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</si>
  <si>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</si>
  <si>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</si>
  <si>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</si>
  <si>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</si>
  <si>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</si>
  <si>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</si>
  <si>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</si>
  <si>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</si>
  <si>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</si>
  <si>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</si>
  <si>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</si>
  <si>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</si>
  <si>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</si>
  <si>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</si>
  <si>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</si>
  <si>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</si>
  <si>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</si>
  <si>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</si>
  <si>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</si>
  <si>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</si>
  <si>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</si>
  <si>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</si>
  <si>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</si>
  <si>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</si>
  <si>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</si>
  <si>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</si>
  <si>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</si>
  <si>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</si>
  <si>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</si>
  <si>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</si>
  <si>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</si>
  <si>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</si>
  <si>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</si>
  <si>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</si>
  <si>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</si>
  <si>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</si>
  <si>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</si>
  <si>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</si>
  <si>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</si>
  <si>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</si>
  <si>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</si>
  <si>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</si>
  <si>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</si>
  <si>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</si>
  <si>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</si>
  <si>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</si>
  <si>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</si>
  <si>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</si>
  <si>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</si>
  <si>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</si>
  <si>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</si>
  <si>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</si>
  <si>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</si>
  <si>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</si>
  <si>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</si>
  <si>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</si>
  <si>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</si>
  <si>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</si>
  <si>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</si>
  <si>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</si>
  <si>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</si>
  <si>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</si>
  <si>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</si>
  <si>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</si>
  <si>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</si>
  <si>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</si>
  <si>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</si>
  <si>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</si>
  <si>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</si>
  <si>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</si>
  <si>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</si>
  <si>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</si>
  <si>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</si>
  <si>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</si>
  <si>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</si>
  <si>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</si>
  <si>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</si>
  <si>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</si>
  <si>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</si>
  <si>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</si>
  <si>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</si>
  <si>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</si>
  <si>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</si>
  <si>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</si>
  <si>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</si>
  <si>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</si>
  <si>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</si>
  <si>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</si>
  <si>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</si>
  <si>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</si>
  <si>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</si>
  <si>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</si>
  <si>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</si>
  <si>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</si>
  <si>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</si>
  <si>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</si>
  <si>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</si>
  <si>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</si>
  <si>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</si>
  <si>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</si>
  <si>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</si>
  <si>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</si>
  <si>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</si>
  <si>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</si>
  <si>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</si>
  <si>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</si>
  <si>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</si>
  <si>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</si>
  <si>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</si>
  <si>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</si>
  <si>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</si>
  <si>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</si>
  <si>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</si>
  <si>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</si>
  <si>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</si>
  <si>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</si>
  <si>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</si>
  <si>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</si>
  <si>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</si>
  <si>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</si>
  <si>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</si>
  <si>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</si>
  <si>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</si>
  <si>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</si>
  <si>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</si>
  <si>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</si>
  <si>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</si>
  <si>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</si>
  <si>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</si>
  <si>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</si>
  <si>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</si>
  <si>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</si>
  <si>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</si>
  <si>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</si>
  <si>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</si>
  <si>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</si>
  <si>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</si>
  <si>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</si>
  <si>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</si>
  <si>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</si>
  <si>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</si>
  <si>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</si>
  <si>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</si>
  <si>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</si>
  <si>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</si>
  <si>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</si>
  <si>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</si>
  <si>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</si>
  <si>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</si>
  <si>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</si>
  <si>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</si>
  <si>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</si>
  <si>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</si>
  <si>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</si>
  <si>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</si>
  <si>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</si>
  <si>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</si>
  <si>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</si>
  <si>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</si>
  <si>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</si>
  <si>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</si>
  <si>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</si>
  <si>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</si>
  <si>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</si>
  <si>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</si>
  <si>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</si>
  <si>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</si>
  <si>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</si>
  <si>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</si>
  <si>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</si>
  <si>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</si>
  <si>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</si>
  <si>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</si>
  <si>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</si>
  <si>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</si>
  <si>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</si>
  <si>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</si>
  <si>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</si>
  <si>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</si>
  <si>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</si>
  <si>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</si>
  <si>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</si>
  <si>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</si>
  <si>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</si>
  <si>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</si>
  <si>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</si>
  <si>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</si>
  <si>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</si>
  <si>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</si>
  <si>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</si>
  <si>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</si>
  <si>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</si>
  <si>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</si>
  <si>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</si>
  <si>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</si>
  <si>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</si>
  <si>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</si>
  <si>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</si>
  <si>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</si>
  <si>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</si>
  <si>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</si>
  <si>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</si>
  <si>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</si>
  <si>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</si>
  <si>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</si>
  <si>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</si>
  <si>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</si>
  <si>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</si>
  <si>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</si>
  <si>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</si>
  <si>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</si>
  <si>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</si>
  <si>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</si>
  <si>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</si>
  <si>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</si>
  <si>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</si>
  <si>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</si>
  <si>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</si>
  <si>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</si>
  <si>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</si>
  <si>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</si>
  <si>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</si>
  <si>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</si>
  <si>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</si>
  <si>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</si>
  <si>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</si>
  <si>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</si>
  <si>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</si>
  <si>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</si>
  <si>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</si>
  <si>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</si>
  <si>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</si>
  <si>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</si>
  <si>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</si>
  <si>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</si>
  <si>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</si>
  <si>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</si>
  <si>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</si>
  <si>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</si>
  <si>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</si>
  <si>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</si>
  <si>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</si>
  <si>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</si>
  <si>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</si>
  <si>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</si>
  <si>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</si>
  <si>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</si>
  <si>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</si>
  <si>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</si>
  <si>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</si>
  <si>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</si>
  <si>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</si>
  <si>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</si>
  <si>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</si>
  <si>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</si>
  <si>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</si>
  <si>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</si>
  <si>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</si>
  <si>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</si>
  <si>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</si>
  <si>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</si>
  <si>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</si>
  <si>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</si>
  <si>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</si>
  <si>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</si>
  <si>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</si>
  <si>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</si>
  <si>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</si>
  <si>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</si>
  <si>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</si>
  <si>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</si>
  <si>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</si>
  <si>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</si>
  <si>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</si>
  <si>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</si>
  <si>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</si>
  <si>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</si>
  <si>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</si>
  <si>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</si>
  <si>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</si>
  <si>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</si>
  <si>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</si>
  <si>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</si>
  <si>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</si>
  <si>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</si>
  <si>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</si>
  <si>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</si>
  <si>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</si>
  <si>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</si>
  <si>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</si>
  <si>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</si>
  <si>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</si>
  <si>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</si>
  <si>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</si>
  <si>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</si>
  <si>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</si>
  <si>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</si>
  <si>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</si>
  <si>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</si>
  <si>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</si>
  <si>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</si>
  <si>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</si>
  <si>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</si>
  <si>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</si>
  <si>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</si>
  <si>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</si>
  <si>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</si>
  <si>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</si>
  <si>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</si>
  <si>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</si>
  <si>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</si>
  <si>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</si>
  <si>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</si>
  <si>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</si>
  <si>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</si>
  <si>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</si>
  <si>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</si>
  <si>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</si>
  <si>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</si>
  <si>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</si>
  <si>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</si>
  <si>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</si>
  <si>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</si>
  <si>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</si>
  <si>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</si>
  <si>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</si>
  <si>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</si>
  <si>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</si>
  <si>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</si>
  <si>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</si>
  <si>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</si>
  <si>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</si>
  <si>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</si>
  <si>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</si>
  <si>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</si>
  <si>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</si>
  <si>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</si>
  <si>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</si>
  <si>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</si>
  <si>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</si>
  <si>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</si>
  <si>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</si>
  <si>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</si>
  <si>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</si>
  <si>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</si>
  <si>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</si>
  <si>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</si>
  <si>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</si>
  <si>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</si>
  <si>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</si>
  <si>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</si>
  <si>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</si>
  <si>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</si>
  <si>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</si>
  <si>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</si>
  <si>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</si>
  <si>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</si>
  <si>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</si>
  <si>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</si>
  <si>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</si>
  <si>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</si>
  <si>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</si>
  <si>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</si>
  <si>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</si>
  <si>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</si>
  <si>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</si>
  <si>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</si>
  <si>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</si>
  <si>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</si>
  <si>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</si>
  <si>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</si>
  <si>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</si>
  <si>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</si>
  <si>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</si>
  <si>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</si>
  <si>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</si>
  <si>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</si>
  <si>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</si>
  <si>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</si>
  <si>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</si>
  <si>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</si>
  <si>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</si>
  <si>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</si>
  <si>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</si>
  <si>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</si>
  <si>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</si>
  <si>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</si>
  <si>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</si>
  <si>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</si>
  <si>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</si>
  <si>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</si>
  <si>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</si>
  <si>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</si>
  <si>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</si>
  <si>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</si>
  <si>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</si>
  <si>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</si>
  <si>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</si>
  <si>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</si>
  <si>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</si>
  <si>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</si>
  <si>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</si>
  <si>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</si>
  <si>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</si>
  <si>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</si>
  <si>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</si>
  <si>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</si>
  <si>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</si>
  <si>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</si>
  <si>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</si>
  <si>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</si>
  <si>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</si>
  <si>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</si>
  <si>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</si>
  <si>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</si>
  <si>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</si>
  <si>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</si>
  <si>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</si>
  <si>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</si>
  <si>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</si>
  <si>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</si>
  <si>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</si>
  <si>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</si>
  <si>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</si>
  <si>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</si>
  <si>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</si>
  <si>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</si>
  <si>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</si>
  <si>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</si>
  <si>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</si>
  <si>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</si>
  <si>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</si>
  <si>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</si>
  <si>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</si>
  <si>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</si>
  <si>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</si>
  <si>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</si>
  <si>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</si>
  <si>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</si>
  <si>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</si>
  <si>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</si>
  <si>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</si>
  <si>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</si>
  <si>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</si>
  <si>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</si>
  <si>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</si>
  <si>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</si>
  <si>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</si>
  <si>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</si>
  <si>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</si>
  <si>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</si>
  <si>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</si>
  <si>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</si>
  <si>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</si>
  <si>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</si>
  <si>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</si>
  <si>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</si>
  <si>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</si>
  <si>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</si>
  <si>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</si>
  <si>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</si>
  <si>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</si>
  <si>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</si>
  <si>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</si>
  <si>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</si>
  <si>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</si>
  <si>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</si>
  <si>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</si>
  <si>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</si>
  <si>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</si>
  <si>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</si>
  <si>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</si>
  <si>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</si>
  <si>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</si>
  <si>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</si>
  <si>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</si>
  <si>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</si>
  <si>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</si>
  <si>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</si>
  <si>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</si>
  <si>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</si>
  <si>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</si>
  <si>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</si>
  <si>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</si>
  <si>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</si>
  <si>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</si>
  <si>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</si>
  <si>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</si>
  <si>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</si>
  <si>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</si>
  <si>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</si>
  <si>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</si>
  <si>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</si>
  <si>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</si>
  <si>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</si>
  <si>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</si>
  <si>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</si>
  <si>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</si>
  <si>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</si>
  <si>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</si>
  <si>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</si>
  <si>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</si>
  <si>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</si>
  <si>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</si>
  <si>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</si>
  <si>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</si>
  <si>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</si>
  <si>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</si>
  <si>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</si>
  <si>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</si>
  <si>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</si>
  <si>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</si>
  <si>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</si>
  <si>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</si>
  <si>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</si>
  <si>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</si>
  <si>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</si>
  <si>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</si>
  <si>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</si>
  <si>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</si>
  <si>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</si>
  <si>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</si>
  <si>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</si>
  <si>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</si>
  <si>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</si>
  <si>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</si>
  <si>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</si>
  <si>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</si>
  <si>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</si>
  <si>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</si>
  <si>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</si>
  <si>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</si>
  <si>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</si>
  <si>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</si>
  <si>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</si>
  <si>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</si>
  <si>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</si>
  <si>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</si>
  <si>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</si>
  <si>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</si>
  <si>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</si>
  <si>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</si>
  <si>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</si>
  <si>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</si>
  <si>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</si>
  <si>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</si>
  <si>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</si>
  <si>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</si>
  <si>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</si>
  <si>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</si>
  <si>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</si>
  <si>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00115805376</t>
  </si>
  <si>
    <t>00105522965</t>
  </si>
  <si>
    <t>00116817495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</si>
  <si>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</si>
  <si>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</si>
  <si>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</si>
  <si>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</si>
  <si>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</si>
  <si>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</si>
  <si>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</si>
  <si>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</si>
  <si>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</si>
  <si>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</si>
  <si>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</si>
  <si>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</si>
  <si>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</si>
  <si>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</si>
  <si>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</si>
  <si>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</si>
  <si>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</si>
  <si>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</si>
  <si>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</si>
  <si>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</si>
  <si>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</si>
  <si>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</si>
  <si>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</si>
  <si>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</si>
  <si>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</si>
  <si>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</si>
  <si>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</si>
  <si>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</si>
  <si>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</si>
  <si>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</si>
  <si>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</si>
  <si>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</si>
  <si>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</si>
  <si>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</si>
  <si>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</si>
  <si>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</si>
  <si>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</si>
  <si>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</si>
  <si>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</si>
  <si>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</si>
  <si>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</si>
  <si>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</si>
  <si>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</si>
  <si>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</si>
  <si>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</si>
  <si>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</si>
  <si>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</si>
  <si>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</si>
  <si>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</si>
  <si>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</si>
  <si>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</si>
  <si>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</si>
  <si>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</si>
  <si>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</si>
  <si>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</si>
  <si>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</si>
  <si>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</si>
  <si>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</si>
  <si>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</si>
  <si>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</si>
  <si>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</si>
  <si>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</si>
  <si>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</si>
  <si>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</si>
  <si>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</si>
  <si>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</si>
  <si>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</si>
  <si>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</si>
  <si>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</si>
  <si>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</si>
  <si>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</si>
  <si>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</si>
  <si>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</si>
  <si>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</si>
  <si>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</si>
  <si>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</si>
  <si>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</si>
  <si>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</si>
  <si>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</si>
  <si>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</si>
  <si>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</si>
  <si>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</si>
  <si>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</si>
  <si>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</si>
  <si>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</si>
  <si>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</si>
  <si>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</si>
  <si>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</si>
  <si>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</si>
  <si>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</si>
  <si>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</si>
  <si>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</si>
  <si>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</si>
  <si>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</si>
  <si>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</si>
  <si>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</si>
  <si>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</si>
  <si>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</si>
  <si>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</si>
  <si>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</si>
  <si>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</si>
  <si>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</si>
  <si>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</si>
  <si>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</si>
  <si>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</si>
  <si>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</si>
  <si>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</si>
  <si>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</si>
  <si>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</si>
  <si>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</si>
  <si>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</si>
  <si>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</si>
  <si>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</si>
  <si>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</si>
  <si>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</si>
  <si>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</si>
  <si>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</si>
  <si>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</si>
  <si>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</si>
  <si>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</si>
  <si>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</si>
  <si>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</si>
  <si>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</si>
  <si>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</si>
  <si>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</si>
  <si>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</si>
  <si>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</si>
  <si>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</si>
  <si>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</si>
  <si>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</si>
  <si>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</si>
  <si>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</si>
  <si>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</si>
  <si>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</si>
  <si>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</si>
  <si>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</si>
  <si>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</si>
  <si>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</si>
  <si>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</si>
  <si>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</si>
  <si>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</si>
  <si>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</si>
  <si>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</si>
  <si>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</si>
  <si>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</si>
  <si>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</si>
  <si>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</si>
  <si>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</si>
  <si>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</si>
  <si>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</si>
  <si>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</si>
  <si>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</si>
  <si>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</si>
  <si>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</si>
  <si>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</si>
  <si>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</si>
  <si>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</si>
  <si>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</si>
  <si>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</si>
  <si>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</si>
  <si>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</si>
  <si>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</si>
  <si>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</si>
  <si>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</si>
  <si>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</si>
  <si>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</si>
  <si>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</si>
  <si>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</si>
  <si>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</si>
  <si>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</si>
  <si>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</si>
  <si>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</si>
  <si>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</si>
  <si>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</si>
  <si>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</si>
  <si>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</si>
  <si>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</si>
  <si>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</si>
  <si>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</si>
  <si>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</si>
  <si>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</si>
  <si>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</si>
  <si>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</si>
  <si>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</si>
  <si>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</si>
  <si>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</si>
  <si>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</si>
  <si>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</si>
  <si>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</si>
  <si>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</si>
  <si>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</si>
  <si>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</si>
  <si>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</si>
  <si>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</si>
  <si>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</si>
  <si>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</si>
  <si>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</si>
  <si>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</si>
  <si>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</si>
  <si>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</si>
  <si>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</si>
  <si>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</si>
  <si>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</si>
  <si>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</si>
  <si>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</si>
  <si>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</si>
  <si>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</si>
  <si>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</si>
  <si>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</si>
  <si>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</si>
  <si>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</si>
  <si>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</si>
  <si>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</si>
  <si>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</si>
  <si>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</si>
  <si>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</si>
  <si>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</si>
  <si>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</si>
  <si>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</si>
  <si>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</si>
  <si>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</si>
  <si>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</si>
  <si>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</si>
  <si>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</si>
  <si>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</si>
  <si>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</si>
  <si>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</si>
  <si>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</si>
  <si>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</si>
  <si>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</si>
  <si>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</si>
  <si>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</si>
  <si>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</si>
  <si>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</si>
  <si>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</si>
  <si>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</si>
  <si>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</si>
  <si>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</si>
  <si>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</si>
  <si>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</si>
  <si>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</si>
  <si>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</si>
  <si>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</si>
  <si>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</si>
  <si>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</si>
  <si>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</si>
  <si>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</si>
  <si>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</si>
  <si>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</si>
  <si>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</si>
  <si>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</si>
  <si>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</si>
  <si>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</si>
  <si>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</si>
  <si>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</si>
  <si>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</si>
  <si>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</si>
  <si>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</si>
  <si>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</si>
  <si>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</si>
  <si>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</si>
  <si>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</si>
  <si>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</si>
  <si>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</si>
  <si>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</si>
  <si>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</si>
  <si>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</si>
  <si>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</si>
  <si>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</si>
  <si>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</si>
  <si>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</si>
  <si>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</si>
  <si>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</si>
  <si>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</si>
  <si>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</si>
  <si>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</si>
  <si>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</si>
  <si>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</si>
  <si>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</si>
  <si>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</si>
  <si>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</si>
  <si>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</si>
  <si>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</si>
  <si>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</si>
  <si>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</si>
  <si>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</si>
  <si>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</si>
  <si>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</si>
  <si>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</si>
  <si>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</si>
  <si>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</si>
  <si>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</si>
  <si>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</si>
  <si>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</si>
  <si>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</si>
  <si>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</si>
  <si>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</si>
  <si>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</si>
  <si>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</si>
  <si>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</si>
  <si>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</si>
  <si>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</si>
  <si>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</si>
  <si>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</si>
  <si>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</si>
  <si>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</si>
  <si>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</si>
  <si>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</si>
  <si>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</si>
  <si>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</si>
  <si>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</si>
  <si>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</si>
  <si>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</si>
  <si>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</si>
  <si>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</si>
  <si>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</si>
  <si>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</si>
  <si>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</si>
  <si>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</si>
  <si>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</si>
  <si>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</si>
  <si>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</si>
  <si>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</si>
  <si>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</si>
  <si>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</si>
  <si>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</si>
  <si>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</si>
  <si>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</si>
  <si>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</si>
  <si>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</si>
  <si>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</si>
  <si>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</si>
  <si>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</si>
  <si>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</si>
  <si>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</si>
  <si>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</si>
  <si>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</si>
  <si>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</si>
  <si>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</si>
  <si>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</si>
  <si>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</si>
  <si>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</si>
  <si>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</si>
  <si>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</si>
  <si>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</si>
  <si>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</si>
  <si>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</si>
  <si>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</si>
  <si>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</si>
  <si>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</si>
  <si>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</si>
  <si>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</si>
  <si>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</si>
  <si>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</si>
  <si>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</si>
  <si>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</si>
  <si>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</si>
  <si>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</si>
  <si>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</si>
  <si>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</si>
  <si>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</si>
  <si>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</si>
  <si>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</si>
  <si>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</si>
  <si>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</si>
  <si>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</si>
  <si>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</si>
  <si>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</si>
  <si>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</si>
  <si>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</si>
  <si>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</si>
  <si>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</si>
  <si>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</si>
  <si>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</si>
  <si>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</si>
  <si>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</si>
  <si>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</si>
  <si>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</si>
  <si>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</si>
  <si>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</si>
  <si>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</si>
  <si>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</si>
  <si>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</si>
  <si>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</si>
  <si>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</si>
  <si>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</si>
  <si>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</si>
  <si>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</si>
  <si>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</si>
  <si>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</si>
  <si>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</si>
  <si>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</si>
  <si>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</si>
  <si>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</si>
  <si>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</si>
  <si>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</si>
  <si>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</si>
  <si>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</si>
  <si>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</si>
  <si>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</si>
  <si>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</si>
  <si>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</si>
  <si>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</si>
  <si>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</si>
  <si>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</si>
  <si>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</si>
  <si>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</si>
  <si>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</si>
  <si>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</si>
  <si>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</si>
  <si>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</si>
  <si>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</si>
  <si>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</si>
  <si>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</si>
  <si>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</si>
  <si>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</si>
  <si>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</si>
  <si>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</si>
  <si>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</si>
  <si>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</si>
  <si>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</si>
  <si>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</si>
  <si>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</si>
  <si>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</si>
  <si>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</si>
  <si>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</si>
  <si>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</si>
  <si>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</si>
  <si>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</si>
  <si>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</si>
  <si>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</si>
  <si>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</si>
  <si>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</si>
  <si>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</si>
  <si>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</si>
  <si>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</si>
  <si>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</si>
  <si>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</si>
  <si>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</si>
  <si>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</si>
  <si>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</si>
  <si>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</si>
  <si>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</si>
  <si>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</si>
  <si>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</si>
  <si>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</si>
  <si>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</si>
  <si>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</si>
  <si>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</si>
  <si>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</si>
  <si>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</si>
  <si>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</si>
  <si>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</si>
  <si>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</si>
  <si>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</si>
  <si>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</si>
  <si>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</si>
  <si>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</si>
  <si>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</si>
  <si>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</si>
  <si>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</si>
  <si>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</si>
  <si>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</si>
  <si>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</si>
  <si>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</si>
  <si>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</si>
  <si>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</si>
  <si>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</si>
  <si>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</si>
  <si>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</si>
  <si>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</si>
  <si>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</si>
  <si>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</si>
  <si>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</si>
  <si>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</si>
  <si>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</si>
  <si>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</si>
  <si>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</si>
  <si>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</si>
  <si>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</si>
  <si>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</si>
  <si>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</si>
  <si>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</si>
  <si>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</si>
  <si>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</si>
  <si>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</si>
  <si>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</si>
  <si>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</si>
  <si>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</si>
  <si>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</si>
  <si>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</si>
  <si>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</si>
  <si>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</si>
  <si>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</si>
  <si>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</si>
  <si>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</si>
  <si>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</si>
  <si>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</si>
  <si>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</si>
  <si>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</si>
  <si>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</si>
  <si>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</si>
  <si>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</si>
  <si>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</si>
  <si>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</si>
  <si>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</si>
  <si>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</si>
  <si>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</si>
  <si>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</si>
  <si>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</si>
  <si>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</si>
  <si>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</si>
  <si>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</si>
  <si>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</si>
  <si>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</si>
  <si>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</si>
  <si>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</si>
  <si>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</si>
  <si>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</si>
  <si>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</si>
  <si>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</si>
  <si>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</si>
  <si>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</si>
  <si>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</si>
  <si>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</si>
  <si>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</si>
  <si>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</si>
  <si>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</si>
  <si>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</si>
  <si>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</si>
  <si>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</si>
  <si>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</si>
  <si>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</si>
  <si>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</si>
  <si>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</si>
  <si>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</si>
  <si>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</si>
  <si>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</si>
  <si>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</si>
  <si>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</si>
  <si>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</si>
  <si>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</si>
  <si>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</si>
  <si>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</si>
  <si>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</si>
  <si>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</si>
  <si>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</si>
  <si>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</si>
  <si>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</si>
  <si>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</si>
  <si>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</si>
  <si>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</si>
  <si>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</si>
  <si>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</si>
  <si>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</si>
  <si>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</si>
  <si>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</si>
  <si>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</si>
  <si>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</si>
  <si>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</si>
  <si>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</si>
  <si>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</si>
  <si>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</si>
  <si>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</si>
  <si>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</si>
  <si>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</si>
  <si>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</si>
  <si>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</si>
  <si>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</si>
  <si>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</si>
  <si>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</si>
  <si>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</si>
  <si>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</si>
  <si>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</si>
  <si>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</si>
  <si>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</si>
  <si>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</si>
  <si>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</si>
  <si>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</si>
  <si>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</si>
  <si>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</si>
  <si>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</si>
  <si>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</si>
  <si>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</si>
  <si>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</si>
  <si>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</si>
  <si>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</si>
  <si>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</si>
  <si>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</si>
  <si>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</si>
  <si>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</si>
  <si>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</si>
  <si>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</si>
  <si>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</si>
  <si>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</si>
  <si>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</si>
  <si>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</si>
  <si>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</si>
  <si>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</si>
  <si>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</si>
  <si>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</si>
  <si>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</si>
  <si>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</si>
  <si>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</si>
  <si>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</si>
  <si>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</si>
  <si>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</si>
  <si>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</si>
  <si>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</si>
  <si>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</si>
  <si>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</si>
  <si>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</si>
  <si>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</si>
  <si>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</si>
  <si>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</si>
  <si>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</si>
  <si>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</si>
  <si>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</si>
  <si>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</si>
  <si>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</si>
  <si>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</si>
  <si>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</si>
  <si>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</si>
  <si>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</si>
  <si>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</si>
  <si>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</si>
  <si>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</si>
  <si>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</si>
  <si>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</si>
  <si>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</si>
  <si>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</si>
  <si>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</si>
  <si>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</si>
  <si>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</si>
  <si>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</si>
  <si>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</si>
  <si>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</si>
  <si>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</si>
  <si>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</si>
  <si>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</si>
  <si>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</si>
  <si>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</si>
  <si>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</si>
  <si>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</si>
  <si>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</si>
  <si>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</si>
  <si>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</si>
  <si>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</si>
  <si>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</si>
  <si>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</si>
  <si>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</si>
  <si>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</si>
  <si>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</si>
  <si>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</si>
  <si>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</si>
  <si>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</si>
  <si>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</si>
  <si>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</si>
  <si>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</si>
  <si>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</si>
  <si>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</si>
  <si>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</si>
  <si>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</si>
  <si>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</si>
  <si>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</si>
  <si>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</si>
  <si>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</si>
  <si>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</si>
  <si>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</si>
  <si>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</si>
  <si>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</si>
  <si>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</si>
  <si>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</si>
  <si>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</si>
  <si>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</si>
  <si>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</si>
  <si>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</si>
  <si>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</si>
  <si>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</si>
  <si>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</si>
  <si>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</si>
  <si>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</si>
  <si>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</si>
  <si>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</si>
  <si>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</si>
  <si>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</si>
  <si>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</si>
  <si>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</si>
  <si>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</si>
  <si>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</si>
  <si>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</si>
  <si>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</si>
  <si>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</si>
  <si>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</si>
  <si>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</si>
  <si>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</si>
  <si>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</si>
  <si>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</si>
  <si>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</si>
  <si>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</si>
  <si>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</si>
  <si>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</si>
  <si>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</si>
  <si>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</si>
  <si>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</si>
  <si>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</si>
  <si>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</si>
  <si>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</si>
  <si>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</si>
  <si>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</si>
  <si>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</si>
  <si>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</si>
  <si>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</si>
  <si>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</si>
  <si>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</si>
  <si>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</si>
  <si>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</si>
  <si>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</si>
  <si>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</si>
  <si>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</si>
  <si>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</si>
  <si>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</si>
  <si>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</si>
  <si>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</si>
  <si>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</si>
  <si>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</si>
  <si>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</si>
  <si>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</si>
  <si>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</si>
  <si>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</si>
  <si>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</si>
  <si>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</si>
  <si>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</si>
  <si>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</si>
  <si>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</si>
  <si>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</si>
  <si>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</si>
  <si>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</si>
  <si>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</si>
  <si>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</si>
  <si>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</si>
  <si>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</si>
  <si>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</si>
  <si>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</si>
  <si>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</si>
  <si>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</si>
  <si>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</si>
  <si>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</si>
  <si>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</si>
  <si>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</si>
  <si>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</si>
  <si>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</si>
  <si>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</si>
  <si>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</si>
  <si>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</si>
  <si>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</si>
  <si>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</si>
  <si>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</si>
  <si>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</si>
  <si>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</si>
  <si>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</si>
  <si>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</si>
  <si>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</si>
  <si>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</si>
  <si>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</si>
  <si>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</si>
  <si>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</si>
  <si>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</si>
  <si>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</si>
  <si>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</si>
  <si>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</si>
  <si>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</si>
  <si>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</si>
  <si>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</si>
  <si>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</si>
  <si>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</si>
  <si>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</si>
  <si>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</si>
  <si>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</si>
  <si>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</si>
  <si>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</si>
  <si>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</si>
  <si>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</si>
  <si>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</si>
  <si>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</si>
  <si>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</si>
  <si>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</si>
  <si>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</si>
  <si>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</si>
  <si>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</si>
  <si>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</si>
  <si>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</si>
  <si>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</si>
  <si>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</si>
  <si>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</si>
  <si>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</si>
  <si>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</si>
  <si>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</si>
  <si>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</si>
  <si>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</si>
  <si>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</si>
  <si>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</si>
  <si>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</si>
  <si>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</si>
  <si>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</si>
  <si>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</si>
  <si>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</si>
  <si>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</si>
  <si>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</si>
  <si>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</si>
  <si>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</si>
  <si>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</si>
  <si>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</si>
  <si>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</si>
  <si>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</si>
  <si>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</si>
  <si>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</si>
  <si>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</si>
  <si>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</si>
  <si>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</si>
  <si>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</si>
  <si>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</si>
  <si>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</si>
  <si>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</si>
  <si>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</si>
  <si>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</si>
  <si>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</si>
  <si>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</si>
  <si>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</si>
  <si>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</si>
  <si>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</si>
  <si>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</si>
  <si>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</si>
  <si>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</si>
  <si>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</si>
  <si>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</si>
  <si>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</si>
  <si>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</si>
  <si>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</si>
  <si>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</si>
  <si>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</si>
  <si>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</si>
  <si>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</si>
  <si>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</si>
  <si>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</si>
  <si>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</si>
  <si>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</si>
  <si>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</si>
  <si>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</si>
  <si>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</si>
  <si>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</si>
  <si>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</si>
  <si>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</si>
  <si>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</si>
  <si>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</si>
  <si>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</si>
  <si>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</si>
  <si>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</si>
  <si>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</si>
  <si>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</si>
  <si>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</si>
  <si>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</si>
  <si>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</si>
  <si>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</si>
  <si>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</si>
  <si>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</si>
  <si>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</si>
  <si>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</si>
  <si>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</si>
  <si>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</si>
  <si>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</si>
  <si>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</si>
  <si>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</si>
  <si>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</si>
  <si>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</si>
  <si>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</si>
  <si>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</si>
  <si>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</si>
  <si>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</si>
  <si>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</si>
  <si>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</si>
  <si>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</si>
  <si>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</si>
  <si>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</si>
  <si>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</si>
  <si>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</si>
  <si>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</si>
  <si>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</si>
  <si>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</si>
  <si>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</si>
  <si>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</si>
  <si>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</si>
  <si>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</si>
  <si>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</si>
  <si>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</si>
  <si>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</si>
  <si>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</si>
  <si>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</si>
  <si>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</si>
  <si>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</si>
  <si>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</si>
  <si>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</si>
  <si>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</si>
  <si>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</si>
  <si>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</si>
  <si>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</si>
  <si>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</si>
  <si>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</si>
  <si>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</si>
  <si>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</si>
  <si>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</si>
  <si>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</si>
  <si>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</si>
  <si>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</si>
  <si>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</si>
  <si>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</si>
  <si>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</si>
  <si>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</si>
  <si>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</si>
  <si>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</si>
  <si>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</si>
  <si>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</si>
  <si>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</si>
  <si>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</si>
  <si>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</si>
  <si>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</si>
  <si>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</si>
  <si>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</si>
  <si>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</si>
  <si>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</si>
  <si>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</si>
  <si>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</si>
  <si>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</si>
  <si>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</si>
  <si>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</si>
  <si>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</si>
  <si>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</si>
  <si>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</si>
  <si>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</si>
  <si>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</si>
  <si>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</si>
  <si>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</si>
  <si>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</si>
  <si>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</si>
  <si>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</si>
  <si>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</si>
  <si>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</si>
  <si>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</si>
  <si>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</si>
  <si>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</si>
  <si>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</si>
  <si>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</si>
  <si>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</si>
  <si>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</si>
  <si>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</si>
  <si>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</si>
  <si>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</si>
  <si>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</si>
  <si>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</si>
  <si>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</si>
  <si>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</si>
  <si>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</si>
  <si>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</si>
  <si>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</si>
  <si>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</si>
  <si>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</si>
  <si>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</si>
  <si>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</si>
  <si>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</si>
  <si>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</si>
  <si>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</si>
  <si>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</si>
  <si>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</si>
  <si>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</si>
  <si>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</si>
  <si>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</si>
  <si>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</si>
  <si>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</si>
  <si>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</si>
  <si>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</si>
  <si>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</si>
  <si>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</si>
  <si>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</si>
  <si>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</si>
  <si>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</si>
  <si>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</si>
  <si>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</si>
  <si>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</si>
  <si>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</si>
  <si>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</si>
  <si>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</si>
  <si>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</si>
  <si>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</si>
  <si>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</si>
  <si>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</si>
  <si>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</si>
  <si>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</si>
  <si>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</si>
  <si>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</si>
  <si>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</si>
  <si>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</si>
  <si>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</si>
  <si>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</si>
  <si>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</si>
  <si>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</si>
  <si>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</si>
  <si>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</si>
  <si>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</si>
  <si>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</si>
  <si>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</si>
  <si>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</si>
  <si>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</si>
  <si>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</si>
  <si>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</si>
  <si>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</si>
  <si>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</si>
  <si>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</si>
  <si>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</si>
  <si>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</si>
  <si>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</si>
  <si>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</si>
  <si>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</si>
  <si>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</si>
  <si>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</si>
  <si>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</si>
  <si>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</si>
  <si>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</si>
  <si>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</si>
  <si>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</si>
  <si>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</si>
  <si>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</si>
  <si>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</si>
  <si>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</si>
  <si>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</si>
  <si>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</si>
  <si>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</si>
  <si>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</si>
  <si>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</si>
  <si>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</si>
  <si>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</si>
  <si>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</si>
  <si>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</si>
  <si>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</si>
  <si>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</si>
  <si>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</si>
  <si>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</si>
  <si>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</si>
  <si>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</si>
  <si>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</si>
  <si>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</si>
  <si>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</si>
  <si>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</si>
  <si>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</si>
  <si>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</si>
  <si>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</si>
  <si>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</si>
  <si>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</si>
  <si>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</si>
  <si>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</si>
  <si>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</si>
  <si>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</si>
  <si>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</si>
  <si>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</si>
  <si>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</si>
  <si>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</si>
  <si>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</si>
  <si>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</si>
  <si>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</si>
  <si>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</si>
  <si>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</si>
  <si>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</si>
  <si>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</si>
  <si>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</si>
  <si>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</si>
  <si>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</si>
  <si>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</si>
  <si>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</si>
  <si>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</si>
  <si>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</si>
  <si>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</si>
  <si>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</si>
  <si>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</si>
  <si>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</si>
  <si>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</si>
  <si>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</si>
  <si>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</si>
  <si>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</si>
  <si>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</si>
  <si>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</si>
  <si>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</si>
  <si>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</si>
  <si>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</si>
  <si>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</si>
  <si>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</si>
  <si>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</si>
  <si>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</si>
  <si>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</si>
  <si>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</si>
  <si>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</si>
  <si>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</si>
  <si>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</si>
  <si>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</si>
  <si>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</si>
  <si>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</si>
  <si>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</si>
  <si>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</si>
  <si>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</si>
  <si>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</si>
  <si>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</si>
  <si>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</si>
  <si>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</si>
  <si>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</si>
  <si>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</si>
  <si>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</si>
  <si>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</si>
  <si>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</si>
  <si>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</si>
  <si>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</si>
  <si>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</si>
  <si>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</si>
  <si>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</si>
  <si>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</si>
  <si>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</si>
  <si>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</si>
  <si>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</si>
  <si>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</si>
  <si>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</si>
  <si>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</si>
  <si>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</si>
  <si>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</si>
  <si>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</si>
  <si>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</si>
  <si>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</si>
  <si>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</si>
  <si>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</si>
  <si>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</si>
  <si>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</si>
  <si>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</si>
  <si>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</si>
  <si>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</si>
  <si>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</si>
  <si>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</si>
  <si>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</si>
  <si>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</si>
  <si>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</si>
  <si>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</si>
  <si>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</si>
  <si>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</si>
  <si>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</si>
  <si>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</si>
  <si>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</si>
  <si>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</si>
  <si>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</si>
  <si>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</si>
  <si>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</si>
  <si>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</si>
  <si>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</si>
  <si>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</si>
  <si>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</si>
  <si>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</si>
  <si>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</si>
  <si>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</si>
  <si>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</si>
  <si>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</si>
  <si>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</si>
  <si>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</si>
  <si>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</si>
  <si>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</si>
  <si>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</si>
  <si>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</si>
  <si>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</si>
  <si>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</si>
  <si>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</si>
  <si>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</si>
  <si>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</si>
  <si>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</si>
  <si>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</si>
  <si>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</si>
  <si>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</si>
  <si>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</si>
  <si>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</si>
  <si>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</si>
  <si>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</si>
  <si>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</si>
  <si>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</si>
  <si>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</si>
  <si>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</si>
  <si>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</si>
  <si>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</si>
  <si>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</si>
  <si>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</si>
  <si>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</si>
  <si>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</si>
  <si>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</si>
  <si>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</si>
  <si>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</si>
  <si>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</si>
  <si>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</si>
  <si>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</si>
  <si>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</si>
  <si>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</si>
  <si>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</si>
  <si>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</si>
  <si>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</si>
  <si>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</si>
  <si>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</si>
  <si>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</si>
  <si>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</si>
  <si>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</si>
  <si>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</si>
  <si>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</si>
  <si>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</si>
  <si>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</si>
  <si>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</si>
  <si>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</si>
  <si>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</si>
  <si>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</si>
  <si>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</si>
  <si>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</si>
  <si>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</si>
  <si>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</si>
  <si>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</si>
  <si>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</si>
  <si>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</si>
  <si>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</si>
  <si>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</si>
  <si>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</si>
  <si>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</si>
  <si>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</si>
  <si>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</si>
  <si>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</si>
  <si>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</si>
  <si>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</si>
  <si>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</si>
  <si>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</si>
  <si>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</si>
  <si>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</si>
  <si>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</si>
  <si>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</si>
  <si>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</si>
  <si>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</si>
  <si>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</si>
  <si>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</si>
  <si>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</si>
  <si>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</si>
  <si>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</si>
  <si>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</si>
  <si>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</si>
  <si>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</si>
  <si>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</si>
  <si>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</si>
  <si>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</si>
  <si>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</si>
  <si>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</si>
  <si>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</si>
  <si>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</si>
  <si>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</si>
  <si>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</si>
  <si>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</si>
  <si>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</si>
  <si>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</si>
  <si>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</si>
  <si>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</si>
  <si>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</si>
  <si>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</si>
  <si>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</si>
  <si>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</si>
  <si>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</si>
  <si>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</si>
  <si>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</si>
  <si>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</si>
  <si>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</si>
  <si>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</si>
  <si>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</si>
  <si>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</si>
  <si>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</si>
  <si>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</si>
  <si>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</si>
  <si>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</si>
  <si>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</si>
  <si>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</si>
  <si>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</si>
  <si>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</si>
  <si>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</si>
  <si>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</si>
  <si>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</si>
  <si>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</si>
  <si>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</si>
  <si>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</si>
  <si>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</si>
  <si>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</si>
  <si>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</si>
  <si>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</si>
  <si>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</si>
  <si>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</si>
  <si>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</si>
  <si>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</si>
  <si>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</si>
  <si>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</si>
  <si>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</si>
  <si>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</si>
  <si>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</si>
  <si>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</si>
  <si>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</si>
  <si>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</si>
  <si>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</si>
  <si>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</si>
  <si>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</si>
  <si>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</si>
  <si>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</si>
  <si>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</si>
  <si>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</si>
  <si>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</si>
  <si>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</si>
  <si>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</si>
  <si>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</si>
  <si>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</si>
  <si>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</si>
  <si>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</si>
  <si>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</si>
  <si>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</si>
  <si>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</si>
  <si>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</si>
  <si>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</si>
  <si>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</si>
  <si>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</si>
  <si>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</si>
  <si>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</si>
  <si>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</si>
  <si>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</si>
  <si>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</si>
  <si>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</si>
  <si>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</si>
  <si>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</si>
  <si>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</si>
  <si>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</si>
  <si>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</si>
  <si>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</si>
  <si>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</si>
  <si>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</si>
  <si>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</si>
  <si>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</si>
  <si>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</si>
  <si>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</si>
  <si>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</si>
  <si>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</si>
  <si>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</si>
  <si>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</si>
  <si>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</si>
  <si>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</si>
  <si>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</si>
  <si>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</si>
  <si>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</si>
  <si>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</si>
  <si>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</si>
  <si>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</si>
  <si>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</si>
  <si>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</si>
  <si>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</si>
  <si>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</si>
  <si>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</si>
  <si>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</si>
  <si>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</si>
  <si>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</si>
  <si>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</si>
  <si>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</si>
  <si>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</si>
  <si>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</si>
  <si>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</si>
  <si>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</si>
  <si>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</si>
  <si>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</si>
  <si>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</si>
  <si>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</si>
  <si>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</si>
  <si>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</si>
  <si>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</si>
  <si>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</si>
  <si>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</si>
  <si>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</si>
  <si>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</si>
  <si>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</si>
  <si>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</si>
  <si>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</si>
  <si>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</si>
  <si>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</si>
  <si>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</si>
  <si>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</si>
  <si>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</si>
  <si>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</si>
  <si>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</si>
  <si>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</si>
  <si>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</si>
  <si>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</si>
  <si>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</si>
  <si>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</si>
  <si>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</si>
  <si>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</si>
  <si>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</si>
  <si>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</si>
  <si>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</si>
  <si>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</si>
  <si>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</si>
  <si>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</si>
  <si>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</si>
  <si>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</si>
  <si>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</si>
  <si>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</si>
  <si>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</si>
  <si>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</si>
  <si>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</si>
  <si>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</si>
  <si>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</si>
  <si>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</si>
  <si>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</si>
  <si>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</si>
  <si>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</si>
  <si>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</si>
  <si>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</si>
  <si>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</si>
  <si>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</si>
  <si>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</si>
  <si>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</si>
  <si>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</si>
  <si>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</si>
  <si>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</si>
  <si>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</si>
  <si>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</si>
  <si>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</si>
  <si>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</si>
  <si>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</si>
  <si>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</si>
  <si>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</si>
  <si>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</si>
  <si>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</si>
  <si>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</si>
  <si>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</si>
  <si>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</si>
  <si>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</si>
  <si>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</si>
  <si>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</si>
  <si>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</si>
  <si>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</si>
  <si>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</si>
  <si>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</si>
  <si>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</si>
  <si>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</si>
  <si>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</si>
  <si>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</si>
  <si>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</si>
  <si>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</si>
  <si>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</si>
  <si>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</si>
  <si>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</si>
  <si>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</si>
  <si>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</si>
  <si>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</si>
  <si>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</si>
  <si>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</si>
  <si>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</si>
  <si>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</si>
  <si>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</si>
  <si>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</si>
  <si>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</si>
  <si>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</si>
  <si>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</si>
  <si>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</si>
  <si>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</si>
  <si>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</si>
  <si>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</si>
  <si>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</si>
  <si>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</si>
  <si>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</si>
  <si>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</si>
  <si>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</si>
  <si>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</si>
  <si>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</si>
  <si>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</si>
  <si>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</si>
  <si>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</si>
  <si>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</si>
  <si>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</si>
  <si>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</si>
  <si>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</si>
  <si>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</si>
  <si>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</si>
  <si>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</si>
  <si>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</si>
  <si>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</si>
  <si>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</si>
  <si>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</si>
  <si>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</si>
  <si>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</si>
  <si>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</si>
  <si>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</si>
  <si>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</si>
  <si>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</si>
  <si>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</si>
  <si>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</si>
  <si>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</si>
  <si>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</si>
  <si>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</si>
  <si>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</si>
  <si>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</si>
  <si>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</si>
  <si>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</si>
  <si>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</si>
  <si>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</si>
  <si>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</si>
  <si>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</si>
  <si>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</si>
  <si>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</si>
  <si>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</si>
  <si>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</si>
  <si>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</si>
  <si>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</si>
  <si>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</si>
  <si>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</si>
  <si>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</si>
  <si>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</si>
  <si>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</si>
  <si>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</si>
  <si>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</si>
  <si>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</si>
  <si>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</si>
  <si>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</si>
  <si>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</si>
  <si>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</si>
  <si>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</si>
  <si>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</si>
  <si>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</si>
  <si>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</si>
  <si>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</si>
  <si>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</si>
  <si>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</si>
  <si>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</si>
  <si>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</si>
  <si>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</si>
  <si>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</si>
  <si>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</si>
  <si>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</si>
  <si>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</si>
  <si>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</si>
  <si>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</si>
  <si>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</si>
  <si>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</si>
  <si>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</si>
  <si>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</si>
  <si>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</si>
  <si>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</si>
  <si>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</si>
  <si>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</si>
  <si>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</si>
  <si>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</si>
  <si>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</si>
  <si>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</si>
  <si>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</si>
  <si>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</si>
  <si>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</si>
  <si>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</si>
  <si>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</si>
  <si>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</si>
  <si>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</si>
  <si>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</si>
  <si>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</si>
  <si>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</si>
  <si>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</si>
  <si>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</si>
  <si>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</si>
  <si>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</si>
  <si>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</si>
  <si>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</si>
  <si>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</si>
  <si>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</si>
  <si>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</si>
  <si>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</si>
  <si>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</si>
  <si>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</si>
  <si>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</si>
  <si>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</si>
  <si>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</si>
  <si>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</si>
  <si>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</si>
  <si>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</si>
  <si>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</si>
  <si>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</si>
  <si>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</si>
  <si>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</si>
  <si>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</si>
  <si>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</si>
  <si>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</si>
  <si>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</si>
  <si>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</si>
  <si>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</si>
  <si>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</si>
  <si>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</si>
  <si>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</si>
  <si>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</si>
  <si>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</si>
  <si>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</si>
  <si>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</si>
  <si>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</si>
  <si>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</si>
  <si>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</si>
  <si>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</si>
  <si>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</si>
  <si>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ADONAY SANTANA TORRES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</si>
  <si>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</si>
  <si>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</si>
  <si>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</si>
  <si>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</si>
  <si>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</si>
  <si>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</si>
  <si>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</si>
  <si>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</si>
  <si>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</si>
  <si>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</si>
  <si>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</si>
  <si>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</si>
  <si>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</si>
  <si>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</si>
  <si>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</si>
  <si>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</si>
  <si>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</si>
  <si>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</si>
  <si>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</si>
  <si>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</si>
  <si>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</si>
  <si>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</si>
  <si>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</si>
  <si>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BEYANIRA PAREDES GARCIA</t>
  </si>
  <si>
    <t>22300650151</t>
  </si>
  <si>
    <t>BRAHYLLANS JUNIOR JESUS RODRIGUEZ GO</t>
  </si>
  <si>
    <t>40227942592</t>
  </si>
  <si>
    <t>TECNICO DE AUDIOVISUALES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</si>
  <si>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</si>
  <si>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</si>
  <si>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</si>
  <si>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</si>
  <si>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</si>
  <si>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</si>
  <si>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</si>
  <si>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</si>
  <si>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</si>
  <si>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</si>
  <si>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</si>
  <si>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</si>
  <si>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</si>
  <si>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</si>
  <si>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</si>
  <si>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</si>
  <si>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</si>
  <si>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</si>
  <si>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</si>
  <si>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</si>
  <si>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</si>
  <si>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</si>
  <si>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</si>
  <si>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</si>
  <si>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</si>
  <si>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</si>
  <si>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</si>
  <si>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</si>
  <si>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</si>
  <si>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</si>
  <si>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</si>
  <si>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</si>
  <si>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</si>
  <si>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</si>
  <si>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</si>
  <si>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</si>
  <si>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</si>
  <si>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</si>
  <si>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</si>
  <si>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</si>
  <si>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</si>
  <si>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</si>
  <si>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</si>
  <si>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</si>
  <si>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</si>
  <si>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</si>
  <si>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</si>
  <si>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</si>
  <si>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</si>
  <si>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</si>
  <si>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</si>
  <si>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</si>
  <si>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</si>
  <si>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</si>
  <si>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</si>
  <si>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</si>
  <si>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</si>
  <si>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</si>
  <si>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</si>
  <si>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</si>
  <si>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</si>
  <si>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</si>
  <si>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</si>
  <si>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</si>
  <si>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</si>
  <si>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</si>
  <si>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</si>
  <si>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</si>
  <si>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</si>
  <si>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</si>
  <si>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</si>
  <si>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</si>
  <si>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</si>
  <si>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</si>
  <si>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</si>
  <si>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</si>
  <si>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</si>
  <si>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</si>
  <si>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</si>
  <si>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</si>
  <si>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</si>
  <si>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</si>
  <si>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</si>
  <si>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</si>
  <si>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</si>
  <si>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</si>
  <si>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</si>
  <si>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</si>
  <si>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</si>
  <si>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</si>
  <si>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</si>
  <si>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</si>
  <si>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</si>
  <si>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</si>
  <si>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</si>
  <si>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</si>
  <si>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</si>
  <si>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</si>
  <si>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</si>
  <si>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</si>
  <si>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</si>
  <si>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</si>
  <si>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</si>
  <si>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</si>
  <si>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</si>
  <si>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</si>
  <si>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</si>
  <si>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</si>
  <si>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</si>
  <si>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</si>
  <si>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</si>
  <si>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</si>
  <si>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</si>
  <si>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</si>
  <si>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</si>
  <si>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</si>
  <si>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</si>
  <si>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</si>
  <si>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</si>
  <si>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</si>
  <si>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</si>
  <si>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</si>
  <si>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</si>
  <si>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</si>
  <si>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</si>
  <si>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</si>
  <si>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</si>
  <si>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</si>
  <si>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</si>
  <si>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</si>
  <si>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</si>
  <si>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</si>
  <si>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</si>
  <si>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</si>
  <si>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</si>
  <si>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</si>
  <si>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</si>
  <si>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</si>
  <si>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</si>
  <si>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</si>
  <si>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</si>
  <si>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</si>
  <si>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</si>
  <si>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</si>
  <si>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</si>
  <si>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</si>
  <si>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</si>
  <si>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</si>
  <si>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</si>
  <si>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</si>
  <si>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</si>
  <si>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</si>
  <si>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</si>
  <si>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</si>
  <si>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</si>
  <si>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</si>
  <si>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</si>
  <si>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</si>
  <si>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</si>
  <si>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</si>
  <si>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</si>
  <si>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</si>
  <si>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</si>
  <si>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</si>
  <si>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</si>
  <si>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</si>
  <si>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</si>
  <si>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</si>
  <si>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</si>
  <si>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</si>
  <si>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</si>
  <si>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</si>
  <si>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</si>
  <si>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</si>
  <si>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</si>
  <si>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</si>
  <si>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</si>
  <si>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</si>
  <si>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</si>
  <si>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</si>
  <si>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</si>
  <si>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</si>
  <si>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</si>
  <si>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</si>
  <si>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</si>
  <si>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</si>
  <si>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</si>
  <si>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</si>
  <si>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</si>
  <si>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</si>
  <si>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</si>
  <si>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</si>
  <si>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</si>
  <si>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</si>
  <si>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</si>
  <si>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</si>
  <si>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</si>
  <si>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</si>
  <si>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</si>
  <si>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</si>
  <si>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</si>
  <si>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</si>
  <si>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</si>
  <si>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</si>
  <si>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</si>
  <si>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</si>
  <si>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</si>
  <si>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</si>
  <si>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</si>
  <si>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</si>
  <si>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</si>
  <si>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</si>
  <si>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</si>
  <si>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</si>
  <si>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</si>
  <si>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</si>
  <si>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</si>
  <si>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</si>
  <si>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</si>
  <si>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</si>
  <si>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</si>
  <si>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</si>
  <si>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</si>
  <si>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</si>
  <si>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</si>
  <si>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</si>
  <si>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</si>
  <si>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</si>
  <si>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</si>
  <si>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</si>
  <si>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</si>
  <si>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</si>
  <si>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JOSÉ EMMANUEL DE LOS SANTOS JAQUEZ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</si>
  <si>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</si>
  <si>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</si>
  <si>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</si>
  <si>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</si>
  <si>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</si>
  <si>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</si>
  <si>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</si>
  <si>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</si>
  <si>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</si>
  <si>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</si>
  <si>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</si>
  <si>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</si>
  <si>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</si>
  <si>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</si>
  <si>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</si>
  <si>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</si>
  <si>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</si>
  <si>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</si>
  <si>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</si>
  <si>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</si>
  <si>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</si>
  <si>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</si>
  <si>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</si>
  <si>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</si>
  <si>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</si>
  <si>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</si>
  <si>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</si>
  <si>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</si>
  <si>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</si>
  <si>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</si>
  <si>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</si>
  <si>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</si>
  <si>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</si>
  <si>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</si>
  <si>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</si>
  <si>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</si>
  <si>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</si>
  <si>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</si>
  <si>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</si>
  <si>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</si>
  <si>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</si>
  <si>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</si>
  <si>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</si>
  <si>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</si>
  <si>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</si>
  <si>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</si>
  <si>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</si>
  <si>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</si>
  <si>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</si>
  <si>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</si>
  <si>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</si>
  <si>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</si>
  <si>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</si>
  <si>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</si>
  <si>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</si>
  <si>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</si>
  <si>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</si>
  <si>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</si>
  <si>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</si>
  <si>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</si>
  <si>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</si>
  <si>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</si>
  <si>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</si>
  <si>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</si>
  <si>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</si>
  <si>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</si>
  <si>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</si>
  <si>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</si>
  <si>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</si>
  <si>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</si>
  <si>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</si>
  <si>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</si>
  <si>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</si>
  <si>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</si>
  <si>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</si>
  <si>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DIR. DE PLANIFICACION Y DESARROLLO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</si>
  <si>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</si>
  <si>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</si>
  <si>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</si>
  <si>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</si>
  <si>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</si>
  <si>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</si>
  <si>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</si>
  <si>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</si>
  <si>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</si>
  <si>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</si>
  <si>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</si>
  <si>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</si>
  <si>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</si>
  <si>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</si>
  <si>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</si>
  <si>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</si>
  <si>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</si>
  <si>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</si>
  <si>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</si>
  <si>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</si>
  <si>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</si>
  <si>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</si>
  <si>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</si>
  <si>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</si>
  <si>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</si>
  <si>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</si>
  <si>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</si>
  <si>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</si>
  <si>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</si>
  <si>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</si>
  <si>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</si>
  <si>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</si>
  <si>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</si>
  <si>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</si>
  <si>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</si>
  <si>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</si>
  <si>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</si>
  <si>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</si>
  <si>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</si>
  <si>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</si>
  <si>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</si>
  <si>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</si>
  <si>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</si>
  <si>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</si>
  <si>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</si>
  <si>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</si>
  <si>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</si>
  <si>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</si>
  <si>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</si>
  <si>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</si>
  <si>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>Marilin Cortorreal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</si>
  <si>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</si>
  <si>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</si>
  <si>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</si>
  <si>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</si>
  <si>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</si>
  <si>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</si>
  <si>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</si>
  <si>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</si>
  <si>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</si>
  <si>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</si>
  <si>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</si>
  <si>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</si>
  <si>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</si>
  <si>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</si>
  <si>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</si>
  <si>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</si>
  <si>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</si>
  <si>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</si>
  <si>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</si>
  <si>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</si>
  <si>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</si>
  <si>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</si>
  <si>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</si>
  <si>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</si>
  <si>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</si>
  <si>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</si>
  <si>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</si>
  <si>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</si>
  <si>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</si>
  <si>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</si>
  <si>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</si>
  <si>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</si>
  <si>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</si>
  <si>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</si>
  <si>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</si>
  <si>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</si>
  <si>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</si>
  <si>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</si>
  <si>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</si>
  <si>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</si>
  <si>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</si>
  <si>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</si>
  <si>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</si>
  <si>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</si>
  <si>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</si>
  <si>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</si>
  <si>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</si>
  <si>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</si>
  <si>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</si>
  <si>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</si>
  <si>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</si>
  <si>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</si>
  <si>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</si>
  <si>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</si>
  <si>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</si>
  <si>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</si>
  <si>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</si>
  <si>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</si>
  <si>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</si>
  <si>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ENCARGADO (A) ARCHIVO</t>
  </si>
  <si>
    <t>AYUDANTE TECNICO ILUMINACION</t>
  </si>
  <si>
    <t>campo calculado</t>
  </si>
  <si>
    <t>tipo</t>
  </si>
  <si>
    <t>subprog</t>
  </si>
  <si>
    <t>activi</t>
  </si>
  <si>
    <t>tarjeta</t>
  </si>
  <si>
    <t>cuenta</t>
  </si>
  <si>
    <t>fecha</t>
  </si>
  <si>
    <t>totaldesc</t>
  </si>
  <si>
    <t>PERIODO</t>
  </si>
  <si>
    <t>COD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</si>
  <si>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</si>
  <si>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</si>
  <si>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</si>
  <si>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</si>
  <si>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</si>
  <si>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</si>
  <si>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</si>
  <si>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</si>
  <si>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</si>
  <si>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</si>
  <si>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0910255499</t>
  </si>
  <si>
    <t>20230425</t>
  </si>
  <si>
    <t>04-2023</t>
  </si>
  <si>
    <t>2.1.1.1.0101000100100561885</t>
  </si>
  <si>
    <t>00000002</t>
  </si>
  <si>
    <t>9603292615</t>
  </si>
  <si>
    <t>2.1.1.1.0101000100119080810</t>
  </si>
  <si>
    <t>00000004</t>
  </si>
  <si>
    <t>3300111973</t>
  </si>
  <si>
    <t>2.1.1.1.0101000100101379956</t>
  </si>
  <si>
    <t>8300329370</t>
  </si>
  <si>
    <t>2.1.1.1.0101000100109307355</t>
  </si>
  <si>
    <t>00000001</t>
  </si>
  <si>
    <t>0401488760</t>
  </si>
  <si>
    <t>2.1.1.1.0101000100110502614</t>
  </si>
  <si>
    <t>9602445859</t>
  </si>
  <si>
    <t>2.1.1.1.0101000140226275226</t>
  </si>
  <si>
    <t>9603522067</t>
  </si>
  <si>
    <t>2.1.1.1.0101000140231193208</t>
  </si>
  <si>
    <t>00000006</t>
  </si>
  <si>
    <t>3300189293</t>
  </si>
  <si>
    <t>2.1.1.1.0101000122900125737</t>
  </si>
  <si>
    <t>00000008</t>
  </si>
  <si>
    <t>3300127611</t>
  </si>
  <si>
    <t>2.1.1.1.0101000100100411925</t>
  </si>
  <si>
    <t>00000005</t>
  </si>
  <si>
    <t>3300093321</t>
  </si>
  <si>
    <t>2.1.1.1.0101000100104940093</t>
  </si>
  <si>
    <t>3300037219</t>
  </si>
  <si>
    <t>2.1.1.1.0101000100105496210</t>
  </si>
  <si>
    <t>9603107033</t>
  </si>
  <si>
    <t>2.1.1.1.0101000104800505671</t>
  </si>
  <si>
    <t>9603157098</t>
  </si>
  <si>
    <t>2.1.1.1.0101000122301456970</t>
  </si>
  <si>
    <t>00000003</t>
  </si>
  <si>
    <t>9600702456</t>
  </si>
  <si>
    <t>2.1.1.1.0101000100101994002</t>
  </si>
  <si>
    <t>3300034885</t>
  </si>
  <si>
    <t>2.1.1.1.0101000100103328365</t>
  </si>
  <si>
    <t>3300148645</t>
  </si>
  <si>
    <t>2.1.1.1.0101000100100791755</t>
  </si>
  <si>
    <t>9604313569</t>
  </si>
  <si>
    <t>2.1.1.1.0101000100113216758</t>
  </si>
  <si>
    <t>9605054291</t>
  </si>
  <si>
    <t>2.1.1.1.0101000140232197919</t>
  </si>
  <si>
    <t>9605128265</t>
  </si>
  <si>
    <t>2.1.1.1.0101000122400598763</t>
  </si>
  <si>
    <t>00000013</t>
  </si>
  <si>
    <t>3300207735</t>
  </si>
  <si>
    <t>2.1.1.1.0101000122301265470</t>
  </si>
  <si>
    <t>3200190680</t>
  </si>
  <si>
    <t>2.1.1.1.0101000100116697756</t>
  </si>
  <si>
    <t>3300042437</t>
  </si>
  <si>
    <t>2.1.1.1.0101000100110011525</t>
  </si>
  <si>
    <t>9600409683</t>
  </si>
  <si>
    <t>2.1.1.1.0101000100100038793</t>
  </si>
  <si>
    <t>ANA ROSA DE PAULA</t>
  </si>
  <si>
    <t>3300127695</t>
  </si>
  <si>
    <t>2.1.1.1.0101000100115819294</t>
  </si>
  <si>
    <t>3300036294</t>
  </si>
  <si>
    <t>2.1.1.1.0101000100104000161</t>
  </si>
  <si>
    <t>00000007</t>
  </si>
  <si>
    <t>9600045823</t>
  </si>
  <si>
    <t>2.1.1.1.0101000103700243342</t>
  </si>
  <si>
    <t>9603769988</t>
  </si>
  <si>
    <t>2.1.1.1.0101000122500260512</t>
  </si>
  <si>
    <t>TECNICO EN COMPRAS Y CONTRATAC</t>
  </si>
  <si>
    <t>0200609731</t>
  </si>
  <si>
    <t>2.1.1.1.0101000100104112487</t>
  </si>
  <si>
    <t>3300035716</t>
  </si>
  <si>
    <t>2.1.1.1.0101000100103062444</t>
  </si>
  <si>
    <t>0330930361</t>
  </si>
  <si>
    <t>2.1.1.1.0101000101700203365</t>
  </si>
  <si>
    <t>9603218570</t>
  </si>
  <si>
    <t>2.1.1.1.0101000140221237569</t>
  </si>
  <si>
    <t>3300204259</t>
  </si>
  <si>
    <t>2.1.1.1.0101000100108964446</t>
  </si>
  <si>
    <t>3300048156</t>
  </si>
  <si>
    <t>2.1.1.1.0101000101300124821</t>
  </si>
  <si>
    <t>9603107030</t>
  </si>
  <si>
    <t>2.1.1.1.0101000103100976269</t>
  </si>
  <si>
    <t>3300040578</t>
  </si>
  <si>
    <t>2.1.1.1.0101000100108559832</t>
  </si>
  <si>
    <t>3300037374</t>
  </si>
  <si>
    <t>2.1.1.1.0101000100105643134</t>
  </si>
  <si>
    <t>9604939492</t>
  </si>
  <si>
    <t>2.1.1.1.0101000106800553338</t>
  </si>
  <si>
    <t>3300032638</t>
  </si>
  <si>
    <t>2.1.1.1.0101000100101720019</t>
  </si>
  <si>
    <t>3300049867</t>
  </si>
  <si>
    <t>2.1.1.1.0101000108100008575</t>
  </si>
  <si>
    <t>9603035345</t>
  </si>
  <si>
    <t>2.1.1.1.0101000100115344582</t>
  </si>
  <si>
    <t>9605388574</t>
  </si>
  <si>
    <t>2.1.1.1.0101000101001051273</t>
  </si>
  <si>
    <t>9605128262</t>
  </si>
  <si>
    <t>2.1.1.1.0101000100113639728</t>
  </si>
  <si>
    <t>9603157097</t>
  </si>
  <si>
    <t>2.1.1.1.0101000104800476444</t>
  </si>
  <si>
    <t>9600880115</t>
  </si>
  <si>
    <t>2.1.1.1.0101000140228341083</t>
  </si>
  <si>
    <t>3300031422</t>
  </si>
  <si>
    <t>2.1.1.1.0101000100100724715</t>
  </si>
  <si>
    <t>9602393933</t>
  </si>
  <si>
    <t>2.1.1.1.0101000113600169133</t>
  </si>
  <si>
    <t>3300112053</t>
  </si>
  <si>
    <t>2.1.1.1.0101000100116693730</t>
  </si>
  <si>
    <t>00000010</t>
  </si>
  <si>
    <t>3300190923</t>
  </si>
  <si>
    <t>2.1.1.1.0101000109300263275</t>
  </si>
  <si>
    <t>0200618272</t>
  </si>
  <si>
    <t>2.1.1.1.0101000100115948663</t>
  </si>
  <si>
    <t>2000744612</t>
  </si>
  <si>
    <t>2.1.1.1.0101000103300083809</t>
  </si>
  <si>
    <t>3300084893</t>
  </si>
  <si>
    <t>2.1.1.1.0101000100101075976</t>
  </si>
  <si>
    <t>9600716576</t>
  </si>
  <si>
    <t>2.1.1.1.0101000100114360027</t>
  </si>
  <si>
    <t>3300061340</t>
  </si>
  <si>
    <t>2.1.1.1.0101000100103106258</t>
  </si>
  <si>
    <t>3300038836</t>
  </si>
  <si>
    <t>2.1.1.1.0101000100106856545</t>
  </si>
  <si>
    <t>3300101242</t>
  </si>
  <si>
    <t>2.1.1.1.0101000100102587144</t>
  </si>
  <si>
    <t>9602894685</t>
  </si>
  <si>
    <t>2.1.1.1.0101000100117448662</t>
  </si>
  <si>
    <t>9600708242</t>
  </si>
  <si>
    <t>2.1.1.1.0101000100100103118</t>
  </si>
  <si>
    <t>9603683967</t>
  </si>
  <si>
    <t>2.1.1.1.0101000140229453101</t>
  </si>
  <si>
    <t>9604274302</t>
  </si>
  <si>
    <t>2.1.1.1.0101000140242938633</t>
  </si>
  <si>
    <t>9600568832</t>
  </si>
  <si>
    <t>2.1.1.1.0101000100114529589</t>
  </si>
  <si>
    <t>0230237967</t>
  </si>
  <si>
    <t>2.1.1.1.0101000100112383443</t>
  </si>
  <si>
    <t>00000015</t>
  </si>
  <si>
    <t>3300101323</t>
  </si>
  <si>
    <t>2.1.1.1.0101000122400310227</t>
  </si>
  <si>
    <t>9603683953</t>
  </si>
  <si>
    <t>2.1.1.1.0101000100105722797</t>
  </si>
  <si>
    <t>9603841433</t>
  </si>
  <si>
    <t>2.1.1.1.0101000100115415689</t>
  </si>
  <si>
    <t>9603353417</t>
  </si>
  <si>
    <t>2.1.1.1.0101000103400635946</t>
  </si>
  <si>
    <t>9605625308</t>
  </si>
  <si>
    <t>2.1.1.1.0101000100100575299</t>
  </si>
  <si>
    <t>8300184939</t>
  </si>
  <si>
    <t>2.1.1.1.0101000109600260617</t>
  </si>
  <si>
    <t>0810282543</t>
  </si>
  <si>
    <t>2.1.1.1.0101000109300123172</t>
  </si>
  <si>
    <t>3300059705</t>
  </si>
  <si>
    <t>2.1.1.1.0101000101200062766</t>
  </si>
  <si>
    <t>9604435073</t>
  </si>
  <si>
    <t>2.1.1.1.0101000122500786433</t>
  </si>
  <si>
    <t>9603193068</t>
  </si>
  <si>
    <t>2.1.1.1.0101000100100049188</t>
  </si>
  <si>
    <t>3300062462</t>
  </si>
  <si>
    <t>2.1.1.1.0101000100116024829</t>
  </si>
  <si>
    <t>3300144979</t>
  </si>
  <si>
    <t>2.1.1.1.0101000100800272593</t>
  </si>
  <si>
    <t>9604759510</t>
  </si>
  <si>
    <t>2.1.1.1.0101000122500705896</t>
  </si>
  <si>
    <t>9605395380</t>
  </si>
  <si>
    <t>2.1.1.1.0101000122301801654</t>
  </si>
  <si>
    <t>9603361859</t>
  </si>
  <si>
    <t>2.1.1.1.0101000140211165937</t>
  </si>
  <si>
    <t>3300035282</t>
  </si>
  <si>
    <t>2.1.1.1.0101000100103910030</t>
  </si>
  <si>
    <t>COORDINADOR (A) DE PLANIFICACI</t>
  </si>
  <si>
    <t>3300216153</t>
  </si>
  <si>
    <t>2.1.1.1.0101000100101292290</t>
  </si>
  <si>
    <t>3300047018</t>
  </si>
  <si>
    <t>2.1.1.1.0101000101000386142</t>
  </si>
  <si>
    <t>0230400312</t>
  </si>
  <si>
    <t>2.1.1.1.0101000100104268073</t>
  </si>
  <si>
    <t>3300036757</t>
  </si>
  <si>
    <t>2.1.1.1.0101000100104692629</t>
  </si>
  <si>
    <t>9603253160</t>
  </si>
  <si>
    <t>2.1.1.1.0101000102301409625</t>
  </si>
  <si>
    <t>DOMIK JULIANNY JIMENEZ REYES</t>
  </si>
  <si>
    <t>40219858764</t>
  </si>
  <si>
    <t>9604623982</t>
  </si>
  <si>
    <t>2.1.1.1.0101000140219858764</t>
  </si>
  <si>
    <t>9603074832</t>
  </si>
  <si>
    <t>2.1.1.1.0101000100112824214</t>
  </si>
  <si>
    <t>9603683958</t>
  </si>
  <si>
    <t>2.1.1.1.0101000100105371702</t>
  </si>
  <si>
    <t>8300006004</t>
  </si>
  <si>
    <t>2.1.1.1.0101000100109504084</t>
  </si>
  <si>
    <t>9600409688</t>
  </si>
  <si>
    <t>2.1.1.1.0101000100101178929</t>
  </si>
  <si>
    <t>9605628352</t>
  </si>
  <si>
    <t>2.1.1.1.0101000140222199453</t>
  </si>
  <si>
    <t>9605628361</t>
  </si>
  <si>
    <t>2.1.1.1.0101000140228118861</t>
  </si>
  <si>
    <t>3300029586</t>
  </si>
  <si>
    <t>2.1.1.1.0101000100100316231</t>
  </si>
  <si>
    <t>9605396577</t>
  </si>
  <si>
    <t>2.1.1.1.0101000122300929282</t>
  </si>
  <si>
    <t>3300036074</t>
  </si>
  <si>
    <t>2.1.1.1.0101000100103528907</t>
  </si>
  <si>
    <t>00000011</t>
  </si>
  <si>
    <t>3300190790</t>
  </si>
  <si>
    <t>2.1.1.1.0101000100102444502</t>
  </si>
  <si>
    <t>0111564024</t>
  </si>
  <si>
    <t>2.1.1.1.0101000140212237750</t>
  </si>
  <si>
    <t>9604844020</t>
  </si>
  <si>
    <t>2.1.1.1.0101000101200989380</t>
  </si>
  <si>
    <t>9603218566</t>
  </si>
  <si>
    <t>2.1.1.1.0101000102700256437</t>
  </si>
  <si>
    <t>9603101188</t>
  </si>
  <si>
    <t>2.1.1.1.0101000122500528835</t>
  </si>
  <si>
    <t>3300096108</t>
  </si>
  <si>
    <t>2.1.1.1.0101000122300687054</t>
  </si>
  <si>
    <t>9605128267</t>
  </si>
  <si>
    <t>2.1.1.1.0101000140209176987</t>
  </si>
  <si>
    <t>9601872824</t>
  </si>
  <si>
    <t>2.1.1.1.0101000140220780429</t>
  </si>
  <si>
    <t>3300059585</t>
  </si>
  <si>
    <t>2.1.1.1.0101000100103022125</t>
  </si>
  <si>
    <t>9604738957</t>
  </si>
  <si>
    <t>2.1.1.1.0101000101800081752</t>
  </si>
  <si>
    <t>2401975037</t>
  </si>
  <si>
    <t>2.1.1.1.0101000103400388579</t>
  </si>
  <si>
    <t>9605392288</t>
  </si>
  <si>
    <t>2.1.1.1.0101000140230186393</t>
  </si>
  <si>
    <t>9605388530</t>
  </si>
  <si>
    <t>2.1.1.1.0101000109700280275</t>
  </si>
  <si>
    <t>3300036715</t>
  </si>
  <si>
    <t>2.1.1.1.0101000100104641261</t>
  </si>
  <si>
    <t>00000012</t>
  </si>
  <si>
    <t>1500682826</t>
  </si>
  <si>
    <t>2.1.1.1.0101000108100053415</t>
  </si>
  <si>
    <t>9605388565</t>
  </si>
  <si>
    <t>2.1.1.1.0101000105700105363</t>
  </si>
  <si>
    <t>3300047063</t>
  </si>
  <si>
    <t>2.1.1.1.0101000101100213881</t>
  </si>
  <si>
    <t>9604939581</t>
  </si>
  <si>
    <t>2.1.1.1.0101000100111833216</t>
  </si>
  <si>
    <t>3300103499</t>
  </si>
  <si>
    <t>2.1.1.1.0101000100116776154</t>
  </si>
  <si>
    <t>9603018352</t>
  </si>
  <si>
    <t>2.1.1.1.0101000122500320811</t>
  </si>
  <si>
    <t>8200111410</t>
  </si>
  <si>
    <t>2.1.1.1.0101000100118794759</t>
  </si>
  <si>
    <t>FIRELYS MIGUELINA FERNANDEZ FERNANDE</t>
  </si>
  <si>
    <t>3200118358</t>
  </si>
  <si>
    <t>2.1.1.1.0101000100100626589</t>
  </si>
  <si>
    <t>9603157118</t>
  </si>
  <si>
    <t>2.1.1.1.0101000101000614899</t>
  </si>
  <si>
    <t>9600071895</t>
  </si>
  <si>
    <t>2.1.1.1.0101000100102030152</t>
  </si>
  <si>
    <t>ENC. SECCION CORRESPONDENCIA Y</t>
  </si>
  <si>
    <t>3300047814</t>
  </si>
  <si>
    <t>2.1.1.1.0101000100200440980</t>
  </si>
  <si>
    <t>3300040468</t>
  </si>
  <si>
    <t>2.1.1.1.0101000100108268269</t>
  </si>
  <si>
    <t>2400587471</t>
  </si>
  <si>
    <t>2.1.1.1.0101000100102893476</t>
  </si>
  <si>
    <t>0230416403</t>
  </si>
  <si>
    <t>2.1.1.1.0101000100109045138</t>
  </si>
  <si>
    <t>9605041433</t>
  </si>
  <si>
    <t>2.1.1.1.0101000100115428625</t>
  </si>
  <si>
    <t>9602247594</t>
  </si>
  <si>
    <t>2.1.1.1.0101000100110114329</t>
  </si>
  <si>
    <t>COORD. BANDA MUSICA REGION CIB</t>
  </si>
  <si>
    <t>3300048664</t>
  </si>
  <si>
    <t>2.1.1.1.0101000104700545140</t>
  </si>
  <si>
    <t>9601938348</t>
  </si>
  <si>
    <t>2.1.1.1.0101000100113179808</t>
  </si>
  <si>
    <t>3300036090</t>
  </si>
  <si>
    <t>2.1.1.1.0101000100103649000</t>
  </si>
  <si>
    <t>3300216218</t>
  </si>
  <si>
    <t>2.1.1.1.0101000100118760677</t>
  </si>
  <si>
    <t>9603683957</t>
  </si>
  <si>
    <t>2.1.1.1.0101000140248676187</t>
  </si>
  <si>
    <t>3300047089</t>
  </si>
  <si>
    <t>2.1.1.1.0101000101100320843</t>
  </si>
  <si>
    <t>9603292601</t>
  </si>
  <si>
    <t>2.1.1.1.0101000104701887541</t>
  </si>
  <si>
    <t>3300036485</t>
  </si>
  <si>
    <t>2.1.1.1.0101000100104098025</t>
  </si>
  <si>
    <t>9600045833</t>
  </si>
  <si>
    <t>2.1.1.1.0101000100112858436</t>
  </si>
  <si>
    <t>3300043944</t>
  </si>
  <si>
    <t>2.1.1.1.0101000100111888723</t>
  </si>
  <si>
    <t>9603082934</t>
  </si>
  <si>
    <t>2.1.1.1.0101000100100215714</t>
  </si>
  <si>
    <t>2000698098</t>
  </si>
  <si>
    <t>2.1.1.1.0101000103400195826</t>
  </si>
  <si>
    <t>8300171890</t>
  </si>
  <si>
    <t>2.1.1.1.0101000100116871047</t>
  </si>
  <si>
    <t>3300029887</t>
  </si>
  <si>
    <t>2.1.1.1.0101000100100497460</t>
  </si>
  <si>
    <t>0801256633</t>
  </si>
  <si>
    <t>2.1.1.1.0101000109300677029</t>
  </si>
  <si>
    <t>9603035352</t>
  </si>
  <si>
    <t>2.1.1.1.0101000100100433374</t>
  </si>
  <si>
    <t>9603101186</t>
  </si>
  <si>
    <t>2.1.1.1.0101000122800011789</t>
  </si>
  <si>
    <t>3300040413</t>
  </si>
  <si>
    <t>2.1.1.1.0101000100108241415</t>
  </si>
  <si>
    <t>9603107038</t>
  </si>
  <si>
    <t>2.1.1.1.0101000104700005335</t>
  </si>
  <si>
    <t>GUSTAVO FLORIAN SEIS</t>
  </si>
  <si>
    <t>3300048224</t>
  </si>
  <si>
    <t>2.1.1.1.0101000102000091658</t>
  </si>
  <si>
    <t>3300162197</t>
  </si>
  <si>
    <t>2.1.1.1.0101000100109868687</t>
  </si>
  <si>
    <t>0130721800</t>
  </si>
  <si>
    <t>2.1.1.1.0101000100100672856</t>
  </si>
  <si>
    <t>HEYDI SOLANO BELEN</t>
  </si>
  <si>
    <t>40221688712</t>
  </si>
  <si>
    <t>9605722235</t>
  </si>
  <si>
    <t>2.1.1.1.0101000140221688712</t>
  </si>
  <si>
    <t>2402151753</t>
  </si>
  <si>
    <t>2.1.1.1.0101000140220166538</t>
  </si>
  <si>
    <t>9604844017</t>
  </si>
  <si>
    <t>2.1.1.1.0101000100103179735</t>
  </si>
  <si>
    <t>9604435074</t>
  </si>
  <si>
    <t>2.1.1.1.0101000107600153840</t>
  </si>
  <si>
    <t>0910208310</t>
  </si>
  <si>
    <t>2.1.1.1.0101000105500343891</t>
  </si>
  <si>
    <t>9605628364</t>
  </si>
  <si>
    <t>2.1.1.1.0101000140224967642</t>
  </si>
  <si>
    <t>9605128261</t>
  </si>
  <si>
    <t>2.1.1.1.0101000104100195413</t>
  </si>
  <si>
    <t>3300210308</t>
  </si>
  <si>
    <t>2.1.1.1.0101000100118528686</t>
  </si>
  <si>
    <t>3300048981</t>
  </si>
  <si>
    <t>2.1.1.1.0101000106000090511</t>
  </si>
  <si>
    <t>9605388577</t>
  </si>
  <si>
    <t>2.1.1.1.0101000140224906251</t>
  </si>
  <si>
    <t>9603032890</t>
  </si>
  <si>
    <t>2.1.1.1.0101000100118528967</t>
  </si>
  <si>
    <t>3300040798</t>
  </si>
  <si>
    <t>2.1.1.1.0101000100108956988</t>
  </si>
  <si>
    <t>8300006224</t>
  </si>
  <si>
    <t>2.1.1.1.0101000100118871680</t>
  </si>
  <si>
    <t>9604313565</t>
  </si>
  <si>
    <t>2.1.1.1.0101000140215376118</t>
  </si>
  <si>
    <t>9603465515</t>
  </si>
  <si>
    <t>2.1.1.1.0101000100112691761</t>
  </si>
  <si>
    <t>9605313528</t>
  </si>
  <si>
    <t>2.1.1.1.0101000122400546341</t>
  </si>
  <si>
    <t>9603522069</t>
  </si>
  <si>
    <t>2.1.1.1.0101000101600188351</t>
  </si>
  <si>
    <t>0102104412</t>
  </si>
  <si>
    <t>2.1.1.1.0101000100109409607</t>
  </si>
  <si>
    <t>8300329189</t>
  </si>
  <si>
    <t>2.1.1.1.0101000140220649640</t>
  </si>
  <si>
    <t>5800162579</t>
  </si>
  <si>
    <t>2.1.1.1.0101000100100250018</t>
  </si>
  <si>
    <t>9600708237</t>
  </si>
  <si>
    <t>2.1.1.1.0101000105401145932</t>
  </si>
  <si>
    <t>3300045829</t>
  </si>
  <si>
    <t>2.1.1.1.0101000100114158140</t>
  </si>
  <si>
    <t>8300006208</t>
  </si>
  <si>
    <t>2.1.1.1.0101000100100621846</t>
  </si>
  <si>
    <t>8300014151</t>
  </si>
  <si>
    <t>2.1.1.1.0101000140221050533</t>
  </si>
  <si>
    <t>3300044383</t>
  </si>
  <si>
    <t>2.1.1.1.0101000100112826037</t>
  </si>
  <si>
    <t>3300044697</t>
  </si>
  <si>
    <t>2.1.1.1.0101000100113649370</t>
  </si>
  <si>
    <t>9603583938</t>
  </si>
  <si>
    <t>2.1.1.1.0101000103105421956</t>
  </si>
  <si>
    <t>9603095223</t>
  </si>
  <si>
    <t>2.1.1.1.0101000100118100270</t>
  </si>
  <si>
    <t>3300038645</t>
  </si>
  <si>
    <t>2.1.1.1.0101000100105759757</t>
  </si>
  <si>
    <t>9604435076</t>
  </si>
  <si>
    <t>2.1.1.1.0101000100109973925</t>
  </si>
  <si>
    <t>0200866998</t>
  </si>
  <si>
    <t>2.1.1.1.0101000100109755280</t>
  </si>
  <si>
    <t>3300158444</t>
  </si>
  <si>
    <t>2.1.1.1.0101000100110953569</t>
  </si>
  <si>
    <t>3300045094</t>
  </si>
  <si>
    <t>2.1.1.1.0101000100114790322</t>
  </si>
  <si>
    <t>9603445672</t>
  </si>
  <si>
    <t>2.1.1.1.0101000100107713745</t>
  </si>
  <si>
    <t>2400960768</t>
  </si>
  <si>
    <t>2.1.1.1.0101000102700260819</t>
  </si>
  <si>
    <t>9604243334</t>
  </si>
  <si>
    <t>2.1.1.1.0101000100300620788</t>
  </si>
  <si>
    <t>3300044862</t>
  </si>
  <si>
    <t>2.1.1.1.0101000100114010713</t>
  </si>
  <si>
    <t>3300035101</t>
  </si>
  <si>
    <t>2.1.1.1.0101000100103601357</t>
  </si>
  <si>
    <t>3300212571</t>
  </si>
  <si>
    <t>2.1.1.1.0101000107300123135</t>
  </si>
  <si>
    <t>9601100201</t>
  </si>
  <si>
    <t>2.1.1.1.0101000140222502334</t>
  </si>
  <si>
    <t>9603074844</t>
  </si>
  <si>
    <t>2.1.1.1.0101000100110660305</t>
  </si>
  <si>
    <t>3300032272</t>
  </si>
  <si>
    <t>2.1.1.1.0101000100101357366</t>
  </si>
  <si>
    <t>3300037507</t>
  </si>
  <si>
    <t>2.1.1.1.0101000100104164777</t>
  </si>
  <si>
    <t>0302043531</t>
  </si>
  <si>
    <t>2.1.1.1.0101000109300524403</t>
  </si>
  <si>
    <t>9603074837</t>
  </si>
  <si>
    <t>2.1.1.1.0101000100100865476</t>
  </si>
  <si>
    <t>3300048059</t>
  </si>
  <si>
    <t>2.1.1.1.0101000101200435418</t>
  </si>
  <si>
    <t>0200883926</t>
  </si>
  <si>
    <t>2.1.1.1.0101000100100673540</t>
  </si>
  <si>
    <t>9604844028</t>
  </si>
  <si>
    <t>2.1.1.1.0101000100119049500</t>
  </si>
  <si>
    <t>9605218878</t>
  </si>
  <si>
    <t>2.1.1.1.0101000102601126796</t>
  </si>
  <si>
    <t>9605628356</t>
  </si>
  <si>
    <t>2.1.1.1.0101000140210296030</t>
  </si>
  <si>
    <t>00000017</t>
  </si>
  <si>
    <t>9600409682</t>
  </si>
  <si>
    <t>2.1.1.1.0101000100116773318</t>
  </si>
  <si>
    <t>8300281984</t>
  </si>
  <si>
    <t>2.1.1.1.0101000100100675321</t>
  </si>
  <si>
    <t>9603095214</t>
  </si>
  <si>
    <t>2.1.1.1.0101000100105684211</t>
  </si>
  <si>
    <t>3300049540</t>
  </si>
  <si>
    <t>2.1.1.1.0101000104900563588</t>
  </si>
  <si>
    <t>KENYA ELIZABETH SENA CAMPS</t>
  </si>
  <si>
    <t>40221894559</t>
  </si>
  <si>
    <t>9604672582</t>
  </si>
  <si>
    <t>2.1.1.1.0101000140221894559</t>
  </si>
  <si>
    <t>9603841436</t>
  </si>
  <si>
    <t>2.1.1.1.0101000100116440959</t>
  </si>
  <si>
    <t>9603082932</t>
  </si>
  <si>
    <t>2.1.1.1.0101000100111497236</t>
  </si>
  <si>
    <t>1602951076</t>
  </si>
  <si>
    <t>2.1.1.1.0101000100118441336</t>
  </si>
  <si>
    <t>9603069019</t>
  </si>
  <si>
    <t>2.1.1.1.0101000100114295421</t>
  </si>
  <si>
    <t>3300041742</t>
  </si>
  <si>
    <t>2.1.1.1.0101000100108824996</t>
  </si>
  <si>
    <t>9605388568</t>
  </si>
  <si>
    <t>2.1.1.1.0101000100110968575</t>
  </si>
  <si>
    <t>3300191197</t>
  </si>
  <si>
    <t>2.1.1.1.0101000122500100676</t>
  </si>
  <si>
    <t>0131410932</t>
  </si>
  <si>
    <t>2.1.1.1.0101000100117464859</t>
  </si>
  <si>
    <t>9605388582</t>
  </si>
  <si>
    <t>2.1.1.1.0101000140213117027</t>
  </si>
  <si>
    <t>9603095218</t>
  </si>
  <si>
    <t>2.1.1.1.0101000109300316818</t>
  </si>
  <si>
    <t>3300032641</t>
  </si>
  <si>
    <t>2.1.1.1.0101000100101720183</t>
  </si>
  <si>
    <t>3300043805</t>
  </si>
  <si>
    <t>2.1.1.1.0101000100111460119</t>
  </si>
  <si>
    <t>3300036582</t>
  </si>
  <si>
    <t>2.1.1.1.0101000100104307053</t>
  </si>
  <si>
    <t>9605394346</t>
  </si>
  <si>
    <t>2.1.1.1.0101000140225198056</t>
  </si>
  <si>
    <t>LISETTE IVONNE MATILDE VEGA SANZ DE</t>
  </si>
  <si>
    <t>9603160585</t>
  </si>
  <si>
    <t>2.1.1.1.0101000100102019304</t>
  </si>
  <si>
    <t>3300042754</t>
  </si>
  <si>
    <t>2.1.1.1.0101000100110929965</t>
  </si>
  <si>
    <t>9603034516</t>
  </si>
  <si>
    <t>2.1.1.1.0101000100112715008</t>
  </si>
  <si>
    <t>2402964759</t>
  </si>
  <si>
    <t>2.1.1.1.0101000122300806241</t>
  </si>
  <si>
    <t>3300037662</t>
  </si>
  <si>
    <t>2.1.1.1.0101000100104452990</t>
  </si>
  <si>
    <t>9600496442</t>
  </si>
  <si>
    <t>2.1.1.1.0101000140223250768</t>
  </si>
  <si>
    <t>3300144351</t>
  </si>
  <si>
    <t>2.1.1.1.0101000100102901402</t>
  </si>
  <si>
    <t>3300048965</t>
  </si>
  <si>
    <t>2.1.1.1.0101000105900090944</t>
  </si>
  <si>
    <t>9604313568</t>
  </si>
  <si>
    <t>2.1.1.1.0101000140224489068</t>
  </si>
  <si>
    <t>3300042123</t>
  </si>
  <si>
    <t>2.1.1.1.0101000100109337980</t>
  </si>
  <si>
    <t>5800092759</t>
  </si>
  <si>
    <t>2.1.1.1.0101000105400873542</t>
  </si>
  <si>
    <t>8300013660</t>
  </si>
  <si>
    <t>2.1.1.1.0101000100100022011</t>
  </si>
  <si>
    <t>3300215824</t>
  </si>
  <si>
    <t>2.1.1.1.0101000106800412618</t>
  </si>
  <si>
    <t>9603074845</t>
  </si>
  <si>
    <t>2.1.1.1.0101000100116432055</t>
  </si>
  <si>
    <t>9603090034</t>
  </si>
  <si>
    <t>2.1.1.1.0101000105600816705</t>
  </si>
  <si>
    <t>3300049508</t>
  </si>
  <si>
    <t>2.1.1.1.0101000104900347818</t>
  </si>
  <si>
    <t>3300032065</t>
  </si>
  <si>
    <t>2.1.1.1.0101000100101184281</t>
  </si>
  <si>
    <t>3300037769</t>
  </si>
  <si>
    <t>2.1.1.1.0101000100104729504</t>
  </si>
  <si>
    <t>LUISANA DOMINGUEZ PEREZ</t>
  </si>
  <si>
    <t>3300048499</t>
  </si>
  <si>
    <t>2.1.1.1.0101000103104518166</t>
  </si>
  <si>
    <t>3300035198</t>
  </si>
  <si>
    <t>2.1.1.1.0101000100103854105</t>
  </si>
  <si>
    <t>2400864770</t>
  </si>
  <si>
    <t>2.1.1.1.0101000100100621507</t>
  </si>
  <si>
    <t>3300129680</t>
  </si>
  <si>
    <t>2.1.1.1.0101000100102648078</t>
  </si>
  <si>
    <t>3300563929</t>
  </si>
  <si>
    <t>2.1.1.1.0101000140224924478</t>
  </si>
  <si>
    <t>3300035127</t>
  </si>
  <si>
    <t>2.1.1.1.0101000100103603015</t>
  </si>
  <si>
    <t>3300031532</t>
  </si>
  <si>
    <t>2.1.1.1.0101000100100787548</t>
  </si>
  <si>
    <t>3300050076</t>
  </si>
  <si>
    <t>2.1.1.1.0101000122300030073</t>
  </si>
  <si>
    <t>3300046624</t>
  </si>
  <si>
    <t>2.1.1.1.0101000100117677989</t>
  </si>
  <si>
    <t>1250029133</t>
  </si>
  <si>
    <t>2.1.1.1.0101000103101284887</t>
  </si>
  <si>
    <t>3300062514</t>
  </si>
  <si>
    <t>2.1.1.1.0101000100200239101</t>
  </si>
  <si>
    <t>3300049919</t>
  </si>
  <si>
    <t>2.1.1.1.0101000108200226895</t>
  </si>
  <si>
    <t>9600409702</t>
  </si>
  <si>
    <t>2.1.1.1.0101000100108710005</t>
  </si>
  <si>
    <t>9603292593</t>
  </si>
  <si>
    <t>2.1.1.1.0101000100118176171</t>
  </si>
  <si>
    <t>3300113447</t>
  </si>
  <si>
    <t>2.1.1.1.0101000105401378137</t>
  </si>
  <si>
    <t>1201676637</t>
  </si>
  <si>
    <t>2.1.1.1.0101000103101551905</t>
  </si>
  <si>
    <t>3300039314</t>
  </si>
  <si>
    <t>2.1.1.1.0101000100108029711</t>
  </si>
  <si>
    <t>MARIO JOSE LEBRON HERNANDEZ</t>
  </si>
  <si>
    <t>00100829399</t>
  </si>
  <si>
    <t>9603074843</t>
  </si>
  <si>
    <t>2.1.1.1.0101000100100829399</t>
  </si>
  <si>
    <t>3300038726</t>
  </si>
  <si>
    <t>2.1.1.1.0101000100106249873</t>
  </si>
  <si>
    <t>MARTHA ALFONSINA DE LA ESP. ROQUEL A</t>
  </si>
  <si>
    <t>3300031286</t>
  </si>
  <si>
    <t>2.1.1.1.0101000100101243806</t>
  </si>
  <si>
    <t>9601142555</t>
  </si>
  <si>
    <t>2.1.1.1.0101000100102376431</t>
  </si>
  <si>
    <t>8300281133</t>
  </si>
  <si>
    <t>2.1.1.1.0101000100109031377</t>
  </si>
  <si>
    <t>9605475509</t>
  </si>
  <si>
    <t>2.1.1.1.0101000122301566190</t>
  </si>
  <si>
    <t>3300045531</t>
  </si>
  <si>
    <t>2.1.1.1.0101000100117021683</t>
  </si>
  <si>
    <t>9603035356</t>
  </si>
  <si>
    <t>2.1.1.1.0101000100109909044</t>
  </si>
  <si>
    <t>9604435067</t>
  </si>
  <si>
    <t>2.1.1.1.0101000102600745703</t>
  </si>
  <si>
    <t>9603101189</t>
  </si>
  <si>
    <t>2.1.1.1.0101000104800799514</t>
  </si>
  <si>
    <t>3300133951</t>
  </si>
  <si>
    <t>2.1.1.1.0101000100109099192</t>
  </si>
  <si>
    <t>9605213143</t>
  </si>
  <si>
    <t>2.1.1.1.0101000100114855828</t>
  </si>
  <si>
    <t>9605218882</t>
  </si>
  <si>
    <t>2.1.1.1.0101000140233292503</t>
  </si>
  <si>
    <t>9603082938</t>
  </si>
  <si>
    <t>2.1.1.1.0101000100118861574</t>
  </si>
  <si>
    <t>3300035554</t>
  </si>
  <si>
    <t>2.1.1.1.0101000100102872660</t>
  </si>
  <si>
    <t>MILAGROS CONSUELO DE LA ALTAGR GERMA</t>
  </si>
  <si>
    <t>9603069016</t>
  </si>
  <si>
    <t>2.1.1.1.0101000100100732460</t>
  </si>
  <si>
    <t>MILQUIADES REYNOSO MARTINEZ</t>
  </si>
  <si>
    <t>22400081497</t>
  </si>
  <si>
    <t>9605722239</t>
  </si>
  <si>
    <t>2.1.1.1.0101000122400081497</t>
  </si>
  <si>
    <t>3300092283</t>
  </si>
  <si>
    <t>2.1.1.1.0101000100116902354</t>
  </si>
  <si>
    <t>1600831842</t>
  </si>
  <si>
    <t>2.1.1.1.0101000106900011724</t>
  </si>
  <si>
    <t>3300035017</t>
  </si>
  <si>
    <t>2.1.1.1.0101000100103417192</t>
  </si>
  <si>
    <t>9603082993</t>
  </si>
  <si>
    <t>2.1.1.1.0101000102200073381</t>
  </si>
  <si>
    <t>3300033349</t>
  </si>
  <si>
    <t>2.1.1.1.0101000100101551851</t>
  </si>
  <si>
    <t>9604435075</t>
  </si>
  <si>
    <t>2.1.1.1.0101000100118534817</t>
  </si>
  <si>
    <t>3300043481</t>
  </si>
  <si>
    <t>2.1.1.1.0101000100112946439</t>
  </si>
  <si>
    <t>8300014135</t>
  </si>
  <si>
    <t>2.1.1.1.0101000100112699426</t>
  </si>
  <si>
    <t>3300101310</t>
  </si>
  <si>
    <t>2.1.1.1.0101000122300245127</t>
  </si>
  <si>
    <t>9604939491</t>
  </si>
  <si>
    <t>2.1.1.1.0101000100107068314</t>
  </si>
  <si>
    <t>3300032382</t>
  </si>
  <si>
    <t>2.1.1.1.0101000100101497840</t>
  </si>
  <si>
    <t>9605388573</t>
  </si>
  <si>
    <t>2.1.1.1.0101000100117835033</t>
  </si>
  <si>
    <t>3300028985</t>
  </si>
  <si>
    <t>2.1.1.1.0101000100100104603</t>
  </si>
  <si>
    <t>3300030876</t>
  </si>
  <si>
    <t>2.1.1.1.0101000100100891860</t>
  </si>
  <si>
    <t>8300281272</t>
  </si>
  <si>
    <t>2.1.1.1.0101000100104328547</t>
  </si>
  <si>
    <t>8300329590</t>
  </si>
  <si>
    <t>2.1.1.1.0101000100114108202</t>
  </si>
  <si>
    <t>9604248808</t>
  </si>
  <si>
    <t>2.1.1.1.0101000100107232829</t>
  </si>
  <si>
    <t>9601345605</t>
  </si>
  <si>
    <t>2.1.1.1.0101000140220286617</t>
  </si>
  <si>
    <t>3300047908</t>
  </si>
  <si>
    <t>2.1.1.1.0101000100300327277</t>
  </si>
  <si>
    <t>0901117798</t>
  </si>
  <si>
    <t>2.1.1.1.0101000105601565020</t>
  </si>
  <si>
    <t>3300049951</t>
  </si>
  <si>
    <t>2.1.1.1.0101000109100013417</t>
  </si>
  <si>
    <t>3300175883</t>
  </si>
  <si>
    <t>2.1.1.1.0101000103104083112</t>
  </si>
  <si>
    <t>3300152877</t>
  </si>
  <si>
    <t>2.1.1.1.0101000100117906156</t>
  </si>
  <si>
    <t>9605388569</t>
  </si>
  <si>
    <t>2.1.1.1.0101000100119230910</t>
  </si>
  <si>
    <t>9604738961</t>
  </si>
  <si>
    <t>2.1.1.1.0101000140224771754</t>
  </si>
  <si>
    <t>9603193059</t>
  </si>
  <si>
    <t>2.1.1.1.0101000100109290684</t>
  </si>
  <si>
    <t>9603568717</t>
  </si>
  <si>
    <t>2.1.1.1.0101000140213694280</t>
  </si>
  <si>
    <t>3300030478</t>
  </si>
  <si>
    <t>2.1.1.1.0101000100100694991</t>
  </si>
  <si>
    <t>9605128264</t>
  </si>
  <si>
    <t>2.1.1.1.0101000100107226912</t>
  </si>
  <si>
    <t>0131532616</t>
  </si>
  <si>
    <t>2.1.1.1.0101000140223559150</t>
  </si>
  <si>
    <t>1101496668</t>
  </si>
  <si>
    <t>2.1.1.1.0101000102300769656</t>
  </si>
  <si>
    <t>8300005704</t>
  </si>
  <si>
    <t>2.1.1.1.0101000101300383823</t>
  </si>
  <si>
    <t>3300170338</t>
  </si>
  <si>
    <t>2.1.1.1.0101000100101830644</t>
  </si>
  <si>
    <t>PIEDAD ALTAGRACIA MONTE DE OCA DE AL</t>
  </si>
  <si>
    <t>3300033268</t>
  </si>
  <si>
    <t>2.1.1.1.0101000100101431864</t>
  </si>
  <si>
    <t>3300040963</t>
  </si>
  <si>
    <t>2.1.1.1.0101000100109122481</t>
  </si>
  <si>
    <t>3300235202</t>
  </si>
  <si>
    <t>2.1.1.1.0101000100100056514</t>
  </si>
  <si>
    <t>9600409691</t>
  </si>
  <si>
    <t>2.1.1.1.0101000122301596932</t>
  </si>
  <si>
    <t>9604435066</t>
  </si>
  <si>
    <t>2.1.1.1.0101000100100337302</t>
  </si>
  <si>
    <t>RAFAEL EMILIO URE¿A OLIVA</t>
  </si>
  <si>
    <t>9600616545</t>
  </si>
  <si>
    <t>2.1.1.1.0101000100118077007</t>
  </si>
  <si>
    <t>9600702467</t>
  </si>
  <si>
    <t>2.1.1.1.0101000105300278412</t>
  </si>
  <si>
    <t>9600356916</t>
  </si>
  <si>
    <t>2.1.1.1.0101000100101922375</t>
  </si>
  <si>
    <t>9601166445</t>
  </si>
  <si>
    <t>2.1.1.1.0101000100115673162</t>
  </si>
  <si>
    <t>0900727532</t>
  </si>
  <si>
    <t>2.1.1.1.0101000105600095953</t>
  </si>
  <si>
    <t>9605388578</t>
  </si>
  <si>
    <t>2.1.1.1.0101000100101063188</t>
  </si>
  <si>
    <t>3300038179</t>
  </si>
  <si>
    <t>2.1.1.1.0101000100105467708</t>
  </si>
  <si>
    <t>RAMON ANTONIO VALDEMAR JIMENEZ BATIS</t>
  </si>
  <si>
    <t>9603107039</t>
  </si>
  <si>
    <t>2.1.1.1.0101000104800297923</t>
  </si>
  <si>
    <t>9600409701</t>
  </si>
  <si>
    <t>2.1.1.1.0101000100100147198</t>
  </si>
  <si>
    <t>9604295129</t>
  </si>
  <si>
    <t>2.1.1.1.0101000101600023145</t>
  </si>
  <si>
    <t>9603583937</t>
  </si>
  <si>
    <t>2.1.1.1.0101000104701401624</t>
  </si>
  <si>
    <t>3300187949</t>
  </si>
  <si>
    <t>2.1.1.1.0101000105601502692</t>
  </si>
  <si>
    <t>9605388567</t>
  </si>
  <si>
    <t>2.1.1.1.0101000140222920023</t>
  </si>
  <si>
    <t>3300047351</t>
  </si>
  <si>
    <t>2.1.1.1.0101000102500417205</t>
  </si>
  <si>
    <t>3300223560</t>
  </si>
  <si>
    <t>2.1.1.1.0101000100111517710</t>
  </si>
  <si>
    <t>9600409692</t>
  </si>
  <si>
    <t>2.1.1.1.0101000109300640506</t>
  </si>
  <si>
    <t>9603101187</t>
  </si>
  <si>
    <t>2.1.1.1.0101000100110866993</t>
  </si>
  <si>
    <t>9603683962</t>
  </si>
  <si>
    <t>2.1.1.1.0101000140237938861</t>
  </si>
  <si>
    <t>9602005273</t>
  </si>
  <si>
    <t>2.1.1.1.0101000140210218562</t>
  </si>
  <si>
    <t>3300190826</t>
  </si>
  <si>
    <t>2.1.1.1.0101000100106833973</t>
  </si>
  <si>
    <t>9603568716</t>
  </si>
  <si>
    <t>2.1.1.1.0101000100114938855</t>
  </si>
  <si>
    <t>3300042204</t>
  </si>
  <si>
    <t>2.1.1.1.0101000100109465179</t>
  </si>
  <si>
    <t>3300036346</t>
  </si>
  <si>
    <t>2.1.1.1.0101000100104033048</t>
  </si>
  <si>
    <t>3300048677</t>
  </si>
  <si>
    <t>2.1.1.1.0101000104700890074</t>
  </si>
  <si>
    <t>9603568713</t>
  </si>
  <si>
    <t>2.1.1.1.0101000122500684331</t>
  </si>
  <si>
    <t>9603568714</t>
  </si>
  <si>
    <t>2.1.1.1.0101000122300649609</t>
  </si>
  <si>
    <t>9603129557</t>
  </si>
  <si>
    <t>2.1.1.1.0101000140220372789</t>
  </si>
  <si>
    <t>9603952562</t>
  </si>
  <si>
    <t>2.1.1.1.0101000122600085405</t>
  </si>
  <si>
    <t>3300044532</t>
  </si>
  <si>
    <t>2.1.1.1.0101000100113200182</t>
  </si>
  <si>
    <t>9604435070</t>
  </si>
  <si>
    <t>2.1.1.1.0101000100400128567</t>
  </si>
  <si>
    <t>8300012315</t>
  </si>
  <si>
    <t>2.1.1.1.0101000105800240839</t>
  </si>
  <si>
    <t>9603335631</t>
  </si>
  <si>
    <t>2.1.1.1.0101000100113598015</t>
  </si>
  <si>
    <t>9603082935</t>
  </si>
  <si>
    <t>2.1.1.1.0101000100112874672</t>
  </si>
  <si>
    <t>9600743004</t>
  </si>
  <si>
    <t>2.1.1.1.0101000140200561831</t>
  </si>
  <si>
    <t>0301652237</t>
  </si>
  <si>
    <t>2.1.1.1.0101000100103194387</t>
  </si>
  <si>
    <t>9605388563</t>
  </si>
  <si>
    <t>2.1.1.1.0101000100112808589</t>
  </si>
  <si>
    <t>3300029751</t>
  </si>
  <si>
    <t>2.1.1.1.0101000100100385061</t>
  </si>
  <si>
    <t>9603101191</t>
  </si>
  <si>
    <t>2.1.1.1.0101000140214733400</t>
  </si>
  <si>
    <t>9605266907</t>
  </si>
  <si>
    <t>2.1.1.1.0101000100116481086</t>
  </si>
  <si>
    <t>9600409681</t>
  </si>
  <si>
    <t>2.1.1.1.0101000100116545245</t>
  </si>
  <si>
    <t>3300029722</t>
  </si>
  <si>
    <t>2.1.1.1.0101000100100370337</t>
  </si>
  <si>
    <t>3520024361</t>
  </si>
  <si>
    <t>2.1.1.1.0101000140237450529</t>
  </si>
  <si>
    <t>3300040361</t>
  </si>
  <si>
    <t>2.1.1.1.0101000100108027061</t>
  </si>
  <si>
    <t>3300146854</t>
  </si>
  <si>
    <t>2.1.1.1.0101000100113533400</t>
  </si>
  <si>
    <t>0700628408</t>
  </si>
  <si>
    <t>2.1.1.1.0101000103700016953</t>
  </si>
  <si>
    <t>3300205821</t>
  </si>
  <si>
    <t>2.1.1.1.0101000100110870813</t>
  </si>
  <si>
    <t>9603107050</t>
  </si>
  <si>
    <t>2.1.1.1.0101000104700109186</t>
  </si>
  <si>
    <t>3300138969</t>
  </si>
  <si>
    <t>2.1.1.1.0101000100114163728</t>
  </si>
  <si>
    <t>9604485214</t>
  </si>
  <si>
    <t>2.1.1.1.0101000101800199265</t>
  </si>
  <si>
    <t>VICTOR MANUEL MATEO PEÑA</t>
  </si>
  <si>
    <t>9603095216</t>
  </si>
  <si>
    <t>2.1.1.1.0101000100104878384</t>
  </si>
  <si>
    <t>0111623062</t>
  </si>
  <si>
    <t>2.1.1.1.0101000101800541300</t>
  </si>
  <si>
    <t>9605394345</t>
  </si>
  <si>
    <t>2.1.1.1.0101000100100979608</t>
  </si>
  <si>
    <t>3300207609</t>
  </si>
  <si>
    <t>2.1.1.1.0101000100100639921</t>
  </si>
  <si>
    <t>3300038713</t>
  </si>
  <si>
    <t>2.1.1.1.0101000100106245822</t>
  </si>
  <si>
    <t>3300046307</t>
  </si>
  <si>
    <t>2.1.1.1.0101000100116360470</t>
  </si>
  <si>
    <t>9603683956</t>
  </si>
  <si>
    <t>2.1.1.1.0101000140213169440</t>
  </si>
  <si>
    <t>9603790443</t>
  </si>
  <si>
    <t>2.1.1.1.0101000100117000687</t>
  </si>
  <si>
    <t>3300038166</t>
  </si>
  <si>
    <t>2.1.1.1.0101000100105458236</t>
  </si>
  <si>
    <t>9605266908</t>
  </si>
  <si>
    <t>2.1.1.1.0101000101800688788</t>
  </si>
  <si>
    <t>9603615746</t>
  </si>
  <si>
    <t>2.1.1.1.0101000100119444156</t>
  </si>
  <si>
    <t>9605628354</t>
  </si>
  <si>
    <t>2.1.1.1.0101000102200231880</t>
  </si>
  <si>
    <t>3300092610</t>
  </si>
  <si>
    <t>2.1.1.1.0101000103100603491</t>
  </si>
  <si>
    <t>3300146676</t>
  </si>
  <si>
    <t>2.1.1.1.0101000100116379322</t>
  </si>
  <si>
    <t>9603292616</t>
  </si>
  <si>
    <t>2.1.1.1.0101000122400758128</t>
  </si>
  <si>
    <t>9603087432</t>
  </si>
  <si>
    <t>2.1.1.1.0101000100117367326</t>
  </si>
  <si>
    <t>9603018353</t>
  </si>
  <si>
    <t>2.1.1.1.0101000100101715613</t>
  </si>
  <si>
    <t>9603193066</t>
  </si>
  <si>
    <t>2.1.1.1.0101000100118145101</t>
  </si>
  <si>
    <t>3300127938</t>
  </si>
  <si>
    <t>2.1.1.1.0101000100118395946</t>
  </si>
  <si>
    <t>9605388564</t>
  </si>
  <si>
    <t>2.1.1.1.0101000100119297539</t>
  </si>
  <si>
    <t>9604672585</t>
  </si>
  <si>
    <t>2.1.1.1.0101000140223943016</t>
  </si>
  <si>
    <t>3300035512</t>
  </si>
  <si>
    <t>2.1.1.1.0101000100102760501</t>
  </si>
  <si>
    <t>9605392290</t>
  </si>
  <si>
    <t>2.1.1.1.0101000140212500751</t>
  </si>
  <si>
    <t>3300190871</t>
  </si>
  <si>
    <t>2.1.1.1.0101000100115518706</t>
  </si>
  <si>
    <t>3300045599</t>
  </si>
  <si>
    <t>2.1.1.1.0101000100117179853</t>
  </si>
  <si>
    <t>3300190813</t>
  </si>
  <si>
    <t>2.1.1.1.0101000100104823786</t>
  </si>
  <si>
    <t>1201465398</t>
  </si>
  <si>
    <t>2.1.1.1.0101000103104607829</t>
  </si>
  <si>
    <t>0005</t>
  </si>
  <si>
    <t>3300046572</t>
  </si>
  <si>
    <t>2.1.1.1.0111000500117606137</t>
  </si>
  <si>
    <t>3300155405</t>
  </si>
  <si>
    <t>2.1.1.1.0111000500200455491</t>
  </si>
  <si>
    <t>3300055204</t>
  </si>
  <si>
    <t>2.1.1.1.0111000500116480328</t>
  </si>
  <si>
    <t>9601909154</t>
  </si>
  <si>
    <t>2.1.1.1.0111000500119468205</t>
  </si>
  <si>
    <t>9603522059</t>
  </si>
  <si>
    <t>2.1.1.1.0111000504000116691</t>
  </si>
  <si>
    <t>0302079424</t>
  </si>
  <si>
    <t>2.1.1.1.0111000500102613379</t>
  </si>
  <si>
    <t>9603522063</t>
  </si>
  <si>
    <t>2.1.1.1.0111000504000014979</t>
  </si>
  <si>
    <t>3300046190</t>
  </si>
  <si>
    <t>2.1.1.1.0111000500115805376</t>
  </si>
  <si>
    <t>3300037277</t>
  </si>
  <si>
    <t>2.1.1.1.0111000500105522965</t>
  </si>
  <si>
    <t>3300046417</t>
  </si>
  <si>
    <t>2.1.1.1.0111000500116817495</t>
  </si>
  <si>
    <t>9603522060</t>
  </si>
  <si>
    <t>2.1.1.1.0111000504000143018</t>
  </si>
  <si>
    <t>3300040031</t>
  </si>
  <si>
    <t>2.1.1.1.0111000500107336927</t>
  </si>
  <si>
    <t>3300041454</t>
  </si>
  <si>
    <t>2.1.1.1.0111000500109862979</t>
  </si>
  <si>
    <t>9600716555</t>
  </si>
  <si>
    <t>2.1.1.1.0111000501300255724</t>
  </si>
  <si>
    <t>3300045188</t>
  </si>
  <si>
    <t>2.1.1.1.0111000500115241150</t>
  </si>
  <si>
    <t>9603522070</t>
  </si>
  <si>
    <t>2.1.1.1.0111000504000017923</t>
  </si>
  <si>
    <t>3300191126</t>
  </si>
  <si>
    <t>2.1.1.1.0111000500112748793</t>
  </si>
  <si>
    <t>9603144205</t>
  </si>
  <si>
    <t>2.1.1.1.0111000522300033705</t>
  </si>
  <si>
    <t>9602911458</t>
  </si>
  <si>
    <t>2.1.1.1.0111000540221068394</t>
  </si>
  <si>
    <t>9603522055</t>
  </si>
  <si>
    <t>2.1.1.1.0111000504000142598</t>
  </si>
  <si>
    <t>3300044176</t>
  </si>
  <si>
    <t>2.1.1.1.0111000500112336425</t>
  </si>
  <si>
    <t>FARAILDA E DE LAS M MARTINEZ HERNAND</t>
  </si>
  <si>
    <t>3300028532</t>
  </si>
  <si>
    <t>2.1.1.1.0111000500100016559</t>
  </si>
  <si>
    <t>3300066413</t>
  </si>
  <si>
    <t>2.1.1.1.0111000502600066829</t>
  </si>
  <si>
    <t>9603522065</t>
  </si>
  <si>
    <t>2.1.1.1.0111000504000139024</t>
  </si>
  <si>
    <t>3300040125</t>
  </si>
  <si>
    <t>2.1.1.1.0111000500107638991</t>
  </si>
  <si>
    <t>3300042770</t>
  </si>
  <si>
    <t>2.1.1.1.0111000500110975059</t>
  </si>
  <si>
    <t>3300033158</t>
  </si>
  <si>
    <t>2.1.1.1.0111000500102395787</t>
  </si>
  <si>
    <t>3300041182</t>
  </si>
  <si>
    <t>2.1.1.1.0111000500109415844</t>
  </si>
  <si>
    <t>3300204246</t>
  </si>
  <si>
    <t>2.1.1.1.0111000500104043005</t>
  </si>
  <si>
    <t>3300169080</t>
  </si>
  <si>
    <t>2.1.1.1.0111000500111508636</t>
  </si>
  <si>
    <t>3300045845</t>
  </si>
  <si>
    <t>2.1.1.1.0111000500114175631</t>
  </si>
  <si>
    <t>2320240446</t>
  </si>
  <si>
    <t>2.1.1.1.0111000500107721375</t>
  </si>
  <si>
    <t>9604037879</t>
  </si>
  <si>
    <t>2.1.1.1.0111000504000091522</t>
  </si>
  <si>
    <t>3300204275</t>
  </si>
  <si>
    <t>2.1.1.1.0111000500118923481</t>
  </si>
  <si>
    <t>3300029104</t>
  </si>
  <si>
    <t>2.1.1.1.0111000500100123462</t>
  </si>
  <si>
    <t>8300011293</t>
  </si>
  <si>
    <t>2.1.1.1.0111000500117951079</t>
  </si>
  <si>
    <t>9603522054</t>
  </si>
  <si>
    <t>2.1.1.1.0111000504000109043</t>
  </si>
  <si>
    <t>8300281162</t>
  </si>
  <si>
    <t>2.1.1.1.0111000500201260627</t>
  </si>
  <si>
    <t>3300059624</t>
  </si>
  <si>
    <t>2.1.1.1.0111000500110975398</t>
  </si>
  <si>
    <t>9600716556</t>
  </si>
  <si>
    <t>2.1.1.1.0111000500114222656</t>
  </si>
  <si>
    <t>9600692734</t>
  </si>
  <si>
    <t>2.1.1.1.0111000504701339527</t>
  </si>
  <si>
    <t>9600716560</t>
  </si>
  <si>
    <t>2.1.1.1.0111000500119461168</t>
  </si>
  <si>
    <t>0700809900</t>
  </si>
  <si>
    <t>2.1.1.1.0111000504900072812</t>
  </si>
  <si>
    <t>3300029159</t>
  </si>
  <si>
    <t>2.1.1.1.0111000500100132232</t>
  </si>
  <si>
    <t>3300032997</t>
  </si>
  <si>
    <t>2.1.1.1.0111000500102202462</t>
  </si>
  <si>
    <t>3300049100</t>
  </si>
  <si>
    <t>2.1.1.1.0111000507300049678</t>
  </si>
  <si>
    <t>9600367364</t>
  </si>
  <si>
    <t>2.1.1.1.0111000504701670483</t>
  </si>
  <si>
    <t>9603023538</t>
  </si>
  <si>
    <t>2.1.1.1.0111000500101709491</t>
  </si>
  <si>
    <t>3300041975</t>
  </si>
  <si>
    <t>2.1.1.1.0111000500109159285</t>
  </si>
  <si>
    <t>3300048509</t>
  </si>
  <si>
    <t>2.1.1.1.0111000503300146127</t>
  </si>
  <si>
    <t>3300211158</t>
  </si>
  <si>
    <t>2.1.1.1.0111000500102581949</t>
  </si>
  <si>
    <t>3300029719</t>
  </si>
  <si>
    <t>2.1.1.1.0111000500100368042</t>
  </si>
  <si>
    <t>3300090939</t>
  </si>
  <si>
    <t>2.1.1.1.0111000505900184028</t>
  </si>
  <si>
    <t>3300036061</t>
  </si>
  <si>
    <t>2.1.1.1.0111000500103528899</t>
  </si>
  <si>
    <t>3300093347</t>
  </si>
  <si>
    <t>2.1.1.1.0111000500112607742</t>
  </si>
  <si>
    <t>3300163536</t>
  </si>
  <si>
    <t>2.1.1.1.0111000500100637529</t>
  </si>
  <si>
    <t>9603522071</t>
  </si>
  <si>
    <t>2.1.1.1.0111000504000124943</t>
  </si>
  <si>
    <t>1202416579</t>
  </si>
  <si>
    <t>2.1.1.1.0111000503103779710</t>
  </si>
  <si>
    <t>9605278393</t>
  </si>
  <si>
    <t>2.1.1.1.0111000540200584817</t>
  </si>
  <si>
    <t>3300040617</t>
  </si>
  <si>
    <t>2.1.1.1.0111000500108594813</t>
  </si>
  <si>
    <t>3300092212</t>
  </si>
  <si>
    <t>2.1.1.1.0111000500112764295</t>
  </si>
  <si>
    <t>3300028561</t>
  </si>
  <si>
    <t>2.1.1.1.0111000500100021856</t>
  </si>
  <si>
    <t>MARTA BERNARDITA DE LOURDES MEJIA DE</t>
  </si>
  <si>
    <t>0200741408</t>
  </si>
  <si>
    <t>2.1.1.1.0111000500116111014</t>
  </si>
  <si>
    <t>3300140957</t>
  </si>
  <si>
    <t>2.1.1.1.0111000503700825130</t>
  </si>
  <si>
    <t>ENCARGADO (A)  ARCHIVO</t>
  </si>
  <si>
    <t>3300066112</t>
  </si>
  <si>
    <t>2.1.1.1.0111000500107286049</t>
  </si>
  <si>
    <t>3300047830</t>
  </si>
  <si>
    <t>2.1.1.1.0111000500200459329</t>
  </si>
  <si>
    <t>3300140863</t>
  </si>
  <si>
    <t>2.1.1.1.0111000500101140408</t>
  </si>
  <si>
    <t>9603522064</t>
  </si>
  <si>
    <t>2.1.1.1.0111000504000104176</t>
  </si>
  <si>
    <t>NIEVES PAOLA FELIZ SANTIAGO</t>
  </si>
  <si>
    <t>40238054122</t>
  </si>
  <si>
    <t>9605722243</t>
  </si>
  <si>
    <t>2.1.1.1.0111000540238054122</t>
  </si>
  <si>
    <t>9605628365</t>
  </si>
  <si>
    <t>2.1.1.1.0111000540237778754</t>
  </si>
  <si>
    <t>3300041496</t>
  </si>
  <si>
    <t>2.1.1.1.0111000500109924704</t>
  </si>
  <si>
    <t>3300038399</t>
  </si>
  <si>
    <t>2.1.1.1.0111000500105653083</t>
  </si>
  <si>
    <t>2404395591</t>
  </si>
  <si>
    <t>2.1.1.1.0111000500110150976</t>
  </si>
  <si>
    <t>3300036430</t>
  </si>
  <si>
    <t>2.1.1.1.0111000500104069885</t>
  </si>
  <si>
    <t>9603522053</t>
  </si>
  <si>
    <t>2.1.1.1.0111000504000016016</t>
  </si>
  <si>
    <t>3300032780</t>
  </si>
  <si>
    <t>2.1.1.1.0111000500101885598</t>
  </si>
  <si>
    <t>3300040455</t>
  </si>
  <si>
    <t>2.1.1.1.0111000500108260761</t>
  </si>
  <si>
    <t>3300037484</t>
  </si>
  <si>
    <t>2.1.1.1.0111000500104158324</t>
  </si>
  <si>
    <t>9603527783</t>
  </si>
  <si>
    <t>2.1.1.1.0111000540210424962</t>
  </si>
  <si>
    <t>3300033572</t>
  </si>
  <si>
    <t>2.1.1.1.0111000500101752251</t>
  </si>
  <si>
    <t>0700806165</t>
  </si>
  <si>
    <t>2.1.1.1.0111000504000074833</t>
  </si>
  <si>
    <t>9604037868</t>
  </si>
  <si>
    <t>2.1.1.1.0111000504000138430</t>
  </si>
  <si>
    <t>ROSA EVANGELISTA DE LOS BISONO ESPAI</t>
  </si>
  <si>
    <t>9600409686</t>
  </si>
  <si>
    <t>2.1.1.1.0111000500101005627</t>
  </si>
  <si>
    <t>3300044079</t>
  </si>
  <si>
    <t>2.1.1.1.0111000500112134432</t>
  </si>
  <si>
    <t>0600602741</t>
  </si>
  <si>
    <t>2.1.1.1.0111000504100136219</t>
  </si>
  <si>
    <t>1250028231</t>
  </si>
  <si>
    <t>2.1.1.1.0111000500109591685</t>
  </si>
  <si>
    <t>3300037824</t>
  </si>
  <si>
    <t>2.1.1.1.0111000500104874789</t>
  </si>
  <si>
    <t>0700806178</t>
  </si>
  <si>
    <t>2.1.1.1.0111000503700079951</t>
  </si>
  <si>
    <t>3300029984</t>
  </si>
  <si>
    <t>2.1.1.1.0111000500100538008</t>
  </si>
  <si>
    <t>3300066167</t>
  </si>
  <si>
    <t>2.1.1.1.0111000500114938830</t>
  </si>
  <si>
    <t>3300032515</t>
  </si>
  <si>
    <t>2.1.1.1.0111000500101631950</t>
  </si>
  <si>
    <t>0111156953</t>
  </si>
  <si>
    <t>2.1.1.1.0111000504000015703</t>
  </si>
  <si>
    <t>1620610995</t>
  </si>
  <si>
    <t>2.1.1.1.0111000504200051706</t>
  </si>
  <si>
    <t>3300037196</t>
  </si>
  <si>
    <t>2.1.1.1.0111000500105484430</t>
  </si>
  <si>
    <t>3300046828</t>
  </si>
  <si>
    <t>2.1.1.1.0111000500200157360</t>
  </si>
  <si>
    <t>2420150549</t>
  </si>
  <si>
    <t>2.1.1.1.0111000540209263827</t>
  </si>
  <si>
    <t>9605628353</t>
  </si>
  <si>
    <t>2.1.1.1.0111000540234299895</t>
  </si>
  <si>
    <t>3300036621</t>
  </si>
  <si>
    <t>2.1.1.1.0111000500104321773</t>
  </si>
  <si>
    <t>9603253161</t>
  </si>
  <si>
    <t>2.1.1.1.0111000522300531641</t>
  </si>
  <si>
    <t>3300045049</t>
  </si>
  <si>
    <t>2.1.1.1.0111000500114742661</t>
  </si>
  <si>
    <t>9603522058</t>
  </si>
  <si>
    <t>2.1.1.1.0111000504000017915</t>
  </si>
  <si>
    <t>3300042330</t>
  </si>
  <si>
    <t>2.1.1.1.0111000500109713776</t>
  </si>
  <si>
    <t>9600630122</t>
  </si>
  <si>
    <t>2.1.1.1.0111000500117619197</t>
  </si>
  <si>
    <t>1201847071</t>
  </si>
  <si>
    <t>2.1.1.1.0111000503102856477</t>
  </si>
  <si>
    <t>0901105739</t>
  </si>
  <si>
    <t>2.1.1.1.0111000504702063126</t>
  </si>
  <si>
    <t>3300038360</t>
  </si>
  <si>
    <t>2.1.1.1.0111000500105605232</t>
  </si>
  <si>
    <t>3300041519</t>
  </si>
  <si>
    <t>2.1.1.1.0111000500109987834</t>
  </si>
  <si>
    <t>06</t>
  </si>
  <si>
    <t>1202349963</t>
  </si>
  <si>
    <t>2.1.1.1.0113000103102784380</t>
  </si>
  <si>
    <t>9603278254</t>
  </si>
  <si>
    <t>2.1.1.1.0113000140229319203</t>
  </si>
  <si>
    <t>3300037604</t>
  </si>
  <si>
    <t>2.1.1.1.0113000100104359898</t>
  </si>
  <si>
    <t>9604037871</t>
  </si>
  <si>
    <t>2.1.1.1.0113000103103151944</t>
  </si>
  <si>
    <t>3300036841</t>
  </si>
  <si>
    <t>2.1.1.1.0113000100104963855</t>
  </si>
  <si>
    <t>2100436328</t>
  </si>
  <si>
    <t>2.1.1.1.0113000102600737759</t>
  </si>
  <si>
    <t>0130230825</t>
  </si>
  <si>
    <t>2.1.1.1.0113000100101756237</t>
  </si>
  <si>
    <t>9605388576</t>
  </si>
  <si>
    <t>2.1.1.1.0113000140210058208</t>
  </si>
  <si>
    <t>3300043876</t>
  </si>
  <si>
    <t>2.1.1.1.0113000100111579025</t>
  </si>
  <si>
    <t>0302036292</t>
  </si>
  <si>
    <t>2.1.1.1.0113000100112838248</t>
  </si>
  <si>
    <t>9604313616</t>
  </si>
  <si>
    <t>2.1.1.1.0113000103103248211</t>
  </si>
  <si>
    <t>ENC. RELACIONES INTERNACIONALE</t>
  </si>
  <si>
    <t>3300031011</t>
  </si>
  <si>
    <t>2.1.1.1.0113000100100996420</t>
  </si>
  <si>
    <t>1250028590</t>
  </si>
  <si>
    <t>2.1.1.1.0113000103100529928</t>
  </si>
  <si>
    <t>9605394348</t>
  </si>
  <si>
    <t>2.1.1.1.0113000140226466148</t>
  </si>
  <si>
    <t>9603278251</t>
  </si>
  <si>
    <t>2.1.1.1.0113000100117733790</t>
  </si>
  <si>
    <t>1250029214</t>
  </si>
  <si>
    <t>2.1.1.1.0113000103101552739</t>
  </si>
  <si>
    <t>3300042589</t>
  </si>
  <si>
    <t>2.1.1.1.0113000100110618931</t>
  </si>
  <si>
    <t>3300048143</t>
  </si>
  <si>
    <t>2.1.1.1.0113000101300070438</t>
  </si>
  <si>
    <t>9603644418</t>
  </si>
  <si>
    <t>2.1.1.1.0113000100117916510</t>
  </si>
  <si>
    <t>9604615983</t>
  </si>
  <si>
    <t>2.1.1.1.0113000140239817873</t>
  </si>
  <si>
    <t>1250029007</t>
  </si>
  <si>
    <t>2.1.1.1.0113000103101076457</t>
  </si>
  <si>
    <t>1250028859</t>
  </si>
  <si>
    <t>2.1.1.1.0113000103100965593</t>
  </si>
  <si>
    <t>COORDINADOR (A) DE COMPENSACIO</t>
  </si>
  <si>
    <t>1620209283</t>
  </si>
  <si>
    <t>2.1.1.1.0113000101100013935</t>
  </si>
  <si>
    <t>1250028587</t>
  </si>
  <si>
    <t>2.1.1.1.0113000103100481906</t>
  </si>
  <si>
    <t>3300037206</t>
  </si>
  <si>
    <t>2.1.1.1.0113000100105495485</t>
  </si>
  <si>
    <t>9603292614</t>
  </si>
  <si>
    <t>2.1.1.1.0113000100112400478</t>
  </si>
  <si>
    <t>5800650780</t>
  </si>
  <si>
    <t>2.1.1.1.0113000100100110170</t>
  </si>
  <si>
    <t>9603683969</t>
  </si>
  <si>
    <t>2.1.1.1.0113000100108245598</t>
  </si>
  <si>
    <t>3300049595</t>
  </si>
  <si>
    <t>2.1.1.1.0113000105200068137</t>
  </si>
  <si>
    <t>9604295142</t>
  </si>
  <si>
    <t>2.1.1.1.0113000103104922004</t>
  </si>
  <si>
    <t>9605218871</t>
  </si>
  <si>
    <t>2.1.1.1.0113000103105257996</t>
  </si>
  <si>
    <t>9605396400</t>
  </si>
  <si>
    <t>2.1.1.1.0113000122400706671</t>
  </si>
  <si>
    <t>3300032719</t>
  </si>
  <si>
    <t>2.1.1.1.0113000100101831683</t>
  </si>
  <si>
    <t>0201045666</t>
  </si>
  <si>
    <t>2.1.1.1.0113000100110153889</t>
  </si>
  <si>
    <t>9603769983</t>
  </si>
  <si>
    <t>2.1.1.1.0113000100102392792</t>
  </si>
  <si>
    <t>3300049663</t>
  </si>
  <si>
    <t>2.1.1.1.0113000105600994197</t>
  </si>
  <si>
    <t>3300033954</t>
  </si>
  <si>
    <t>2.1.1.1.0113000100102255130</t>
  </si>
  <si>
    <t>2401920024</t>
  </si>
  <si>
    <t>2.1.1.1.0113000100114070055</t>
  </si>
  <si>
    <t>3300034270</t>
  </si>
  <si>
    <t>2.1.1.1.0113000100102527090</t>
  </si>
  <si>
    <t>3300047377</t>
  </si>
  <si>
    <t>2.1.1.1.0113000102600368134</t>
  </si>
  <si>
    <t>3300199610</t>
  </si>
  <si>
    <t>2.1.1.1.0113000105400125836</t>
  </si>
  <si>
    <t>3300061612</t>
  </si>
  <si>
    <t>2.1.1.1.0113000100114354285</t>
  </si>
  <si>
    <t>3300042880</t>
  </si>
  <si>
    <t>2.1.1.1.0113000100111375846</t>
  </si>
  <si>
    <t>3300083014</t>
  </si>
  <si>
    <t>2.1.1.1.0113000103104183649</t>
  </si>
  <si>
    <t>3300061418</t>
  </si>
  <si>
    <t>2.1.1.1.0113000100102490778</t>
  </si>
  <si>
    <t>1250028260</t>
  </si>
  <si>
    <t>2.1.1.1.0113000103100035744</t>
  </si>
  <si>
    <t>3300033161</t>
  </si>
  <si>
    <t>2.1.1.1.0113000100102402310</t>
  </si>
  <si>
    <t>9605054284</t>
  </si>
  <si>
    <t>2.1.1.1.0113000140226651574</t>
  </si>
  <si>
    <t>3300174114</t>
  </si>
  <si>
    <t>2.1.1.1.0113000101700121401</t>
  </si>
  <si>
    <t>9603769993</t>
  </si>
  <si>
    <t>2.1.1.1.0113000103103248922</t>
  </si>
  <si>
    <t>3300034403</t>
  </si>
  <si>
    <t>2.1.1.1.0113000100102646502</t>
  </si>
  <si>
    <t>9605394343</t>
  </si>
  <si>
    <t>2.1.1.1.0113000100116001801</t>
  </si>
  <si>
    <t>00000014</t>
  </si>
  <si>
    <t>3300047034</t>
  </si>
  <si>
    <t>2.1.1.1.0113000101000714343</t>
  </si>
  <si>
    <t>9601293900</t>
  </si>
  <si>
    <t>2.1.1.1.0113000103103410308</t>
  </si>
  <si>
    <t>3300030164</t>
  </si>
  <si>
    <t>2.1.1.1.0113000100100582980</t>
  </si>
  <si>
    <t>3300041344</t>
  </si>
  <si>
    <t>2.1.1.1.0113000100109606525</t>
  </si>
  <si>
    <t>9602596105</t>
  </si>
  <si>
    <t>2.1.1.1.0113000103101942286</t>
  </si>
  <si>
    <t>1201321652</t>
  </si>
  <si>
    <t>2.1.1.1.0113000103101523656</t>
  </si>
  <si>
    <t>3300035088</t>
  </si>
  <si>
    <t>2.1.1.1.0113000100103593034</t>
  </si>
  <si>
    <t>3300043452</t>
  </si>
  <si>
    <t>2.1.1.1.0113000100112859798</t>
  </si>
  <si>
    <t>9603184266</t>
  </si>
  <si>
    <t>2.1.1.1.0113000140212588772</t>
  </si>
  <si>
    <t>1202350004</t>
  </si>
  <si>
    <t>2.1.1.1.0113000103103062786</t>
  </si>
  <si>
    <t>3300044765</t>
  </si>
  <si>
    <t>2.1.1.1.0113000100113742118</t>
  </si>
  <si>
    <t>9605394347</t>
  </si>
  <si>
    <t>2.1.1.1.0113000100115496168</t>
  </si>
  <si>
    <t>9603855950</t>
  </si>
  <si>
    <t>2.1.1.1.0113000101201194451</t>
  </si>
  <si>
    <t>9605388529</t>
  </si>
  <si>
    <t>2.1.1.1.0113000101001193646</t>
  </si>
  <si>
    <t>9600708244</t>
  </si>
  <si>
    <t>2.1.1.1.0113000100119317527</t>
  </si>
  <si>
    <t>9605278381</t>
  </si>
  <si>
    <t>2.1.1.1.0113000103101225054</t>
  </si>
  <si>
    <t>9603522066</t>
  </si>
  <si>
    <t>2.1.1.1.0113000105900153833</t>
  </si>
  <si>
    <t>3300147633</t>
  </si>
  <si>
    <t>2.1.1.1.0113000122500343623</t>
  </si>
  <si>
    <t>3300049786</t>
  </si>
  <si>
    <t>2.1.1.1.0113000106800138346</t>
  </si>
  <si>
    <t>9603253167</t>
  </si>
  <si>
    <t>2.1.1.1.0113000140208923512</t>
  </si>
  <si>
    <t>1201955044</t>
  </si>
  <si>
    <t>2.1.1.1.0113000104600247532</t>
  </si>
  <si>
    <t>3300034717</t>
  </si>
  <si>
    <t>2.1.1.1.0113000100103019600</t>
  </si>
  <si>
    <t>9603769994</t>
  </si>
  <si>
    <t>2.1.1.1.0113000101000777662</t>
  </si>
  <si>
    <t>3300041328</t>
  </si>
  <si>
    <t>2.1.1.1.0113000100109593558</t>
  </si>
  <si>
    <t>3300151166</t>
  </si>
  <si>
    <t>2.1.1.1.0113000100114006976</t>
  </si>
  <si>
    <t>3300200127</t>
  </si>
  <si>
    <t>2.1.1.1.0113000110800091836</t>
  </si>
  <si>
    <t>9603278255</t>
  </si>
  <si>
    <t>2.1.1.1.0113000103101881310</t>
  </si>
  <si>
    <t>3300138901</t>
  </si>
  <si>
    <t>2.1.1.1.0113000100102039690</t>
  </si>
  <si>
    <t>3300140892</t>
  </si>
  <si>
    <t>2.1.1.1.0113000100116981531</t>
  </si>
  <si>
    <t>3300147002</t>
  </si>
  <si>
    <t>2.1.1.1.0113000122500153824</t>
  </si>
  <si>
    <t>1250028697</t>
  </si>
  <si>
    <t>2.1.1.1.0113000103100789951</t>
  </si>
  <si>
    <t>3300199445</t>
  </si>
  <si>
    <t>2.1.1.1.0113000107100255715</t>
  </si>
  <si>
    <t>3300049948</t>
  </si>
  <si>
    <t>2.1.1.1.0113000109000126566</t>
  </si>
  <si>
    <t>3300034966</t>
  </si>
  <si>
    <t>2.1.1.1.0113000100103394441</t>
  </si>
  <si>
    <t>3300035169</t>
  </si>
  <si>
    <t>2.1.1.1.0113000100103827887</t>
  </si>
  <si>
    <t>3300199270</t>
  </si>
  <si>
    <t>2.1.1.1.0113000100109377333</t>
  </si>
  <si>
    <t>1020139900</t>
  </si>
  <si>
    <t>2.1.1.1.0113000101600063489</t>
  </si>
  <si>
    <t>3300201663</t>
  </si>
  <si>
    <t>2.1.1.1.0113000100105306864</t>
  </si>
  <si>
    <t>3300043711</t>
  </si>
  <si>
    <t>2.1.1.1.0113000100111177564</t>
  </si>
  <si>
    <t>2401138353</t>
  </si>
  <si>
    <t>2.1.1.1.0113000100109067769</t>
  </si>
  <si>
    <t>1202350017</t>
  </si>
  <si>
    <t>2.1.1.1.0113000103104329119</t>
  </si>
  <si>
    <t>1250030067</t>
  </si>
  <si>
    <t>2.1.1.1.0113000109500068185</t>
  </si>
  <si>
    <t>8300189028</t>
  </si>
  <si>
    <t>2.1.1.1.0113000100114454952</t>
  </si>
  <si>
    <t>9603683968</t>
  </si>
  <si>
    <t>2.1.1.1.0113000100100560879</t>
  </si>
  <si>
    <t>1240145509</t>
  </si>
  <si>
    <t>2.1.1.1.0113000103102792870</t>
  </si>
  <si>
    <t>1201321623</t>
  </si>
  <si>
    <t>2.1.1.1.0113000103100296627</t>
  </si>
  <si>
    <t>3300041991</t>
  </si>
  <si>
    <t>2.1.1.1.0113000100109163535</t>
  </si>
  <si>
    <t>3300062404</t>
  </si>
  <si>
    <t>2.1.1.1.0113000100108958109</t>
  </si>
  <si>
    <t>3300048460</t>
  </si>
  <si>
    <t>2.1.1.1.0113000103104056563</t>
  </si>
  <si>
    <t>3300063584</t>
  </si>
  <si>
    <t>2.1.1.1.0113000100100078831</t>
  </si>
  <si>
    <t>1250029531</t>
  </si>
  <si>
    <t>2.1.1.1.0113000103102438540</t>
  </si>
  <si>
    <t>3300091475</t>
  </si>
  <si>
    <t>2.1.1.1.0113000100112940028</t>
  </si>
  <si>
    <t>3300041645</t>
  </si>
  <si>
    <t>2.1.1.1.0113000100110318797</t>
  </si>
  <si>
    <t>9603683965</t>
  </si>
  <si>
    <t>2.1.1.1.0113000103104521186</t>
  </si>
  <si>
    <t>1202173663</t>
  </si>
  <si>
    <t>2.1.1.1.0113000103104587906</t>
  </si>
  <si>
    <t>1020139670</t>
  </si>
  <si>
    <t>2.1.1.1.0113000140221301753</t>
  </si>
  <si>
    <t>9605278384</t>
  </si>
  <si>
    <t>2.1.1.1.0113000100115029480</t>
  </si>
  <si>
    <t>9603101185</t>
  </si>
  <si>
    <t>2.1.1.1.0113000100118172816</t>
  </si>
  <si>
    <t>3300046420</t>
  </si>
  <si>
    <t>2.1.1.1.0113000100116821000</t>
  </si>
  <si>
    <t>3300038564</t>
  </si>
  <si>
    <t>2.1.1.1.0113000100105731087</t>
  </si>
  <si>
    <t>3300048813</t>
  </si>
  <si>
    <t>2.1.1.1.0113000105200101383</t>
  </si>
  <si>
    <t>3300039796</t>
  </si>
  <si>
    <t>2.1.1.1.0113000100106538077</t>
  </si>
  <si>
    <t>3300133061</t>
  </si>
  <si>
    <t>2.1.1.1.0113000100113757231</t>
  </si>
  <si>
    <t>9603377278</t>
  </si>
  <si>
    <t>2.1.1.1.0113000140238644708</t>
  </si>
  <si>
    <t>JENIFFER BARBRA NUÑEZ GUIO</t>
  </si>
  <si>
    <t>9603687042</t>
  </si>
  <si>
    <t>2.1.1.1.0113000100109061663</t>
  </si>
  <si>
    <t>9603861871</t>
  </si>
  <si>
    <t>2.1.1.1.0113000100100896901</t>
  </si>
  <si>
    <t>9602388686</t>
  </si>
  <si>
    <t>2.1.1.1.0113000140222908994</t>
  </si>
  <si>
    <t>1202349934</t>
  </si>
  <si>
    <t>2.1.1.1.0113000103102932021</t>
  </si>
  <si>
    <t>1250029405</t>
  </si>
  <si>
    <t>2.1.1.1.0113000103102165838</t>
  </si>
  <si>
    <t>3300113353</t>
  </si>
  <si>
    <t>2.1.1.1.0113000101200907143</t>
  </si>
  <si>
    <t>3300041739</t>
  </si>
  <si>
    <t>2.1.1.1.0113000100108819889</t>
  </si>
  <si>
    <t>3300061421</t>
  </si>
  <si>
    <t>2.1.1.1.0113000100104882030</t>
  </si>
  <si>
    <t>9604295127</t>
  </si>
  <si>
    <t>2.1.1.1.0113000140234595425</t>
  </si>
  <si>
    <t>3300034539</t>
  </si>
  <si>
    <t>2.1.1.1.0113000100102830049</t>
  </si>
  <si>
    <t>3300092623</t>
  </si>
  <si>
    <t>2.1.1.1.0113000103102751074</t>
  </si>
  <si>
    <t>9603292608</t>
  </si>
  <si>
    <t>2.1.1.1.0113000100200666089</t>
  </si>
  <si>
    <t>JOSE MIGUEL ANGULO MORROBEL</t>
  </si>
  <si>
    <t>8300281489</t>
  </si>
  <si>
    <t>2.1.1.1.0113000100113884134</t>
  </si>
  <si>
    <t>3300063610</t>
  </si>
  <si>
    <t>2.1.1.1.0113000100103260014</t>
  </si>
  <si>
    <t>1201852095</t>
  </si>
  <si>
    <t>2.1.1.1.0113000103103104281</t>
  </si>
  <si>
    <t>3300112985</t>
  </si>
  <si>
    <t>2.1.1.1.0113000103102243155</t>
  </si>
  <si>
    <t>9604295135</t>
  </si>
  <si>
    <t>2.1.1.1.0113000103100816440</t>
  </si>
  <si>
    <t>1250029395</t>
  </si>
  <si>
    <t>2.1.1.1.0113000103102156621</t>
  </si>
  <si>
    <t>JOSE SINENCIO APOLINAR ESPINAL TAVER</t>
  </si>
  <si>
    <t>1250029081</t>
  </si>
  <si>
    <t>2.1.1.1.0113000103101147639</t>
  </si>
  <si>
    <t>1250028736</t>
  </si>
  <si>
    <t>2.1.1.1.0113000103100813116</t>
  </si>
  <si>
    <t>1250028655</t>
  </si>
  <si>
    <t>2.1.1.1.0113000103100673106</t>
  </si>
  <si>
    <t>3300040387</t>
  </si>
  <si>
    <t>2.1.1.1.0113000100108186925</t>
  </si>
  <si>
    <t>3300030627</t>
  </si>
  <si>
    <t>2.1.1.1.0113000100100756808</t>
  </si>
  <si>
    <t>3300041399</t>
  </si>
  <si>
    <t>2.1.1.1.0113000100109626853</t>
  </si>
  <si>
    <t>9604748922</t>
  </si>
  <si>
    <t>2.1.1.1.0113000100117774141</t>
  </si>
  <si>
    <t>9604748920</t>
  </si>
  <si>
    <t>2.1.1.1.0113000100101794337</t>
  </si>
  <si>
    <t>9600935820</t>
  </si>
  <si>
    <t>2.1.1.1.0113000103104776871</t>
  </si>
  <si>
    <t>3300031930</t>
  </si>
  <si>
    <t>2.1.1.1.0113000100101066306</t>
  </si>
  <si>
    <t>3300041658</t>
  </si>
  <si>
    <t>2.1.1.1.0113000100110434958</t>
  </si>
  <si>
    <t>0800878630</t>
  </si>
  <si>
    <t>2.1.1.1.0113000100111251427</t>
  </si>
  <si>
    <t>1250029942</t>
  </si>
  <si>
    <t>2.1.1.1.0113000103500086073</t>
  </si>
  <si>
    <t>1250028273</t>
  </si>
  <si>
    <t>2.1.1.1.0113000103100043722</t>
  </si>
  <si>
    <t>1201798609</t>
  </si>
  <si>
    <t>2.1.1.1.0113000104700042395</t>
  </si>
  <si>
    <t>3300034380</t>
  </si>
  <si>
    <t>2.1.1.1.0113000100102632577</t>
  </si>
  <si>
    <t>9604295123</t>
  </si>
  <si>
    <t>2.1.1.1.0113000103100719610</t>
  </si>
  <si>
    <t>9603082933</t>
  </si>
  <si>
    <t>2.1.1.1.0113000103700733789</t>
  </si>
  <si>
    <t>0301652305</t>
  </si>
  <si>
    <t>2.1.1.1.0113000105300354122</t>
  </si>
  <si>
    <t>3300049935</t>
  </si>
  <si>
    <t>2.1.1.1.0113000108600048410</t>
  </si>
  <si>
    <t>3300043931</t>
  </si>
  <si>
    <t>2.1.1.1.0113000100111885521</t>
  </si>
  <si>
    <t>9603361860</t>
  </si>
  <si>
    <t>2.1.1.1.0113000140210930778</t>
  </si>
  <si>
    <t>9603278249</t>
  </si>
  <si>
    <t>2.1.1.1.0113000100118600378</t>
  </si>
  <si>
    <t>9603855945</t>
  </si>
  <si>
    <t>2.1.1.1.0113000101200876447</t>
  </si>
  <si>
    <t>3300034704</t>
  </si>
  <si>
    <t>2.1.1.1.0113000100103018289</t>
  </si>
  <si>
    <t>1250028817</t>
  </si>
  <si>
    <t>2.1.1.1.0113000103100891930</t>
  </si>
  <si>
    <t>1250029036</t>
  </si>
  <si>
    <t>2.1.1.1.0113000103101094104</t>
  </si>
  <si>
    <t>3300049142</t>
  </si>
  <si>
    <t>2.1.1.1.0113000107500083543</t>
  </si>
  <si>
    <t>1250029298</t>
  </si>
  <si>
    <t>2.1.1.1.0113000103101939555</t>
  </si>
  <si>
    <t>3300127802</t>
  </si>
  <si>
    <t>2.1.1.1.0113000103103189886</t>
  </si>
  <si>
    <t>1201332395</t>
  </si>
  <si>
    <t>2.1.1.1.0113000100107766438</t>
  </si>
  <si>
    <t>3300034212</t>
  </si>
  <si>
    <t>2.1.1.1.0113000100102486479</t>
  </si>
  <si>
    <t>1240145512</t>
  </si>
  <si>
    <t>2.1.1.1.0113000103102027665</t>
  </si>
  <si>
    <t>1250028574</t>
  </si>
  <si>
    <t>2.1.1.1.0113000103100473077</t>
  </si>
  <si>
    <t>3300036867</t>
  </si>
  <si>
    <t>2.1.1.1.0113000100104979042</t>
  </si>
  <si>
    <t>3300035114</t>
  </si>
  <si>
    <t>2.1.1.1.0113000100103601977</t>
  </si>
  <si>
    <t>LYDANIA PEÑA GARCIA</t>
  </si>
  <si>
    <t>40221606987</t>
  </si>
  <si>
    <t>9604939490</t>
  </si>
  <si>
    <t>2.1.1.1.0113000140221606987</t>
  </si>
  <si>
    <t>9603343236</t>
  </si>
  <si>
    <t>2.1.1.1.0113000100119077030</t>
  </si>
  <si>
    <t>3300095824</t>
  </si>
  <si>
    <t>2.1.1.1.0113000100108665217</t>
  </si>
  <si>
    <t>3300043863</t>
  </si>
  <si>
    <t>2.1.1.1.0113000100111574216</t>
  </si>
  <si>
    <t>3300040565</t>
  </si>
  <si>
    <t>2.1.1.1.0113000100108543455</t>
  </si>
  <si>
    <t>1201321665</t>
  </si>
  <si>
    <t>2.1.1.1.0113000103101855355</t>
  </si>
  <si>
    <t>3300049346</t>
  </si>
  <si>
    <t>2.1.1.1.0113000122300142522</t>
  </si>
  <si>
    <t>1250029502</t>
  </si>
  <si>
    <t>2.1.1.1.0113000103102432857</t>
  </si>
  <si>
    <t>3300101268</t>
  </si>
  <si>
    <t>2.1.1.1.0113000100115230872</t>
  </si>
  <si>
    <t>MARIA DEL CARMEN VICENTE YEPES</t>
  </si>
  <si>
    <t>9600409418</t>
  </si>
  <si>
    <t>2.1.1.1.0113000100111140851</t>
  </si>
  <si>
    <t>3300038098</t>
  </si>
  <si>
    <t>2.1.1.1.0113000100105279012</t>
  </si>
  <si>
    <t>3300042505</t>
  </si>
  <si>
    <t>2.1.1.1.0113000100110141819</t>
  </si>
  <si>
    <t>3300033420</t>
  </si>
  <si>
    <t>2.1.1.1.0113000100101605459</t>
  </si>
  <si>
    <t>9605628366</t>
  </si>
  <si>
    <t>2.1.1.1.0113000103100138027</t>
  </si>
  <si>
    <t>3300059569</t>
  </si>
  <si>
    <t>2.1.1.1.0113000100102428109</t>
  </si>
  <si>
    <t>1201597363</t>
  </si>
  <si>
    <t>2.1.1.1.0113000103900145610</t>
  </si>
  <si>
    <t>MEDERLING MONTERO JAQUE</t>
  </si>
  <si>
    <t>00115524225</t>
  </si>
  <si>
    <t>9605722238</t>
  </si>
  <si>
    <t>2.1.1.1.0113000100115524225</t>
  </si>
  <si>
    <t>3300063607</t>
  </si>
  <si>
    <t>2.1.1.1.0113000100102527835</t>
  </si>
  <si>
    <t>3300201854</t>
  </si>
  <si>
    <t>2.1.1.1.0113000122300948084</t>
  </si>
  <si>
    <t>3300042275</t>
  </si>
  <si>
    <t>2.1.1.1.0113000100109511535</t>
  </si>
  <si>
    <t>3300047238</t>
  </si>
  <si>
    <t>2.1.1.1.0113000101800086025</t>
  </si>
  <si>
    <t>8300329778</t>
  </si>
  <si>
    <t>2.1.1.1.0113000100108810128</t>
  </si>
  <si>
    <t>1250030083</t>
  </si>
  <si>
    <t>2.1.1.1.0113000109500169926</t>
  </si>
  <si>
    <t>3300038111</t>
  </si>
  <si>
    <t>2.1.1.1.0113000100105407381</t>
  </si>
  <si>
    <t>MODESTO ANTONIO FELIZ EUGENIO</t>
  </si>
  <si>
    <t>1250028215</t>
  </si>
  <si>
    <t>2.1.1.1.0113000100102201928</t>
  </si>
  <si>
    <t>3300211161</t>
  </si>
  <si>
    <t>2.1.1.1.0113000100105508691</t>
  </si>
  <si>
    <t>3300048033</t>
  </si>
  <si>
    <t>2.1.1.1.0113000101200290128</t>
  </si>
  <si>
    <t>1250028448</t>
  </si>
  <si>
    <t>2.1.1.1.0113000103100343627</t>
  </si>
  <si>
    <t>1201345175</t>
  </si>
  <si>
    <t>2.1.1.1.0113000103104500800</t>
  </si>
  <si>
    <t>9601209887</t>
  </si>
  <si>
    <t>2.1.1.1.0113000140222119212</t>
  </si>
  <si>
    <t>3300048114</t>
  </si>
  <si>
    <t>2.1.1.1.0113000101200873238</t>
  </si>
  <si>
    <t>3300204741</t>
  </si>
  <si>
    <t>2.1.1.1.0113000100114834443</t>
  </si>
  <si>
    <t>1250028286</t>
  </si>
  <si>
    <t>2.1.1.1.0113000103100048564</t>
  </si>
  <si>
    <t>3300197023</t>
  </si>
  <si>
    <t>2.1.1.1.0113000122500010073</t>
  </si>
  <si>
    <t>3300028833</t>
  </si>
  <si>
    <t>2.1.1.1.0113000100100092360</t>
  </si>
  <si>
    <t>0111156856</t>
  </si>
  <si>
    <t>2.1.1.1.0113000100100061621</t>
  </si>
  <si>
    <t>3300157283</t>
  </si>
  <si>
    <t>2.1.1.1.0113000100103693826</t>
  </si>
  <si>
    <t>9603855947</t>
  </si>
  <si>
    <t>2.1.1.1.0113000101200029799</t>
  </si>
  <si>
    <t>1250029670</t>
  </si>
  <si>
    <t>2.1.1.1.0113000103102990110</t>
  </si>
  <si>
    <t>9603035358</t>
  </si>
  <si>
    <t>2.1.1.1.0113000105401069371</t>
  </si>
  <si>
    <t>3300032188</t>
  </si>
  <si>
    <t>2.1.1.1.0113000100101302412</t>
  </si>
  <si>
    <t>1250028875</t>
  </si>
  <si>
    <t>2.1.1.1.0113000103100999154</t>
  </si>
  <si>
    <t>3300044299</t>
  </si>
  <si>
    <t>2.1.1.1.0113000100112729223</t>
  </si>
  <si>
    <t>1250028383</t>
  </si>
  <si>
    <t>2.1.1.1.0113000103100221021</t>
  </si>
  <si>
    <t>2400370646</t>
  </si>
  <si>
    <t>2.1.1.1.0113000100102741501</t>
  </si>
  <si>
    <t>9603095215</t>
  </si>
  <si>
    <t>2.1.1.1.0113000101001083680</t>
  </si>
  <si>
    <t>RAUL ESTEVEZ TORRES</t>
  </si>
  <si>
    <t>05900129817</t>
  </si>
  <si>
    <t>PORTERO</t>
  </si>
  <si>
    <t>9605722234</t>
  </si>
  <si>
    <t>2.1.1.1.0113000105900129817</t>
  </si>
  <si>
    <t>3300033336</t>
  </si>
  <si>
    <t>2.1.1.1.0113000100101550051</t>
  </si>
  <si>
    <t>9603292609</t>
  </si>
  <si>
    <t>2.1.1.1.0113000122500889567</t>
  </si>
  <si>
    <t>3300033734</t>
  </si>
  <si>
    <t>2.1.1.1.0113000100101919843</t>
  </si>
  <si>
    <t>RICARDO ANTONIO PEREZ MORALES</t>
  </si>
  <si>
    <t>40226494413</t>
  </si>
  <si>
    <t>9605722237</t>
  </si>
  <si>
    <t>2.1.1.1.0113000140226494413</t>
  </si>
  <si>
    <t>3300044927</t>
  </si>
  <si>
    <t>2.1.1.1.0113000100114100100</t>
  </si>
  <si>
    <t>1020139625</t>
  </si>
  <si>
    <t>2.1.1.1.0113000101600044521</t>
  </si>
  <si>
    <t>1250029104</t>
  </si>
  <si>
    <t>2.1.1.1.0113000103101179251</t>
  </si>
  <si>
    <t>3300034225</t>
  </si>
  <si>
    <t>2.1.1.1.0113000100102490356</t>
  </si>
  <si>
    <t>3300166481</t>
  </si>
  <si>
    <t>2.1.1.1.0113000100111044152</t>
  </si>
  <si>
    <t>3300201197</t>
  </si>
  <si>
    <t>2.1.1.1.0113000100119221729</t>
  </si>
  <si>
    <t>9605388580</t>
  </si>
  <si>
    <t>2.1.1.1.0113000103700781424</t>
  </si>
  <si>
    <t>3300031778</t>
  </si>
  <si>
    <t>2.1.1.1.0113000100100926740</t>
  </si>
  <si>
    <t>9603278252</t>
  </si>
  <si>
    <t>2.1.1.1.0113000140224430807</t>
  </si>
  <si>
    <t>3300159731</t>
  </si>
  <si>
    <t>2.1.1.1.0113000103101496077</t>
  </si>
  <si>
    <t>3300032560</t>
  </si>
  <si>
    <t>2.1.1.1.0113000100101637627</t>
  </si>
  <si>
    <t>3300113308</t>
  </si>
  <si>
    <t>2.1.1.1.0113000100107516346</t>
  </si>
  <si>
    <t>9605218875</t>
  </si>
  <si>
    <t>2.1.1.1.0113000100113317648</t>
  </si>
  <si>
    <t>3300220534</t>
  </si>
  <si>
    <t>2.1.1.1.0113000100103783510</t>
  </si>
  <si>
    <t>8300188773</t>
  </si>
  <si>
    <t>2.1.1.1.0113000100115136731</t>
  </si>
  <si>
    <t>3300048363</t>
  </si>
  <si>
    <t>2.1.1.1.0113000103100040389</t>
  </si>
  <si>
    <t>3300146993</t>
  </si>
  <si>
    <t>2.1.1.1.0113000100300624327</t>
  </si>
  <si>
    <t>1250028545</t>
  </si>
  <si>
    <t>2.1.1.1.0113000103100421258</t>
  </si>
  <si>
    <t>3300044590</t>
  </si>
  <si>
    <t>2.1.1.1.0113000100113479703</t>
  </si>
  <si>
    <t>3300063678</t>
  </si>
  <si>
    <t>2.1.1.1.0113000100117537563</t>
  </si>
  <si>
    <t>9601375247</t>
  </si>
  <si>
    <t>2.1.1.1.0113000122300832627</t>
  </si>
  <si>
    <t>9603263940</t>
  </si>
  <si>
    <t>2.1.1.1.0113000140227063241</t>
  </si>
  <si>
    <t>3300042068</t>
  </si>
  <si>
    <t>2.1.1.1.0113000100109215871</t>
  </si>
  <si>
    <t>0301795181</t>
  </si>
  <si>
    <t>2.1.1.1.0113000100109098954</t>
  </si>
  <si>
    <t>9604295124</t>
  </si>
  <si>
    <t>2.1.1.1.0113000103104359397</t>
  </si>
  <si>
    <t>8300011235</t>
  </si>
  <si>
    <t>2.1.1.1.0113000100113827547</t>
  </si>
  <si>
    <t>1201852079</t>
  </si>
  <si>
    <t>2.1.1.1.0113000103101032930</t>
  </si>
  <si>
    <t>9603335625</t>
  </si>
  <si>
    <t>2.1.1.1.0113000100102513918</t>
  </si>
  <si>
    <t>2320231507</t>
  </si>
  <si>
    <t>2.1.1.1.0113000100104231154</t>
  </si>
  <si>
    <t>9604295130</t>
  </si>
  <si>
    <t>2.1.1.1.0113000103103852715</t>
  </si>
  <si>
    <t>3300048318</t>
  </si>
  <si>
    <t>2.1.1.1.0113000102700006576</t>
  </si>
  <si>
    <t>1250028516</t>
  </si>
  <si>
    <t>2.1.1.1.0113000103100378706</t>
  </si>
  <si>
    <t>3300039424</t>
  </si>
  <si>
    <t>2.1.1.1.0113000100108165150</t>
  </si>
  <si>
    <t>1201955031</t>
  </si>
  <si>
    <t>2.1.1.1.0113000103600318004</t>
  </si>
  <si>
    <t>1250029654</t>
  </si>
  <si>
    <t>2.1.1.1.0113000103102941071</t>
  </si>
  <si>
    <t>1020139654</t>
  </si>
  <si>
    <t>2.1.1.1.0113000101600177693</t>
  </si>
  <si>
    <t>3300030588</t>
  </si>
  <si>
    <t>2.1.1.1.0113000100100744473</t>
  </si>
  <si>
    <t>1201597347</t>
  </si>
  <si>
    <t>2.1.1.1.0113000103100141443</t>
  </si>
  <si>
    <t>9603074839</t>
  </si>
  <si>
    <t>2.1.1.1.0113000100117101162</t>
  </si>
  <si>
    <t>1202043311</t>
  </si>
  <si>
    <t>2.1.1.1.0113000103105480283</t>
  </si>
  <si>
    <t>9604656614</t>
  </si>
  <si>
    <t>2.1.1.1.0113000140215400819</t>
  </si>
  <si>
    <t>9603278253</t>
  </si>
  <si>
    <t>2.1.1.1.0113000140224044624</t>
  </si>
  <si>
    <t>9605218872</t>
  </si>
  <si>
    <t>2.1.1.1.0113000100116432311</t>
  </si>
  <si>
    <t>9604550431</t>
  </si>
  <si>
    <t>2.1.1.1.0113000103103268680</t>
  </si>
  <si>
    <t>3300166465</t>
  </si>
  <si>
    <t>2.1.1.1.0113000100105234538</t>
  </si>
  <si>
    <t>3300146980</t>
  </si>
  <si>
    <t>2.1.1.1.0113000100109106682</t>
  </si>
  <si>
    <t>YULISSA YEN CAMPUSANO</t>
  </si>
  <si>
    <t>40213451632</t>
  </si>
  <si>
    <t>9605722242</t>
  </si>
  <si>
    <t>2.1.1.1.0113000140213451632</t>
  </si>
  <si>
    <t>9603353412</t>
  </si>
  <si>
    <t>2.1.1.1.0113000103102006214</t>
  </si>
  <si>
    <t>1250028914</t>
  </si>
  <si>
    <t>2.1.1.1.0113000103101025819</t>
  </si>
  <si>
    <t>3300129745</t>
  </si>
  <si>
    <t>2.1.1.1.0113000100104883459</t>
  </si>
  <si>
    <t>06231004</t>
  </si>
  <si>
    <t>TECNICO(A) DE COMPRAS</t>
  </si>
  <si>
    <t>DEPTO. DE COMPRAS Y CONTRATACIONES</t>
  </si>
  <si>
    <t>2.1.1.2.0301000100104112487</t>
  </si>
  <si>
    <t>06210000</t>
  </si>
  <si>
    <t>DIR. DE PARTICIPACION POPULAR</t>
  </si>
  <si>
    <t>2.1.1.2.0301000100102587144</t>
  </si>
  <si>
    <t>06165003</t>
  </si>
  <si>
    <t>DIR. DE RECURSOS HUMANOS</t>
  </si>
  <si>
    <t>2.1.1.2.0301000100116024829</t>
  </si>
  <si>
    <t>06163501</t>
  </si>
  <si>
    <t>2.1.1.2.0301000122300687054</t>
  </si>
  <si>
    <t>06217500</t>
  </si>
  <si>
    <t>ANALISTA DE PRESUPUESTO</t>
  </si>
  <si>
    <t>DIR. ADMINISTRATIVA</t>
  </si>
  <si>
    <t>2.1.1.2.0301000100108956988</t>
  </si>
  <si>
    <t>06205501</t>
  </si>
  <si>
    <t>ANALISTA FINANCIERO (A)</t>
  </si>
  <si>
    <t>DEPTO. DE EJECUCION PRESUPUESTARIA</t>
  </si>
  <si>
    <t>2.1.1.2.0301000109300524403</t>
  </si>
  <si>
    <t>2.1.1.2.0301000101200435418</t>
  </si>
  <si>
    <t>06166500</t>
  </si>
  <si>
    <t>ENCARGADO(A)</t>
  </si>
  <si>
    <t>DEPTO. DE DESARROLLO INSTITUCIONAL</t>
  </si>
  <si>
    <t>2.1.1.2.0301000100108824996</t>
  </si>
  <si>
    <t>06187500</t>
  </si>
  <si>
    <t>2.1.1.2.0301000100111574216</t>
  </si>
  <si>
    <t>06187501</t>
  </si>
  <si>
    <t>2.1.1.2.0301000100102428109</t>
  </si>
  <si>
    <t>06168000</t>
  </si>
  <si>
    <t>DEPTO. DE COOPERACION INTERNACIONAL</t>
  </si>
  <si>
    <t>2.1.1.2.0301000122300245127</t>
  </si>
  <si>
    <t>06247508</t>
  </si>
  <si>
    <t>VICEMINIST. DE CREATIVIDAD Y FORMACION</t>
  </si>
  <si>
    <t>2.1.1.2.0301000104700890074</t>
  </si>
  <si>
    <t>2.1.1.2.05</t>
  </si>
  <si>
    <t>PERIODO PROBATORIO</t>
  </si>
  <si>
    <t>ELIANA ANTONIA PICHARDO PEÑA</t>
  </si>
  <si>
    <t>00119352466</t>
  </si>
  <si>
    <t>ANALISTA DE COMPRAS Y CONTRATA</t>
  </si>
  <si>
    <t>9602322442</t>
  </si>
  <si>
    <t>2.1.1.2.0501000100119352466</t>
  </si>
  <si>
    <t>0200837192</t>
  </si>
  <si>
    <t>2.1.1.2.0801000100800008005</t>
  </si>
  <si>
    <t>9603769985</t>
  </si>
  <si>
    <t>2.1.1.2.0801000140249580172</t>
  </si>
  <si>
    <t>9605322558</t>
  </si>
  <si>
    <t>2.1.1.2.0801000103701144101</t>
  </si>
  <si>
    <t>9604313570</t>
  </si>
  <si>
    <t>2.1.1.2.0801000140224157558</t>
  </si>
  <si>
    <t>9603107047</t>
  </si>
  <si>
    <t>2.1.1.2.0801000100118216456</t>
  </si>
  <si>
    <t>9603104806</t>
  </si>
  <si>
    <t>2.1.1.2.0801000140225053665</t>
  </si>
  <si>
    <t>9604844032</t>
  </si>
  <si>
    <t>2.1.1.2.0801000140225770268</t>
  </si>
  <si>
    <t>AMARILIS ANTINEA SUAREZ DE QUEVEDO</t>
  </si>
  <si>
    <t>9603465519</t>
  </si>
  <si>
    <t>2.1.1.2.0801000100114388291</t>
  </si>
  <si>
    <t>9603886842</t>
  </si>
  <si>
    <t>2.1.1.2.0801000100118334176</t>
  </si>
  <si>
    <t>ANA JOVINA PERALTA CABA</t>
  </si>
  <si>
    <t>07300021396</t>
  </si>
  <si>
    <t>9605722236</t>
  </si>
  <si>
    <t>2.1.1.2.0801000107300021396</t>
  </si>
  <si>
    <t>DEPARTAMENTO DE RELACIONES LABORALES Y S</t>
  </si>
  <si>
    <t>9605388572</t>
  </si>
  <si>
    <t>2.1.1.2.0801000140213715739</t>
  </si>
  <si>
    <t>9604313567</t>
  </si>
  <si>
    <t>2.1.1.2.0801000140222493062</t>
  </si>
  <si>
    <t>9604057764</t>
  </si>
  <si>
    <t>2.1.1.2.0801000100102103215</t>
  </si>
  <si>
    <t>9603107051</t>
  </si>
  <si>
    <t>2.1.1.2.0801000104900340979</t>
  </si>
  <si>
    <t>9600701922</t>
  </si>
  <si>
    <t>2.1.1.2.0801000122500507730</t>
  </si>
  <si>
    <t>9604037874</t>
  </si>
  <si>
    <t>2.1.1.2.0801000100101045581</t>
  </si>
  <si>
    <t>9604037876</t>
  </si>
  <si>
    <t>2.1.1.2.0801000122300104381</t>
  </si>
  <si>
    <t>9605392287</t>
  </si>
  <si>
    <t>2.1.1.2.0801000102301301327</t>
  </si>
  <si>
    <t>9603157114</t>
  </si>
  <si>
    <t>2.1.1.2.0801000140223069481</t>
  </si>
  <si>
    <t>9605322559</t>
  </si>
  <si>
    <t>2.1.1.2.0801000140223339603</t>
  </si>
  <si>
    <t>9604037878</t>
  </si>
  <si>
    <t>2.1.1.2.0801000100103894622</t>
  </si>
  <si>
    <t>9605218873</t>
  </si>
  <si>
    <t>2.1.1.2.0801000140227447402</t>
  </si>
  <si>
    <t>9604844042</t>
  </si>
  <si>
    <t>2.1.1.2.0801000140230750834</t>
  </si>
  <si>
    <t>9605322560</t>
  </si>
  <si>
    <t>2.1.1.2.0801000122900288279</t>
  </si>
  <si>
    <t>9603107044</t>
  </si>
  <si>
    <t>2.1.1.2.0801000104500157039</t>
  </si>
  <si>
    <t>9603253165</t>
  </si>
  <si>
    <t>2.1.1.2.0801000102200015705</t>
  </si>
  <si>
    <t>9604550430</t>
  </si>
  <si>
    <t>2.1.1.2.0801000140222047041</t>
  </si>
  <si>
    <t>2340153630</t>
  </si>
  <si>
    <t>2.1.1.2.0801000122300650151</t>
  </si>
  <si>
    <t>9604037870</t>
  </si>
  <si>
    <t>2.1.1.2.0801000100101958809</t>
  </si>
  <si>
    <t>0301018240</t>
  </si>
  <si>
    <t>2.1.1.2.0801000106800394857</t>
  </si>
  <si>
    <t>9603253177</t>
  </si>
  <si>
    <t>2.1.1.2.0801000140227942592</t>
  </si>
  <si>
    <t>9605278385</t>
  </si>
  <si>
    <t>2.1.1.2.0801000103105111490</t>
  </si>
  <si>
    <t>9603157113</t>
  </si>
  <si>
    <t>2.1.1.2.0801000107100044697</t>
  </si>
  <si>
    <t>DIRECCION DE PROMOCION DEL TURISMO Y ART</t>
  </si>
  <si>
    <t>9603292606</t>
  </si>
  <si>
    <t>2.1.1.2.0801000100100663608</t>
  </si>
  <si>
    <t>9600409684</t>
  </si>
  <si>
    <t>2.1.1.2.0801000100115281446</t>
  </si>
  <si>
    <t>9603539965</t>
  </si>
  <si>
    <t>2.1.1.2.0801000103700700663</t>
  </si>
  <si>
    <t>9605320072</t>
  </si>
  <si>
    <t>2.1.1.2.0801000100104095245</t>
  </si>
  <si>
    <t>9605322551</t>
  </si>
  <si>
    <t>2.1.1.2.0801000140223519840</t>
  </si>
  <si>
    <t>9605218879</t>
  </si>
  <si>
    <t>2.1.1.2.0801000100118913599</t>
  </si>
  <si>
    <t>9604844040</t>
  </si>
  <si>
    <t>2.1.1.2.0801000140221054386</t>
  </si>
  <si>
    <t>2420141367</t>
  </si>
  <si>
    <t>2.1.1.2.0801000100118321538</t>
  </si>
  <si>
    <t>9603885326</t>
  </si>
  <si>
    <t>2.1.1.2.0801000100101844918</t>
  </si>
  <si>
    <t>CLAUDIA PATRICIA PORTORREAL SERRANO</t>
  </si>
  <si>
    <t>00112891049</t>
  </si>
  <si>
    <t>DEPARTAMENTO DE ORGANIZACION DEL TRABAJO</t>
  </si>
  <si>
    <t>9603163854</t>
  </si>
  <si>
    <t>2.1.1.2.0801000100112891049</t>
  </si>
  <si>
    <t>9603981249</t>
  </si>
  <si>
    <t>2.1.1.2.0801000100113482814</t>
  </si>
  <si>
    <t>9603522056</t>
  </si>
  <si>
    <t>2.1.1.2.0801000140220999276</t>
  </si>
  <si>
    <t>9600701920</t>
  </si>
  <si>
    <t>2.1.1.2.0801000103103485854</t>
  </si>
  <si>
    <t>ANALISTA DESARROLLO INSTITUCIO</t>
  </si>
  <si>
    <t>2480080855</t>
  </si>
  <si>
    <t>2.1.1.2.0801000104701081517</t>
  </si>
  <si>
    <t>9603353403</t>
  </si>
  <si>
    <t>2.1.1.2.0801000100117903229</t>
  </si>
  <si>
    <t>0101791088</t>
  </si>
  <si>
    <t>2.1.1.2.0801000100103799557</t>
  </si>
  <si>
    <t>9605278392</t>
  </si>
  <si>
    <t>2.1.1.2.0801000104100181587</t>
  </si>
  <si>
    <t>9601876312</t>
  </si>
  <si>
    <t>2.1.1.2.0801000103103587022</t>
  </si>
  <si>
    <t>9602605324</t>
  </si>
  <si>
    <t>2.1.1.2.0801000105400888169</t>
  </si>
  <si>
    <t>9603449301</t>
  </si>
  <si>
    <t>2.1.1.2.0801000100201635919</t>
  </si>
  <si>
    <t>9604548109</t>
  </si>
  <si>
    <t>2.1.1.2.0801000140226080253</t>
  </si>
  <si>
    <t>9603841434</t>
  </si>
  <si>
    <t>2.1.1.2.0801000122400337873</t>
  </si>
  <si>
    <t>0301377761</t>
  </si>
  <si>
    <t>2.1.1.2.0801000100100028026</t>
  </si>
  <si>
    <t>9603107041</t>
  </si>
  <si>
    <t>2.1.1.2.0801000100100325885</t>
  </si>
  <si>
    <t>9601985134</t>
  </si>
  <si>
    <t>2.1.1.2.0801000122500121193</t>
  </si>
  <si>
    <t>9603335627</t>
  </si>
  <si>
    <t>2.1.1.2.0801000101200878955</t>
  </si>
  <si>
    <t>9605218881</t>
  </si>
  <si>
    <t>2.1.1.2.0801000100118436088</t>
  </si>
  <si>
    <t>9605388581</t>
  </si>
  <si>
    <t>2.1.1.2.0801000122500052802</t>
  </si>
  <si>
    <t>0600256058</t>
  </si>
  <si>
    <t>2.1.1.2.0801000104100156878</t>
  </si>
  <si>
    <t>9603465516</t>
  </si>
  <si>
    <t>2.1.1.2.0801000103102597527</t>
  </si>
  <si>
    <t>9605628357</t>
  </si>
  <si>
    <t>2.1.1.2.0801000140215442522</t>
  </si>
  <si>
    <t>9604313600</t>
  </si>
  <si>
    <t>2.1.1.2.0801000140222037588</t>
  </si>
  <si>
    <t>9604295131</t>
  </si>
  <si>
    <t>2.1.1.2.0801000103400487710</t>
  </si>
  <si>
    <t>5300071356</t>
  </si>
  <si>
    <t>2.1.1.2.0801000100118103936</t>
  </si>
  <si>
    <t>9603292602</t>
  </si>
  <si>
    <t>2.1.1.2.0801000140200638373</t>
  </si>
  <si>
    <t>9603157106</t>
  </si>
  <si>
    <t>2.1.1.2.0801000107700060689</t>
  </si>
  <si>
    <t>0100869775</t>
  </si>
  <si>
    <t>2.1.1.2.0801000100100126408</t>
  </si>
  <si>
    <t>FIOR D' ALEXANDRA DEL ROSARIO LOPEZ</t>
  </si>
  <si>
    <t>9601004033</t>
  </si>
  <si>
    <t>2.1.1.2.0801000103101030090</t>
  </si>
  <si>
    <t>9604367656</t>
  </si>
  <si>
    <t>2.1.1.2.0801000100109774125</t>
  </si>
  <si>
    <t>0101688081</t>
  </si>
  <si>
    <t>2.1.1.2.0801000100108990128</t>
  </si>
  <si>
    <t>9603292600</t>
  </si>
  <si>
    <t>2.1.1.2.0801000100114793904</t>
  </si>
  <si>
    <t>9604037875</t>
  </si>
  <si>
    <t>2.1.1.2.0801000100119377711</t>
  </si>
  <si>
    <t>8300279705</t>
  </si>
  <si>
    <t>2.1.1.2.0801000140222788057</t>
  </si>
  <si>
    <t>1620591373</t>
  </si>
  <si>
    <t>2.1.1.2.0801000100118759612</t>
  </si>
  <si>
    <t>GISBEL GUERRA RODRIGUEZ</t>
  </si>
  <si>
    <t>00118019926</t>
  </si>
  <si>
    <t>9605683528</t>
  </si>
  <si>
    <t>2.1.1.2.0801000100118019926</t>
  </si>
  <si>
    <t>9600988723</t>
  </si>
  <si>
    <t>2.1.1.2.0801000100115647794</t>
  </si>
  <si>
    <t>9604848795</t>
  </si>
  <si>
    <t>2.1.1.2.0801000100105241160</t>
  </si>
  <si>
    <t>9603361861</t>
  </si>
  <si>
    <t>2.1.1.2.0801000100103644092</t>
  </si>
  <si>
    <t>9603269801</t>
  </si>
  <si>
    <t>2.1.1.2.0801000100107331290</t>
  </si>
  <si>
    <t>9605322556</t>
  </si>
  <si>
    <t>2.1.1.2.0801000100107187486</t>
  </si>
  <si>
    <t>9605388269</t>
  </si>
  <si>
    <t>2.1.1.2.0801000140200424329</t>
  </si>
  <si>
    <t>9603885325</t>
  </si>
  <si>
    <t>2.1.1.2.0801000105400832688</t>
  </si>
  <si>
    <t>9605322546</t>
  </si>
  <si>
    <t>2.1.1.2.0801000102300095383</t>
  </si>
  <si>
    <t>9604295126</t>
  </si>
  <si>
    <t>2.1.1.2.0801000140200402218</t>
  </si>
  <si>
    <t>9603193062</t>
  </si>
  <si>
    <t>2.1.1.2.0801000100109192724</t>
  </si>
  <si>
    <t>9605322549</t>
  </si>
  <si>
    <t>2.1.1.2.0801000102600476812</t>
  </si>
  <si>
    <t>9605240530</t>
  </si>
  <si>
    <t>2.1.1.2.0801000100115033375</t>
  </si>
  <si>
    <t>9605388575</t>
  </si>
  <si>
    <t>2.1.1.2.0801000122300210204</t>
  </si>
  <si>
    <t>9605322545</t>
  </si>
  <si>
    <t>2.1.1.2.0801000103701127411</t>
  </si>
  <si>
    <t>9604672584</t>
  </si>
  <si>
    <t>2.1.1.2.0801000105100217859</t>
  </si>
  <si>
    <t>9605333299</t>
  </si>
  <si>
    <t>2.1.1.2.0801000140231022332</t>
  </si>
  <si>
    <t>9604435069</t>
  </si>
  <si>
    <t>2.1.1.2.0801000122300997008</t>
  </si>
  <si>
    <t>9603282068</t>
  </si>
  <si>
    <t>2.1.1.2.0801000102600247692</t>
  </si>
  <si>
    <t>9603269788</t>
  </si>
  <si>
    <t>2.1.1.2.0801000140210938177</t>
  </si>
  <si>
    <t>9600201621</t>
  </si>
  <si>
    <t>2.1.1.2.0801000122300041062</t>
  </si>
  <si>
    <t>9601740579</t>
  </si>
  <si>
    <t>2.1.1.2.0801000100201442589</t>
  </si>
  <si>
    <t>9603522068</t>
  </si>
  <si>
    <t>2.1.1.2.0801000100100718972</t>
  </si>
  <si>
    <t>9600696047</t>
  </si>
  <si>
    <t>2.1.1.2.0801000105401475586</t>
  </si>
  <si>
    <t>9603353418</t>
  </si>
  <si>
    <t>2.1.1.2.0801000140213193408</t>
  </si>
  <si>
    <t>9603292597</t>
  </si>
  <si>
    <t>2.1.1.2.0801000140222081834</t>
  </si>
  <si>
    <t>9605475508</t>
  </si>
  <si>
    <t>2.1.1.2.0801000100117787952</t>
  </si>
  <si>
    <t>9603782742</t>
  </si>
  <si>
    <t>2.1.1.2.0801000103104797273</t>
  </si>
  <si>
    <t>9603107045</t>
  </si>
  <si>
    <t>2.1.1.2.0801000104800056154</t>
  </si>
  <si>
    <t>9605388531</t>
  </si>
  <si>
    <t>2.1.1.2.0801000122400396069</t>
  </si>
  <si>
    <t>9603335642</t>
  </si>
  <si>
    <t>2.1.1.2.0801000107300015455</t>
  </si>
  <si>
    <t>9604844048</t>
  </si>
  <si>
    <t>2.1.1.2.0801000140209971585</t>
  </si>
  <si>
    <t>9604295141</t>
  </si>
  <si>
    <t>2.1.1.2.0801000103103217547</t>
  </si>
  <si>
    <t>6400020970</t>
  </si>
  <si>
    <t>2.1.1.2.0801000100114947583</t>
  </si>
  <si>
    <t>JOHANNY GARCIA RAMOS</t>
  </si>
  <si>
    <t>3300207476</t>
  </si>
  <si>
    <t>2.1.1.2.0801000100118600154</t>
  </si>
  <si>
    <t>9602295080</t>
  </si>
  <si>
    <t>2.1.1.2.0801000140220792952</t>
  </si>
  <si>
    <t>9603335626</t>
  </si>
  <si>
    <t>2.1.1.2.0801000100113745848</t>
  </si>
  <si>
    <t>0301661037</t>
  </si>
  <si>
    <t>2.1.1.2.0801000100101032183</t>
  </si>
  <si>
    <t>9604435065</t>
  </si>
  <si>
    <t>2.1.1.2.0801000103103787838</t>
  </si>
  <si>
    <t>9603137820</t>
  </si>
  <si>
    <t>2.1.1.2.0801000100102658465</t>
  </si>
  <si>
    <t>9603465509</t>
  </si>
  <si>
    <t>2.1.1.2.0801000100110107257</t>
  </si>
  <si>
    <t>9604844016</t>
  </si>
  <si>
    <t>2.1.1.2.0801000100100200799</t>
  </si>
  <si>
    <t>8300174635</t>
  </si>
  <si>
    <t>2.1.1.2.0801000100101529709</t>
  </si>
  <si>
    <t>1602332048</t>
  </si>
  <si>
    <t>2.1.1.2.0801000107300004194</t>
  </si>
  <si>
    <t>9602106552</t>
  </si>
  <si>
    <t>2.1.1.2.0801000101800689976</t>
  </si>
  <si>
    <t>9603615745</t>
  </si>
  <si>
    <t>2.1.1.2.0801000101200013074</t>
  </si>
  <si>
    <t>9603269795</t>
  </si>
  <si>
    <t>2.1.1.2.0801000102700401652</t>
  </si>
  <si>
    <t>9604248839</t>
  </si>
  <si>
    <t>2.1.1.2.0801000100100115112</t>
  </si>
  <si>
    <t>1310223382</t>
  </si>
  <si>
    <t>2.1.1.2.0801000100118587690</t>
  </si>
  <si>
    <t>9603465520</t>
  </si>
  <si>
    <t>2.1.1.2.0801000106800027960</t>
  </si>
  <si>
    <t>9605322553</t>
  </si>
  <si>
    <t>2.1.1.2.0801000101001083896</t>
  </si>
  <si>
    <t>9600696052</t>
  </si>
  <si>
    <t>2.1.1.2.0801000104900356082</t>
  </si>
  <si>
    <t>9603522072</t>
  </si>
  <si>
    <t>2.1.1.2.0801000105500272967</t>
  </si>
  <si>
    <t>9605388566</t>
  </si>
  <si>
    <t>2.1.1.2.0801000140200512297</t>
  </si>
  <si>
    <t>9603769989</t>
  </si>
  <si>
    <t>2.1.1.2.0801000100100451756</t>
  </si>
  <si>
    <t>9604777165</t>
  </si>
  <si>
    <t>2.1.1.2.0801000100101198794</t>
  </si>
  <si>
    <t>JUANA MARIA INMACULADA CHECO DE ARVE</t>
  </si>
  <si>
    <t>9605475510</t>
  </si>
  <si>
    <t>2.1.1.2.0801000103101093734</t>
  </si>
  <si>
    <t>9605218874</t>
  </si>
  <si>
    <t>2.1.1.2.0801000140221096320</t>
  </si>
  <si>
    <t>9601484111</t>
  </si>
  <si>
    <t>2.1.1.2.0801000140230908283</t>
  </si>
  <si>
    <t>9605322544</t>
  </si>
  <si>
    <t>2.1.1.2.0801000100112755798</t>
  </si>
  <si>
    <t>9605628360</t>
  </si>
  <si>
    <t>2.1.1.2.0801000122300255530</t>
  </si>
  <si>
    <t>9602128907</t>
  </si>
  <si>
    <t>2.1.1.2.0801000122500322973</t>
  </si>
  <si>
    <t>KEILA TERESITA VASQUEZ NOLASCO</t>
  </si>
  <si>
    <t>0111461101</t>
  </si>
  <si>
    <t>2.1.1.2.0801000140223249976</t>
  </si>
  <si>
    <t>9602327738</t>
  </si>
  <si>
    <t>2.1.1.2.0801000100102485521</t>
  </si>
  <si>
    <t>9604311327</t>
  </si>
  <si>
    <t>2.1.1.2.0801000107900154704</t>
  </si>
  <si>
    <t>9605322557</t>
  </si>
  <si>
    <t>2.1.1.2.0801000100113378822</t>
  </si>
  <si>
    <t>9603137813</t>
  </si>
  <si>
    <t>2.1.1.2.0801000122300008509</t>
  </si>
  <si>
    <t>9603292611</t>
  </si>
  <si>
    <t>2.1.1.2.0801000140236013815</t>
  </si>
  <si>
    <t>9605278388</t>
  </si>
  <si>
    <t>2.1.1.2.0801000103104716760</t>
  </si>
  <si>
    <t>2300589725</t>
  </si>
  <si>
    <t>2.1.1.2.0801000122300759861</t>
  </si>
  <si>
    <t>9603269804</t>
  </si>
  <si>
    <t>2.1.1.2.0801000100114993280</t>
  </si>
  <si>
    <t>9603861861</t>
  </si>
  <si>
    <t>2.1.1.2.0801000100116332164</t>
  </si>
  <si>
    <t>0302176356</t>
  </si>
  <si>
    <t>2.1.1.2.0801000109300297802</t>
  </si>
  <si>
    <t>9604844037</t>
  </si>
  <si>
    <t>2.1.1.2.0801000100117837815</t>
  </si>
  <si>
    <t>TECNICO DE ACCESO A LA INFORMA</t>
  </si>
  <si>
    <t>9605388570</t>
  </si>
  <si>
    <t>2.1.1.2.0801000105000354653</t>
  </si>
  <si>
    <t>9600159795</t>
  </si>
  <si>
    <t>2.1.1.2.0801000100100620640</t>
  </si>
  <si>
    <t>9603709404</t>
  </si>
  <si>
    <t>2.1.1.2.0801000113800036165</t>
  </si>
  <si>
    <t>9605054279</t>
  </si>
  <si>
    <t>2.1.1.2.0801000102000175170</t>
  </si>
  <si>
    <t>9600854370</t>
  </si>
  <si>
    <t>2.1.1.2.0801000100118434265</t>
  </si>
  <si>
    <t>9604672578</t>
  </si>
  <si>
    <t>2.1.1.2.0801000106900004539</t>
  </si>
  <si>
    <t>7400007786</t>
  </si>
  <si>
    <t>2.1.1.2.0801000102301580417</t>
  </si>
  <si>
    <t>9603292596</t>
  </si>
  <si>
    <t>2.1.1.2.0801000100106712094</t>
  </si>
  <si>
    <t>9603107032</t>
  </si>
  <si>
    <t>2.1.1.2.0801000104700008578</t>
  </si>
  <si>
    <t>9600696053</t>
  </si>
  <si>
    <t>2.1.1.2.0801000109700124838</t>
  </si>
  <si>
    <t>9605388571</t>
  </si>
  <si>
    <t>2.1.1.2.0801000122900021209</t>
  </si>
  <si>
    <t>9603335633</t>
  </si>
  <si>
    <t>2.1.1.2.0801000105400499587</t>
  </si>
  <si>
    <t>9603335635</t>
  </si>
  <si>
    <t>2.1.1.2.0801000100108924176</t>
  </si>
  <si>
    <t>9603292594</t>
  </si>
  <si>
    <t>2.1.1.2.0801000105500011522</t>
  </si>
  <si>
    <t>9603086325</t>
  </si>
  <si>
    <t>2.1.1.2.0801000100112677083</t>
  </si>
  <si>
    <t>9603049612</t>
  </si>
  <si>
    <t>2.1.1.2.0801000102800399319</t>
  </si>
  <si>
    <t>9605128263</t>
  </si>
  <si>
    <t>2.1.1.2.0801000122400647305</t>
  </si>
  <si>
    <t>9600716570</t>
  </si>
  <si>
    <t>2.1.1.2.0801000100104907845</t>
  </si>
  <si>
    <t>9600716569</t>
  </si>
  <si>
    <t>2.1.1.2.0801000100118458843</t>
  </si>
  <si>
    <t>9600701928</t>
  </si>
  <si>
    <t>2.1.1.2.0801000100110746633</t>
  </si>
  <si>
    <t>0801571428</t>
  </si>
  <si>
    <t>2.1.1.2.0801000100201491255</t>
  </si>
  <si>
    <t>9604295122</t>
  </si>
  <si>
    <t>2.1.1.2.0801000100108703844</t>
  </si>
  <si>
    <t>2440740056</t>
  </si>
  <si>
    <t>2.1.1.2.0801000100116098377</t>
  </si>
  <si>
    <t>9604743257</t>
  </si>
  <si>
    <t>2.1.1.2.0801000101300496575</t>
  </si>
  <si>
    <t>9603157100</t>
  </si>
  <si>
    <t>2.1.1.2.0801000100100675982</t>
  </si>
  <si>
    <t>9603465510</t>
  </si>
  <si>
    <t>2.1.1.2.0801000102800006559</t>
  </si>
  <si>
    <t>9604313571</t>
  </si>
  <si>
    <t>2.1.1.2.0801000100100429778</t>
  </si>
  <si>
    <t>9605333298</t>
  </si>
  <si>
    <t>2.1.1.2.0801000101001062361</t>
  </si>
  <si>
    <t>9603271876</t>
  </si>
  <si>
    <t>2.1.1.2.0801000103104915396</t>
  </si>
  <si>
    <t>9604037872</t>
  </si>
  <si>
    <t>2.1.1.2.0801000140200678361</t>
  </si>
  <si>
    <t>9605054289</t>
  </si>
  <si>
    <t>2.1.1.2.0801000103101993867</t>
  </si>
  <si>
    <t>9605384008</t>
  </si>
  <si>
    <t>2.1.1.2.0801000140225155866</t>
  </si>
  <si>
    <t>9603361862</t>
  </si>
  <si>
    <t>2.1.1.2.0801000102800106482</t>
  </si>
  <si>
    <t>9601338727</t>
  </si>
  <si>
    <t>2.1.1.2.0801000100116514092</t>
  </si>
  <si>
    <t>9603841437</t>
  </si>
  <si>
    <t>2.1.1.2.0801000140221840115</t>
  </si>
  <si>
    <t>9603269786</t>
  </si>
  <si>
    <t>2.1.1.2.0801000100106851058</t>
  </si>
  <si>
    <t>9602064089</t>
  </si>
  <si>
    <t>2.1.1.2.0801000140214651974</t>
  </si>
  <si>
    <t>0231319839</t>
  </si>
  <si>
    <t>2.1.1.2.0801000100119003622</t>
  </si>
  <si>
    <t>9603885140</t>
  </si>
  <si>
    <t>2.1.1.2.0801000140223699782</t>
  </si>
  <si>
    <t>9605392289</t>
  </si>
  <si>
    <t>2.1.1.2.0801000140222137651</t>
  </si>
  <si>
    <t>9605333296</t>
  </si>
  <si>
    <t>2.1.1.2.0801000101001085685</t>
  </si>
  <si>
    <t>0301671991</t>
  </si>
  <si>
    <t>2.1.1.2.0801000122300426776</t>
  </si>
  <si>
    <t>9603790442</t>
  </si>
  <si>
    <t>2.1.1.2.0801000103104949536</t>
  </si>
  <si>
    <t>9605388579</t>
  </si>
  <si>
    <t>2.1.1.2.0801000100118895192</t>
  </si>
  <si>
    <t>9605278386</t>
  </si>
  <si>
    <t>2.1.1.2.0801000140200583041</t>
  </si>
  <si>
    <t>9604096991</t>
  </si>
  <si>
    <t>2.1.1.2.0801000140236169286</t>
  </si>
  <si>
    <t>9603102452</t>
  </si>
  <si>
    <t>2.1.1.2.0801000100118928175</t>
  </si>
  <si>
    <t>9604313566</t>
  </si>
  <si>
    <t>2.1.1.2.0801000140224267118</t>
  </si>
  <si>
    <t>9604844021</t>
  </si>
  <si>
    <t>2.1.1.2.0801000122300220278</t>
  </si>
  <si>
    <t>8700068372</t>
  </si>
  <si>
    <t>2.1.1.2.0801000100117578310</t>
  </si>
  <si>
    <t>9604844049</t>
  </si>
  <si>
    <t>2.1.1.2.0801000140222047199</t>
  </si>
  <si>
    <t>9603137818</t>
  </si>
  <si>
    <t>2.1.1.2.0801000100115456154</t>
  </si>
  <si>
    <t>3300190839</t>
  </si>
  <si>
    <t>2.1.1.2.0801000100106995319</t>
  </si>
  <si>
    <t>RAFAEL DE JESUS MIRABAL MONTES DE OC</t>
  </si>
  <si>
    <t>9605475507</t>
  </si>
  <si>
    <t>2.1.1.2.0801000105000227362</t>
  </si>
  <si>
    <t>9603074840</t>
  </si>
  <si>
    <t>2.1.1.2.0801000102300566029</t>
  </si>
  <si>
    <t>9603465512</t>
  </si>
  <si>
    <t>2.1.1.2.0801000100101972917</t>
  </si>
  <si>
    <t>0301441532</t>
  </si>
  <si>
    <t>2.1.1.2.0801000100101535060</t>
  </si>
  <si>
    <t>9605322552</t>
  </si>
  <si>
    <t>2.1.1.2.0801000100200838811</t>
  </si>
  <si>
    <t>9603363226</t>
  </si>
  <si>
    <t>2.1.1.2.0801000140220928044</t>
  </si>
  <si>
    <t>9603615749</t>
  </si>
  <si>
    <t>2.1.1.2.0801000104700053681</t>
  </si>
  <si>
    <t>9603709399</t>
  </si>
  <si>
    <t>2.1.1.2.0801000100108154220</t>
  </si>
  <si>
    <t>9604844031</t>
  </si>
  <si>
    <t>2.1.1.2.0801000140222028926</t>
  </si>
  <si>
    <t>9601504846</t>
  </si>
  <si>
    <t>2.1.1.2.0801000122500245349</t>
  </si>
  <si>
    <t>9604939497</t>
  </si>
  <si>
    <t>2.1.1.2.0801000122500293950</t>
  </si>
  <si>
    <t>3300201207</t>
  </si>
  <si>
    <t>2.1.1.2.0801000122400056606</t>
  </si>
  <si>
    <t>2520122496</t>
  </si>
  <si>
    <t>2.1.1.2.0801000140222097772</t>
  </si>
  <si>
    <t>9604248840</t>
  </si>
  <si>
    <t>2.1.1.2.0801000100107384091</t>
  </si>
  <si>
    <t>1250028529</t>
  </si>
  <si>
    <t>2.1.1.2.0801000103100402639</t>
  </si>
  <si>
    <t>0131411449</t>
  </si>
  <si>
    <t>2.1.1.2.0801000100117685610</t>
  </si>
  <si>
    <t>0301757912</t>
  </si>
  <si>
    <t>2.1.1.2.0801000100100516798</t>
  </si>
  <si>
    <t>ROSA ELBA PAEZ DE SILVA</t>
  </si>
  <si>
    <t>9605320073</t>
  </si>
  <si>
    <t>2.1.1.2.0801000105000063775</t>
  </si>
  <si>
    <t>9600201769</t>
  </si>
  <si>
    <t>2.1.1.2.0801000103104672054</t>
  </si>
  <si>
    <t>0301704185</t>
  </si>
  <si>
    <t>2.1.1.2.0801000107100477533</t>
  </si>
  <si>
    <t>0301427873</t>
  </si>
  <si>
    <t>2.1.1.2.0801000100115689259</t>
  </si>
  <si>
    <t>1120127844</t>
  </si>
  <si>
    <t>2.1.1.2.0801000108400084581</t>
  </si>
  <si>
    <t>0210400244</t>
  </si>
  <si>
    <t>2.1.1.2.0801000122500287127</t>
  </si>
  <si>
    <t>9605628359</t>
  </si>
  <si>
    <t>2.1.1.2.0801000100118310622</t>
  </si>
  <si>
    <t>1640553832</t>
  </si>
  <si>
    <t>2.1.1.2.0801000122300547258</t>
  </si>
  <si>
    <t>9604863346</t>
  </si>
  <si>
    <t>2.1.1.2.0801000100118343573</t>
  </si>
  <si>
    <t>9603335628</t>
  </si>
  <si>
    <t>2.1.1.2.0801000105401403794</t>
  </si>
  <si>
    <t>9603107029</t>
  </si>
  <si>
    <t>2.1.1.2.0801000100116334004</t>
  </si>
  <si>
    <t>0301895214</t>
  </si>
  <si>
    <t>2.1.1.2.0801000100103848339</t>
  </si>
  <si>
    <t>9605278382</t>
  </si>
  <si>
    <t>2.1.1.2.0801000122301194837</t>
  </si>
  <si>
    <t>9603086427</t>
  </si>
  <si>
    <t>2.1.1.2.0801000100300687720</t>
  </si>
  <si>
    <t>9605628362</t>
  </si>
  <si>
    <t>2.1.1.2.0801000100110919164</t>
  </si>
  <si>
    <t>9604656612</t>
  </si>
  <si>
    <t>2.1.1.2.0801000122600023851</t>
  </si>
  <si>
    <t>9603253175</t>
  </si>
  <si>
    <t>2.1.1.2.0801000102500260597</t>
  </si>
  <si>
    <t>2410022680</t>
  </si>
  <si>
    <t>2.1.1.2.0801000100114258502</t>
  </si>
  <si>
    <t>9604295125</t>
  </si>
  <si>
    <t>2.1.1.2.0801000104700164710</t>
  </si>
  <si>
    <t>3300175870</t>
  </si>
  <si>
    <t>2.1.1.2.0801000101000790889</t>
  </si>
  <si>
    <t>9605322555</t>
  </si>
  <si>
    <t>2.1.1.2.0801000140236847576</t>
  </si>
  <si>
    <t>0131616794</t>
  </si>
  <si>
    <t>2.1.1.2.0801000140209247564</t>
  </si>
  <si>
    <t>9603157112</t>
  </si>
  <si>
    <t>2.1.1.2.0801000104400013886</t>
  </si>
  <si>
    <t>9603253159</t>
  </si>
  <si>
    <t>2.1.1.2.0801000100117144899</t>
  </si>
  <si>
    <t>9605324507</t>
  </si>
  <si>
    <t>2.1.1.2.0801000103100973779</t>
  </si>
  <si>
    <t>9603203667</t>
  </si>
  <si>
    <t>2.1.1.2.0801000101700011818</t>
  </si>
  <si>
    <t>9604656613</t>
  </si>
  <si>
    <t>2.1.1.2.0801000122400170860</t>
  </si>
  <si>
    <t>9604037880</t>
  </si>
  <si>
    <t>2.1.1.2.0801000140212685727</t>
  </si>
  <si>
    <t>9602321779</t>
  </si>
  <si>
    <t>2.1.1.2.0801000100103872206</t>
  </si>
  <si>
    <t>9603074846</t>
  </si>
  <si>
    <t>2.1.1.2.0801000101800081729</t>
  </si>
  <si>
    <t>9600414401</t>
  </si>
  <si>
    <t>2.1.1.2.0801000100100214196</t>
  </si>
  <si>
    <t>9600696043</t>
  </si>
  <si>
    <t>2.1.1.2.0801000100107889461</t>
  </si>
  <si>
    <t>9603282067</t>
  </si>
  <si>
    <t>2.1.1.2.0801000100110345782</t>
  </si>
  <si>
    <t>9605628363</t>
  </si>
  <si>
    <t>2.1.1.2.0801000103100328107</t>
  </si>
  <si>
    <t>9605633768</t>
  </si>
  <si>
    <t>2.1.1.2.0801000100113198741</t>
  </si>
  <si>
    <t>9603292613</t>
  </si>
  <si>
    <t>2.1.1.2.0801000100111801015</t>
  </si>
  <si>
    <t>9605322554</t>
  </si>
  <si>
    <t>2.1.1.2.0801000106500012619</t>
  </si>
  <si>
    <t>9605054280</t>
  </si>
  <si>
    <t>2.1.1.2.0801000140222590545</t>
  </si>
  <si>
    <t>9600695050</t>
  </si>
  <si>
    <t>2.1.1.2.0801000100119091536</t>
  </si>
  <si>
    <t>YADIRI  ESTEFANI ROSADO PEREZ</t>
  </si>
  <si>
    <t>9603981250</t>
  </si>
  <si>
    <t>2.1.1.2.0801000140212207167</t>
  </si>
  <si>
    <t>9603102654</t>
  </si>
  <si>
    <t>2.1.1.2.0801000102301347056</t>
  </si>
  <si>
    <t>9603184887</t>
  </si>
  <si>
    <t>2.1.1.2.0801000103701108437</t>
  </si>
  <si>
    <t>9603292617</t>
  </si>
  <si>
    <t>2.1.1.2.0801000140214063527</t>
  </si>
  <si>
    <t>9604037869</t>
  </si>
  <si>
    <t>2.1.1.2.0801000140212734210</t>
  </si>
  <si>
    <t>9600252244</t>
  </si>
  <si>
    <t>2.1.1.2.0801000140221801018</t>
  </si>
  <si>
    <t>9603252873</t>
  </si>
  <si>
    <t>2.1.1.2.0801000122301190207</t>
  </si>
  <si>
    <t>YESSICA DURAN ALCANTARA DE TEJEDA</t>
  </si>
  <si>
    <t>1670082837</t>
  </si>
  <si>
    <t>2.1.1.2.0801000122300253774</t>
  </si>
  <si>
    <t>9605278390</t>
  </si>
  <si>
    <t>2.1.1.2.0801000140223744174</t>
  </si>
  <si>
    <t>9605475505</t>
  </si>
  <si>
    <t>2.1.1.2.0801000100300888245</t>
  </si>
  <si>
    <t>9604743254</t>
  </si>
  <si>
    <t>2.1.1.2.0801000100109776732</t>
  </si>
  <si>
    <t>DEPARTAMENTO DE FORMULACION , MONITOREO</t>
  </si>
  <si>
    <t>9600260028</t>
  </si>
  <si>
    <t>2.1.1.2.0801000140224968848</t>
  </si>
  <si>
    <t>2.1.1.2.09</t>
  </si>
  <si>
    <t>CARACTER EVENTUAL</t>
  </si>
  <si>
    <t>9605313529</t>
  </si>
  <si>
    <t>2.1.1.2.0901000100116629247</t>
  </si>
  <si>
    <t>9600182027</t>
  </si>
  <si>
    <t>2.1.1.2.0901000100118243625</t>
  </si>
  <si>
    <t>9600727693</t>
  </si>
  <si>
    <t>2.1.1.2.0901000100113817357</t>
  </si>
  <si>
    <t>9605557440</t>
  </si>
  <si>
    <t>2.1.1.2.0901000100104949201</t>
  </si>
  <si>
    <t>9604243347</t>
  </si>
  <si>
    <t>2.1.1.2.0901000100105346357</t>
  </si>
  <si>
    <t>3300552309</t>
  </si>
  <si>
    <t>2.1.1.2.0901000122300468810</t>
  </si>
  <si>
    <t>9605313527</t>
  </si>
  <si>
    <t>2.1.1.2.0901000140222981835</t>
  </si>
  <si>
    <t>9605557441</t>
  </si>
  <si>
    <t>2.1.1.2.0901000122500405364</t>
  </si>
  <si>
    <t>9605313526</t>
  </si>
  <si>
    <t>2.1.1.2.0901000140234469837</t>
  </si>
  <si>
    <t>0301655865</t>
  </si>
  <si>
    <t>2.1.1.2.0901000100117762153</t>
  </si>
  <si>
    <t>MARIA LAURA RIGGIO MARTINEZ</t>
  </si>
  <si>
    <t>03105219988</t>
  </si>
  <si>
    <t>9605722241</t>
  </si>
  <si>
    <t>2.1.1.2.0901000103105219988</t>
  </si>
  <si>
    <t>0110698962</t>
  </si>
  <si>
    <t>2.1.1.2.0901000100117018598</t>
  </si>
  <si>
    <t>06214502</t>
  </si>
  <si>
    <t>2.1.1.2.1101000140212237750</t>
  </si>
  <si>
    <t>06196501</t>
  </si>
  <si>
    <t>DIR. EDITORA NACIONAL</t>
  </si>
  <si>
    <t>2.1.1.2.1101000100119317527</t>
  </si>
  <si>
    <t>06157518</t>
  </si>
  <si>
    <t>2.1.1.2.1101000140220780429</t>
  </si>
  <si>
    <t>06247504</t>
  </si>
  <si>
    <t>2.1.1.2.1101000100116871047</t>
  </si>
  <si>
    <t>2.1.1.2.1101000140223250768</t>
  </si>
  <si>
    <t>06142501</t>
  </si>
  <si>
    <t>2.1.1.2.1101000100112874672</t>
  </si>
  <si>
    <t>1250028846</t>
  </si>
  <si>
    <t>2.1.1.3.0101000103100945777</t>
  </si>
  <si>
    <t>3300098850</t>
  </si>
  <si>
    <t>2.1.1.3.0101000100117388504</t>
  </si>
  <si>
    <t>3300034306</t>
  </si>
  <si>
    <t>2.1.1.3.0101000100102537073</t>
  </si>
  <si>
    <t>3300048130</t>
  </si>
  <si>
    <t>2.1.1.3.0101000101300064969</t>
  </si>
  <si>
    <t>1250029544</t>
  </si>
  <si>
    <t>2.1.1.3.0101000103102510140</t>
  </si>
  <si>
    <t>3300035046</t>
  </si>
  <si>
    <t>2.1.1.3.0101000100103549812</t>
  </si>
  <si>
    <t>3300030274</t>
  </si>
  <si>
    <t>2.1.1.3.0101000100100634591</t>
  </si>
  <si>
    <t>3300048651</t>
  </si>
  <si>
    <t>2.1.1.3.0101000104700163134</t>
  </si>
  <si>
    <t>3300039851</t>
  </si>
  <si>
    <t>2.1.1.3.0101000100106806078</t>
  </si>
  <si>
    <t>1250028367</t>
  </si>
  <si>
    <t>2.1.1.3.0101000103100196538</t>
  </si>
  <si>
    <t>3300037390</t>
  </si>
  <si>
    <t>2.1.1.3.0101000100105644504</t>
  </si>
  <si>
    <t>3300034490</t>
  </si>
  <si>
    <t>2.1.1.3.0101000100102808805</t>
  </si>
  <si>
    <t>3300028671</t>
  </si>
  <si>
    <t>2.1.1.3.0101000100100050707</t>
  </si>
  <si>
    <t>3300049883</t>
  </si>
  <si>
    <t>2.1.1.3.0101000108200098930</t>
  </si>
  <si>
    <t>3300042657</t>
  </si>
  <si>
    <t>2.1.1.3.0101000100110743721</t>
  </si>
  <si>
    <t>3300029696</t>
  </si>
  <si>
    <t>2.1.1.3.0101000100100360452</t>
  </si>
  <si>
    <t>1250029324</t>
  </si>
  <si>
    <t>2.1.1.3.0101000103102002692</t>
  </si>
  <si>
    <t>3300038289</t>
  </si>
  <si>
    <t>2.1.1.3.0101000100105546113</t>
  </si>
  <si>
    <t>3300032308</t>
  </si>
  <si>
    <t>2.1.1.3.0101000100101379931</t>
  </si>
  <si>
    <t>3300048389</t>
  </si>
  <si>
    <t>2.1.1.3.0101000103100157175</t>
  </si>
  <si>
    <t>3300030054</t>
  </si>
  <si>
    <t>2.1.1.3.0101000100100552900</t>
  </si>
  <si>
    <t>3300034623</t>
  </si>
  <si>
    <t>2.1.1.3.0101000100102949773</t>
  </si>
  <si>
    <t>3300034144</t>
  </si>
  <si>
    <t>2.1.1.3.0101000100102447216</t>
  </si>
  <si>
    <t>1250029230</t>
  </si>
  <si>
    <t>2.1.1.3.0101000103101630675</t>
  </si>
  <si>
    <t>3300029094</t>
  </si>
  <si>
    <t>2.1.1.3.0101000100100122811</t>
  </si>
  <si>
    <t>3300029641</t>
  </si>
  <si>
    <t>2.1.1.3.0101000100100344571</t>
  </si>
  <si>
    <t>2.1.2.2.04</t>
  </si>
  <si>
    <t>PRIMA DE TRANSPORTE</t>
  </si>
  <si>
    <t>0002</t>
  </si>
  <si>
    <t>00000070</t>
  </si>
  <si>
    <t>MENSAJERO(A)</t>
  </si>
  <si>
    <t>DEPTO. DE CORRESPONDENCIA Y ARCHIVO</t>
  </si>
  <si>
    <t/>
  </si>
  <si>
    <t>00000060</t>
  </si>
  <si>
    <t>00000080</t>
  </si>
  <si>
    <t>00000190</t>
  </si>
  <si>
    <t>00000200</t>
  </si>
  <si>
    <t>COM. NACIONAL DE ESPECTACULOS PUBLICOS</t>
  </si>
  <si>
    <t>00000090</t>
  </si>
  <si>
    <t>00000130</t>
  </si>
  <si>
    <t>COM. INTERSEC. P/POLIT., LECTURA Y BIBLO</t>
  </si>
  <si>
    <t>00000030</t>
  </si>
  <si>
    <t>00000160</t>
  </si>
  <si>
    <t>00000020</t>
  </si>
  <si>
    <t>2320815282</t>
  </si>
  <si>
    <t>2320273471</t>
  </si>
  <si>
    <t>5800541268</t>
  </si>
  <si>
    <t>ALFREDO MENA VASQUEZ</t>
  </si>
  <si>
    <t>04900717085</t>
  </si>
  <si>
    <t>2320348393</t>
  </si>
  <si>
    <t>2800215992</t>
  </si>
  <si>
    <t>0700679884</t>
  </si>
  <si>
    <t>2800216522</t>
  </si>
  <si>
    <t>0701149685</t>
  </si>
  <si>
    <t>5800541815</t>
  </si>
  <si>
    <t>0330222684</t>
  </si>
  <si>
    <t>2800431734</t>
  </si>
  <si>
    <t>9602102421</t>
  </si>
  <si>
    <t>2320574947</t>
  </si>
  <si>
    <t>ANYELIN MARTINEZ JORGE</t>
  </si>
  <si>
    <t>40218819700</t>
  </si>
  <si>
    <t>9605096543</t>
  </si>
  <si>
    <t>2800379867</t>
  </si>
  <si>
    <t>2320554174</t>
  </si>
  <si>
    <t>0330215219</t>
  </si>
  <si>
    <t>9600825434</t>
  </si>
  <si>
    <t>5800148959</t>
  </si>
  <si>
    <t>1900502744</t>
  </si>
  <si>
    <t>CARLOS MANUEL BELTRE GERMAN</t>
  </si>
  <si>
    <t>08300016535</t>
  </si>
  <si>
    <t>2800232195</t>
  </si>
  <si>
    <t>2320233149</t>
  </si>
  <si>
    <t>0120213994</t>
  </si>
  <si>
    <t>CARLOS OMAR ENCARNACION</t>
  </si>
  <si>
    <t>40241425939</t>
  </si>
  <si>
    <t>9604819092</t>
  </si>
  <si>
    <t>2320351005</t>
  </si>
  <si>
    <t>CARMEN ALICIA TEJADA SUERO</t>
  </si>
  <si>
    <t>2401009848</t>
  </si>
  <si>
    <t>5800307156</t>
  </si>
  <si>
    <t>CESAR AUGUSTO VALDEZ SEVERINO</t>
  </si>
  <si>
    <t>00106207418</t>
  </si>
  <si>
    <t>2320236308</t>
  </si>
  <si>
    <t>2400986470</t>
  </si>
  <si>
    <t>2400982076</t>
  </si>
  <si>
    <t>DARLIN VENTURA</t>
  </si>
  <si>
    <t>06000249422</t>
  </si>
  <si>
    <t>2320597979</t>
  </si>
  <si>
    <t>2800214346</t>
  </si>
  <si>
    <t>2320627603</t>
  </si>
  <si>
    <t>2320382595</t>
  </si>
  <si>
    <t>EDDWARD JAVIER GIL MONEGRO</t>
  </si>
  <si>
    <t>2320482327</t>
  </si>
  <si>
    <t>2.1.2.2.0501000100118896265</t>
  </si>
  <si>
    <t>2800144694</t>
  </si>
  <si>
    <t>5800362861</t>
  </si>
  <si>
    <t>EZEQUIEL MARTINEZ VALOY</t>
  </si>
  <si>
    <t>40241526371</t>
  </si>
  <si>
    <t>9602252390</t>
  </si>
  <si>
    <t>2320520616</t>
  </si>
  <si>
    <t>2800357067</t>
  </si>
  <si>
    <t>2800266705</t>
  </si>
  <si>
    <t>2800129457</t>
  </si>
  <si>
    <t>2320479288</t>
  </si>
  <si>
    <t>2400981242</t>
  </si>
  <si>
    <t>2320723578</t>
  </si>
  <si>
    <t>FRANCISCO ANTONIO LOPEZ FRIAS</t>
  </si>
  <si>
    <t>2320413228</t>
  </si>
  <si>
    <t>2800072533</t>
  </si>
  <si>
    <t>2800463346</t>
  </si>
  <si>
    <t>2800044448</t>
  </si>
  <si>
    <t>2800141781</t>
  </si>
  <si>
    <t>2800318488</t>
  </si>
  <si>
    <t>9602251852</t>
  </si>
  <si>
    <t>9603252708</t>
  </si>
  <si>
    <t>GUARTERIO DE JESUS TORRES BENAVIDES</t>
  </si>
  <si>
    <t>00113424600</t>
  </si>
  <si>
    <t>2320215060</t>
  </si>
  <si>
    <t>5800498418</t>
  </si>
  <si>
    <t>2800177292</t>
  </si>
  <si>
    <t>2320289339</t>
  </si>
  <si>
    <t>2400938114</t>
  </si>
  <si>
    <t>2800317887</t>
  </si>
  <si>
    <t>1620653172</t>
  </si>
  <si>
    <t>0330278890</t>
  </si>
  <si>
    <t>1202111528</t>
  </si>
  <si>
    <t>9600579059</t>
  </si>
  <si>
    <t>2320552516</t>
  </si>
  <si>
    <t>JHASSEL JANEL JIMENEZ ROSARIO</t>
  </si>
  <si>
    <t>40218861744</t>
  </si>
  <si>
    <t>9603950766</t>
  </si>
  <si>
    <t>1620642714</t>
  </si>
  <si>
    <t>2800458254</t>
  </si>
  <si>
    <t>JOHAN LUIS OTAÑEZ FLETE</t>
  </si>
  <si>
    <t>40226479497</t>
  </si>
  <si>
    <t>9601919387</t>
  </si>
  <si>
    <t>JOHAN MANUEL BURGOS RODRIGUEZ</t>
  </si>
  <si>
    <t>09700294474</t>
  </si>
  <si>
    <t>0700943633</t>
  </si>
  <si>
    <t>2320413930</t>
  </si>
  <si>
    <t>2320174512</t>
  </si>
  <si>
    <t>2320615437</t>
  </si>
  <si>
    <t>2800139227</t>
  </si>
  <si>
    <t>2401010413</t>
  </si>
  <si>
    <t>2.1.2.2.0501000100111466777</t>
  </si>
  <si>
    <t>9600578917</t>
  </si>
  <si>
    <t>1620659338</t>
  </si>
  <si>
    <t>2320338044</t>
  </si>
  <si>
    <t>0501260771</t>
  </si>
  <si>
    <t>2320801461</t>
  </si>
  <si>
    <t>2400938910</t>
  </si>
  <si>
    <t>2320702256</t>
  </si>
  <si>
    <t>2402193229</t>
  </si>
  <si>
    <t>JUAN FRANCISCO DE JESUS DE JESUS SAN</t>
  </si>
  <si>
    <t>2800333104</t>
  </si>
  <si>
    <t>5800369550</t>
  </si>
  <si>
    <t>9604624854</t>
  </si>
  <si>
    <t>5800363378</t>
  </si>
  <si>
    <t>JUAN MANZUETA DE LOS SANTOS</t>
  </si>
  <si>
    <t>00500520507</t>
  </si>
  <si>
    <t>2800415446</t>
  </si>
  <si>
    <t>JUAN MARTIN GERMAN TOLENTINO</t>
  </si>
  <si>
    <t>02301515793</t>
  </si>
  <si>
    <t>1101388776</t>
  </si>
  <si>
    <t>9603952800</t>
  </si>
  <si>
    <t>JUAN MIGUEL CONCEPCION DE LA CRUZ</t>
  </si>
  <si>
    <t>40238343509</t>
  </si>
  <si>
    <t>2320815787</t>
  </si>
  <si>
    <t>2320703585</t>
  </si>
  <si>
    <t>2800368878</t>
  </si>
  <si>
    <t>JULIO GARCIA CONTRERAS</t>
  </si>
  <si>
    <t>40226983514</t>
  </si>
  <si>
    <t>0701149245</t>
  </si>
  <si>
    <t>2800158428</t>
  </si>
  <si>
    <t>2800243061</t>
  </si>
  <si>
    <t>2320700889</t>
  </si>
  <si>
    <t>2800489058</t>
  </si>
  <si>
    <t>2.1.2.2.0501000140226368187</t>
  </si>
  <si>
    <t>5800601506</t>
  </si>
  <si>
    <t>2800178327</t>
  </si>
  <si>
    <t>2320303684</t>
  </si>
  <si>
    <t>5800139861</t>
  </si>
  <si>
    <t>LUIS ANGEL CLETO DE LA ROSA</t>
  </si>
  <si>
    <t>40236690471</t>
  </si>
  <si>
    <t>9604041662</t>
  </si>
  <si>
    <t>0330560359</t>
  </si>
  <si>
    <t>LUIS FRANCISCO DE LOS SANTOS ESPINOS</t>
  </si>
  <si>
    <t>9603252813</t>
  </si>
  <si>
    <t>9603889245</t>
  </si>
  <si>
    <t>1000674915</t>
  </si>
  <si>
    <t>2320600772</t>
  </si>
  <si>
    <t>MANOLO VALDEZ LORENZO</t>
  </si>
  <si>
    <t>40250084486</t>
  </si>
  <si>
    <t>9603913915</t>
  </si>
  <si>
    <t>2320285210</t>
  </si>
  <si>
    <t>5800149084</t>
  </si>
  <si>
    <t>2320440136</t>
  </si>
  <si>
    <t>2800009496</t>
  </si>
  <si>
    <t>2.1.2.2.0501000100111808101</t>
  </si>
  <si>
    <t>6700138817</t>
  </si>
  <si>
    <t>2401033513</t>
  </si>
  <si>
    <t>2402244628</t>
  </si>
  <si>
    <t>9603252434</t>
  </si>
  <si>
    <t>2320731984</t>
  </si>
  <si>
    <t>2800175045</t>
  </si>
  <si>
    <t>0410083292</t>
  </si>
  <si>
    <t>9603252680</t>
  </si>
  <si>
    <t>5800147947</t>
  </si>
  <si>
    <t>2800525679</t>
  </si>
  <si>
    <t>9603499488</t>
  </si>
  <si>
    <t>2800553793</t>
  </si>
  <si>
    <t>9603252750</t>
  </si>
  <si>
    <t>2800174745</t>
  </si>
  <si>
    <t>9604855419</t>
  </si>
  <si>
    <t>0120231578</t>
  </si>
  <si>
    <t>2401004283</t>
  </si>
  <si>
    <t>2400950134</t>
  </si>
  <si>
    <t>2.1.2.2.0501000100113821250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</si>
  <si>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</si>
  <si>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</si>
  <si>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</si>
  <si>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</si>
  <si>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</si>
  <si>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</si>
  <si>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</si>
  <si>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9604476335</t>
  </si>
  <si>
    <t>ROBIN ALMONTE FRANCISCO</t>
  </si>
  <si>
    <t>40224355632</t>
  </si>
  <si>
    <t>0701149135</t>
  </si>
  <si>
    <t>2320652380</t>
  </si>
  <si>
    <t>2800250371</t>
  </si>
  <si>
    <t>2800189594</t>
  </si>
  <si>
    <t>5800148946</t>
  </si>
  <si>
    <t>2320296225</t>
  </si>
  <si>
    <t>2800183668</t>
  </si>
  <si>
    <t>9603252551</t>
  </si>
  <si>
    <t>2320646383</t>
  </si>
  <si>
    <t>2800173652</t>
  </si>
  <si>
    <t>VERONICA PEREZ FERNANDEZ</t>
  </si>
  <si>
    <t>22301320986</t>
  </si>
  <si>
    <t>2800462842</t>
  </si>
  <si>
    <t>0450094090</t>
  </si>
  <si>
    <t>2000438038</t>
  </si>
  <si>
    <t>9603252612</t>
  </si>
  <si>
    <t>9601673763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</si>
  <si>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</si>
  <si>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</si>
  <si>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</si>
  <si>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</si>
  <si>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</si>
  <si>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</si>
  <si>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</si>
  <si>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2320729789</t>
  </si>
  <si>
    <t>YOELINA DEL CARMEN SANTOS DILONE</t>
  </si>
  <si>
    <t>40221338821</t>
  </si>
  <si>
    <t>9604210785</t>
  </si>
  <si>
    <t>0701149180</t>
  </si>
  <si>
    <t>1680064839</t>
  </si>
  <si>
    <t>NO</t>
  </si>
  <si>
    <t>STATUS_01</t>
  </si>
  <si>
    <t>codcargo</t>
  </si>
  <si>
    <t>FUNDAPEC</t>
  </si>
  <si>
    <t>20230525</t>
  </si>
  <si>
    <t>05-2023</t>
  </si>
  <si>
    <t>ALDENIA MERCEDES RESTITUYO MARTE</t>
  </si>
  <si>
    <t>00114156839</t>
  </si>
  <si>
    <t>9604248809</t>
  </si>
  <si>
    <t>2.1.1.1.0101000100114156839</t>
  </si>
  <si>
    <t>GESTOR DE REDES SOCIALES</t>
  </si>
  <si>
    <t>2.1.1.1.0101000140224157558</t>
  </si>
  <si>
    <t>2.1.1.1.0101000140225053665</t>
  </si>
  <si>
    <t>EPIFANIO GARCIA MARTE</t>
  </si>
  <si>
    <t>05000329820</t>
  </si>
  <si>
    <t>9600317050</t>
  </si>
  <si>
    <t>2.1.1.1.0101000105000329820</t>
  </si>
  <si>
    <t>GEMELIN FRANCISCO VALDEZ BALDERA</t>
  </si>
  <si>
    <t>40224129698</t>
  </si>
  <si>
    <t>ANALISTA DE DATOS ESTADISTICOS</t>
  </si>
  <si>
    <t>9601865277</t>
  </si>
  <si>
    <t>2.1.1.1.0101000140224129698</t>
  </si>
  <si>
    <t>GRACITA FRANCISCO</t>
  </si>
  <si>
    <t>KELVIN GABRIEL OZORIO CRISTIAN</t>
  </si>
  <si>
    <t>02600860205</t>
  </si>
  <si>
    <t>9600712684</t>
  </si>
  <si>
    <t>2.1.1.1.0101000102600860205</t>
  </si>
  <si>
    <t>1650079756</t>
  </si>
  <si>
    <t>NOEL MEDINA JIMENEZ</t>
  </si>
  <si>
    <t>40213599752</t>
  </si>
  <si>
    <t>9603595806</t>
  </si>
  <si>
    <t>2.1.1.1.0101000140213599752</t>
  </si>
  <si>
    <t>NORBERTO CABRAL</t>
  </si>
  <si>
    <t>00106702327</t>
  </si>
  <si>
    <t>9603335639</t>
  </si>
  <si>
    <t>2.1.1.1.0101000100106702327</t>
  </si>
  <si>
    <t>RAMON ANTONIO ACEVEDO</t>
  </si>
  <si>
    <t>03104238153</t>
  </si>
  <si>
    <t>9605796905</t>
  </si>
  <si>
    <t>2.1.1.1.0101000103104238153</t>
  </si>
  <si>
    <t>ROSARIO BAEZ</t>
  </si>
  <si>
    <t>00105519292</t>
  </si>
  <si>
    <t>9605796907</t>
  </si>
  <si>
    <t>2.1.1.1.0101000100105519292</t>
  </si>
  <si>
    <t>YRCIO TOMAS LEBRON TERRERO</t>
  </si>
  <si>
    <t>00104956727</t>
  </si>
  <si>
    <t>9600702468</t>
  </si>
  <si>
    <t>2.1.1.1.0101000100104956727</t>
  </si>
  <si>
    <t>2.1.1.1.0101000103102006214</t>
  </si>
  <si>
    <t>ELAINE ANTONIA CAPELLAN JAQUEZ</t>
  </si>
  <si>
    <t>22500318955</t>
  </si>
  <si>
    <t>9605796904</t>
  </si>
  <si>
    <t>2.1.1.1.0111000522500318955</t>
  </si>
  <si>
    <t>MIRELYS UBRI MONTERO</t>
  </si>
  <si>
    <t>00117075853</t>
  </si>
  <si>
    <t>9603193069</t>
  </si>
  <si>
    <t>2.1.1.1.0111000500117075853</t>
  </si>
  <si>
    <t>HIRANGIE SHANIRY DIAZ BAEZ</t>
  </si>
  <si>
    <t>40225621057</t>
  </si>
  <si>
    <t>9605796903</t>
  </si>
  <si>
    <t>2.1.1.1.0113000140225621057</t>
  </si>
  <si>
    <t>IVAN ANTONIO FRANCO FERNANDEZ</t>
  </si>
  <si>
    <t>40214000784</t>
  </si>
  <si>
    <t>9605796908</t>
  </si>
  <si>
    <t>2.1.1.1.0113000140214000784</t>
  </si>
  <si>
    <t>2.1.1.1.0113000101600188351</t>
  </si>
  <si>
    <t>MARITZA MAGALIS GONZALEZ PIMENTEL</t>
  </si>
  <si>
    <t>00107889586</t>
  </si>
  <si>
    <t>1630214472</t>
  </si>
  <si>
    <t>2.1.1.1.0113000100107889586</t>
  </si>
  <si>
    <t>MELODY SANCHEZ CABRERA</t>
  </si>
  <si>
    <t>03104761980</t>
  </si>
  <si>
    <t>9605796902</t>
  </si>
  <si>
    <t>2.1.1.1.0113000103104761980</t>
  </si>
  <si>
    <t>06135000</t>
  </si>
  <si>
    <t>ENCARGADO(A) NOMINA</t>
  </si>
  <si>
    <t>DEPTO. DE REGISTRO, CONTROL Y NOMINA</t>
  </si>
  <si>
    <t>2.1.1.2.0301000100104452990</t>
  </si>
  <si>
    <t>06247516</t>
  </si>
  <si>
    <t>GESTOR (A) DE PROTOCOLO</t>
  </si>
  <si>
    <t>2.1.1.2.0301000100117835033</t>
  </si>
  <si>
    <t>ALEXIS MARCELO ABIGAIL DE PEÑA RODRI</t>
  </si>
  <si>
    <t>00100634260</t>
  </si>
  <si>
    <t>9605811301</t>
  </si>
  <si>
    <t>2.1.1.2.0801000100100634260</t>
  </si>
  <si>
    <t>ANGEL DE JESUS MEJIA</t>
  </si>
  <si>
    <t>06600042300</t>
  </si>
  <si>
    <t>3300545646</t>
  </si>
  <si>
    <t>2.1.1.2.0801000106600042300</t>
  </si>
  <si>
    <t>JUAN MANUEL FERMIN HERNANDEZ</t>
  </si>
  <si>
    <t>09400100393</t>
  </si>
  <si>
    <t>1201789566</t>
  </si>
  <si>
    <t>2.1.1.2.0801000109400100393</t>
  </si>
  <si>
    <t>MERCEDES VICTORIANA LAUREANO DE PATR</t>
  </si>
  <si>
    <t>3300040099</t>
  </si>
  <si>
    <t>2.1.1.3.0101000100107431538</t>
  </si>
  <si>
    <t>2.1.2.2.0501000100116660002</t>
  </si>
  <si>
    <t>CRISTIAN YOEL LORENZO ALCANTARA</t>
  </si>
  <si>
    <t>22301628206</t>
  </si>
  <si>
    <t>2320776596</t>
  </si>
  <si>
    <t>DIOGENIS ROSARIO OTAÑO</t>
  </si>
  <si>
    <t>01100417516</t>
  </si>
  <si>
    <t>2401412710</t>
  </si>
  <si>
    <t>2320688011</t>
  </si>
  <si>
    <t>FRANK MANUEL FELIZ CARRASCO</t>
  </si>
  <si>
    <t>13700010286</t>
  </si>
  <si>
    <t>0401358997</t>
  </si>
  <si>
    <t>GABRIEL VENTURA TORRES</t>
  </si>
  <si>
    <t>40237622382</t>
  </si>
  <si>
    <t>2320775526</t>
  </si>
  <si>
    <t>JOHN ANTHONY ENCARNACION MESA</t>
  </si>
  <si>
    <t>22301271379</t>
  </si>
  <si>
    <t>2320597526</t>
  </si>
  <si>
    <t>JOSE ALFONSO HERRERA TAPIA</t>
  </si>
  <si>
    <t>22300128158</t>
  </si>
  <si>
    <t>2320299468</t>
  </si>
  <si>
    <t>JOSE MIGUEL PEREZ</t>
  </si>
  <si>
    <t>40223511615</t>
  </si>
  <si>
    <t>2320174868</t>
  </si>
  <si>
    <t>JOSELITO JAQUEZ MONTES DE OCA</t>
  </si>
  <si>
    <t>01600150187</t>
  </si>
  <si>
    <t>2401399383</t>
  </si>
  <si>
    <t>JULIO ANIBAL PEREZ MINYETY</t>
  </si>
  <si>
    <t>00115722365</t>
  </si>
  <si>
    <t>2400984838</t>
  </si>
  <si>
    <t>KEYLA ELIZABETH MENDEZ GOMEZ</t>
  </si>
  <si>
    <t>40221253442</t>
  </si>
  <si>
    <t>2800437783</t>
  </si>
  <si>
    <t>ROBERT PEREZ SANCHEZ</t>
  </si>
  <si>
    <t>40241769484</t>
  </si>
  <si>
    <t>9601312048</t>
  </si>
  <si>
    <t>RODOLFO SANIEL LIVENT BAEZ</t>
  </si>
  <si>
    <t>01900213693</t>
  </si>
  <si>
    <t>2320814733</t>
  </si>
  <si>
    <t>ROISER RUIZ ANGOMA</t>
  </si>
  <si>
    <t>13700008389</t>
  </si>
  <si>
    <t>2320604590</t>
  </si>
  <si>
    <t>RUBEN DARIO CASTILLO DOMINGUEZ</t>
  </si>
  <si>
    <t>22300563933</t>
  </si>
  <si>
    <t>2320765264</t>
  </si>
  <si>
    <t>SALVADOR DE LOS SANTOS MENDEZ</t>
  </si>
  <si>
    <t>22300968900</t>
  </si>
  <si>
    <t>2320436959</t>
  </si>
  <si>
    <t>STARLIN VALDEZ BATISTA</t>
  </si>
  <si>
    <t>40210364572</t>
  </si>
  <si>
    <t>9600578812</t>
  </si>
  <si>
    <t>STEVEN ALEXANDER VARGAS NUÑEZ</t>
  </si>
  <si>
    <t>40228529802</t>
  </si>
  <si>
    <t>9603252775</t>
  </si>
  <si>
    <t>TONI RAFAEL CUEVAS CUEVAS</t>
  </si>
  <si>
    <t>22600068054</t>
  </si>
  <si>
    <t>2800221669</t>
  </si>
  <si>
    <t>YONATA CUEVAS FLORIAN</t>
  </si>
  <si>
    <t>07700066603</t>
  </si>
  <si>
    <t>2320415077</t>
  </si>
  <si>
    <t>Columna1</t>
  </si>
  <si>
    <t>LUGAR</t>
  </si>
  <si>
    <t>ZzAS</t>
  </si>
  <si>
    <t>NODOC</t>
  </si>
  <si>
    <t>NOMBRE</t>
  </si>
  <si>
    <t>40248242154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</si>
  <si>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</si>
  <si>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</si>
  <si>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</si>
  <si>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</si>
  <si>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</si>
  <si>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</si>
  <si>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</si>
  <si>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</si>
  <si>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</si>
  <si>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</si>
  <si>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</si>
  <si>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</si>
  <si>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</si>
  <si>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</si>
  <si>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</si>
  <si>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</si>
  <si>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00113139059</t>
  </si>
  <si>
    <t>40225175567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</si>
  <si>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</si>
  <si>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</si>
  <si>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</si>
  <si>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</si>
  <si>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</si>
  <si>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</si>
  <si>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</si>
  <si>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</si>
  <si>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</si>
  <si>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</si>
  <si>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</si>
  <si>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</si>
  <si>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</si>
  <si>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</si>
  <si>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</si>
  <si>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</si>
  <si>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</si>
  <si>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</si>
  <si>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</si>
  <si>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</si>
  <si>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</si>
  <si>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</si>
  <si>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</si>
  <si>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</si>
  <si>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</si>
  <si>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</si>
  <si>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</si>
  <si>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</si>
  <si>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</si>
  <si>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</si>
  <si>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REPORTE DE EMPLEADOS TEMPORALES - CORRESPONDIENTE AL MES DE MAYO DE 2023</t>
  </si>
  <si>
    <t>00107882417</t>
  </si>
  <si>
    <t>PASCUAL ADRIANO NUÑEZ TAVERAS</t>
  </si>
  <si>
    <t>00103404737</t>
  </si>
  <si>
    <t>RAFAEL ENRIQUE RAMIREZ</t>
  </si>
  <si>
    <t>00109433904</t>
  </si>
  <si>
    <t>MARIA FERMINA PEREZ DE RODRIGUEZ</t>
  </si>
  <si>
    <t>00109479261</t>
  </si>
  <si>
    <t>VIRGILIO VINICIO LOPEZ</t>
  </si>
  <si>
    <t>00107458796</t>
  </si>
  <si>
    <t>JUAN BAUTISTA MATEO</t>
  </si>
  <si>
    <t>00103388179</t>
  </si>
  <si>
    <t>JUAN AGUSTIN GARCIA MATEO</t>
  </si>
  <si>
    <t>00109550277</t>
  </si>
  <si>
    <t>IRMA ROCIO YAMIN MARTINEZ</t>
  </si>
  <si>
    <t>00109072405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</si>
</sst>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2" fillId="0" borderId="0"/>
    <xf numFmtId="0" fontId="1" fillId="0" borderId="0"/>
    <xf numFmtId="0" fontId="14" fillId="0" borderId="0" applyNumberFormat="0" applyFill="0" applyBorder="0" applyAlignment="0" applyProtection="0"/>
    <xf numFmtId="0" fontId="17" fillId="0" borderId="0"/>
    <xf numFmtId="0" fontId="17" fillId="0" borderId="0"/>
    <xf numFmtId="0" fontId="19" fillId="0" borderId="0" applyNumberFormat="0" applyFill="0" applyBorder="0" applyAlignment="0" applyProtection="0"/>
    <xf numFmtId="0" fontId="9" fillId="0" borderId="0"/>
    <xf numFmtId="0" fontId="25" fillId="0" borderId="0"/>
  </cellStyleXfs>
  <cellXfs count="126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0" xfId="5" applyNumberFormat="1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3" applyNumberFormat="1" applyFont="1" applyAlignment="1">
      <alignment horizontal="center" vertical="top"/>
    </xf>
    <xf numFmtId="4" fontId="8" fillId="0" borderId="0" xfId="1" applyNumberFormat="1" applyFont="1" applyFill="1" applyBorder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65" fontId="10" fillId="0" borderId="0" xfId="0" applyNumberFormat="1" applyFont="1" applyAlignment="1">
      <alignment horizontal="left" vertical="top"/>
    </xf>
    <xf numFmtId="164" fontId="10" fillId="0" borderId="0" xfId="1" applyFont="1" applyFill="1" applyBorder="1" applyAlignment="1">
      <alignment vertical="top"/>
    </xf>
    <xf numFmtId="164" fontId="8" fillId="0" borderId="0" xfId="1" applyFont="1" applyFill="1" applyBorder="1" applyAlignment="1">
      <alignment vertical="top"/>
    </xf>
    <xf numFmtId="0" fontId="15" fillId="0" borderId="2" xfId="0" applyFont="1" applyBorder="1"/>
    <xf numFmtId="0" fontId="7" fillId="2" borderId="1" xfId="0" applyFont="1" applyFill="1" applyBorder="1" applyAlignment="1">
      <alignment horizontal="center" vertical="top"/>
    </xf>
    <xf numFmtId="164" fontId="0" fillId="0" borderId="0" xfId="1" applyFont="1" applyAlignment="1"/>
    <xf numFmtId="14" fontId="13" fillId="0" borderId="0" xfId="0" applyNumberFormat="1" applyFont="1"/>
    <xf numFmtId="14" fontId="0" fillId="0" borderId="0" xfId="0" applyNumberFormat="1"/>
    <xf numFmtId="0" fontId="3" fillId="0" borderId="0" xfId="0" applyFont="1"/>
    <xf numFmtId="164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164" fontId="8" fillId="0" borderId="0" xfId="0" applyNumberFormat="1" applyFont="1" applyAlignment="1">
      <alignment horizontal="left"/>
    </xf>
    <xf numFmtId="0" fontId="16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7" fillId="2" borderId="0" xfId="1" applyFont="1" applyFill="1" applyBorder="1" applyAlignment="1">
      <alignment horizontal="center" vertical="center" wrapText="1"/>
    </xf>
    <xf numFmtId="164" fontId="8" fillId="0" borderId="0" xfId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0" fontId="16" fillId="0" borderId="4" xfId="7" applyFont="1" applyBorder="1"/>
    <xf numFmtId="164" fontId="16" fillId="0" borderId="4" xfId="1" applyFont="1" applyFill="1" applyBorder="1" applyAlignment="1">
      <alignment horizontal="right"/>
    </xf>
    <xf numFmtId="164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10" fillId="0" borderId="0" xfId="8" applyNumberFormat="1" applyFont="1" applyFill="1" applyAlignment="1">
      <alignment vertical="top"/>
    </xf>
    <xf numFmtId="164" fontId="8" fillId="0" borderId="0" xfId="8" applyNumberFormat="1" applyFont="1" applyFill="1" applyAlignment="1">
      <alignment vertical="top"/>
    </xf>
    <xf numFmtId="164" fontId="0" fillId="0" borderId="0" xfId="1" applyFont="1"/>
    <xf numFmtId="0" fontId="16" fillId="4" borderId="6" xfId="9" applyFont="1" applyFill="1" applyBorder="1" applyAlignment="1">
      <alignment horizontal="center"/>
    </xf>
    <xf numFmtId="164" fontId="16" fillId="4" borderId="6" xfId="1" applyFont="1" applyFill="1" applyBorder="1" applyAlignment="1">
      <alignment horizontal="center"/>
    </xf>
    <xf numFmtId="0" fontId="20" fillId="0" borderId="13" xfId="0" applyFont="1" applyBorder="1"/>
    <xf numFmtId="0" fontId="20" fillId="0" borderId="0" xfId="0" applyFont="1"/>
    <xf numFmtId="0" fontId="18" fillId="0" borderId="0" xfId="0" applyFont="1"/>
    <xf numFmtId="49" fontId="18" fillId="0" borderId="0" xfId="0" applyNumberFormat="1" applyFont="1"/>
    <xf numFmtId="0" fontId="16" fillId="0" borderId="4" xfId="9" applyFont="1" applyBorder="1"/>
    <xf numFmtId="164" fontId="9" fillId="0" borderId="4" xfId="1" applyFont="1" applyBorder="1" applyAlignment="1"/>
    <xf numFmtId="164" fontId="10" fillId="0" borderId="0" xfId="1" applyFont="1" applyFill="1" applyAlignment="1">
      <alignment vertical="top"/>
    </xf>
    <xf numFmtId="164" fontId="8" fillId="0" borderId="0" xfId="1" applyFont="1" applyFill="1" applyAlignment="1">
      <alignment vertical="top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1" fillId="0" borderId="0" xfId="1" applyFont="1"/>
    <xf numFmtId="0" fontId="22" fillId="4" borderId="6" xfId="9" applyFont="1" applyFill="1" applyBorder="1" applyAlignment="1">
      <alignment horizontal="center"/>
    </xf>
    <xf numFmtId="164" fontId="16" fillId="0" borderId="4" xfId="1" applyFont="1" applyBorder="1" applyAlignment="1">
      <alignment horizontal="right"/>
    </xf>
    <xf numFmtId="164" fontId="16" fillId="0" borderId="0" xfId="1" applyFont="1" applyBorder="1" applyAlignment="1">
      <alignment horizontal="right"/>
    </xf>
    <xf numFmtId="164" fontId="9" fillId="0" borderId="0" xfId="1" applyFont="1"/>
    <xf numFmtId="164" fontId="9" fillId="0" borderId="4" xfId="1" applyFont="1" applyBorder="1"/>
    <xf numFmtId="164" fontId="9" fillId="0" borderId="0" xfId="1" applyFont="1" applyBorder="1"/>
    <xf numFmtId="164" fontId="22" fillId="0" borderId="4" xfId="1" applyFont="1" applyBorder="1"/>
    <xf numFmtId="0" fontId="0" fillId="0" borderId="4" xfId="0" applyBorder="1" applyAlignment="1">
      <alignment vertical="top"/>
    </xf>
    <xf numFmtId="49" fontId="23" fillId="0" borderId="13" xfId="0" applyNumberFormat="1" applyFont="1" applyBorder="1"/>
    <xf numFmtId="49" fontId="18" fillId="0" borderId="13" xfId="0" applyNumberFormat="1" applyFont="1" applyBorder="1"/>
    <xf numFmtId="49" fontId="18" fillId="0" borderId="13" xfId="0" quotePrefix="1" applyNumberFormat="1" applyFont="1" applyBorder="1"/>
    <xf numFmtId="49" fontId="23" fillId="0" borderId="0" xfId="0" applyNumberFormat="1" applyFont="1"/>
    <xf numFmtId="164" fontId="16" fillId="0" borderId="0" xfId="1" applyFont="1" applyFill="1" applyBorder="1" applyAlignment="1">
      <alignment horizontal="right"/>
    </xf>
    <xf numFmtId="0" fontId="23" fillId="0" borderId="0" xfId="0" applyFont="1"/>
    <xf numFmtId="0" fontId="23" fillId="6" borderId="0" xfId="0" applyFont="1" applyFill="1"/>
    <xf numFmtId="0" fontId="18" fillId="6" borderId="0" xfId="0" applyFont="1" applyFill="1"/>
    <xf numFmtId="0" fontId="0" fillId="6" borderId="0" xfId="0" applyFill="1"/>
    <xf numFmtId="14" fontId="10" fillId="0" borderId="0" xfId="5" applyNumberFormat="1" applyFont="1" applyFill="1" applyBorder="1" applyAlignment="1">
      <alignment vertical="top" wrapText="1"/>
    </xf>
    <xf numFmtId="14" fontId="8" fillId="0" borderId="0" xfId="0" applyNumberFormat="1" applyFont="1" applyAlignment="1">
      <alignment vertical="top" wrapText="1"/>
    </xf>
    <xf numFmtId="14" fontId="1" fillId="0" borderId="0" xfId="1" applyNumberFormat="1" applyFont="1" applyAlignment="1"/>
    <xf numFmtId="0" fontId="15" fillId="0" borderId="14" xfId="0" applyFont="1" applyBorder="1"/>
    <xf numFmtId="0" fontId="24" fillId="4" borderId="3" xfId="10" applyFont="1" applyFill="1" applyBorder="1" applyAlignment="1">
      <alignment horizontal="center"/>
    </xf>
    <xf numFmtId="0" fontId="24" fillId="0" borderId="4" xfId="10" applyFont="1" applyBorder="1"/>
    <xf numFmtId="0" fontId="24" fillId="0" borderId="4" xfId="10" applyFont="1" applyBorder="1" applyAlignment="1">
      <alignment horizontal="right"/>
    </xf>
    <xf numFmtId="0" fontId="25" fillId="0" borderId="0" xfId="10"/>
    <xf numFmtId="0" fontId="16" fillId="0" borderId="4" xfId="0" applyFont="1" applyBorder="1"/>
    <xf numFmtId="0" fontId="16" fillId="0" borderId="4" xfId="1" applyNumberFormat="1" applyFont="1" applyFill="1" applyBorder="1" applyAlignment="1"/>
    <xf numFmtId="164" fontId="16" fillId="0" borderId="4" xfId="1" applyFont="1" applyFill="1" applyBorder="1" applyAlignment="1"/>
    <xf numFmtId="164" fontId="22" fillId="0" borderId="4" xfId="8" applyNumberFormat="1" applyFont="1" applyBorder="1"/>
    <xf numFmtId="0" fontId="16" fillId="0" borderId="4" xfId="1" applyNumberFormat="1" applyFont="1" applyBorder="1"/>
    <xf numFmtId="164" fontId="16" fillId="0" borderId="4" xfId="8" applyNumberFormat="1" applyFont="1" applyFill="1" applyBorder="1" applyAlignment="1">
      <alignment horizontal="right"/>
    </xf>
    <xf numFmtId="164" fontId="16" fillId="0" borderId="0" xfId="1" applyFont="1" applyFill="1" applyBorder="1" applyAlignment="1"/>
    <xf numFmtId="0" fontId="24" fillId="4" borderId="6" xfId="10" applyFont="1" applyFill="1" applyBorder="1" applyAlignment="1">
      <alignment horizontal="center"/>
    </xf>
    <xf numFmtId="49" fontId="16" fillId="0" borderId="4" xfId="9" applyNumberFormat="1" applyFont="1" applyBorder="1"/>
    <xf numFmtId="49" fontId="16" fillId="0" borderId="4" xfId="1" applyNumberFormat="1" applyFont="1" applyFill="1" applyBorder="1" applyAlignment="1"/>
    <xf numFmtId="0" fontId="16" fillId="4" borderId="6" xfId="0" applyFont="1" applyFill="1" applyBorder="1" applyAlignment="1">
      <alignment horizontal="center"/>
    </xf>
    <xf numFmtId="0" fontId="24" fillId="0" borderId="4" xfId="10" applyFont="1" applyBorder="1" applyAlignment="1">
      <alignment horizontal="right" wrapText="1"/>
    </xf>
    <xf numFmtId="164" fontId="16" fillId="0" borderId="0" xfId="1" applyFont="1" applyFill="1" applyAlignment="1"/>
    <xf numFmtId="164" fontId="22" fillId="0" borderId="15" xfId="1" applyFont="1" applyBorder="1"/>
    <xf numFmtId="164" fontId="16" fillId="0" borderId="15" xfId="1" applyFont="1" applyFill="1" applyBorder="1" applyAlignment="1">
      <alignment horizontal="right"/>
    </xf>
    <xf numFmtId="0" fontId="16" fillId="0" borderId="15" xfId="9" applyFont="1" applyBorder="1"/>
    <xf numFmtId="49" fontId="16" fillId="0" borderId="15" xfId="9" applyNumberFormat="1" applyFont="1" applyBorder="1"/>
    <xf numFmtId="164" fontId="16" fillId="0" borderId="15" xfId="1" applyFont="1" applyBorder="1" applyAlignment="1">
      <alignment horizontal="right"/>
    </xf>
    <xf numFmtId="164" fontId="0" fillId="0" borderId="4" xfId="1" applyFont="1" applyBorder="1" applyAlignment="1"/>
    <xf numFmtId="0" fontId="16" fillId="0" borderId="0" xfId="9" applyFont="1"/>
    <xf numFmtId="0" fontId="0" fillId="0" borderId="4" xfId="0" applyBorder="1"/>
    <xf numFmtId="0" fontId="16" fillId="0" borderId="16" xfId="0" applyFont="1" applyBorder="1"/>
    <xf numFmtId="0" fontId="22" fillId="0" borderId="16" xfId="0" applyFont="1" applyBorder="1"/>
    <xf numFmtId="0" fontId="16" fillId="0" borderId="16" xfId="0" applyFont="1" applyBorder="1" applyAlignment="1">
      <alignment horizontal="right"/>
    </xf>
    <xf numFmtId="0" fontId="16" fillId="0" borderId="0" xfId="0" applyFont="1"/>
    <xf numFmtId="164" fontId="16" fillId="0" borderId="16" xfId="0" applyNumberFormat="1" applyFont="1" applyBorder="1" applyAlignment="1">
      <alignment horizontal="right"/>
    </xf>
    <xf numFmtId="165" fontId="0" fillId="0" borderId="0" xfId="0" applyNumberFormat="1" applyAlignment="1">
      <alignment vertical="top"/>
    </xf>
    <xf numFmtId="165" fontId="0" fillId="0" borderId="0" xfId="0" applyNumberFormat="1" applyAlignment="1">
      <alignment horizontal="left" vertical="center"/>
    </xf>
    <xf numFmtId="165" fontId="10" fillId="6" borderId="0" xfId="0" applyNumberFormat="1" applyFont="1" applyFill="1" applyAlignment="1">
      <alignment horizontal="left" vertical="top"/>
    </xf>
    <xf numFmtId="49" fontId="15" fillId="0" borderId="2" xfId="0" applyNumberFormat="1" applyFont="1" applyBorder="1"/>
    <xf numFmtId="49" fontId="15" fillId="0" borderId="2" xfId="0" quotePrefix="1" applyNumberFormat="1" applyFont="1" applyBorder="1"/>
    <xf numFmtId="49" fontId="15" fillId="0" borderId="14" xfId="0" quotePrefix="1" applyNumberFormat="1" applyFont="1" applyBorder="1"/>
  </cellXfs>
  <cellStyles count="11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7" xr:uid="{AEEAA1C7-E547-46F7-9395-99C2F447875D}"/>
    <cellStyle name="Normal_Hoja1_1" xfId="10" xr:uid="{F4685AD3-C602-4D43-9881-789F4B238AAC}"/>
    <cellStyle name="Normal_Hoja3" xfId="6" xr:uid="{271235C2-37B6-4213-96FF-5BE4E3559E82}"/>
    <cellStyle name="Normal_Hoja4" xfId="2" xr:uid="{59EF041C-143E-441B-B277-1ED1DACCCD78}"/>
    <cellStyle name="Normal_MES" xfId="9" xr:uid="{FC267B52-CAE6-4A6D-A349-CD31C95765D6}"/>
    <cellStyle name="Texto explicativo" xfId="8" builtinId="53"/>
    <cellStyle name="Título" xfId="5" builtinId="15"/>
  </cellStyles>
  <dxfs count="1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7806FD-F646-4575-A9F2-6BBDD45C4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81"/>
    <tableColumn id="2" xr3:uid="{5058B818-27FC-4133-90EE-D4087C1CFBA2}" name="DEPTO" dataDxfId="180"/>
    <tableColumn id="3" xr3:uid="{3D6B49B5-B8E5-43F9-92AF-AFEB3B223047}" name="CODLUG" dataDxfId="17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C306" totalsRowShown="0" headerRowDxfId="57" dataDxfId="56">
  <autoFilter ref="A10:C306" xr:uid="{83CE4B24-DAB6-4AA2-B0EC-5D03349E9F60}"/>
  <sortState xmlns:xlrd2="http://schemas.microsoft.com/office/spreadsheetml/2017/richdata2" ref="A11:C304">
    <sortCondition ref="A10:A304"/>
  </sortState>
  <tableColumns count="3">
    <tableColumn id="1" xr3:uid="{12417EF1-5E30-4144-8B8A-F3C2DF37A5FC}" name="NOMBRE Y APELLIDO" dataDxfId="55"/>
    <tableColumn id="5" xr3:uid="{EDD8E741-551D-4F13-9E58-5EE195D7D29A}" name="DESDE" dataDxfId="54"/>
    <tableColumn id="6" xr3:uid="{C19073F1-C2AA-411E-9DCC-8CA05B014828}" name="HASTA" dataDxfId="5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52" dataDxfId="51">
  <autoFilter ref="E1:F4" xr:uid="{05CD3503-741B-4D80-8C9B-509D91EA19BB}"/>
  <tableColumns count="2">
    <tableColumn id="1" xr3:uid="{F6D8CC58-0E52-4489-9404-88FD893D7844}" name="PLANTA" dataDxfId="50"/>
    <tableColumn id="2" xr3:uid="{EBEF5BEB-9A0E-4B39-A6B5-BF3A103C7EE0}" name="PROG" dataDxfId="4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0:J45" headerRowDxfId="48" dataDxfId="47">
  <autoFilter ref="H10:J45" xr:uid="{D25CE9BE-C0EC-4D96-89E1-DADF7FC819BC}"/>
  <sortState xmlns:xlrd2="http://schemas.microsoft.com/office/spreadsheetml/2017/richdata2" ref="H11:J28">
    <sortCondition ref="H10:H28"/>
  </sortState>
  <tableColumns count="3">
    <tableColumn id="1" xr3:uid="{AB62D7D0-4693-425F-88D0-CB90649404D7}" name="EMPLEADO" dataDxfId="46" totalsRowDxfId="45"/>
    <tableColumn id="3" xr3:uid="{7880884D-C8A4-498B-A143-688D9DEBABA6}" name="CARGO" dataDxfId="44" totalsRowDxfId="43"/>
    <tableColumn id="2" xr3:uid="{6ECCFEF8-EC2A-4DF5-B06D-AAD9E61131F0}" name="STATUS" dataDxfId="42" totalsRowDxfId="4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0:N210" totalsRowShown="0" headerRowDxfId="40" headerRowBorderDxfId="39" tableBorderDxfId="38" totalsRowBorderDxfId="37">
  <autoFilter ref="M10:N210" xr:uid="{17349858-9E04-466B-A1F3-4FAE9D060C98}"/>
  <tableColumns count="2">
    <tableColumn id="1" xr3:uid="{B80986B6-B517-45B9-B8A4-D342D08391AF}" name="CARGO" dataDxfId="36"/>
    <tableColumn id="2" xr3:uid="{30CEAF20-98FC-47D9-850D-046F4CD7581B}" name="CATEGORIA" dataDxfId="3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0:F39" totalsRowShown="0" headerRowDxfId="34" dataDxfId="33">
  <autoFilter ref="E10:F39" xr:uid="{2988F434-856B-4AD0-B4F5-459E1CDA18C1}"/>
  <sortState xmlns:xlrd2="http://schemas.microsoft.com/office/spreadsheetml/2017/richdata2" ref="E11:F39">
    <sortCondition ref="F4:F605"/>
  </sortState>
  <tableColumns count="2">
    <tableColumn id="1" xr3:uid="{908974E7-55CD-49EB-95CD-D8B850C31980}" name="CARGO" dataDxfId="32"/>
    <tableColumn id="3" xr3:uid="{B85EDF93-8F95-45F3-8CAA-0464E680764B}" name="CATEGORIA DEL SERVIDOR" dataDxfId="31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881FF94-E96F-41D5-8BF7-56322CB9634A}" name="TJULIO4661019" displayName="TJULIO4661019" ref="A7:M275" totalsRowCount="1" headerRowDxfId="28" dataDxfId="27" totalsRowDxfId="26">
  <autoFilter ref="A7:M274" xr:uid="{D881FF94-E96F-41D5-8BF7-56322CB9634A}"/>
  <sortState xmlns:xlrd2="http://schemas.microsoft.com/office/spreadsheetml/2017/richdata2" ref="A8:M274">
    <sortCondition descending="1" ref="G8:G274"/>
    <sortCondition ref="A8:A274"/>
  </sortState>
  <tableColumns count="13">
    <tableColumn id="1" xr3:uid="{E41A3663-E19C-4962-9960-6258205B1624}" name="NOMBRE Y APELLIDO" totalsRowLabel="TOTAL" dataDxfId="25" totalsRowDxfId="24"/>
    <tableColumn id="2" xr3:uid="{A825C9F9-56A4-4DF1-A9D8-01ED711418CC}" name="CARGO" totalsRowFunction="count" dataDxfId="23" totalsRowDxfId="22"/>
    <tableColumn id="11" xr3:uid="{E6474B74-AC4C-4802-9E14-FC04484A9167}" name="DIRECCIÓN O DEPARTAMENTO" dataDxfId="21" totalsRowDxfId="20"/>
    <tableColumn id="12" xr3:uid="{6F679283-24C1-4AF7-9F9D-7C9656748AD8}" name="CATEGORIA DEL SERVIDOR" dataDxfId="19" totalsRowDxfId="18"/>
    <tableColumn id="7" xr3:uid="{F6344CE9-9C76-41A1-920C-9507C71CA832}" name="DESDE" dataDxfId="17" totalsRowDxfId="16">
      <calculatedColumnFormula>_xlfn.XLOOKUP(TJULIO4661019[[#This Row],[NOMBRE Y APELLIDO]],TFECHAS[NOMBRE Y APELLIDO],TFECHAS[DESDE],"BUSCAR")</calculatedColumnFormula>
    </tableColumn>
    <tableColumn id="3" xr3:uid="{6E6767B8-3789-4E6F-B164-E7D26C826C10}" name="HASTA" dataDxfId="15" totalsRowDxfId="14">
      <calculatedColumnFormula>_xlfn.XLOOKUP(TJULIO4661019[[#This Row],[NOMBRE Y APELLIDO]],TFECHAS[NOMBRE Y APELLIDO],TFECHAS[HASTA],"BUSCAR")</calculatedColumnFormula>
    </tableColumn>
    <tableColumn id="4" xr3:uid="{CE9C3283-FAFD-43A0-94DF-664283C975EB}" name="INGRESO BRUTO" totalsRowFunction="sum" dataDxfId="13" totalsRowDxfId="12"/>
    <tableColumn id="5" xr3:uid="{9E3CBC4F-678E-43C1-8283-5B1C04138B03}" name="ISR" totalsRowFunction="sum" dataDxfId="11" totalsRowDxfId="10"/>
    <tableColumn id="8" xr3:uid="{88C926B2-41EF-4FE0-A4CD-B8531C84BECB}" name="SFS" totalsRowFunction="sum" dataDxfId="9" totalsRowDxfId="8"/>
    <tableColumn id="9" xr3:uid="{0A964C9E-C8CB-419C-96E1-AFFEB2E852CD}" name="AFP" totalsRowFunction="sum" dataDxfId="7" totalsRowDxfId="6"/>
    <tableColumn id="6" xr3:uid="{08EDA167-D3B6-457F-B6F4-5E5BD183B8B1}" name="OTROS DESC" totalsRowFunction="sum" dataDxfId="5" totalsRowDxfId="4"/>
    <tableColumn id="13" xr3:uid="{919A8F99-58FA-4740-B0C9-AED62F0428BB}" name="INGRESO NETO" totalsRowFunction="sum" dataDxfId="3" totalsRowDxfId="2"/>
    <tableColumn id="14" xr3:uid="{24CC5A39-30C2-4C1A-B929-67EE50D2BE78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90" totalsRowShown="0" tableBorderDxfId="177">
  <autoFilter ref="A1:C290" xr:uid="{E971C2A3-D1B8-4CEA-8F62-19081E9F523C}"/>
  <tableColumns count="3">
    <tableColumn id="1" xr3:uid="{F8EC89BA-4B4A-4C1F-BF9E-3271E6F44252}" name="CEDULA" dataDxfId="176"/>
    <tableColumn id="2" xr3:uid="{6ADA5C82-0FDF-4533-917D-5736AACEAC85}" name="NOMBRE Y APELLIDO" dataDxfId="175"/>
    <tableColumn id="3" xr3:uid="{75BD9D6E-332F-4304-AE16-04AE7BA1D940}" name="CATEGORIA DEL SERVIDOR" dataDxfId="17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L1299" totalsRowShown="0" headerRowDxfId="173" dataDxfId="172">
  <sortState xmlns:xlrd2="http://schemas.microsoft.com/office/spreadsheetml/2017/richdata2" ref="A4:L1262">
    <sortCondition ref="H3:H1262"/>
  </sortState>
  <tableColumns count="12">
    <tableColumn id="1" xr3:uid="{C3E81F67-8514-4C08-B09C-1DE185DA5D43}" name="Numero Documento" dataDxfId="171"/>
    <tableColumn id="10" xr3:uid="{13ABCE6C-F613-4743-B9A6-A5AD5D438A43}" name="PROG" dataDxfId="170">
      <calculatedColumnFormula>_xlfn.XLOOKUP(Tabla8[[#This Row],[Codigo Area Liquidacion]],TBLAREA[PLANTA],TBLAREA[PROG])</calculatedColumnFormula>
    </tableColumn>
    <tableColumn id="5" xr3:uid="{9FE67591-A6E9-45D4-9DDE-1A671B434695}" name="Tipo Empleado" dataDxfId="169"/>
    <tableColumn id="11" xr3:uid="{A9190CF0-F682-40BF-BF50-8C3FDB8D6694}" name="CODIGO" dataDxfId="168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167"/>
    <tableColumn id="3" xr3:uid="{96CF4AAB-B8C2-4F9D-B9B1-35B78F2D1906}" name="Cargo" dataDxfId="166"/>
    <tableColumn id="4" xr3:uid="{9DF30D8C-7166-485E-8645-857A5386F56D}" name="Codigo Area Liquidacion" dataDxfId="165"/>
    <tableColumn id="6" xr3:uid="{2C93BE9D-35A2-4793-9FBD-D224F2EF0165}" name="Lugar de Funciones" dataDxfId="164"/>
    <tableColumn id="7" xr3:uid="{1DAC2CCD-EC39-4AC2-BCBB-8E3DFA67CAE3}" name="Lugar Funciones Codigo" dataDxfId="163"/>
    <tableColumn id="8" xr3:uid="{74055AED-0D37-4396-AC17-6B71F642A121}" name="genero" dataDxfId="162"/>
    <tableColumn id="9" xr3:uid="{A4CB90E0-2EDA-4942-B3F6-D904370DFFB1}" name="Gen" dataDxfId="161">
      <calculatedColumnFormula>LEFT(J4,1)</calculatedColumnFormula>
    </tableColumn>
    <tableColumn id="12" xr3:uid="{A9EBE004-E312-4719-818E-C1635933C819}" name="NO" dataDxfId="160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3A6BA33-1655-4045-AECE-4E5F03A4D9E2}" name="Tabla20" displayName="Tabla20" ref="A1:AB1264" totalsRowShown="0" headerRowDxfId="159" dataDxfId="158" headerRowCellStyle="Normal_Hoja1_1" dataCellStyle="Normal_Hoja1_1">
  <autoFilter ref="A1:AB1264" xr:uid="{23A6BA33-1655-4045-AECE-4E5F03A4D9E2}"/>
  <tableColumns count="28">
    <tableColumn id="1" xr3:uid="{7E602B75-6FF2-45B3-B8AB-EAF543D44CFD}" name="ctapresup" dataDxfId="157" dataCellStyle="Normal_Hoja1_1"/>
    <tableColumn id="2" xr3:uid="{8131ED58-DB38-4BAB-A576-04C417C4E607}" name="tipo" dataDxfId="156" dataCellStyle="Normal_Hoja1_1"/>
    <tableColumn id="3" xr3:uid="{F929DFC0-647E-4B2A-8251-F47620CA72E1}" name="prog" dataDxfId="155" dataCellStyle="Normal_Hoja1_1"/>
    <tableColumn id="4" xr3:uid="{43A350A5-1D46-4BB3-AB78-B2AEF36FB155}" name="subprog" dataDxfId="154" dataCellStyle="Normal_Hoja1_1"/>
    <tableColumn id="5" xr3:uid="{9294A452-91B8-4ABA-9300-0A7CE686F4B9}" name="activi" dataDxfId="153" dataCellStyle="Normal_Hoja1_1"/>
    <tableColumn id="6" xr3:uid="{42D6DD62-C8A6-49AA-9B32-2755D0639435}" name="tarjeta" dataDxfId="152" dataCellStyle="Normal_Hoja1_1"/>
    <tableColumn id="7" xr3:uid="{37E6E6D4-CC69-471E-81AD-7BCE476C9238}" name="nombre" dataDxfId="151" dataCellStyle="Normal_Hoja1_1"/>
    <tableColumn id="8" xr3:uid="{3688ECF9-BAC6-4DD8-B26C-5F9D86791F0D}" name="cedula" dataDxfId="150" dataCellStyle="Normal_Hoja1_1"/>
    <tableColumn id="9" xr3:uid="{0C0CAF57-E2D0-4A72-A022-EC7974555750}" name="codcargo" dataDxfId="149" dataCellStyle="Normal_Hoja1_1"/>
    <tableColumn id="10" xr3:uid="{9AA2C937-3247-4728-8C4E-05C5F5314ECD}" name="cargo" dataDxfId="148" dataCellStyle="Normal_Hoja1_1"/>
    <tableColumn id="11" xr3:uid="{0C8143BE-05D8-4124-B0F2-510A24F70E94}" name="nomdepto" dataDxfId="147" dataCellStyle="Normal_Hoja1_1"/>
    <tableColumn id="12" xr3:uid="{A6CAF3B2-F627-4E56-94CE-5B39379114E9}" name="cuenta" dataDxfId="146" dataCellStyle="Normal_Hoja1_1"/>
    <tableColumn id="13" xr3:uid="{C42CDF53-0446-4FF6-B355-C5D50B642F4A}" name="fecha" dataDxfId="145" dataCellStyle="Normal_Hoja1_1"/>
    <tableColumn id="14" xr3:uid="{E330C832-C2A2-465D-A39B-21163991938F}" name="sbruto" dataDxfId="144" dataCellStyle="Normal_Hoja1_1"/>
    <tableColumn id="15" xr3:uid="{DF4462AB-4C4A-40A2-AEF4-C89D736C866C}" name="ISR" dataDxfId="143" dataCellStyle="Normal_Hoja1_1"/>
    <tableColumn id="16" xr3:uid="{7A7C8D49-0A00-4D3F-912E-22F5769C12BE}" name="SFS" dataDxfId="142" dataCellStyle="Normal_Hoja1_1"/>
    <tableColumn id="17" xr3:uid="{332F71F5-51EF-4052-80FD-CE043C9B8592}" name="AFP" dataDxfId="141" dataCellStyle="Normal_Hoja1_1"/>
    <tableColumn id="18" xr3:uid="{B125D531-1FA8-42C3-8263-DD6643429139}" name="totaldesc" dataDxfId="140" dataCellStyle="Normal_Hoja1_1"/>
    <tableColumn id="19" xr3:uid="{F9320EEB-A510-4612-A237-0FAC9AD88088}" name="sneto" dataDxfId="139" dataCellStyle="Normal_Hoja1_1"/>
    <tableColumn id="20" xr3:uid="{BF82B2E1-59BC-4124-919B-CAB20DB4A968}" name="PERIODO" dataDxfId="138" dataCellStyle="Normal_Hoja1_1"/>
    <tableColumn id="21" xr3:uid="{A04D7D9E-F22E-4FF0-B3A0-CEF1E9AE0D35}" name="COD" dataDxfId="137" dataCellStyle="Normal_Hoja1_1"/>
    <tableColumn id="22" xr3:uid="{258B8FB7-8DA8-482E-B563-2B104F8B6FCF}" name="ADP" dataDxfId="136" dataCellStyle="Normal_Hoja1_1"/>
    <tableColumn id="23" xr3:uid="{4013E8D3-0884-4052-9DEE-001B2394AEE6}" name="Columna1" dataDxfId="135"/>
    <tableColumn id="24" xr3:uid="{CEA99D65-7120-45A5-B9EE-952F5AA46E42}" name="ARS HUMANO Complemetario" dataDxfId="134" dataCellStyle="Normal_Hoja1_1"/>
    <tableColumn id="25" xr3:uid="{C68118EA-E356-42FB-8A2E-1719EF30C636}" name="COOPNAMA" dataDxfId="133" dataCellStyle="Normal_Hoja1_1"/>
    <tableColumn id="26" xr3:uid="{A8A11B35-BE87-4929-BCCB-E87E7AF55AAE}" name="FUNDAPEC" dataDxfId="132" dataCellStyle="Normal_Hoja1_1"/>
    <tableColumn id="27" xr3:uid="{21D4A5CE-AEAC-4B82-BBDA-09078804BEA4}" name="INAVI-Funerario" dataDxfId="131" dataCellStyle="Normal_Hoja1_1"/>
    <tableColumn id="28" xr3:uid="{D818159F-8874-423D-801F-42CB1F5EE4E9}" name="INAVI-SeguroVida" dataDxfId="130" dataCellStyle="Normal_Hoja1_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B73" totalsRowShown="0">
  <autoFilter ref="A1:B73" xr:uid="{ED16D4C3-C86D-4C1E-A091-BAB5412F8662}"/>
  <sortState xmlns:xlrd2="http://schemas.microsoft.com/office/spreadsheetml/2017/richdata2" ref="A2:B73">
    <sortCondition ref="A1:A73"/>
  </sortState>
  <tableColumns count="2">
    <tableColumn id="1" xr3:uid="{29D772D2-BDE8-4B61-9881-2397AD32BCFA}" name="LUGAR"/>
    <tableColumn id="2" xr3:uid="{CE5C0893-373B-4B64-8416-94C1E89932E0}" name="CODLUGAR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23EA993-1A09-4044-8AB4-D6065581F67F}" name="Tabla12" displayName="Tabla12" ref="A1:Z1261" totalsRowShown="0" headerRowDxfId="129" headerRowBorderDxfId="128" tableBorderDxfId="127">
  <tableColumns count="26">
    <tableColumn id="1" xr3:uid="{207C3847-B71E-4078-9CC6-2ED65AE14050}" name="ctapresup" dataDxfId="126"/>
    <tableColumn id="2" xr3:uid="{27739924-0B58-4624-BC6F-1C062CB0D5F1}" name="tipo" dataDxfId="125"/>
    <tableColumn id="3" xr3:uid="{33EA654A-6773-4659-8773-F6E6C32E2B5B}" name="prog" dataDxfId="124"/>
    <tableColumn id="4" xr3:uid="{DDD73192-C901-4B19-B95E-C5613B2153E8}" name="subprog" dataDxfId="123"/>
    <tableColumn id="5" xr3:uid="{FC07C1FA-188F-4D76-B2E9-ACCF6B2852D1}" name="activi" dataDxfId="122"/>
    <tableColumn id="6" xr3:uid="{1FA704EE-7A30-4AA8-9078-70AD4B00FD4B}" name="tarjeta" dataDxfId="121"/>
    <tableColumn id="7" xr3:uid="{618F3512-F27A-4F15-85BA-7E2159D75362}" name="nombre" dataDxfId="120"/>
    <tableColumn id="8" xr3:uid="{6D189FB2-1F37-49CC-9D4E-31B3CF7A215E}" name="cedula" dataDxfId="119"/>
    <tableColumn id="9" xr3:uid="{48BFCFD6-8BB5-48AC-9B5F-31DB7996218C}" name="cargo" dataDxfId="118"/>
    <tableColumn id="10" xr3:uid="{DBF45FD0-420D-44D8-ADC3-F2AAB9931895}" name="nomdepto" dataDxfId="117"/>
    <tableColumn id="11" xr3:uid="{4211D097-7216-497D-B926-A1509BABFE05}" name="cuenta" dataDxfId="116"/>
    <tableColumn id="12" xr3:uid="{0179F32E-B524-4142-9A5F-6875BB1B58A2}" name="fecha" dataDxfId="115"/>
    <tableColumn id="13" xr3:uid="{D28991F5-863E-4EA9-BA85-27F6AB58644C}" name="sbruto" dataDxfId="114"/>
    <tableColumn id="14" xr3:uid="{4540C356-D259-4B7D-80B2-17B1708B0D21}" name="ISR"/>
    <tableColumn id="15" xr3:uid="{ECE839E4-F5CF-4FDE-A5C1-E955E0B9A4E5}" name="SFS"/>
    <tableColumn id="16" xr3:uid="{07EA56F1-5006-4E1C-AD87-64F3287250B9}" name="AFP"/>
    <tableColumn id="17" xr3:uid="{44390736-5A82-46AA-93CA-828B49F793EE}" name="totaldesc" dataDxfId="113"/>
    <tableColumn id="18" xr3:uid="{3C0C2D84-603A-4DFB-BBC9-AF35E6629078}" name="sneto" dataDxfId="112"/>
    <tableColumn id="19" xr3:uid="{FD795AE3-447F-40D5-A747-49F3154EEFA5}" name="PERIODO" dataDxfId="111"/>
    <tableColumn id="20" xr3:uid="{179D1728-915E-4319-85EB-242B530FCE32}" name="COD" dataDxfId="110"/>
    <tableColumn id="21" xr3:uid="{920F14A7-4747-471D-B9D0-544AC442ABB3}" name="ADP"/>
    <tableColumn id="22" xr3:uid="{AD221C65-CF38-4D7A-A267-CBB885EE75B8}" name="ARS HUMANO Complemetario"/>
    <tableColumn id="23" xr3:uid="{9A23FB90-673E-4134-AA34-29F0A513AC05}" name="COOPNAMA"/>
    <tableColumn id="24" xr3:uid="{81BA0AA1-335D-450C-81DD-772F1D2C510C}" name="INAVI-Funerario"/>
    <tableColumn id="25" xr3:uid="{29C2D8DF-FE50-4CF1-82D0-15B26C25007A}" name="INAVI-SeguroVida"/>
    <tableColumn id="26" xr3:uid="{5D986765-F334-4A9B-BAC8-CAFACCDC83A2}" name="Litis Alimenticia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B02AFA7-8CFC-440A-844D-06285524FDA8}" name="Tabla22" displayName="Tabla22" ref="A1269:C2594" totalsRowShown="0">
  <autoFilter ref="A1269:C2594" xr:uid="{BB02AFA7-8CFC-440A-844D-06285524FDA8}"/>
  <tableColumns count="3">
    <tableColumn id="1" xr3:uid="{35AD29B1-743B-4BB0-A89D-E546EA81846B}" name="NODOC"/>
    <tableColumn id="2" xr3:uid="{3C17D121-D70C-4F47-B9E2-46FCEDFB4FB2}" name="NOMBRE"/>
    <tableColumn id="3" xr3:uid="{DB9B9F04-2512-4461-9803-A92843832C46}" name="GENERO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266" totalsRowCount="1" headerRowDxfId="109" dataDxfId="107" headerRowBorderDxfId="108" tableBorderDxfId="106">
  <autoFilter ref="A2:T1265" xr:uid="{105462A0-CD3E-4115-AC5D-1CB27758BBEE}">
    <filterColumn colId="7">
      <filters>
        <filter val="FIJO"/>
      </filters>
    </filterColumn>
  </autoFilter>
  <sortState xmlns:xlrd2="http://schemas.microsoft.com/office/spreadsheetml/2017/richdata2" ref="A3:T1265">
    <sortCondition ref="S3:S1265"/>
    <sortCondition descending="1" ref="L3:L1265"/>
  </sortState>
  <tableColumns count="20">
    <tableColumn id="1" xr3:uid="{C6FDAA45-17F1-49B4-9B5B-611943BFDABE}" name="ctapresup" totalsRowLabel="Total" dataDxfId="105" totalsRowDxfId="104"/>
    <tableColumn id="8" xr3:uid="{8AB16AF1-4843-49E5-895B-719A64B46C50}" name="cedula" dataDxfId="103" totalsRowDxfId="102"/>
    <tableColumn id="3" xr3:uid="{1C4197BF-55FC-4A56-9D2C-F731945B237D}" name="prog" dataDxfId="101" totalsRowDxfId="100"/>
    <tableColumn id="4" xr3:uid="{C9118CE9-B5A5-40C3-BFFC-E4E8CE3CD7AD}" name="CODIGO" dataDxfId="99" totalsRowDxfId="98">
      <calculatedColumnFormula>Tabla15[[#This Row],[cedula]]&amp;Tabla15[[#This Row],[prog]]&amp;LEFT(Tabla15[[#This Row],[TIPO]],3)</calculatedColumnFormula>
    </tableColumn>
    <tableColumn id="7" xr3:uid="{9EC85789-9F76-4173-8005-A56085586AD7}" name="nombre" dataDxfId="97" totalsRowDxfId="96">
      <calculatedColumnFormula>_xlfn.XLOOKUP(Tabla15[[#This Row],[cedula]],Tabla8[Numero Documento],Tabla8[Empleado])</calculatedColumnFormula>
    </tableColumn>
    <tableColumn id="10" xr3:uid="{3998DD32-7466-4F91-92CD-AB14A338CD43}" name="cargo" dataDxfId="95" totalsRowDxfId="94"/>
    <tableColumn id="11" xr3:uid="{DBA53FB6-0157-4546-8F9E-8DE2F90F7C8B}" name="nomdepto" totalsRowFunction="count" dataDxfId="93" totalsRowDxfId="92"/>
    <tableColumn id="2" xr3:uid="{096BC63F-E8BD-4B1D-AD07-D378A4718A0D}" name="TIPO" dataDxfId="91" totalsRowDxfId="90"/>
    <tableColumn id="6" xr3:uid="{E928C26A-38EB-4F0F-89EC-B79C4BC5F55C}" name="CARRERA" dataDxfId="89" totalsRowDxfId="88">
      <calculatedColumnFormula>_xlfn.XLOOKUP(Tabla15[[#This Row],[cedula]],TCARRERA[CEDULA],TCARRERA[CATEGORIA DEL SERVIDOR],0)</calculatedColumnFormula>
    </tableColumn>
    <tableColumn id="5" xr3:uid="{0F4ECC34-EC6D-4E8C-8D98-F96EB1EFCBFB}" name="STATUS_01" dataDxfId="87" totalsRowDxfId="86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85" totalsRowDxfId="84">
      <calculatedColumnFormula>IF(ISTEXT(Tabla15[[#This Row],[CARRERA]]),Tabla15[[#This Row],[CARRERA]],Tabla15[[#This Row],[STATUS_01]])</calculatedColumnFormula>
    </tableColumn>
    <tableColumn id="14" xr3:uid="{C6BA935D-53F2-40B2-B08D-0B779BC4FA03}" name="sbruto" totalsRowFunction="sum" dataDxfId="83" totalsRowDxfId="82"/>
    <tableColumn id="26" xr3:uid="{3DF88EB7-FDCE-4A56-9158-4D66BDD122E4}" name="ISR" dataDxfId="81" totalsRowDxfId="80"/>
    <tableColumn id="28" xr3:uid="{8862E14C-9F5C-4468-A0E6-B67D0AF3911D}" name="SFS" dataDxfId="79" totalsRowDxfId="78"/>
    <tableColumn id="20" xr3:uid="{E495B203-46D6-4462-8BE9-4D500531BB08}" name="AFP" dataDxfId="77" totalsRowDxfId="76"/>
    <tableColumn id="15" xr3:uid="{95090E25-A9A6-4F45-8831-0D304CC2DB73}" name="OTROS DESC" dataDxfId="75" totalsRowDxfId="74">
      <calculatedColumnFormula>Tabla15[[#This Row],[sbruto]]-SUM(Tabla15[[#This Row],[ISR]:[AFP]])-Tabla15[[#This Row],[sneto]]</calculatedColumnFormula>
    </tableColumn>
    <tableColumn id="16" xr3:uid="{12A75ED1-9E24-4696-8D25-2D3E173F6B79}" name="sneto" dataDxfId="73" totalsRowDxfId="72"/>
    <tableColumn id="18" xr3:uid="{20FAB73F-1817-4A0A-A14F-575C853C9BE1}" name="GEN" dataDxfId="71" totalsRowDxfId="70">
      <calculatedColumnFormula>_xlfn.XLOOKUP(Tabla15[[#This Row],[cedula]],Tabla22[NODOC],Tabla22[GENERO])</calculatedColumnFormula>
    </tableColumn>
    <tableColumn id="17" xr3:uid="{FDCC6113-679E-463A-AAF3-720DBC798C2A}" name="CODLUGAR" dataDxfId="69" totalsRowDxfId="68">
      <calculatedColumnFormula>_xlfn.XLOOKUP(Tabla15[[#This Row],[nomdepto]],Tabla21[LUGAR],Tabla21[CODLUGAR])</calculatedColumnFormula>
    </tableColumn>
    <tableColumn id="12" xr3:uid="{49FEB489-B885-4405-9D39-5BF4C0405845}" name="NO" totalsRowFunction="sum" dataDxfId="67" totalsRowDxfId="6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61" dataDxfId="60">
  <autoFilter ref="A1:B5" xr:uid="{52FC4E7A-591C-417D-A496-33D65A2274FF}"/>
  <tableColumns count="2">
    <tableColumn id="1" xr3:uid="{694960F4-B132-428F-B624-5EEBE38DEF5C}" name="Tipo Empleado" dataDxfId="59"/>
    <tableColumn id="2" xr3:uid="{6D7D146D-5203-498C-80E2-29FCFEF0F886}" name="cta" dataDxfId="5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3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>
      <selection activeCell="C357" sqref="C357:C360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7" t="s">
        <v>1681</v>
      </c>
      <c r="B1" t="s">
        <v>1690</v>
      </c>
      <c r="C1" t="s">
        <v>1688</v>
      </c>
    </row>
    <row r="2" spans="1:3">
      <c r="A2" t="s">
        <v>920</v>
      </c>
      <c r="B2" t="s">
        <v>920</v>
      </c>
      <c r="C2" t="s">
        <v>1471</v>
      </c>
    </row>
    <row r="3" spans="1:3">
      <c r="A3" t="s">
        <v>7</v>
      </c>
      <c r="B3" t="s">
        <v>7</v>
      </c>
      <c r="C3" t="s">
        <v>1473</v>
      </c>
    </row>
    <row r="4" spans="1:3">
      <c r="A4" t="s">
        <v>1063</v>
      </c>
      <c r="B4" t="s">
        <v>1063</v>
      </c>
      <c r="C4" t="s">
        <v>1472</v>
      </c>
    </row>
    <row r="5" spans="1:3">
      <c r="A5" t="s">
        <v>18</v>
      </c>
      <c r="B5" t="s">
        <v>18</v>
      </c>
      <c r="C5" t="s">
        <v>1474</v>
      </c>
    </row>
    <row r="6" spans="1:3">
      <c r="A6" t="s">
        <v>73</v>
      </c>
      <c r="B6" t="s">
        <v>73</v>
      </c>
      <c r="C6" t="s">
        <v>1429</v>
      </c>
    </row>
    <row r="7" spans="1:3">
      <c r="A7" t="s">
        <v>106</v>
      </c>
      <c r="B7" t="s">
        <v>106</v>
      </c>
      <c r="C7" t="s">
        <v>1435</v>
      </c>
    </row>
    <row r="8" spans="1:3">
      <c r="A8" t="s">
        <v>142</v>
      </c>
      <c r="B8" t="s">
        <v>1657</v>
      </c>
      <c r="C8" t="s">
        <v>1428</v>
      </c>
    </row>
    <row r="9" spans="1:3">
      <c r="A9" t="s">
        <v>181</v>
      </c>
      <c r="B9" t="s">
        <v>1661</v>
      </c>
      <c r="C9" t="s">
        <v>1430</v>
      </c>
    </row>
    <row r="10" spans="1:3">
      <c r="A10" t="s">
        <v>1684</v>
      </c>
      <c r="B10" t="s">
        <v>1705</v>
      </c>
      <c r="C10" t="s">
        <v>1459</v>
      </c>
    </row>
    <row r="11" spans="1:3">
      <c r="A11" t="s">
        <v>186</v>
      </c>
      <c r="B11" t="s">
        <v>186</v>
      </c>
      <c r="C11" t="s">
        <v>1464</v>
      </c>
    </row>
    <row r="12" spans="1:3">
      <c r="A12" t="s">
        <v>189</v>
      </c>
      <c r="B12" t="s">
        <v>189</v>
      </c>
      <c r="C12" t="s">
        <v>1457</v>
      </c>
    </row>
    <row r="13" spans="1:3">
      <c r="A13" t="s">
        <v>201</v>
      </c>
      <c r="B13" t="s">
        <v>201</v>
      </c>
      <c r="C13" t="s">
        <v>1436</v>
      </c>
    </row>
    <row r="14" spans="1:3">
      <c r="A14" t="s">
        <v>204</v>
      </c>
      <c r="B14" t="s">
        <v>204</v>
      </c>
      <c r="C14" t="s">
        <v>2467</v>
      </c>
    </row>
    <row r="15" spans="1:3">
      <c r="A15" t="s">
        <v>210</v>
      </c>
      <c r="B15" t="s">
        <v>210</v>
      </c>
      <c r="C15" t="s">
        <v>1437</v>
      </c>
    </row>
    <row r="16" spans="1:3">
      <c r="A16" t="s">
        <v>1685</v>
      </c>
      <c r="B16" t="s">
        <v>1670</v>
      </c>
      <c r="C16" t="s">
        <v>1475</v>
      </c>
    </row>
    <row r="17" spans="1:3">
      <c r="A17" t="s">
        <v>1682</v>
      </c>
      <c r="B17" t="s">
        <v>1666</v>
      </c>
      <c r="C17" t="s">
        <v>1431</v>
      </c>
    </row>
    <row r="18" spans="1:3">
      <c r="A18" t="s">
        <v>221</v>
      </c>
      <c r="B18" t="s">
        <v>221</v>
      </c>
      <c r="C18" t="s">
        <v>1451</v>
      </c>
    </row>
    <row r="19" spans="1:3">
      <c r="A19" t="s">
        <v>227</v>
      </c>
      <c r="B19" t="s">
        <v>227</v>
      </c>
      <c r="C19" t="s">
        <v>1420</v>
      </c>
    </row>
    <row r="20" spans="1:3">
      <c r="A20" t="s">
        <v>231</v>
      </c>
      <c r="B20" t="s">
        <v>231</v>
      </c>
      <c r="C20" t="s">
        <v>1458</v>
      </c>
    </row>
    <row r="21" spans="1:3">
      <c r="A21" t="s">
        <v>234</v>
      </c>
      <c r="B21" t="s">
        <v>234</v>
      </c>
      <c r="C21" t="s">
        <v>1441</v>
      </c>
    </row>
    <row r="22" spans="1:3">
      <c r="A22" t="s">
        <v>241</v>
      </c>
      <c r="B22" t="s">
        <v>1665</v>
      </c>
      <c r="C22" t="s">
        <v>1418</v>
      </c>
    </row>
    <row r="23" spans="1:3">
      <c r="A23" t="s">
        <v>1686</v>
      </c>
      <c r="B23" t="s">
        <v>1669</v>
      </c>
      <c r="C23" t="s">
        <v>1468</v>
      </c>
    </row>
    <row r="24" spans="1:3">
      <c r="A24" t="s">
        <v>250</v>
      </c>
      <c r="B24" t="s">
        <v>250</v>
      </c>
      <c r="C24" t="s">
        <v>1440</v>
      </c>
    </row>
    <row r="25" spans="1:3">
      <c r="A25" t="s">
        <v>253</v>
      </c>
      <c r="B25" t="s">
        <v>1655</v>
      </c>
      <c r="C25" t="s">
        <v>1426</v>
      </c>
    </row>
    <row r="26" spans="1:3">
      <c r="A26" t="s">
        <v>1683</v>
      </c>
      <c r="B26" t="s">
        <v>1668</v>
      </c>
      <c r="C26" t="s">
        <v>1463</v>
      </c>
    </row>
    <row r="27" spans="1:3">
      <c r="A27" t="s">
        <v>261</v>
      </c>
      <c r="B27" t="s">
        <v>261</v>
      </c>
      <c r="C27" t="s">
        <v>1432</v>
      </c>
    </row>
    <row r="28" spans="1:3">
      <c r="A28" t="s">
        <v>265</v>
      </c>
      <c r="B28" t="s">
        <v>1654</v>
      </c>
      <c r="C28" t="s">
        <v>1470</v>
      </c>
    </row>
    <row r="29" spans="1:3">
      <c r="A29" t="s">
        <v>269</v>
      </c>
      <c r="B29" t="s">
        <v>269</v>
      </c>
      <c r="C29" t="s">
        <v>1456</v>
      </c>
    </row>
    <row r="30" spans="1:3">
      <c r="A30" t="s">
        <v>272</v>
      </c>
      <c r="B30" t="s">
        <v>1672</v>
      </c>
      <c r="C30" t="s">
        <v>1438</v>
      </c>
    </row>
    <row r="31" spans="1:3">
      <c r="A31" t="s">
        <v>273</v>
      </c>
      <c r="B31" t="s">
        <v>273</v>
      </c>
      <c r="C31" t="s">
        <v>1454</v>
      </c>
    </row>
    <row r="32" spans="1:3">
      <c r="A32" t="s">
        <v>277</v>
      </c>
      <c r="B32" t="s">
        <v>277</v>
      </c>
      <c r="C32" t="s">
        <v>1466</v>
      </c>
    </row>
    <row r="33" spans="1:3">
      <c r="A33" t="s">
        <v>282</v>
      </c>
      <c r="B33" t="s">
        <v>282</v>
      </c>
      <c r="C33" t="s">
        <v>1413</v>
      </c>
    </row>
    <row r="34" spans="1:3">
      <c r="A34" t="s">
        <v>293</v>
      </c>
      <c r="B34" t="s">
        <v>293</v>
      </c>
      <c r="C34" t="s">
        <v>1449</v>
      </c>
    </row>
    <row r="35" spans="1:3">
      <c r="A35" t="s">
        <v>1381</v>
      </c>
      <c r="B35" t="s">
        <v>930</v>
      </c>
      <c r="C35" t="s">
        <v>1424</v>
      </c>
    </row>
    <row r="36" spans="1:3">
      <c r="A36" t="s">
        <v>1687</v>
      </c>
      <c r="B36" t="s">
        <v>930</v>
      </c>
      <c r="C36" t="s">
        <v>1424</v>
      </c>
    </row>
    <row r="37" spans="1:3">
      <c r="A37" t="s">
        <v>295</v>
      </c>
      <c r="B37" t="s">
        <v>1663</v>
      </c>
      <c r="C37" t="s">
        <v>1447</v>
      </c>
    </row>
    <row r="38" spans="1:3">
      <c r="A38" t="s">
        <v>299</v>
      </c>
      <c r="B38" t="s">
        <v>299</v>
      </c>
      <c r="C38" t="s">
        <v>1452</v>
      </c>
    </row>
    <row r="39" spans="1:3">
      <c r="A39" t="s">
        <v>302</v>
      </c>
      <c r="B39" t="s">
        <v>302</v>
      </c>
      <c r="C39" t="s">
        <v>1433</v>
      </c>
    </row>
    <row r="40" spans="1:3">
      <c r="A40" t="s">
        <v>309</v>
      </c>
      <c r="B40" t="s">
        <v>309</v>
      </c>
      <c r="C40" t="s">
        <v>1423</v>
      </c>
    </row>
    <row r="41" spans="1:3">
      <c r="A41" t="s">
        <v>312</v>
      </c>
      <c r="B41" t="s">
        <v>312</v>
      </c>
      <c r="C41" t="s">
        <v>1439</v>
      </c>
    </row>
    <row r="42" spans="1:3">
      <c r="A42" t="s">
        <v>321</v>
      </c>
      <c r="B42" t="s">
        <v>321</v>
      </c>
      <c r="C42" t="s">
        <v>1461</v>
      </c>
    </row>
    <row r="43" spans="1:3">
      <c r="A43" t="s">
        <v>1609</v>
      </c>
      <c r="B43" t="s">
        <v>1609</v>
      </c>
      <c r="C43" t="s">
        <v>1524</v>
      </c>
    </row>
    <row r="44" spans="1:3">
      <c r="A44" t="s">
        <v>324</v>
      </c>
      <c r="B44" t="s">
        <v>324</v>
      </c>
      <c r="C44" t="s">
        <v>1467</v>
      </c>
    </row>
    <row r="45" spans="1:3">
      <c r="A45" t="s">
        <v>331</v>
      </c>
      <c r="B45" t="s">
        <v>331</v>
      </c>
      <c r="C45" t="s">
        <v>1425</v>
      </c>
    </row>
    <row r="46" spans="1:3">
      <c r="A46" t="s">
        <v>334</v>
      </c>
      <c r="B46" t="s">
        <v>334</v>
      </c>
      <c r="C46" t="s">
        <v>1415</v>
      </c>
    </row>
    <row r="47" spans="1:3">
      <c r="A47" t="s">
        <v>461</v>
      </c>
      <c r="B47" t="s">
        <v>461</v>
      </c>
      <c r="C47" t="s">
        <v>1460</v>
      </c>
    </row>
    <row r="48" spans="1:3">
      <c r="A48" t="s">
        <v>467</v>
      </c>
      <c r="B48" t="s">
        <v>467</v>
      </c>
      <c r="C48" t="s">
        <v>1443</v>
      </c>
    </row>
    <row r="49" spans="1:3">
      <c r="A49" t="s">
        <v>482</v>
      </c>
      <c r="B49" t="s">
        <v>1658</v>
      </c>
      <c r="C49" t="s">
        <v>1422</v>
      </c>
    </row>
    <row r="50" spans="1:3">
      <c r="A50" t="s">
        <v>542</v>
      </c>
      <c r="B50" t="s">
        <v>542</v>
      </c>
      <c r="C50" t="s">
        <v>1434</v>
      </c>
    </row>
    <row r="51" spans="1:3">
      <c r="A51" t="s">
        <v>559</v>
      </c>
      <c r="B51" t="s">
        <v>559</v>
      </c>
      <c r="C51" t="s">
        <v>1469</v>
      </c>
    </row>
    <row r="52" spans="1:3">
      <c r="A52" t="s">
        <v>562</v>
      </c>
      <c r="B52" t="s">
        <v>562</v>
      </c>
      <c r="C52" t="s">
        <v>1465</v>
      </c>
    </row>
    <row r="53" spans="1:3">
      <c r="A53" t="s">
        <v>566</v>
      </c>
      <c r="B53" t="s">
        <v>566</v>
      </c>
      <c r="C53" t="s">
        <v>1453</v>
      </c>
    </row>
    <row r="54" spans="1:3">
      <c r="A54" t="s">
        <v>581</v>
      </c>
      <c r="B54" t="s">
        <v>581</v>
      </c>
      <c r="C54" t="s">
        <v>1416</v>
      </c>
    </row>
    <row r="55" spans="1:3">
      <c r="A55" t="s">
        <v>591</v>
      </c>
      <c r="B55" t="s">
        <v>591</v>
      </c>
      <c r="C55" t="s">
        <v>1419</v>
      </c>
    </row>
    <row r="56" spans="1:3">
      <c r="A56" t="s">
        <v>930</v>
      </c>
      <c r="B56" t="s">
        <v>930</v>
      </c>
      <c r="C56" t="s">
        <v>1424</v>
      </c>
    </row>
    <row r="57" spans="1:3">
      <c r="A57" t="s">
        <v>664</v>
      </c>
      <c r="B57" t="s">
        <v>664</v>
      </c>
      <c r="C57" t="s">
        <v>1448</v>
      </c>
    </row>
    <row r="58" spans="1:3">
      <c r="A58" t="s">
        <v>968</v>
      </c>
      <c r="B58" t="s">
        <v>968</v>
      </c>
      <c r="C58" t="s">
        <v>1446</v>
      </c>
    </row>
    <row r="59" spans="1:3">
      <c r="A59" t="s">
        <v>1031</v>
      </c>
      <c r="B59" t="s">
        <v>1656</v>
      </c>
      <c r="C59" t="s">
        <v>1427</v>
      </c>
    </row>
    <row r="60" spans="1:3">
      <c r="A60" t="s">
        <v>929</v>
      </c>
      <c r="B60" t="s">
        <v>929</v>
      </c>
      <c r="C60" t="s">
        <v>1442</v>
      </c>
    </row>
    <row r="61" spans="1:3">
      <c r="A61" t="s">
        <v>667</v>
      </c>
      <c r="B61" t="s">
        <v>667</v>
      </c>
      <c r="C61" t="s">
        <v>1450</v>
      </c>
    </row>
    <row r="62" spans="1:3">
      <c r="A62" t="s">
        <v>686</v>
      </c>
      <c r="B62" t="s">
        <v>686</v>
      </c>
      <c r="C62" t="s">
        <v>1417</v>
      </c>
    </row>
    <row r="63" spans="1:3">
      <c r="A63" t="s">
        <v>765</v>
      </c>
      <c r="B63" t="s">
        <v>1659</v>
      </c>
      <c r="C63" t="s">
        <v>1414</v>
      </c>
    </row>
    <row r="64" spans="1:3">
      <c r="A64" t="s">
        <v>802</v>
      </c>
      <c r="B64" t="s">
        <v>1664</v>
      </c>
      <c r="C64" t="s">
        <v>1421</v>
      </c>
    </row>
    <row r="65" spans="1:3">
      <c r="A65" t="s">
        <v>806</v>
      </c>
      <c r="B65" t="s">
        <v>806</v>
      </c>
      <c r="C65" t="s">
        <v>1462</v>
      </c>
    </row>
    <row r="66" spans="1:3">
      <c r="A66" t="s">
        <v>809</v>
      </c>
      <c r="B66" t="s">
        <v>809</v>
      </c>
      <c r="C66" t="s">
        <v>1455</v>
      </c>
    </row>
    <row r="67" spans="1:3">
      <c r="A67" t="s">
        <v>846</v>
      </c>
      <c r="B67" t="s">
        <v>1662</v>
      </c>
      <c r="C67" t="s">
        <v>1444</v>
      </c>
    </row>
    <row r="68" spans="1:3">
      <c r="A68" t="s">
        <v>848</v>
      </c>
      <c r="B68" t="s">
        <v>1660</v>
      </c>
      <c r="C68" t="s">
        <v>1445</v>
      </c>
    </row>
    <row r="69" spans="1:3">
      <c r="A69" s="37" t="s">
        <v>2338</v>
      </c>
      <c r="B69" t="s">
        <v>2338</v>
      </c>
      <c r="C69" t="s">
        <v>1424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5739-6D78-4A72-8E2E-3B396D986881}">
  <sheetPr>
    <tabColor rgb="FF00B0F0"/>
    <pageSetUpPr fitToPage="1"/>
  </sheetPr>
  <dimension ref="A1:N574"/>
  <sheetViews>
    <sheetView tabSelected="1" zoomScaleNormal="100" zoomScaleSheetLayoutView="100" workbookViewId="0">
      <selection activeCell="B21" sqref="B21"/>
    </sheetView>
  </sheetViews>
  <sheetFormatPr baseColWidth="10" defaultRowHeight="15"/>
  <cols>
    <col min="1" max="1" width="35.7109375" customWidth="1"/>
    <col min="2" max="2" width="48.7109375" customWidth="1"/>
    <col min="3" max="3" width="32.85546875" customWidth="1"/>
    <col min="4" max="4" width="19.42578125" customWidth="1"/>
    <col min="5" max="5" width="16.7109375" customWidth="1"/>
    <col min="6" max="6" width="10.7109375" bestFit="1" customWidth="1"/>
    <col min="7" max="7" width="14.42578125" style="17" customWidth="1"/>
    <col min="8" max="8" width="12.42578125" style="17" bestFit="1" customWidth="1"/>
    <col min="9" max="10" width="12" style="17" customWidth="1"/>
    <col min="11" max="11" width="15.5703125" style="17" bestFit="1" customWidth="1"/>
    <col min="12" max="12" width="13.42578125" style="17" customWidth="1"/>
    <col min="13" max="13" width="7.42578125" bestFit="1" customWidth="1"/>
    <col min="14" max="14" width="12.42578125" bestFit="1" customWidth="1"/>
  </cols>
  <sheetData>
    <row r="1" spans="1:14">
      <c r="A1">
        <v>3</v>
      </c>
      <c r="L1" s="88">
        <v>45089</v>
      </c>
      <c r="M1" s="18"/>
      <c r="N1" s="19"/>
    </row>
    <row r="2" spans="1:14">
      <c r="C2" s="20"/>
      <c r="D2" s="20"/>
      <c r="E2" s="20"/>
      <c r="F2" s="20"/>
      <c r="G2" s="21"/>
      <c r="H2" s="21"/>
      <c r="I2" s="21"/>
      <c r="J2" s="21"/>
      <c r="K2" s="21"/>
      <c r="L2" s="21"/>
      <c r="M2" s="20"/>
      <c r="N2" s="20"/>
    </row>
    <row r="3" spans="1:14">
      <c r="B3" s="22" t="s">
        <v>0</v>
      </c>
      <c r="D3" s="22"/>
      <c r="E3" s="20"/>
      <c r="F3" s="20"/>
      <c r="G3" s="21"/>
      <c r="H3" s="21"/>
      <c r="I3" s="21"/>
      <c r="J3" s="21"/>
      <c r="K3" s="21"/>
      <c r="L3" s="21"/>
      <c r="M3" s="20"/>
      <c r="N3" s="20"/>
    </row>
    <row r="4" spans="1:14">
      <c r="B4" s="23" t="s">
        <v>1</v>
      </c>
      <c r="D4" s="23"/>
      <c r="E4" s="20"/>
      <c r="F4" s="20"/>
      <c r="G4" s="21"/>
      <c r="H4" s="21"/>
      <c r="I4" s="21"/>
      <c r="J4" s="21"/>
      <c r="K4" s="21"/>
      <c r="L4" s="21"/>
      <c r="M4" s="20"/>
      <c r="N4" s="20"/>
    </row>
    <row r="5" spans="1:14" ht="21.75" customHeight="1">
      <c r="B5" s="24" t="s">
        <v>5976</v>
      </c>
      <c r="D5" s="24"/>
      <c r="E5" s="20"/>
      <c r="F5" s="20"/>
      <c r="G5" s="21"/>
      <c r="H5" s="21"/>
      <c r="I5" s="21"/>
      <c r="J5" s="21"/>
      <c r="K5" s="21"/>
      <c r="L5" s="21"/>
      <c r="M5" s="20"/>
      <c r="N5" s="20"/>
    </row>
    <row r="6" spans="1:14" ht="21" customHeight="1">
      <c r="A6" s="30"/>
      <c r="B6" s="30"/>
      <c r="C6" s="30"/>
      <c r="D6" s="30"/>
      <c r="E6" s="30"/>
      <c r="F6" s="30"/>
      <c r="G6" s="31"/>
      <c r="H6" s="31"/>
      <c r="I6" s="31"/>
      <c r="J6" s="31"/>
      <c r="K6" s="31"/>
      <c r="L6" s="31"/>
      <c r="M6" s="30"/>
    </row>
    <row r="7" spans="1:14" s="25" customFormat="1" ht="30">
      <c r="A7" s="32" t="s">
        <v>1401</v>
      </c>
      <c r="B7" s="32" t="s">
        <v>2</v>
      </c>
      <c r="C7" s="32" t="s">
        <v>1476</v>
      </c>
      <c r="D7" s="32" t="s">
        <v>1478</v>
      </c>
      <c r="E7" s="33" t="s">
        <v>866</v>
      </c>
      <c r="F7" s="33" t="s">
        <v>867</v>
      </c>
      <c r="G7" s="34" t="s">
        <v>1353</v>
      </c>
      <c r="H7" s="34" t="s">
        <v>3</v>
      </c>
      <c r="I7" s="34" t="s">
        <v>4</v>
      </c>
      <c r="J7" s="34" t="s">
        <v>5</v>
      </c>
      <c r="K7" s="34" t="s">
        <v>1396</v>
      </c>
      <c r="L7" s="34" t="s">
        <v>1477</v>
      </c>
      <c r="M7" s="33" t="s">
        <v>1350</v>
      </c>
    </row>
    <row r="8" spans="1:14" s="25" customFormat="1">
      <c r="A8" s="5" t="s">
        <v>1603</v>
      </c>
      <c r="B8" s="5" t="s">
        <v>1604</v>
      </c>
      <c r="C8" s="7" t="s">
        <v>930</v>
      </c>
      <c r="D8" s="8" t="s">
        <v>2696</v>
      </c>
      <c r="E8" s="12">
        <f>_xlfn.XLOOKUP(TJULIO4661019[[#This Row],[NOMBRE Y APELLIDO]],TFECHAS[NOMBRE Y APELLIDO],TFECHAS[DESDE],"BUSCAR")</f>
        <v>45047</v>
      </c>
      <c r="F8" s="12">
        <f>_xlfn.XLOOKUP(TJULIO4661019[[#This Row],[NOMBRE Y APELLIDO]],TFECHAS[NOMBRE Y APELLIDO],TFECHAS[HASTA],"BUSCAR")</f>
        <v>45231</v>
      </c>
      <c r="G8" s="13">
        <v>115000</v>
      </c>
      <c r="H8" s="14">
        <v>15633.74</v>
      </c>
      <c r="I8" s="14">
        <v>3496</v>
      </c>
      <c r="J8" s="14">
        <v>3300.5</v>
      </c>
      <c r="K8" s="14">
        <v>25.000000000014552</v>
      </c>
      <c r="L8" s="14">
        <v>92544.76</v>
      </c>
      <c r="M8" s="9" t="s">
        <v>1351</v>
      </c>
    </row>
    <row r="9" spans="1:14" s="25" customFormat="1">
      <c r="A9" s="5" t="s">
        <v>2468</v>
      </c>
      <c r="B9" s="5" t="s">
        <v>100</v>
      </c>
      <c r="C9" s="7" t="s">
        <v>930</v>
      </c>
      <c r="D9" s="8" t="s">
        <v>2696</v>
      </c>
      <c r="E9" s="12">
        <f>_xlfn.XLOOKUP(TJULIO4661019[[#This Row],[NOMBRE Y APELLIDO]],TFECHAS[NOMBRE Y APELLIDO],TFECHAS[DESDE],"BUSCAR")</f>
        <v>44896</v>
      </c>
      <c r="F9" s="12">
        <f>_xlfn.XLOOKUP(TJULIO4661019[[#This Row],[NOMBRE Y APELLIDO]],TFECHAS[NOMBRE Y APELLIDO],TFECHAS[HASTA],"BUSCAR")</f>
        <v>45078</v>
      </c>
      <c r="G9" s="13">
        <v>90000</v>
      </c>
      <c r="H9" s="14">
        <v>9753.09</v>
      </c>
      <c r="I9" s="14">
        <v>2736</v>
      </c>
      <c r="J9" s="14">
        <v>2583</v>
      </c>
      <c r="K9" s="14">
        <v>25</v>
      </c>
      <c r="L9" s="14">
        <v>74902.91</v>
      </c>
      <c r="M9" s="9" t="s">
        <v>1352</v>
      </c>
    </row>
    <row r="10" spans="1:14">
      <c r="A10" s="5" t="s">
        <v>1068</v>
      </c>
      <c r="B10" s="5" t="s">
        <v>256</v>
      </c>
      <c r="C10" s="6" t="s">
        <v>930</v>
      </c>
      <c r="D10" s="8" t="s">
        <v>2696</v>
      </c>
      <c r="E10" s="12">
        <f>_xlfn.XLOOKUP(TJULIO4661019[[#This Row],[NOMBRE Y APELLIDO]],TFECHAS[NOMBRE Y APELLIDO],TFECHAS[DESDE],"BUSCAR")</f>
        <v>45047</v>
      </c>
      <c r="F10" s="12">
        <f>_xlfn.XLOOKUP(TJULIO4661019[[#This Row],[NOMBRE Y APELLIDO]],TFECHAS[NOMBRE Y APELLIDO],TFECHAS[HASTA],"BUSCAR")</f>
        <v>45231</v>
      </c>
      <c r="G10" s="13">
        <v>65000</v>
      </c>
      <c r="H10" s="14">
        <v>4427.58</v>
      </c>
      <c r="I10" s="14">
        <v>1976</v>
      </c>
      <c r="J10" s="14">
        <v>1865.5</v>
      </c>
      <c r="K10" s="14">
        <v>25</v>
      </c>
      <c r="L10" s="14">
        <v>56705.919999999998</v>
      </c>
      <c r="M10" s="10" t="s">
        <v>1351</v>
      </c>
    </row>
    <row r="11" spans="1:14">
      <c r="A11" s="5" t="s">
        <v>2821</v>
      </c>
      <c r="B11" s="5" t="s">
        <v>256</v>
      </c>
      <c r="C11" s="7" t="s">
        <v>930</v>
      </c>
      <c r="D11" s="8" t="s">
        <v>2696</v>
      </c>
      <c r="E11" s="12">
        <f>_xlfn.XLOOKUP(TJULIO4661019[[#This Row],[NOMBRE Y APELLIDO]],TFECHAS[NOMBRE Y APELLIDO],TFECHAS[DESDE],"BUSCAR")</f>
        <v>44896</v>
      </c>
      <c r="F11" s="12">
        <f>_xlfn.XLOOKUP(TJULIO4661019[[#This Row],[NOMBRE Y APELLIDO]],TFECHAS[NOMBRE Y APELLIDO],TFECHAS[HASTA],"BUSCAR")</f>
        <v>45078</v>
      </c>
      <c r="G11" s="13">
        <v>60000</v>
      </c>
      <c r="H11" s="14">
        <v>0.03</v>
      </c>
      <c r="I11" s="14">
        <v>1824</v>
      </c>
      <c r="J11" s="14">
        <v>1722</v>
      </c>
      <c r="K11" s="14">
        <v>25</v>
      </c>
      <c r="L11" s="14">
        <v>56428.97</v>
      </c>
      <c r="M11" s="9" t="s">
        <v>1351</v>
      </c>
      <c r="N11" s="26"/>
    </row>
    <row r="12" spans="1:14">
      <c r="A12" s="5" t="s">
        <v>2894</v>
      </c>
      <c r="B12" s="5" t="s">
        <v>100</v>
      </c>
      <c r="C12" s="8" t="s">
        <v>930</v>
      </c>
      <c r="D12" s="8" t="s">
        <v>2696</v>
      </c>
      <c r="E12" s="12">
        <f>_xlfn.XLOOKUP(TJULIO4661019[[#This Row],[NOMBRE Y APELLIDO]],TFECHAS[NOMBRE Y APELLIDO],TFECHAS[DESDE],"BUSCAR")</f>
        <v>44896</v>
      </c>
      <c r="F12" s="12">
        <f>_xlfn.XLOOKUP(TJULIO4661019[[#This Row],[NOMBRE Y APELLIDO]],TFECHAS[NOMBRE Y APELLIDO],TFECHAS[HASTA],"BUSCAR")</f>
        <v>45078</v>
      </c>
      <c r="G12" s="13">
        <v>50000</v>
      </c>
      <c r="H12" s="14">
        <v>0</v>
      </c>
      <c r="I12" s="14">
        <v>1520</v>
      </c>
      <c r="J12" s="14">
        <v>1435</v>
      </c>
      <c r="K12" s="14">
        <v>25</v>
      </c>
      <c r="L12" s="14">
        <v>47020</v>
      </c>
      <c r="M12" s="11" t="s">
        <v>1351</v>
      </c>
      <c r="N12" s="26"/>
    </row>
    <row r="13" spans="1:14">
      <c r="A13" s="5" t="s">
        <v>2903</v>
      </c>
      <c r="B13" s="5" t="s">
        <v>256</v>
      </c>
      <c r="C13" s="7" t="s">
        <v>930</v>
      </c>
      <c r="D13" s="8" t="s">
        <v>2696</v>
      </c>
      <c r="E13" s="12">
        <f>_xlfn.XLOOKUP(TJULIO4661019[[#This Row],[NOMBRE Y APELLIDO]],TFECHAS[NOMBRE Y APELLIDO],TFECHAS[DESDE],"BUSCAR")</f>
        <v>44896</v>
      </c>
      <c r="F13" s="12">
        <f>_xlfn.XLOOKUP(TJULIO4661019[[#This Row],[NOMBRE Y APELLIDO]],TFECHAS[NOMBRE Y APELLIDO],TFECHAS[HASTA],"BUSCAR")</f>
        <v>45078</v>
      </c>
      <c r="G13" s="13">
        <v>50000</v>
      </c>
      <c r="H13" s="14">
        <v>0</v>
      </c>
      <c r="I13" s="14">
        <v>1520</v>
      </c>
      <c r="J13" s="14">
        <v>1435</v>
      </c>
      <c r="K13" s="14">
        <v>25</v>
      </c>
      <c r="L13" s="14">
        <v>47020</v>
      </c>
      <c r="M13" s="9" t="s">
        <v>1351</v>
      </c>
      <c r="N13" s="26"/>
    </row>
    <row r="14" spans="1:14">
      <c r="A14" s="5" t="s">
        <v>2514</v>
      </c>
      <c r="B14" s="5" t="s">
        <v>2516</v>
      </c>
      <c r="C14" s="8" t="s">
        <v>930</v>
      </c>
      <c r="D14" s="8" t="s">
        <v>2696</v>
      </c>
      <c r="E14" s="12">
        <f>_xlfn.XLOOKUP(TJULIO4661019[[#This Row],[NOMBRE Y APELLIDO]],TFECHAS[NOMBRE Y APELLIDO],TFECHAS[DESDE],"BUSCAR")</f>
        <v>44958</v>
      </c>
      <c r="F14" s="12">
        <f>_xlfn.XLOOKUP(TJULIO4661019[[#This Row],[NOMBRE Y APELLIDO]],TFECHAS[NOMBRE Y APELLIDO],TFECHAS[HASTA],"BUSCAR")</f>
        <v>45139</v>
      </c>
      <c r="G14" s="51">
        <v>35000</v>
      </c>
      <c r="H14" s="52">
        <v>0</v>
      </c>
      <c r="I14" s="52">
        <v>1064</v>
      </c>
      <c r="J14" s="52">
        <v>1004.5</v>
      </c>
      <c r="K14" s="52">
        <v>25</v>
      </c>
      <c r="L14" s="52">
        <v>32906.5</v>
      </c>
      <c r="M14" s="11" t="s">
        <v>1352</v>
      </c>
      <c r="N14" s="26"/>
    </row>
    <row r="15" spans="1:14" ht="25.5">
      <c r="A15" s="5" t="s">
        <v>2930</v>
      </c>
      <c r="B15" s="5" t="s">
        <v>5195</v>
      </c>
      <c r="C15" s="8" t="s">
        <v>664</v>
      </c>
      <c r="D15" s="8" t="s">
        <v>2696</v>
      </c>
      <c r="E15" s="12">
        <f>_xlfn.XLOOKUP(TJULIO4661019[[#This Row],[NOMBRE Y APELLIDO]],TFECHAS[NOMBRE Y APELLIDO],TFECHAS[DESDE],"BUSCAR")</f>
        <v>44896</v>
      </c>
      <c r="F15" s="12">
        <f>_xlfn.XLOOKUP(TJULIO4661019[[#This Row],[NOMBRE Y APELLIDO]],TFECHAS[NOMBRE Y APELLIDO],TFECHAS[HASTA],"BUSCAR")</f>
        <v>45078</v>
      </c>
      <c r="G15" s="51">
        <v>45000</v>
      </c>
      <c r="H15" s="52">
        <v>0</v>
      </c>
      <c r="I15" s="52">
        <v>1368</v>
      </c>
      <c r="J15" s="52">
        <v>1291.5</v>
      </c>
      <c r="K15" s="52">
        <v>25</v>
      </c>
      <c r="L15" s="52">
        <v>42315.5</v>
      </c>
      <c r="M15" s="11" t="s">
        <v>1352</v>
      </c>
      <c r="N15" s="26"/>
    </row>
    <row r="16" spans="1:14" ht="25.5">
      <c r="A16" s="5" t="s">
        <v>977</v>
      </c>
      <c r="B16" s="5" t="s">
        <v>254</v>
      </c>
      <c r="C16" s="8" t="s">
        <v>1661</v>
      </c>
      <c r="D16" s="8" t="s">
        <v>2696</v>
      </c>
      <c r="E16" s="12">
        <f>_xlfn.XLOOKUP(TJULIO4661019[[#This Row],[NOMBRE Y APELLIDO]],TFECHAS[NOMBRE Y APELLIDO],TFECHAS[DESDE],"BUSCAR")</f>
        <v>45047</v>
      </c>
      <c r="F16" s="12">
        <f>_xlfn.XLOOKUP(TJULIO4661019[[#This Row],[NOMBRE Y APELLIDO]],TFECHAS[NOMBRE Y APELLIDO],TFECHAS[HASTA],"BUSCAR")</f>
        <v>45231</v>
      </c>
      <c r="G16" s="51">
        <v>70000</v>
      </c>
      <c r="H16" s="52">
        <v>2918.81</v>
      </c>
      <c r="I16" s="52">
        <v>2128</v>
      </c>
      <c r="J16" s="52">
        <v>2009</v>
      </c>
      <c r="K16" s="52">
        <v>1602.4500000000044</v>
      </c>
      <c r="L16" s="52">
        <v>61341.74</v>
      </c>
      <c r="M16" s="11" t="s">
        <v>1352</v>
      </c>
      <c r="N16" s="26"/>
    </row>
    <row r="17" spans="1:14" ht="25.5">
      <c r="A17" s="5" t="s">
        <v>2542</v>
      </c>
      <c r="B17" s="5" t="s">
        <v>100</v>
      </c>
      <c r="C17" s="7" t="s">
        <v>1661</v>
      </c>
      <c r="D17" s="8" t="s">
        <v>2696</v>
      </c>
      <c r="E17" s="12">
        <f>_xlfn.XLOOKUP(TJULIO4661019[[#This Row],[NOMBRE Y APELLIDO]],TFECHAS[NOMBRE Y APELLIDO],TFECHAS[DESDE],"BUSCAR")</f>
        <v>44986</v>
      </c>
      <c r="F17" s="12">
        <f>_xlfn.XLOOKUP(TJULIO4661019[[#This Row],[NOMBRE Y APELLIDO]],TFECHAS[NOMBRE Y APELLIDO],TFECHAS[HASTA],"BUSCAR")</f>
        <v>45170</v>
      </c>
      <c r="G17" s="13">
        <v>65000</v>
      </c>
      <c r="H17" s="14">
        <v>1907.79</v>
      </c>
      <c r="I17" s="14">
        <v>1976</v>
      </c>
      <c r="J17" s="14">
        <v>1865.5</v>
      </c>
      <c r="K17" s="14">
        <v>25</v>
      </c>
      <c r="L17" s="14">
        <v>59225.71</v>
      </c>
      <c r="M17" s="9" t="s">
        <v>1352</v>
      </c>
      <c r="N17" s="26"/>
    </row>
    <row r="18" spans="1:14" ht="25.5">
      <c r="A18" s="5" t="s">
        <v>5042</v>
      </c>
      <c r="B18" s="5" t="s">
        <v>100</v>
      </c>
      <c r="C18" s="8" t="s">
        <v>1661</v>
      </c>
      <c r="D18" s="8" t="s">
        <v>2696</v>
      </c>
      <c r="E18" s="12">
        <f>_xlfn.XLOOKUP(TJULIO4661019[[#This Row],[NOMBRE Y APELLIDO]],TFECHAS[NOMBRE Y APELLIDO],TFECHAS[DESDE],"BUSCAR")</f>
        <v>44986</v>
      </c>
      <c r="F18" s="12">
        <f>_xlfn.XLOOKUP(TJULIO4661019[[#This Row],[NOMBRE Y APELLIDO]],TFECHAS[NOMBRE Y APELLIDO],TFECHAS[HASTA],"BUSCAR")</f>
        <v>45170</v>
      </c>
      <c r="G18" s="13">
        <v>55000</v>
      </c>
      <c r="H18" s="14">
        <v>2559.6799999999998</v>
      </c>
      <c r="I18" s="14">
        <v>1672</v>
      </c>
      <c r="J18" s="14">
        <v>1578.5</v>
      </c>
      <c r="K18" s="14">
        <v>25</v>
      </c>
      <c r="L18" s="14">
        <v>49164.82</v>
      </c>
      <c r="M18" s="11" t="s">
        <v>1352</v>
      </c>
      <c r="N18" s="26"/>
    </row>
    <row r="19" spans="1:14" ht="25.5">
      <c r="A19" s="5" t="s">
        <v>2879</v>
      </c>
      <c r="B19" s="5" t="s">
        <v>2586</v>
      </c>
      <c r="C19" s="7" t="s">
        <v>1661</v>
      </c>
      <c r="D19" s="8" t="s">
        <v>2696</v>
      </c>
      <c r="E19" s="12">
        <f>_xlfn.XLOOKUP(TJULIO4661019[[#This Row],[NOMBRE Y APELLIDO]],TFECHAS[NOMBRE Y APELLIDO],TFECHAS[DESDE],"BUSCAR")</f>
        <v>44896</v>
      </c>
      <c r="F19" s="12">
        <f>_xlfn.XLOOKUP(TJULIO4661019[[#This Row],[NOMBRE Y APELLIDO]],TFECHAS[NOMBRE Y APELLIDO],TFECHAS[HASTA],"BUSCAR")</f>
        <v>45078</v>
      </c>
      <c r="G19" s="13">
        <v>45000</v>
      </c>
      <c r="H19" s="14">
        <v>0</v>
      </c>
      <c r="I19" s="14">
        <v>1368</v>
      </c>
      <c r="J19" s="14">
        <v>1291.5</v>
      </c>
      <c r="K19" s="14">
        <v>25</v>
      </c>
      <c r="L19" s="14">
        <v>42315.5</v>
      </c>
      <c r="M19" s="9" t="s">
        <v>1352</v>
      </c>
      <c r="N19" s="26"/>
    </row>
    <row r="20" spans="1:14" ht="25.5">
      <c r="A20" s="5" t="s">
        <v>1069</v>
      </c>
      <c r="B20" s="5" t="s">
        <v>1070</v>
      </c>
      <c r="C20" s="8" t="s">
        <v>1657</v>
      </c>
      <c r="D20" s="8" t="s">
        <v>2696</v>
      </c>
      <c r="E20" s="12">
        <f>_xlfn.XLOOKUP(TJULIO4661019[[#This Row],[NOMBRE Y APELLIDO]],TFECHAS[NOMBRE Y APELLIDO],TFECHAS[DESDE],"BUSCAR")</f>
        <v>45047</v>
      </c>
      <c r="F20" s="12">
        <f>_xlfn.XLOOKUP(TJULIO4661019[[#This Row],[NOMBRE Y APELLIDO]],TFECHAS[NOMBRE Y APELLIDO],TFECHAS[HASTA],"BUSCAR")</f>
        <v>45231</v>
      </c>
      <c r="G20" s="13">
        <v>135000</v>
      </c>
      <c r="H20" s="14">
        <v>20338.21</v>
      </c>
      <c r="I20" s="14">
        <v>4104</v>
      </c>
      <c r="J20" s="14">
        <v>3874.5</v>
      </c>
      <c r="K20" s="14">
        <v>25.000000000014552</v>
      </c>
      <c r="L20" s="14">
        <v>106658.29</v>
      </c>
      <c r="M20" s="11" t="s">
        <v>1351</v>
      </c>
      <c r="N20" s="26"/>
    </row>
    <row r="21" spans="1:14" ht="25.5">
      <c r="A21" s="5" t="s">
        <v>2817</v>
      </c>
      <c r="B21" s="5" t="s">
        <v>1481</v>
      </c>
      <c r="C21" s="8" t="s">
        <v>1657</v>
      </c>
      <c r="D21" s="8" t="s">
        <v>2696</v>
      </c>
      <c r="E21" s="12">
        <f>_xlfn.XLOOKUP(TJULIO4661019[[#This Row],[NOMBRE Y APELLIDO]],TFECHAS[NOMBRE Y APELLIDO],TFECHAS[DESDE],"BUSCAR")</f>
        <v>44896</v>
      </c>
      <c r="F21" s="12">
        <f>_xlfn.XLOOKUP(TJULIO4661019[[#This Row],[NOMBRE Y APELLIDO]],TFECHAS[NOMBRE Y APELLIDO],TFECHAS[HASTA],"BUSCAR")</f>
        <v>45078</v>
      </c>
      <c r="G21" s="51">
        <v>50000</v>
      </c>
      <c r="H21" s="52">
        <v>0</v>
      </c>
      <c r="I21" s="52">
        <v>1520</v>
      </c>
      <c r="J21" s="52">
        <v>1435</v>
      </c>
      <c r="K21" s="52">
        <v>3071</v>
      </c>
      <c r="L21" s="52">
        <v>43974</v>
      </c>
      <c r="M21" s="11" t="s">
        <v>1351</v>
      </c>
      <c r="N21" s="26"/>
    </row>
    <row r="22" spans="1:14" ht="25.5">
      <c r="A22" s="5" t="s">
        <v>2924</v>
      </c>
      <c r="B22" s="5" t="s">
        <v>2919</v>
      </c>
      <c r="C22" s="8" t="s">
        <v>1657</v>
      </c>
      <c r="D22" s="8" t="s">
        <v>2696</v>
      </c>
      <c r="E22" s="12">
        <f>_xlfn.XLOOKUP(TJULIO4661019[[#This Row],[NOMBRE Y APELLIDO]],TFECHAS[NOMBRE Y APELLIDO],TFECHAS[DESDE],"BUSCAR")</f>
        <v>44896</v>
      </c>
      <c r="F22" s="12">
        <f>_xlfn.XLOOKUP(TJULIO4661019[[#This Row],[NOMBRE Y APELLIDO]],TFECHAS[NOMBRE Y APELLIDO],TFECHAS[HASTA],"BUSCAR")</f>
        <v>45078</v>
      </c>
      <c r="G22" s="51">
        <v>36000</v>
      </c>
      <c r="H22" s="52">
        <v>0</v>
      </c>
      <c r="I22" s="52">
        <v>1094.4000000000001</v>
      </c>
      <c r="J22" s="52">
        <v>1033.2</v>
      </c>
      <c r="K22" s="52">
        <v>1151</v>
      </c>
      <c r="L22" s="52">
        <v>32721.4</v>
      </c>
      <c r="M22" s="11" t="s">
        <v>1352</v>
      </c>
      <c r="N22" s="26"/>
    </row>
    <row r="23" spans="1:14" ht="25.5">
      <c r="A23" s="5" t="s">
        <v>1371</v>
      </c>
      <c r="B23" s="5" t="s">
        <v>1344</v>
      </c>
      <c r="C23" s="8" t="s">
        <v>1657</v>
      </c>
      <c r="D23" s="8" t="s">
        <v>2696</v>
      </c>
      <c r="E23" s="12">
        <f>_xlfn.XLOOKUP(TJULIO4661019[[#This Row],[NOMBRE Y APELLIDO]],TFECHAS[NOMBRE Y APELLIDO],TFECHAS[DESDE],"BUSCAR")</f>
        <v>44986</v>
      </c>
      <c r="F23" s="12">
        <f>_xlfn.XLOOKUP(TJULIO4661019[[#This Row],[NOMBRE Y APELLIDO]],TFECHAS[NOMBRE Y APELLIDO],TFECHAS[HASTA],"BUSCAR")</f>
        <v>45170</v>
      </c>
      <c r="G23" s="51">
        <v>35000</v>
      </c>
      <c r="H23" s="52">
        <v>0</v>
      </c>
      <c r="I23" s="52">
        <v>1064</v>
      </c>
      <c r="J23" s="52">
        <v>1004.5</v>
      </c>
      <c r="K23" s="52">
        <v>25</v>
      </c>
      <c r="L23" s="52">
        <v>32906.5</v>
      </c>
      <c r="M23" s="11" t="s">
        <v>1351</v>
      </c>
      <c r="N23" s="26"/>
    </row>
    <row r="24" spans="1:14" ht="25.5">
      <c r="A24" s="5" t="s">
        <v>1369</v>
      </c>
      <c r="B24" s="5" t="s">
        <v>1344</v>
      </c>
      <c r="C24" s="8" t="s">
        <v>1657</v>
      </c>
      <c r="D24" s="8" t="s">
        <v>2696</v>
      </c>
      <c r="E24" s="12">
        <f>_xlfn.XLOOKUP(TJULIO4661019[[#This Row],[NOMBRE Y APELLIDO]],TFECHAS[NOMBRE Y APELLIDO],TFECHAS[DESDE],"BUSCAR")</f>
        <v>44986</v>
      </c>
      <c r="F24" s="12">
        <f>_xlfn.XLOOKUP(TJULIO4661019[[#This Row],[NOMBRE Y APELLIDO]],TFECHAS[NOMBRE Y APELLIDO],TFECHAS[HASTA],"BUSCAR")</f>
        <v>45170</v>
      </c>
      <c r="G24" s="13">
        <v>10000</v>
      </c>
      <c r="H24" s="14">
        <v>0</v>
      </c>
      <c r="I24" s="14">
        <v>304</v>
      </c>
      <c r="J24" s="14">
        <v>287</v>
      </c>
      <c r="K24" s="14">
        <v>25</v>
      </c>
      <c r="L24" s="14">
        <v>9384</v>
      </c>
      <c r="M24" s="11" t="s">
        <v>1351</v>
      </c>
      <c r="N24" s="26"/>
    </row>
    <row r="25" spans="1:14" ht="25.5">
      <c r="A25" s="5" t="s">
        <v>1370</v>
      </c>
      <c r="B25" s="5" t="s">
        <v>1344</v>
      </c>
      <c r="C25" s="8" t="s">
        <v>1657</v>
      </c>
      <c r="D25" s="8" t="s">
        <v>2696</v>
      </c>
      <c r="E25" s="12">
        <f>_xlfn.XLOOKUP(TJULIO4661019[[#This Row],[NOMBRE Y APELLIDO]],TFECHAS[NOMBRE Y APELLIDO],TFECHAS[DESDE],"BUSCAR")</f>
        <v>44986</v>
      </c>
      <c r="F25" s="12">
        <f>_xlfn.XLOOKUP(TJULIO4661019[[#This Row],[NOMBRE Y APELLIDO]],TFECHAS[NOMBRE Y APELLIDO],TFECHAS[HASTA],"BUSCAR")</f>
        <v>45170</v>
      </c>
      <c r="G25" s="13">
        <v>10000</v>
      </c>
      <c r="H25" s="14">
        <v>0</v>
      </c>
      <c r="I25" s="14">
        <v>304</v>
      </c>
      <c r="J25" s="14">
        <v>287</v>
      </c>
      <c r="K25" s="14">
        <v>25</v>
      </c>
      <c r="L25" s="14">
        <v>9384</v>
      </c>
      <c r="M25" s="11" t="s">
        <v>1351</v>
      </c>
      <c r="N25" s="26"/>
    </row>
    <row r="26" spans="1:14" ht="25.5">
      <c r="A26" s="5" t="s">
        <v>1372</v>
      </c>
      <c r="B26" s="5" t="s">
        <v>1344</v>
      </c>
      <c r="C26" s="7" t="s">
        <v>1657</v>
      </c>
      <c r="D26" s="8" t="s">
        <v>2696</v>
      </c>
      <c r="E26" s="12">
        <f>_xlfn.XLOOKUP(TJULIO4661019[[#This Row],[NOMBRE Y APELLIDO]],TFECHAS[NOMBRE Y APELLIDO],TFECHAS[DESDE],"BUSCAR")</f>
        <v>44986</v>
      </c>
      <c r="F26" s="12">
        <f>_xlfn.XLOOKUP(TJULIO4661019[[#This Row],[NOMBRE Y APELLIDO]],TFECHAS[NOMBRE Y APELLIDO],TFECHAS[HASTA],"BUSCAR")</f>
        <v>45170</v>
      </c>
      <c r="G26" s="13">
        <v>10000</v>
      </c>
      <c r="H26" s="14">
        <v>0</v>
      </c>
      <c r="I26" s="14">
        <v>304</v>
      </c>
      <c r="J26" s="14">
        <v>287</v>
      </c>
      <c r="K26" s="14">
        <v>25</v>
      </c>
      <c r="L26" s="14">
        <v>9384</v>
      </c>
      <c r="M26" s="9" t="s">
        <v>1352</v>
      </c>
      <c r="N26" s="26"/>
    </row>
    <row r="27" spans="1:14" ht="25.5">
      <c r="A27" s="5" t="s">
        <v>1387</v>
      </c>
      <c r="B27" s="5" t="s">
        <v>1344</v>
      </c>
      <c r="C27" s="8" t="s">
        <v>1657</v>
      </c>
      <c r="D27" s="8" t="s">
        <v>2696</v>
      </c>
      <c r="E27" s="12">
        <f>_xlfn.XLOOKUP(TJULIO4661019[[#This Row],[NOMBRE Y APELLIDO]],TFECHAS[NOMBRE Y APELLIDO],TFECHAS[DESDE],"BUSCAR")</f>
        <v>44986</v>
      </c>
      <c r="F27" s="12">
        <f>_xlfn.XLOOKUP(TJULIO4661019[[#This Row],[NOMBRE Y APELLIDO]],TFECHAS[NOMBRE Y APELLIDO],TFECHAS[HASTA],"BUSCAR")</f>
        <v>45170</v>
      </c>
      <c r="G27" s="51">
        <v>10000</v>
      </c>
      <c r="H27" s="52">
        <v>0</v>
      </c>
      <c r="I27" s="52">
        <v>304</v>
      </c>
      <c r="J27" s="52">
        <v>287</v>
      </c>
      <c r="K27" s="52">
        <v>25</v>
      </c>
      <c r="L27" s="52">
        <v>9384</v>
      </c>
      <c r="M27" s="11" t="s">
        <v>1351</v>
      </c>
      <c r="N27" s="26"/>
    </row>
    <row r="28" spans="1:14" ht="25.5">
      <c r="A28" s="5" t="s">
        <v>1392</v>
      </c>
      <c r="B28" s="5" t="s">
        <v>1344</v>
      </c>
      <c r="C28" s="8" t="s">
        <v>1657</v>
      </c>
      <c r="D28" s="8" t="s">
        <v>2696</v>
      </c>
      <c r="E28" s="12">
        <f>_xlfn.XLOOKUP(TJULIO4661019[[#This Row],[NOMBRE Y APELLIDO]],TFECHAS[NOMBRE Y APELLIDO],TFECHAS[DESDE],"BUSCAR")</f>
        <v>44986</v>
      </c>
      <c r="F28" s="12">
        <f>_xlfn.XLOOKUP(TJULIO4661019[[#This Row],[NOMBRE Y APELLIDO]],TFECHAS[NOMBRE Y APELLIDO],TFECHAS[HASTA],"BUSCAR")</f>
        <v>45170</v>
      </c>
      <c r="G28" s="13">
        <v>10000</v>
      </c>
      <c r="H28" s="35">
        <v>0</v>
      </c>
      <c r="I28" s="35">
        <v>304</v>
      </c>
      <c r="J28" s="35">
        <v>287</v>
      </c>
      <c r="K28" s="14">
        <v>25</v>
      </c>
      <c r="L28" s="14">
        <v>9384</v>
      </c>
      <c r="M28" s="11" t="s">
        <v>1352</v>
      </c>
      <c r="N28" s="26"/>
    </row>
    <row r="29" spans="1:14" ht="15" customHeight="1">
      <c r="A29" s="5" t="s">
        <v>3200</v>
      </c>
      <c r="B29" s="5" t="s">
        <v>129</v>
      </c>
      <c r="C29" s="8" t="s">
        <v>1654</v>
      </c>
      <c r="D29" s="8" t="s">
        <v>2696</v>
      </c>
      <c r="E29" s="12">
        <f>_xlfn.XLOOKUP(TJULIO4661019[[#This Row],[NOMBRE Y APELLIDO]],TFECHAS[NOMBRE Y APELLIDO],TFECHAS[DESDE],"BUSCAR")</f>
        <v>44986</v>
      </c>
      <c r="F29" s="12">
        <f>_xlfn.XLOOKUP(TJULIO4661019[[#This Row],[NOMBRE Y APELLIDO]],TFECHAS[NOMBRE Y APELLIDO],TFECHAS[HASTA],"BUSCAR")</f>
        <v>45170</v>
      </c>
      <c r="G29" s="13">
        <v>135000</v>
      </c>
      <c r="H29" s="14">
        <v>20338.240000000002</v>
      </c>
      <c r="I29" s="14">
        <v>4104</v>
      </c>
      <c r="J29" s="14">
        <v>3874.5</v>
      </c>
      <c r="K29" s="14">
        <v>25</v>
      </c>
      <c r="L29" s="14">
        <v>106658.26</v>
      </c>
      <c r="M29" s="11" t="s">
        <v>1351</v>
      </c>
      <c r="N29" s="26"/>
    </row>
    <row r="30" spans="1:14" ht="15" customHeight="1">
      <c r="A30" s="5" t="s">
        <v>3026</v>
      </c>
      <c r="B30" s="5" t="s">
        <v>1651</v>
      </c>
      <c r="C30" s="8" t="s">
        <v>1654</v>
      </c>
      <c r="D30" s="8" t="s">
        <v>2696</v>
      </c>
      <c r="E30" s="12">
        <f>_xlfn.XLOOKUP(TJULIO4661019[[#This Row],[NOMBRE Y APELLIDO]],TFECHAS[NOMBRE Y APELLIDO],TFECHAS[DESDE],"BUSCAR")</f>
        <v>44896</v>
      </c>
      <c r="F30" s="12">
        <f>_xlfn.XLOOKUP(TJULIO4661019[[#This Row],[NOMBRE Y APELLIDO]],TFECHAS[NOMBRE Y APELLIDO],TFECHAS[HASTA],"BUSCAR")</f>
        <v>45078</v>
      </c>
      <c r="G30" s="51">
        <v>45000</v>
      </c>
      <c r="H30" s="52">
        <v>0</v>
      </c>
      <c r="I30" s="52">
        <v>1368</v>
      </c>
      <c r="J30" s="52">
        <v>1291.5</v>
      </c>
      <c r="K30" s="52">
        <v>1602.4499999999971</v>
      </c>
      <c r="L30" s="52">
        <v>40738.050000000003</v>
      </c>
      <c r="M30" s="11" t="s">
        <v>1351</v>
      </c>
      <c r="N30" s="26"/>
    </row>
    <row r="31" spans="1:14" ht="15" customHeight="1">
      <c r="A31" s="5" t="s">
        <v>2540</v>
      </c>
      <c r="B31" s="5" t="s">
        <v>192</v>
      </c>
      <c r="C31" s="8" t="s">
        <v>1654</v>
      </c>
      <c r="D31" s="8" t="s">
        <v>2696</v>
      </c>
      <c r="E31" s="12">
        <f>_xlfn.XLOOKUP(TJULIO4661019[[#This Row],[NOMBRE Y APELLIDO]],TFECHAS[NOMBRE Y APELLIDO],TFECHAS[DESDE],"BUSCAR")</f>
        <v>44986</v>
      </c>
      <c r="F31" s="12">
        <f>_xlfn.XLOOKUP(TJULIO4661019[[#This Row],[NOMBRE Y APELLIDO]],TFECHAS[NOMBRE Y APELLIDO],TFECHAS[HASTA],"BUSCAR")</f>
        <v>45170</v>
      </c>
      <c r="G31" s="13">
        <v>30000</v>
      </c>
      <c r="H31" s="14">
        <v>0</v>
      </c>
      <c r="I31" s="14">
        <v>912</v>
      </c>
      <c r="J31" s="14">
        <v>861</v>
      </c>
      <c r="K31" s="14">
        <v>1071</v>
      </c>
      <c r="L31" s="14">
        <v>27156</v>
      </c>
      <c r="M31" s="11" t="s">
        <v>1352</v>
      </c>
      <c r="N31" s="26"/>
    </row>
    <row r="32" spans="1:14" ht="15" customHeight="1">
      <c r="A32" s="5" t="s">
        <v>1629</v>
      </c>
      <c r="B32" s="5" t="s">
        <v>1651</v>
      </c>
      <c r="C32" s="8" t="s">
        <v>1654</v>
      </c>
      <c r="D32" s="8" t="s">
        <v>2696</v>
      </c>
      <c r="E32" s="12">
        <f>_xlfn.XLOOKUP(TJULIO4661019[[#This Row],[NOMBRE Y APELLIDO]],TFECHAS[NOMBRE Y APELLIDO],TFECHAS[DESDE],"BUSCAR")</f>
        <v>44986</v>
      </c>
      <c r="F32" s="12">
        <f>_xlfn.XLOOKUP(TJULIO4661019[[#This Row],[NOMBRE Y APELLIDO]],TFECHAS[NOMBRE Y APELLIDO],TFECHAS[HASTA],"BUSCAR")</f>
        <v>45170</v>
      </c>
      <c r="G32" s="51">
        <v>30000</v>
      </c>
      <c r="H32" s="52">
        <v>0</v>
      </c>
      <c r="I32" s="52">
        <v>912</v>
      </c>
      <c r="J32" s="52">
        <v>861</v>
      </c>
      <c r="K32" s="52">
        <v>25</v>
      </c>
      <c r="L32" s="52">
        <v>28202</v>
      </c>
      <c r="M32" s="11" t="s">
        <v>1352</v>
      </c>
      <c r="N32" s="26"/>
    </row>
    <row r="33" spans="1:14" ht="15" customHeight="1">
      <c r="A33" s="5" t="s">
        <v>1607</v>
      </c>
      <c r="B33" s="5" t="s">
        <v>1591</v>
      </c>
      <c r="C33" s="8" t="s">
        <v>3110</v>
      </c>
      <c r="D33" s="8" t="s">
        <v>2696</v>
      </c>
      <c r="E33" s="12">
        <f>_xlfn.XLOOKUP(TJULIO4661019[[#This Row],[NOMBRE Y APELLIDO]],TFECHAS[NOMBRE Y APELLIDO],TFECHAS[DESDE],"BUSCAR")</f>
        <v>45047</v>
      </c>
      <c r="F33" s="12">
        <f>_xlfn.XLOOKUP(TJULIO4661019[[#This Row],[NOMBRE Y APELLIDO]],TFECHAS[NOMBRE Y APELLIDO],TFECHAS[HASTA],"BUSCAR")</f>
        <v>45231</v>
      </c>
      <c r="G33" s="13">
        <v>95000</v>
      </c>
      <c r="H33" s="14">
        <v>7731.62</v>
      </c>
      <c r="I33" s="14">
        <v>2888</v>
      </c>
      <c r="J33" s="14">
        <v>2726.5</v>
      </c>
      <c r="K33" s="14">
        <v>25</v>
      </c>
      <c r="L33" s="14">
        <v>81628.88</v>
      </c>
      <c r="M33" s="11" t="s">
        <v>1351</v>
      </c>
      <c r="N33" s="26"/>
    </row>
    <row r="34" spans="1:14" ht="25.5" customHeight="1">
      <c r="A34" s="5" t="s">
        <v>1376</v>
      </c>
      <c r="B34" s="5" t="s">
        <v>100</v>
      </c>
      <c r="C34" s="8" t="s">
        <v>667</v>
      </c>
      <c r="D34" s="8" t="s">
        <v>2696</v>
      </c>
      <c r="E34" s="12">
        <f>_xlfn.XLOOKUP(TJULIO4661019[[#This Row],[NOMBRE Y APELLIDO]],TFECHAS[NOMBRE Y APELLIDO],TFECHAS[DESDE],"BUSCAR")</f>
        <v>44986</v>
      </c>
      <c r="F34" s="12">
        <f>_xlfn.XLOOKUP(TJULIO4661019[[#This Row],[NOMBRE Y APELLIDO]],TFECHAS[NOMBRE Y APELLIDO],TFECHAS[HASTA],"BUSCAR")</f>
        <v>45170</v>
      </c>
      <c r="G34" s="13">
        <v>45000</v>
      </c>
      <c r="H34" s="14">
        <v>1148.33</v>
      </c>
      <c r="I34" s="14">
        <v>1368</v>
      </c>
      <c r="J34" s="14">
        <v>1291.5</v>
      </c>
      <c r="K34" s="14">
        <v>25</v>
      </c>
      <c r="L34" s="14">
        <v>41167.17</v>
      </c>
      <c r="M34" s="11" t="s">
        <v>1351</v>
      </c>
      <c r="N34" s="26"/>
    </row>
    <row r="35" spans="1:14" ht="25.5" customHeight="1">
      <c r="A35" s="5" t="s">
        <v>967</v>
      </c>
      <c r="B35" s="5" t="s">
        <v>129</v>
      </c>
      <c r="C35" s="8" t="s">
        <v>250</v>
      </c>
      <c r="D35" s="8" t="s">
        <v>2696</v>
      </c>
      <c r="E35" s="12">
        <f>_xlfn.XLOOKUP(TJULIO4661019[[#This Row],[NOMBRE Y APELLIDO]],TFECHAS[NOMBRE Y APELLIDO],TFECHAS[DESDE],"BUSCAR")</f>
        <v>45047</v>
      </c>
      <c r="F35" s="12">
        <f>_xlfn.XLOOKUP(TJULIO4661019[[#This Row],[NOMBRE Y APELLIDO]],TFECHAS[NOMBRE Y APELLIDO],TFECHAS[HASTA],"BUSCAR")</f>
        <v>45231</v>
      </c>
      <c r="G35" s="51">
        <v>135000</v>
      </c>
      <c r="H35" s="52">
        <v>20338.240000000002</v>
      </c>
      <c r="I35" s="52">
        <v>4104</v>
      </c>
      <c r="J35" s="52">
        <v>3874.5</v>
      </c>
      <c r="K35" s="52">
        <v>25</v>
      </c>
      <c r="L35" s="52">
        <v>106658.26</v>
      </c>
      <c r="M35" s="11" t="s">
        <v>1352</v>
      </c>
      <c r="N35" s="26"/>
    </row>
    <row r="36" spans="1:14" ht="15" customHeight="1">
      <c r="A36" s="5" t="s">
        <v>1488</v>
      </c>
      <c r="B36" s="5" t="s">
        <v>100</v>
      </c>
      <c r="C36" s="8" t="s">
        <v>250</v>
      </c>
      <c r="D36" s="8" t="s">
        <v>2696</v>
      </c>
      <c r="E36" s="12">
        <f>_xlfn.XLOOKUP(TJULIO4661019[[#This Row],[NOMBRE Y APELLIDO]],TFECHAS[NOMBRE Y APELLIDO],TFECHAS[DESDE],"BUSCAR")</f>
        <v>44896</v>
      </c>
      <c r="F36" s="12">
        <f>_xlfn.XLOOKUP(TJULIO4661019[[#This Row],[NOMBRE Y APELLIDO]],TFECHAS[NOMBRE Y APELLIDO],TFECHAS[HASTA],"BUSCAR")</f>
        <v>45078</v>
      </c>
      <c r="G36" s="51">
        <v>90000</v>
      </c>
      <c r="H36" s="52">
        <v>9753.09</v>
      </c>
      <c r="I36" s="52">
        <v>2736</v>
      </c>
      <c r="J36" s="52">
        <v>2583</v>
      </c>
      <c r="K36" s="52">
        <v>25</v>
      </c>
      <c r="L36" s="52">
        <v>74902.91</v>
      </c>
      <c r="M36" s="11" t="s">
        <v>1352</v>
      </c>
      <c r="N36" s="26"/>
    </row>
    <row r="37" spans="1:14" ht="15" customHeight="1">
      <c r="A37" s="5" t="s">
        <v>2875</v>
      </c>
      <c r="B37" s="5" t="s">
        <v>2586</v>
      </c>
      <c r="C37" s="8" t="s">
        <v>250</v>
      </c>
      <c r="D37" s="8" t="s">
        <v>2696</v>
      </c>
      <c r="E37" s="12">
        <f>_xlfn.XLOOKUP(TJULIO4661019[[#This Row],[NOMBRE Y APELLIDO]],TFECHAS[NOMBRE Y APELLIDO],TFECHAS[DESDE],"BUSCAR")</f>
        <v>44896</v>
      </c>
      <c r="F37" s="12">
        <f>_xlfn.XLOOKUP(TJULIO4661019[[#This Row],[NOMBRE Y APELLIDO]],TFECHAS[NOMBRE Y APELLIDO],TFECHAS[HASTA],"BUSCAR")</f>
        <v>45078</v>
      </c>
      <c r="G37" s="13">
        <v>65000</v>
      </c>
      <c r="H37" s="14">
        <v>0.03</v>
      </c>
      <c r="I37" s="14">
        <v>1976</v>
      </c>
      <c r="J37" s="14">
        <v>1865.5</v>
      </c>
      <c r="K37" s="14">
        <v>25</v>
      </c>
      <c r="L37" s="14">
        <v>61133.47</v>
      </c>
      <c r="M37" s="11" t="s">
        <v>1352</v>
      </c>
      <c r="N37" s="26"/>
    </row>
    <row r="38" spans="1:14" ht="15" customHeight="1">
      <c r="A38" s="5" t="s">
        <v>1071</v>
      </c>
      <c r="B38" s="5" t="s">
        <v>2586</v>
      </c>
      <c r="C38" s="8" t="s">
        <v>250</v>
      </c>
      <c r="D38" s="8" t="s">
        <v>2696</v>
      </c>
      <c r="E38" s="12">
        <f>_xlfn.XLOOKUP(TJULIO4661019[[#This Row],[NOMBRE Y APELLIDO]],TFECHAS[NOMBRE Y APELLIDO],TFECHAS[DESDE],"BUSCAR")</f>
        <v>45047</v>
      </c>
      <c r="F38" s="12">
        <f>_xlfn.XLOOKUP(TJULIO4661019[[#This Row],[NOMBRE Y APELLIDO]],TFECHAS[NOMBRE Y APELLIDO],TFECHAS[HASTA],"BUSCAR")</f>
        <v>45231</v>
      </c>
      <c r="G38" s="51">
        <v>60000</v>
      </c>
      <c r="H38" s="52">
        <v>1276.8900000000001</v>
      </c>
      <c r="I38" s="52">
        <v>1824</v>
      </c>
      <c r="J38" s="52">
        <v>1722</v>
      </c>
      <c r="K38" s="52">
        <v>625</v>
      </c>
      <c r="L38" s="52">
        <v>54552.11</v>
      </c>
      <c r="M38" s="11" t="s">
        <v>1352</v>
      </c>
      <c r="N38" s="26"/>
    </row>
    <row r="39" spans="1:14" ht="15" customHeight="1">
      <c r="A39" s="5" t="s">
        <v>2490</v>
      </c>
      <c r="B39" s="5" t="s">
        <v>59</v>
      </c>
      <c r="C39" s="7" t="s">
        <v>277</v>
      </c>
      <c r="D39" s="8" t="s">
        <v>2696</v>
      </c>
      <c r="E39" s="12">
        <f>_xlfn.XLOOKUP(TJULIO4661019[[#This Row],[NOMBRE Y APELLIDO]],TFECHAS[NOMBRE Y APELLIDO],TFECHAS[DESDE],"BUSCAR")</f>
        <v>44927</v>
      </c>
      <c r="F39" s="12">
        <f>_xlfn.XLOOKUP(TJULIO4661019[[#This Row],[NOMBRE Y APELLIDO]],TFECHAS[NOMBRE Y APELLIDO],TFECHAS[HASTA],"BUSCAR")</f>
        <v>45108</v>
      </c>
      <c r="G39" s="13">
        <v>175000</v>
      </c>
      <c r="H39" s="14">
        <v>29747.24</v>
      </c>
      <c r="I39" s="14">
        <v>5320</v>
      </c>
      <c r="J39" s="14">
        <v>5022.5</v>
      </c>
      <c r="K39" s="14">
        <v>25</v>
      </c>
      <c r="L39" s="14">
        <v>134885.26</v>
      </c>
      <c r="M39" s="9" t="s">
        <v>1351</v>
      </c>
      <c r="N39" s="26"/>
    </row>
    <row r="40" spans="1:14" ht="15" customHeight="1">
      <c r="A40" s="5" t="s">
        <v>3082</v>
      </c>
      <c r="B40" s="5" t="s">
        <v>2593</v>
      </c>
      <c r="C40" s="7" t="s">
        <v>277</v>
      </c>
      <c r="D40" s="8" t="s">
        <v>2696</v>
      </c>
      <c r="E40" s="12">
        <f>_xlfn.XLOOKUP(TJULIO4661019[[#This Row],[NOMBRE Y APELLIDO]],TFECHAS[NOMBRE Y APELLIDO],TFECHAS[DESDE],"BUSCAR")</f>
        <v>44927</v>
      </c>
      <c r="F40" s="12">
        <f>_xlfn.XLOOKUP(TJULIO4661019[[#This Row],[NOMBRE Y APELLIDO]],TFECHAS[NOMBRE Y APELLIDO],TFECHAS[HASTA],"BUSCAR")</f>
        <v>45108</v>
      </c>
      <c r="G40" s="13">
        <v>70000</v>
      </c>
      <c r="H40" s="14">
        <v>5368.48</v>
      </c>
      <c r="I40" s="14">
        <v>2128</v>
      </c>
      <c r="J40" s="14">
        <v>2009</v>
      </c>
      <c r="K40" s="14">
        <v>3071.0000000000073</v>
      </c>
      <c r="L40" s="14">
        <v>57423.519999999997</v>
      </c>
      <c r="M40" s="9" t="s">
        <v>1352</v>
      </c>
      <c r="N40" s="26"/>
    </row>
    <row r="41" spans="1:14" ht="15" customHeight="1">
      <c r="A41" s="5" t="s">
        <v>2865</v>
      </c>
      <c r="B41" s="5" t="s">
        <v>129</v>
      </c>
      <c r="C41" s="7" t="s">
        <v>1666</v>
      </c>
      <c r="D41" s="8" t="s">
        <v>2696</v>
      </c>
      <c r="E41" s="12">
        <f>_xlfn.XLOOKUP(TJULIO4661019[[#This Row],[NOMBRE Y APELLIDO]],TFECHAS[NOMBRE Y APELLIDO],TFECHAS[DESDE],"BUSCAR")</f>
        <v>44896</v>
      </c>
      <c r="F41" s="12">
        <f>_xlfn.XLOOKUP(TJULIO4661019[[#This Row],[NOMBRE Y APELLIDO]],TFECHAS[NOMBRE Y APELLIDO],TFECHAS[HASTA],"BUSCAR")</f>
        <v>45078</v>
      </c>
      <c r="G41" s="13">
        <v>95000</v>
      </c>
      <c r="H41" s="14">
        <v>0</v>
      </c>
      <c r="I41" s="14">
        <v>2888</v>
      </c>
      <c r="J41" s="14">
        <v>2726.5</v>
      </c>
      <c r="K41" s="14">
        <v>25</v>
      </c>
      <c r="L41" s="14">
        <v>89360.5</v>
      </c>
      <c r="M41" s="9" t="s">
        <v>1352</v>
      </c>
      <c r="N41" s="26"/>
    </row>
    <row r="42" spans="1:14" ht="15" customHeight="1">
      <c r="A42" s="5" t="s">
        <v>2466</v>
      </c>
      <c r="B42" s="5" t="s">
        <v>129</v>
      </c>
      <c r="C42" s="7" t="s">
        <v>261</v>
      </c>
      <c r="D42" s="8" t="s">
        <v>2696</v>
      </c>
      <c r="E42" s="12">
        <f>_xlfn.XLOOKUP(TJULIO4661019[[#This Row],[NOMBRE Y APELLIDO]],TFECHAS[NOMBRE Y APELLIDO],TFECHAS[DESDE],"BUSCAR")</f>
        <v>44927</v>
      </c>
      <c r="F42" s="12">
        <f>_xlfn.XLOOKUP(TJULIO4661019[[#This Row],[NOMBRE Y APELLIDO]],TFECHAS[NOMBRE Y APELLIDO],TFECHAS[HASTA],"BUSCAR")</f>
        <v>45108</v>
      </c>
      <c r="G42" s="13">
        <v>110000</v>
      </c>
      <c r="H42" s="14">
        <v>7787.86</v>
      </c>
      <c r="I42" s="14">
        <v>3344</v>
      </c>
      <c r="J42" s="14">
        <v>3157</v>
      </c>
      <c r="K42" s="14">
        <v>1579.4799999999959</v>
      </c>
      <c r="L42" s="14">
        <v>94131.66</v>
      </c>
      <c r="M42" s="9" t="s">
        <v>1352</v>
      </c>
      <c r="N42" s="26"/>
    </row>
    <row r="43" spans="1:14" ht="15" customHeight="1">
      <c r="A43" s="5" t="s">
        <v>2724</v>
      </c>
      <c r="B43" s="5" t="s">
        <v>256</v>
      </c>
      <c r="C43" s="7" t="s">
        <v>581</v>
      </c>
      <c r="D43" s="8" t="s">
        <v>2696</v>
      </c>
      <c r="E43" s="12">
        <f>_xlfn.XLOOKUP(TJULIO4661019[[#This Row],[NOMBRE Y APELLIDO]],TFECHAS[NOMBRE Y APELLIDO],TFECHAS[DESDE],"BUSCAR")</f>
        <v>45017</v>
      </c>
      <c r="F43" s="12">
        <f>_xlfn.XLOOKUP(TJULIO4661019[[#This Row],[NOMBRE Y APELLIDO]],TFECHAS[NOMBRE Y APELLIDO],TFECHAS[HASTA],"BUSCAR")</f>
        <v>45200</v>
      </c>
      <c r="G43" s="13">
        <v>60000</v>
      </c>
      <c r="H43" s="14">
        <v>0</v>
      </c>
      <c r="I43" s="14">
        <v>1824</v>
      </c>
      <c r="J43" s="14">
        <v>1722</v>
      </c>
      <c r="K43" s="14">
        <v>25</v>
      </c>
      <c r="L43" s="14">
        <v>56429</v>
      </c>
      <c r="M43" s="9" t="s">
        <v>1351</v>
      </c>
      <c r="N43" s="26"/>
    </row>
    <row r="44" spans="1:14" ht="15" customHeight="1">
      <c r="A44" s="5" t="s">
        <v>2311</v>
      </c>
      <c r="B44" s="5" t="s">
        <v>129</v>
      </c>
      <c r="C44" s="7" t="s">
        <v>581</v>
      </c>
      <c r="D44" s="8" t="s">
        <v>2696</v>
      </c>
      <c r="E44" s="12">
        <f>_xlfn.XLOOKUP(TJULIO4661019[[#This Row],[NOMBRE Y APELLIDO]],TFECHAS[NOMBRE Y APELLIDO],TFECHAS[DESDE],"BUSCAR")</f>
        <v>44896</v>
      </c>
      <c r="F44" s="12">
        <f>_xlfn.XLOOKUP(TJULIO4661019[[#This Row],[NOMBRE Y APELLIDO]],TFECHAS[NOMBRE Y APELLIDO],TFECHAS[HASTA],"BUSCAR")</f>
        <v>45078</v>
      </c>
      <c r="G44" s="13">
        <v>5333.33</v>
      </c>
      <c r="H44" s="14">
        <v>0</v>
      </c>
      <c r="I44" s="14">
        <v>162.13</v>
      </c>
      <c r="J44" s="14">
        <v>153.07</v>
      </c>
      <c r="K44" s="14">
        <v>25</v>
      </c>
      <c r="L44" s="14">
        <v>4993.13</v>
      </c>
      <c r="M44" s="9" t="s">
        <v>1351</v>
      </c>
      <c r="N44" s="26"/>
    </row>
    <row r="45" spans="1:14" ht="15" customHeight="1">
      <c r="A45" s="5" t="s">
        <v>2703</v>
      </c>
      <c r="B45" s="5" t="s">
        <v>129</v>
      </c>
      <c r="C45" s="8" t="s">
        <v>562</v>
      </c>
      <c r="D45" s="8" t="s">
        <v>2696</v>
      </c>
      <c r="E45" s="12">
        <f>_xlfn.XLOOKUP(TJULIO4661019[[#This Row],[NOMBRE Y APELLIDO]],TFECHAS[NOMBRE Y APELLIDO],TFECHAS[DESDE],"BUSCAR")</f>
        <v>45017</v>
      </c>
      <c r="F45" s="12">
        <f>_xlfn.XLOOKUP(TJULIO4661019[[#This Row],[NOMBRE Y APELLIDO]],TFECHAS[NOMBRE Y APELLIDO],TFECHAS[HASTA],"BUSCAR")</f>
        <v>45200</v>
      </c>
      <c r="G45" s="13">
        <v>75000</v>
      </c>
      <c r="H45" s="14">
        <v>5993.89</v>
      </c>
      <c r="I45" s="14">
        <v>2280</v>
      </c>
      <c r="J45" s="14">
        <v>2152.5</v>
      </c>
      <c r="K45" s="14">
        <v>6648.4499999999971</v>
      </c>
      <c r="L45" s="14">
        <v>57925.16</v>
      </c>
      <c r="M45" s="11" t="s">
        <v>1351</v>
      </c>
      <c r="N45" s="26"/>
    </row>
    <row r="46" spans="1:14" ht="15" customHeight="1">
      <c r="A46" s="5" t="s">
        <v>1411</v>
      </c>
      <c r="B46" s="5" t="s">
        <v>4875</v>
      </c>
      <c r="C46" s="8" t="s">
        <v>204</v>
      </c>
      <c r="D46" s="8" t="s">
        <v>2696</v>
      </c>
      <c r="E46" s="12">
        <f>_xlfn.XLOOKUP(TJULIO4661019[[#This Row],[NOMBRE Y APELLIDO]],TFECHAS[NOMBRE Y APELLIDO],TFECHAS[DESDE],"BUSCAR")</f>
        <v>45017</v>
      </c>
      <c r="F46" s="12">
        <f>_xlfn.XLOOKUP(TJULIO4661019[[#This Row],[NOMBRE Y APELLIDO]],TFECHAS[NOMBRE Y APELLIDO],TFECHAS[HASTA],"BUSCAR")</f>
        <v>45200</v>
      </c>
      <c r="G46" s="13">
        <v>70000</v>
      </c>
      <c r="H46" s="14">
        <v>2188.2399999999998</v>
      </c>
      <c r="I46" s="14">
        <v>2128</v>
      </c>
      <c r="J46" s="14">
        <v>2009</v>
      </c>
      <c r="K46" s="14">
        <v>2171</v>
      </c>
      <c r="L46" s="14">
        <v>61503.76</v>
      </c>
      <c r="M46" s="11" t="s">
        <v>1352</v>
      </c>
      <c r="N46" s="26"/>
    </row>
    <row r="47" spans="1:14" ht="25.5">
      <c r="A47" s="5" t="s">
        <v>1375</v>
      </c>
      <c r="B47" s="5" t="s">
        <v>4875</v>
      </c>
      <c r="C47" s="8" t="s">
        <v>204</v>
      </c>
      <c r="D47" s="8" t="s">
        <v>2696</v>
      </c>
      <c r="E47" s="12">
        <f>_xlfn.XLOOKUP(TJULIO4661019[[#This Row],[NOMBRE Y APELLIDO]],TFECHAS[NOMBRE Y APELLIDO],TFECHAS[DESDE],"BUSCAR")</f>
        <v>44986</v>
      </c>
      <c r="F47" s="12">
        <f>_xlfn.XLOOKUP(TJULIO4661019[[#This Row],[NOMBRE Y APELLIDO]],TFECHAS[NOMBRE Y APELLIDO],TFECHAS[HASTA],"BUSCAR")</f>
        <v>45170</v>
      </c>
      <c r="G47" s="51">
        <v>65000</v>
      </c>
      <c r="H47" s="52">
        <v>1417.08</v>
      </c>
      <c r="I47" s="52">
        <v>1976</v>
      </c>
      <c r="J47" s="52">
        <v>1865.5</v>
      </c>
      <c r="K47" s="52">
        <v>1902.4499999999971</v>
      </c>
      <c r="L47" s="52">
        <v>57838.97</v>
      </c>
      <c r="M47" s="11" t="s">
        <v>1352</v>
      </c>
      <c r="N47" s="26"/>
    </row>
    <row r="48" spans="1:14" ht="25.5">
      <c r="A48" s="5" t="s">
        <v>2705</v>
      </c>
      <c r="B48" s="5" t="s">
        <v>4875</v>
      </c>
      <c r="C48" s="8" t="s">
        <v>204</v>
      </c>
      <c r="D48" s="8" t="s">
        <v>2696</v>
      </c>
      <c r="E48" s="12">
        <f>_xlfn.XLOOKUP(TJULIO4661019[[#This Row],[NOMBRE Y APELLIDO]],TFECHAS[NOMBRE Y APELLIDO],TFECHAS[DESDE],"BUSCAR")</f>
        <v>45047</v>
      </c>
      <c r="F48" s="12">
        <f>_xlfn.XLOOKUP(TJULIO4661019[[#This Row],[NOMBRE Y APELLIDO]],TFECHAS[NOMBRE Y APELLIDO],TFECHAS[HASTA],"BUSCAR")</f>
        <v>45231</v>
      </c>
      <c r="G48" s="13">
        <v>50000</v>
      </c>
      <c r="H48" s="14">
        <v>1854</v>
      </c>
      <c r="I48" s="14">
        <v>1520</v>
      </c>
      <c r="J48" s="14">
        <v>1435</v>
      </c>
      <c r="K48" s="14">
        <v>7071</v>
      </c>
      <c r="L48" s="14">
        <v>38120</v>
      </c>
      <c r="M48" s="11" t="s">
        <v>1352</v>
      </c>
      <c r="N48" s="26"/>
    </row>
    <row r="49" spans="1:14" ht="25.5">
      <c r="A49" s="5" t="s">
        <v>2725</v>
      </c>
      <c r="B49" s="5" t="s">
        <v>4875</v>
      </c>
      <c r="C49" s="7" t="s">
        <v>204</v>
      </c>
      <c r="D49" s="8" t="s">
        <v>2696</v>
      </c>
      <c r="E49" s="12">
        <f>_xlfn.XLOOKUP(TJULIO4661019[[#This Row],[NOMBRE Y APELLIDO]],TFECHAS[NOMBRE Y APELLIDO],TFECHAS[DESDE],"BUSCAR")</f>
        <v>45047</v>
      </c>
      <c r="F49" s="12">
        <f>_xlfn.XLOOKUP(TJULIO4661019[[#This Row],[NOMBRE Y APELLIDO]],TFECHAS[NOMBRE Y APELLIDO],TFECHAS[HASTA],"BUSCAR")</f>
        <v>45231</v>
      </c>
      <c r="G49" s="13">
        <v>50000</v>
      </c>
      <c r="H49" s="14">
        <v>0</v>
      </c>
      <c r="I49" s="14">
        <v>1520</v>
      </c>
      <c r="J49" s="14">
        <v>1435</v>
      </c>
      <c r="K49" s="14">
        <v>25</v>
      </c>
      <c r="L49" s="14">
        <v>47020</v>
      </c>
      <c r="M49" s="9" t="s">
        <v>1352</v>
      </c>
      <c r="N49" s="26"/>
    </row>
    <row r="50" spans="1:14" ht="15" customHeight="1">
      <c r="A50" s="5" t="s">
        <v>1698</v>
      </c>
      <c r="B50" s="5" t="s">
        <v>4875</v>
      </c>
      <c r="C50" s="8" t="s">
        <v>204</v>
      </c>
      <c r="D50" s="8" t="s">
        <v>2696</v>
      </c>
      <c r="E50" s="12">
        <f>_xlfn.XLOOKUP(TJULIO4661019[[#This Row],[NOMBRE Y APELLIDO]],TFECHAS[NOMBRE Y APELLIDO],TFECHAS[DESDE],"BUSCAR")</f>
        <v>44986</v>
      </c>
      <c r="F50" s="12">
        <f>_xlfn.XLOOKUP(TJULIO4661019[[#This Row],[NOMBRE Y APELLIDO]],TFECHAS[NOMBRE Y APELLIDO],TFECHAS[HASTA],"BUSCAR")</f>
        <v>45170</v>
      </c>
      <c r="G50" s="13">
        <v>45000</v>
      </c>
      <c r="H50" s="14">
        <v>1148.33</v>
      </c>
      <c r="I50" s="14">
        <v>1368</v>
      </c>
      <c r="J50" s="14">
        <v>1291.5</v>
      </c>
      <c r="K50" s="14">
        <v>5515</v>
      </c>
      <c r="L50" s="14">
        <v>35677.17</v>
      </c>
      <c r="M50" s="11" t="s">
        <v>1352</v>
      </c>
      <c r="N50" s="26"/>
    </row>
    <row r="51" spans="1:14" ht="15" customHeight="1">
      <c r="A51" s="5" t="s">
        <v>1627</v>
      </c>
      <c r="B51" s="5" t="s">
        <v>129</v>
      </c>
      <c r="C51" s="8" t="s">
        <v>234</v>
      </c>
      <c r="D51" s="8" t="s">
        <v>2696</v>
      </c>
      <c r="E51" s="12">
        <f>_xlfn.XLOOKUP(TJULIO4661019[[#This Row],[NOMBRE Y APELLIDO]],TFECHAS[NOMBRE Y APELLIDO],TFECHAS[DESDE],"BUSCAR")</f>
        <v>44927</v>
      </c>
      <c r="F51" s="12">
        <f>_xlfn.XLOOKUP(TJULIO4661019[[#This Row],[NOMBRE Y APELLIDO]],TFECHAS[NOMBRE Y APELLIDO],TFECHAS[HASTA],"BUSCAR")</f>
        <v>45108</v>
      </c>
      <c r="G51" s="13">
        <v>135000</v>
      </c>
      <c r="H51" s="14">
        <v>20338.240000000002</v>
      </c>
      <c r="I51" s="14">
        <v>4104</v>
      </c>
      <c r="J51" s="14">
        <v>3874.5</v>
      </c>
      <c r="K51" s="14">
        <v>25</v>
      </c>
      <c r="L51" s="14">
        <v>106658.26</v>
      </c>
      <c r="M51" s="11" t="s">
        <v>1352</v>
      </c>
      <c r="N51" s="26"/>
    </row>
    <row r="52" spans="1:14">
      <c r="A52" s="5" t="s">
        <v>944</v>
      </c>
      <c r="B52" s="5" t="s">
        <v>256</v>
      </c>
      <c r="C52" s="8" t="s">
        <v>234</v>
      </c>
      <c r="D52" s="8" t="s">
        <v>2696</v>
      </c>
      <c r="E52" s="12">
        <f>_xlfn.XLOOKUP(TJULIO4661019[[#This Row],[NOMBRE Y APELLIDO]],TFECHAS[NOMBRE Y APELLIDO],TFECHAS[DESDE],"BUSCAR")</f>
        <v>45017</v>
      </c>
      <c r="F52" s="12">
        <f>_xlfn.XLOOKUP(TJULIO4661019[[#This Row],[NOMBRE Y APELLIDO]],TFECHAS[NOMBRE Y APELLIDO],TFECHAS[HASTA],"BUSCAR")</f>
        <v>45200</v>
      </c>
      <c r="G52" s="13">
        <v>70000</v>
      </c>
      <c r="H52" s="14">
        <v>5368.45</v>
      </c>
      <c r="I52" s="14">
        <v>2128</v>
      </c>
      <c r="J52" s="14">
        <v>2009</v>
      </c>
      <c r="K52" s="14">
        <v>25</v>
      </c>
      <c r="L52" s="14">
        <v>60469.55</v>
      </c>
      <c r="M52" s="11" t="s">
        <v>1351</v>
      </c>
      <c r="N52" s="26"/>
    </row>
    <row r="53" spans="1:14">
      <c r="A53" s="5" t="s">
        <v>1673</v>
      </c>
      <c r="B53" s="5" t="s">
        <v>235</v>
      </c>
      <c r="C53" s="7" t="s">
        <v>234</v>
      </c>
      <c r="D53" s="8" t="s">
        <v>2696</v>
      </c>
      <c r="E53" s="12">
        <f>_xlfn.XLOOKUP(TJULIO4661019[[#This Row],[NOMBRE Y APELLIDO]],TFECHAS[NOMBRE Y APELLIDO],TFECHAS[DESDE],"BUSCAR")</f>
        <v>44986</v>
      </c>
      <c r="F53" s="12">
        <f>_xlfn.XLOOKUP(TJULIO4661019[[#This Row],[NOMBRE Y APELLIDO]],TFECHAS[NOMBRE Y APELLIDO],TFECHAS[HASTA],"BUSCAR")</f>
        <v>45170</v>
      </c>
      <c r="G53" s="13">
        <v>60000</v>
      </c>
      <c r="H53" s="14">
        <v>3486.68</v>
      </c>
      <c r="I53" s="14">
        <v>1824</v>
      </c>
      <c r="J53" s="14">
        <v>1722</v>
      </c>
      <c r="K53" s="14">
        <v>6896.07</v>
      </c>
      <c r="L53" s="14">
        <v>46071.25</v>
      </c>
      <c r="M53" s="9" t="s">
        <v>1352</v>
      </c>
      <c r="N53" s="26"/>
    </row>
    <row r="54" spans="1:14">
      <c r="A54" s="5" t="s">
        <v>2964</v>
      </c>
      <c r="B54" s="5" t="s">
        <v>235</v>
      </c>
      <c r="C54" s="8" t="s">
        <v>234</v>
      </c>
      <c r="D54" s="8" t="s">
        <v>2696</v>
      </c>
      <c r="E54" s="12">
        <f>_xlfn.XLOOKUP(TJULIO4661019[[#This Row],[NOMBRE Y APELLIDO]],TFECHAS[NOMBRE Y APELLIDO],TFECHAS[DESDE],"BUSCAR")</f>
        <v>44896</v>
      </c>
      <c r="F54" s="12">
        <f>_xlfn.XLOOKUP(TJULIO4661019[[#This Row],[NOMBRE Y APELLIDO]],TFECHAS[NOMBRE Y APELLIDO],TFECHAS[HASTA],"BUSCAR")</f>
        <v>45078</v>
      </c>
      <c r="G54" s="51">
        <v>50000</v>
      </c>
      <c r="H54" s="52">
        <v>1854</v>
      </c>
      <c r="I54" s="52">
        <v>1520</v>
      </c>
      <c r="J54" s="52">
        <v>1435</v>
      </c>
      <c r="K54" s="52">
        <v>25</v>
      </c>
      <c r="L54" s="52">
        <v>45166</v>
      </c>
      <c r="M54" s="11" t="s">
        <v>1351</v>
      </c>
      <c r="N54" s="26"/>
    </row>
    <row r="55" spans="1:14">
      <c r="A55" s="5" t="s">
        <v>2984</v>
      </c>
      <c r="B55" s="5" t="s">
        <v>235</v>
      </c>
      <c r="C55" s="7" t="s">
        <v>234</v>
      </c>
      <c r="D55" s="8" t="s">
        <v>2696</v>
      </c>
      <c r="E55" s="12">
        <f>_xlfn.XLOOKUP(TJULIO4661019[[#This Row],[NOMBRE Y APELLIDO]],TFECHAS[NOMBRE Y APELLIDO],TFECHAS[DESDE],"BUSCAR")</f>
        <v>44896</v>
      </c>
      <c r="F55" s="12">
        <f>_xlfn.XLOOKUP(TJULIO4661019[[#This Row],[NOMBRE Y APELLIDO]],TFECHAS[NOMBRE Y APELLIDO],TFECHAS[HASTA],"BUSCAR")</f>
        <v>45078</v>
      </c>
      <c r="G55" s="13">
        <v>50000</v>
      </c>
      <c r="H55" s="14">
        <v>0</v>
      </c>
      <c r="I55" s="14">
        <v>1520</v>
      </c>
      <c r="J55" s="14">
        <v>1435</v>
      </c>
      <c r="K55" s="14">
        <v>25</v>
      </c>
      <c r="L55" s="14">
        <v>47020</v>
      </c>
      <c r="M55" s="9" t="s">
        <v>1352</v>
      </c>
      <c r="N55" s="26"/>
    </row>
    <row r="56" spans="1:14">
      <c r="A56" s="5" t="s">
        <v>2585</v>
      </c>
      <c r="B56" s="5" t="s">
        <v>59</v>
      </c>
      <c r="C56" s="8" t="s">
        <v>331</v>
      </c>
      <c r="D56" s="8" t="s">
        <v>2696</v>
      </c>
      <c r="E56" s="12">
        <f>_xlfn.XLOOKUP(TJULIO4661019[[#This Row],[NOMBRE Y APELLIDO]],TFECHAS[NOMBRE Y APELLIDO],TFECHAS[DESDE],"BUSCAR")</f>
        <v>44958</v>
      </c>
      <c r="F56" s="12">
        <f>_xlfn.XLOOKUP(TJULIO4661019[[#This Row],[NOMBRE Y APELLIDO]],TFECHAS[NOMBRE Y APELLIDO],TFECHAS[HASTA],"BUSCAR")</f>
        <v>45139</v>
      </c>
      <c r="G56" s="51">
        <v>175000</v>
      </c>
      <c r="H56" s="52">
        <v>0</v>
      </c>
      <c r="I56" s="52">
        <v>5320</v>
      </c>
      <c r="J56" s="52">
        <v>5022.5</v>
      </c>
      <c r="K56" s="52">
        <v>825</v>
      </c>
      <c r="L56" s="52">
        <v>163832.5</v>
      </c>
      <c r="M56" s="11" t="s">
        <v>1352</v>
      </c>
      <c r="N56" s="26"/>
    </row>
    <row r="57" spans="1:14">
      <c r="A57" s="5" t="s">
        <v>3091</v>
      </c>
      <c r="B57" s="5" t="s">
        <v>2593</v>
      </c>
      <c r="C57" s="8" t="s">
        <v>331</v>
      </c>
      <c r="D57" s="8" t="s">
        <v>2696</v>
      </c>
      <c r="E57" s="12">
        <f>_xlfn.XLOOKUP(TJULIO4661019[[#This Row],[NOMBRE Y APELLIDO]],TFECHAS[NOMBRE Y APELLIDO],TFECHAS[DESDE],"BUSCAR")</f>
        <v>44927</v>
      </c>
      <c r="F57" s="12">
        <f>_xlfn.XLOOKUP(TJULIO4661019[[#This Row],[NOMBRE Y APELLIDO]],TFECHAS[NOMBRE Y APELLIDO],TFECHAS[HASTA],"BUSCAR")</f>
        <v>45108</v>
      </c>
      <c r="G57" s="51">
        <v>70000</v>
      </c>
      <c r="H57" s="52">
        <v>5368.48</v>
      </c>
      <c r="I57" s="52">
        <v>2128</v>
      </c>
      <c r="J57" s="52">
        <v>2009</v>
      </c>
      <c r="K57" s="52">
        <v>8171.0000000000073</v>
      </c>
      <c r="L57" s="52">
        <v>52323.519999999997</v>
      </c>
      <c r="M57" s="11" t="s">
        <v>1352</v>
      </c>
      <c r="N57" s="26"/>
    </row>
    <row r="58" spans="1:14">
      <c r="A58" s="5" t="s">
        <v>2709</v>
      </c>
      <c r="B58" s="5" t="s">
        <v>279</v>
      </c>
      <c r="C58" s="7" t="s">
        <v>331</v>
      </c>
      <c r="D58" s="8" t="s">
        <v>2696</v>
      </c>
      <c r="E58" s="12">
        <f>_xlfn.XLOOKUP(TJULIO4661019[[#This Row],[NOMBRE Y APELLIDO]],TFECHAS[NOMBRE Y APELLIDO],TFECHAS[DESDE],"BUSCAR")</f>
        <v>45047</v>
      </c>
      <c r="F58" s="12">
        <f>_xlfn.XLOOKUP(TJULIO4661019[[#This Row],[NOMBRE Y APELLIDO]],TFECHAS[NOMBRE Y APELLIDO],TFECHAS[HASTA],"BUSCAR")</f>
        <v>45231</v>
      </c>
      <c r="G58" s="13">
        <v>60000</v>
      </c>
      <c r="H58" s="14">
        <v>0</v>
      </c>
      <c r="I58" s="14">
        <v>1824</v>
      </c>
      <c r="J58" s="14">
        <v>1722</v>
      </c>
      <c r="K58" s="14">
        <v>25</v>
      </c>
      <c r="L58" s="14">
        <v>56429</v>
      </c>
      <c r="M58" s="9" t="s">
        <v>1352</v>
      </c>
      <c r="N58" s="26"/>
    </row>
    <row r="59" spans="1:14">
      <c r="A59" s="5" t="s">
        <v>1700</v>
      </c>
      <c r="B59" s="5" t="s">
        <v>279</v>
      </c>
      <c r="C59" s="8" t="s">
        <v>331</v>
      </c>
      <c r="D59" s="8" t="s">
        <v>2696</v>
      </c>
      <c r="E59" s="12">
        <f>_xlfn.XLOOKUP(TJULIO4661019[[#This Row],[NOMBRE Y APELLIDO]],TFECHAS[NOMBRE Y APELLIDO],TFECHAS[DESDE],"BUSCAR")</f>
        <v>45047</v>
      </c>
      <c r="F59" s="12">
        <f>_xlfn.XLOOKUP(TJULIO4661019[[#This Row],[NOMBRE Y APELLIDO]],TFECHAS[NOMBRE Y APELLIDO],TFECHAS[HASTA],"BUSCAR")</f>
        <v>45231</v>
      </c>
      <c r="G59" s="13">
        <v>60000</v>
      </c>
      <c r="H59" s="14">
        <v>0</v>
      </c>
      <c r="I59" s="14">
        <v>1824</v>
      </c>
      <c r="J59" s="14">
        <v>1722</v>
      </c>
      <c r="K59" s="14">
        <v>24047.84</v>
      </c>
      <c r="L59" s="14">
        <v>32406.16</v>
      </c>
      <c r="M59" s="11" t="s">
        <v>1352</v>
      </c>
      <c r="N59" s="26"/>
    </row>
    <row r="60" spans="1:14">
      <c r="A60" s="5" t="s">
        <v>3030</v>
      </c>
      <c r="B60" s="5" t="s">
        <v>2593</v>
      </c>
      <c r="C60" s="8" t="s">
        <v>331</v>
      </c>
      <c r="D60" s="8" t="s">
        <v>2696</v>
      </c>
      <c r="E60" s="12">
        <f>_xlfn.XLOOKUP(TJULIO4661019[[#This Row],[NOMBRE Y APELLIDO]],TFECHAS[NOMBRE Y APELLIDO],TFECHAS[DESDE],"BUSCAR")</f>
        <v>44896</v>
      </c>
      <c r="F60" s="12">
        <f>_xlfn.XLOOKUP(TJULIO4661019[[#This Row],[NOMBRE Y APELLIDO]],TFECHAS[NOMBRE Y APELLIDO],TFECHAS[HASTA],"BUSCAR")</f>
        <v>45078</v>
      </c>
      <c r="G60" s="51">
        <v>60000</v>
      </c>
      <c r="H60" s="52">
        <v>0.03</v>
      </c>
      <c r="I60" s="52">
        <v>1824</v>
      </c>
      <c r="J60" s="52">
        <v>1722</v>
      </c>
      <c r="K60" s="52">
        <v>6971</v>
      </c>
      <c r="L60" s="52">
        <v>49482.97</v>
      </c>
      <c r="M60" s="11" t="s">
        <v>1352</v>
      </c>
      <c r="N60" s="26"/>
    </row>
    <row r="61" spans="1:14" ht="15" customHeight="1">
      <c r="A61" s="5" t="s">
        <v>1590</v>
      </c>
      <c r="B61" s="5" t="s">
        <v>129</v>
      </c>
      <c r="C61" s="8" t="s">
        <v>210</v>
      </c>
      <c r="D61" s="8" t="s">
        <v>2696</v>
      </c>
      <c r="E61" s="12">
        <f>_xlfn.XLOOKUP(TJULIO4661019[[#This Row],[NOMBRE Y APELLIDO]],TFECHAS[NOMBRE Y APELLIDO],TFECHAS[DESDE],"BUSCAR")</f>
        <v>44986</v>
      </c>
      <c r="F61" s="12">
        <f>_xlfn.XLOOKUP(TJULIO4661019[[#This Row],[NOMBRE Y APELLIDO]],TFECHAS[NOMBRE Y APELLIDO],TFECHAS[HASTA],"BUSCAR")</f>
        <v>45170</v>
      </c>
      <c r="G61" s="51">
        <v>100000</v>
      </c>
      <c r="H61" s="52">
        <v>12105.37</v>
      </c>
      <c r="I61" s="52">
        <v>3040</v>
      </c>
      <c r="J61" s="52">
        <v>2870</v>
      </c>
      <c r="K61" s="52">
        <v>12071</v>
      </c>
      <c r="L61" s="52">
        <v>69913.63</v>
      </c>
      <c r="M61" s="11" t="s">
        <v>1352</v>
      </c>
      <c r="N61" s="26"/>
    </row>
    <row r="62" spans="1:14" ht="15" customHeight="1">
      <c r="A62" s="5" t="s">
        <v>2995</v>
      </c>
      <c r="B62" s="5" t="s">
        <v>1480</v>
      </c>
      <c r="C62" s="7" t="s">
        <v>210</v>
      </c>
      <c r="D62" s="8" t="s">
        <v>2696</v>
      </c>
      <c r="E62" s="12">
        <f>_xlfn.XLOOKUP(TJULIO4661019[[#This Row],[NOMBRE Y APELLIDO]],TFECHAS[NOMBRE Y APELLIDO],TFECHAS[DESDE],"BUSCAR")</f>
        <v>44896</v>
      </c>
      <c r="F62" s="12">
        <f>_xlfn.XLOOKUP(TJULIO4661019[[#This Row],[NOMBRE Y APELLIDO]],TFECHAS[NOMBRE Y APELLIDO],TFECHAS[HASTA],"BUSCAR")</f>
        <v>45078</v>
      </c>
      <c r="G62" s="13">
        <v>65000</v>
      </c>
      <c r="H62" s="14">
        <v>0.03</v>
      </c>
      <c r="I62" s="14">
        <v>1976</v>
      </c>
      <c r="J62" s="14">
        <v>1865.5</v>
      </c>
      <c r="K62" s="14">
        <v>5971</v>
      </c>
      <c r="L62" s="14">
        <v>55187.47</v>
      </c>
      <c r="M62" s="9" t="s">
        <v>1352</v>
      </c>
      <c r="N62" s="26"/>
    </row>
    <row r="63" spans="1:14" ht="15" customHeight="1">
      <c r="A63" s="5" t="s">
        <v>2798</v>
      </c>
      <c r="B63" s="5" t="s">
        <v>279</v>
      </c>
      <c r="C63" s="7" t="s">
        <v>273</v>
      </c>
      <c r="D63" s="8" t="s">
        <v>2696</v>
      </c>
      <c r="E63" s="12">
        <f>_xlfn.XLOOKUP(TJULIO4661019[[#This Row],[NOMBRE Y APELLIDO]],TFECHAS[NOMBRE Y APELLIDO],TFECHAS[DESDE],"BUSCAR")</f>
        <v>44896</v>
      </c>
      <c r="F63" s="12">
        <f>_xlfn.XLOOKUP(TJULIO4661019[[#This Row],[NOMBRE Y APELLIDO]],TFECHAS[NOMBRE Y APELLIDO],TFECHAS[HASTA],"BUSCAR")</f>
        <v>45078</v>
      </c>
      <c r="G63" s="13">
        <v>50000</v>
      </c>
      <c r="H63" s="14">
        <v>0</v>
      </c>
      <c r="I63" s="14">
        <v>1520</v>
      </c>
      <c r="J63" s="14">
        <v>1435</v>
      </c>
      <c r="K63" s="14">
        <v>4571</v>
      </c>
      <c r="L63" s="14">
        <v>42474</v>
      </c>
      <c r="M63" s="9" t="s">
        <v>1352</v>
      </c>
      <c r="N63" s="26"/>
    </row>
    <row r="64" spans="1:14" ht="15" customHeight="1">
      <c r="A64" s="5" t="s">
        <v>1628</v>
      </c>
      <c r="B64" s="5" t="s">
        <v>129</v>
      </c>
      <c r="C64" s="7" t="s">
        <v>186</v>
      </c>
      <c r="D64" s="8" t="s">
        <v>2696</v>
      </c>
      <c r="E64" s="12">
        <f>_xlfn.XLOOKUP(TJULIO4661019[[#This Row],[NOMBRE Y APELLIDO]],TFECHAS[NOMBRE Y APELLIDO],TFECHAS[DESDE],"BUSCAR")</f>
        <v>44927</v>
      </c>
      <c r="F64" s="12">
        <f>_xlfn.XLOOKUP(TJULIO4661019[[#This Row],[NOMBRE Y APELLIDO]],TFECHAS[NOMBRE Y APELLIDO],TFECHAS[HASTA],"BUSCAR")</f>
        <v>45108</v>
      </c>
      <c r="G64" s="13">
        <v>100000</v>
      </c>
      <c r="H64" s="14">
        <v>12105.37</v>
      </c>
      <c r="I64" s="14">
        <v>3040</v>
      </c>
      <c r="J64" s="14">
        <v>2870</v>
      </c>
      <c r="K64" s="14">
        <v>425</v>
      </c>
      <c r="L64" s="14">
        <v>81559.63</v>
      </c>
      <c r="M64" s="9" t="s">
        <v>1351</v>
      </c>
      <c r="N64" s="26"/>
    </row>
    <row r="65" spans="1:14" ht="15" customHeight="1">
      <c r="A65" s="5" t="s">
        <v>2625</v>
      </c>
      <c r="B65" s="5" t="s">
        <v>129</v>
      </c>
      <c r="C65" s="8" t="s">
        <v>269</v>
      </c>
      <c r="D65" s="8" t="s">
        <v>2696</v>
      </c>
      <c r="E65" s="12">
        <f>_xlfn.XLOOKUP(TJULIO4661019[[#This Row],[NOMBRE Y APELLIDO]],TFECHAS[NOMBRE Y APELLIDO],TFECHAS[DESDE],"BUSCAR")</f>
        <v>44986</v>
      </c>
      <c r="F65" s="12">
        <f>_xlfn.XLOOKUP(TJULIO4661019[[#This Row],[NOMBRE Y APELLIDO]],TFECHAS[NOMBRE Y APELLIDO],TFECHAS[HASTA],"BUSCAR")</f>
        <v>45170</v>
      </c>
      <c r="G65" s="13">
        <v>100000</v>
      </c>
      <c r="H65" s="14">
        <v>0</v>
      </c>
      <c r="I65" s="14">
        <v>3040</v>
      </c>
      <c r="J65" s="14">
        <v>2870</v>
      </c>
      <c r="K65" s="14">
        <v>25</v>
      </c>
      <c r="L65" s="14">
        <v>94065</v>
      </c>
      <c r="M65" s="11" t="s">
        <v>1351</v>
      </c>
      <c r="N65" s="26"/>
    </row>
    <row r="66" spans="1:14">
      <c r="A66" s="5" t="s">
        <v>1621</v>
      </c>
      <c r="B66" s="5" t="s">
        <v>100</v>
      </c>
      <c r="C66" s="8" t="s">
        <v>269</v>
      </c>
      <c r="D66" s="8" t="s">
        <v>2696</v>
      </c>
      <c r="E66" s="12">
        <f>_xlfn.XLOOKUP(TJULIO4661019[[#This Row],[NOMBRE Y APELLIDO]],TFECHAS[NOMBRE Y APELLIDO],TFECHAS[DESDE],"BUSCAR")</f>
        <v>44896</v>
      </c>
      <c r="F66" s="12">
        <f>_xlfn.XLOOKUP(TJULIO4661019[[#This Row],[NOMBRE Y APELLIDO]],TFECHAS[NOMBRE Y APELLIDO],TFECHAS[HASTA],"BUSCAR")</f>
        <v>45078</v>
      </c>
      <c r="G66" s="51">
        <v>70000</v>
      </c>
      <c r="H66" s="52">
        <v>0</v>
      </c>
      <c r="I66" s="52">
        <v>2128</v>
      </c>
      <c r="J66" s="52">
        <v>2009</v>
      </c>
      <c r="K66" s="52">
        <v>3171</v>
      </c>
      <c r="L66" s="52">
        <v>62692</v>
      </c>
      <c r="M66" s="11" t="s">
        <v>1352</v>
      </c>
      <c r="N66" s="26"/>
    </row>
    <row r="67" spans="1:14">
      <c r="A67" s="5" t="s">
        <v>1625</v>
      </c>
      <c r="B67" s="5" t="s">
        <v>59</v>
      </c>
      <c r="C67" s="8" t="s">
        <v>467</v>
      </c>
      <c r="D67" s="8" t="s">
        <v>2696</v>
      </c>
      <c r="E67" s="12">
        <f>_xlfn.XLOOKUP(TJULIO4661019[[#This Row],[NOMBRE Y APELLIDO]],TFECHAS[NOMBRE Y APELLIDO],TFECHAS[DESDE],"BUSCAR")</f>
        <v>44927</v>
      </c>
      <c r="F67" s="12">
        <f>_xlfn.XLOOKUP(TJULIO4661019[[#This Row],[NOMBRE Y APELLIDO]],TFECHAS[NOMBRE Y APELLIDO],TFECHAS[HASTA],"BUSCAR")</f>
        <v>45108</v>
      </c>
      <c r="G67" s="13">
        <v>175000</v>
      </c>
      <c r="H67" s="14">
        <v>29747.24</v>
      </c>
      <c r="I67" s="14">
        <v>5320</v>
      </c>
      <c r="J67" s="14">
        <v>5022.5</v>
      </c>
      <c r="K67" s="14">
        <v>6025.0000000000146</v>
      </c>
      <c r="L67" s="14">
        <v>128885.26</v>
      </c>
      <c r="M67" s="11" t="s">
        <v>1352</v>
      </c>
      <c r="N67" s="26"/>
    </row>
    <row r="68" spans="1:14">
      <c r="A68" s="5" t="s">
        <v>1617</v>
      </c>
      <c r="B68" s="5" t="s">
        <v>1481</v>
      </c>
      <c r="C68" s="8" t="s">
        <v>467</v>
      </c>
      <c r="D68" s="8" t="s">
        <v>2696</v>
      </c>
      <c r="E68" s="12">
        <f>_xlfn.XLOOKUP(TJULIO4661019[[#This Row],[NOMBRE Y APELLIDO]],TFECHAS[NOMBRE Y APELLIDO],TFECHAS[DESDE],"BUSCAR")</f>
        <v>44927</v>
      </c>
      <c r="F68" s="12">
        <f>_xlfn.XLOOKUP(TJULIO4661019[[#This Row],[NOMBRE Y APELLIDO]],TFECHAS[NOMBRE Y APELLIDO],TFECHAS[HASTA],"BUSCAR")</f>
        <v>45108</v>
      </c>
      <c r="G68" s="51">
        <v>70000</v>
      </c>
      <c r="H68" s="52">
        <v>0</v>
      </c>
      <c r="I68" s="52">
        <v>2128</v>
      </c>
      <c r="J68" s="52">
        <v>2009</v>
      </c>
      <c r="K68" s="52">
        <v>25</v>
      </c>
      <c r="L68" s="52">
        <v>65838</v>
      </c>
      <c r="M68" s="11" t="s">
        <v>1352</v>
      </c>
      <c r="N68" s="26"/>
    </row>
    <row r="69" spans="1:14">
      <c r="A69" s="5" t="s">
        <v>1618</v>
      </c>
      <c r="B69" s="5" t="s">
        <v>1481</v>
      </c>
      <c r="C69" s="7" t="s">
        <v>467</v>
      </c>
      <c r="D69" s="8" t="s">
        <v>2696</v>
      </c>
      <c r="E69" s="12">
        <f>_xlfn.XLOOKUP(TJULIO4661019[[#This Row],[NOMBRE Y APELLIDO]],TFECHAS[NOMBRE Y APELLIDO],TFECHAS[DESDE],"BUSCAR")</f>
        <v>44927</v>
      </c>
      <c r="F69" s="12">
        <f>_xlfn.XLOOKUP(TJULIO4661019[[#This Row],[NOMBRE Y APELLIDO]],TFECHAS[NOMBRE Y APELLIDO],TFECHAS[HASTA],"BUSCAR")</f>
        <v>45108</v>
      </c>
      <c r="G69" s="13">
        <v>70000</v>
      </c>
      <c r="H69" s="14">
        <v>5368.48</v>
      </c>
      <c r="I69" s="14">
        <v>2128</v>
      </c>
      <c r="J69" s="14">
        <v>2009</v>
      </c>
      <c r="K69" s="14">
        <v>25.000000000007276</v>
      </c>
      <c r="L69" s="14">
        <v>60469.52</v>
      </c>
      <c r="M69" s="9" t="s">
        <v>1352</v>
      </c>
      <c r="N69" s="26"/>
    </row>
    <row r="70" spans="1:14">
      <c r="A70" s="5" t="s">
        <v>3204</v>
      </c>
      <c r="B70" s="5" t="s">
        <v>1481</v>
      </c>
      <c r="C70" s="8" t="s">
        <v>467</v>
      </c>
      <c r="D70" s="8" t="s">
        <v>2696</v>
      </c>
      <c r="E70" s="12">
        <f>_xlfn.XLOOKUP(TJULIO4661019[[#This Row],[NOMBRE Y APELLIDO]],TFECHAS[NOMBRE Y APELLIDO],TFECHAS[DESDE],"BUSCAR")</f>
        <v>44986</v>
      </c>
      <c r="F70" s="12">
        <f>_xlfn.XLOOKUP(TJULIO4661019[[#This Row],[NOMBRE Y APELLIDO]],TFECHAS[NOMBRE Y APELLIDO],TFECHAS[HASTA],"BUSCAR")</f>
        <v>45170</v>
      </c>
      <c r="G70" s="13">
        <v>70000</v>
      </c>
      <c r="H70" s="14">
        <v>5368.48</v>
      </c>
      <c r="I70" s="14">
        <v>2128</v>
      </c>
      <c r="J70" s="14">
        <v>2009</v>
      </c>
      <c r="K70" s="14">
        <v>25.000000000007276</v>
      </c>
      <c r="L70" s="14">
        <v>60469.52</v>
      </c>
      <c r="M70" s="11" t="s">
        <v>1352</v>
      </c>
      <c r="N70" s="26"/>
    </row>
    <row r="71" spans="1:14">
      <c r="A71" s="5" t="s">
        <v>1615</v>
      </c>
      <c r="B71" s="5" t="s">
        <v>1481</v>
      </c>
      <c r="C71" s="7" t="s">
        <v>467</v>
      </c>
      <c r="D71" s="8" t="s">
        <v>2696</v>
      </c>
      <c r="E71" s="12">
        <f>_xlfn.XLOOKUP(TJULIO4661019[[#This Row],[NOMBRE Y APELLIDO]],TFECHAS[NOMBRE Y APELLIDO],TFECHAS[DESDE],"BUSCAR")</f>
        <v>44927</v>
      </c>
      <c r="F71" s="12">
        <f>_xlfn.XLOOKUP(TJULIO4661019[[#This Row],[NOMBRE Y APELLIDO]],TFECHAS[NOMBRE Y APELLIDO],TFECHAS[HASTA],"BUSCAR")</f>
        <v>45108</v>
      </c>
      <c r="G71" s="13">
        <v>70000</v>
      </c>
      <c r="H71" s="14">
        <v>0</v>
      </c>
      <c r="I71" s="14">
        <v>2128</v>
      </c>
      <c r="J71" s="14">
        <v>2009</v>
      </c>
      <c r="K71" s="14">
        <v>2471</v>
      </c>
      <c r="L71" s="14">
        <v>63392</v>
      </c>
      <c r="M71" s="9" t="s">
        <v>1352</v>
      </c>
      <c r="N71" s="26"/>
    </row>
    <row r="72" spans="1:14" ht="25.5">
      <c r="A72" s="5" t="s">
        <v>3038</v>
      </c>
      <c r="B72" s="5" t="s">
        <v>1481</v>
      </c>
      <c r="C72" s="7" t="s">
        <v>467</v>
      </c>
      <c r="D72" s="8" t="s">
        <v>2696</v>
      </c>
      <c r="E72" s="12">
        <f>_xlfn.XLOOKUP(TJULIO4661019[[#This Row],[NOMBRE Y APELLIDO]],TFECHAS[NOMBRE Y APELLIDO],TFECHAS[DESDE],"BUSCAR")</f>
        <v>44896</v>
      </c>
      <c r="F72" s="12">
        <f>_xlfn.XLOOKUP(TJULIO4661019[[#This Row],[NOMBRE Y APELLIDO]],TFECHAS[NOMBRE Y APELLIDO],TFECHAS[HASTA],"BUSCAR")</f>
        <v>45078</v>
      </c>
      <c r="G72" s="13">
        <v>60000</v>
      </c>
      <c r="H72" s="14">
        <v>0.03</v>
      </c>
      <c r="I72" s="14">
        <v>1824</v>
      </c>
      <c r="J72" s="14">
        <v>1722</v>
      </c>
      <c r="K72" s="14">
        <v>2571</v>
      </c>
      <c r="L72" s="14">
        <v>53882.97</v>
      </c>
      <c r="M72" s="9" t="s">
        <v>1351</v>
      </c>
      <c r="N72" s="26"/>
    </row>
    <row r="73" spans="1:14">
      <c r="A73" s="5" t="s">
        <v>1404</v>
      </c>
      <c r="B73" s="5" t="s">
        <v>1399</v>
      </c>
      <c r="C73" s="7" t="s">
        <v>282</v>
      </c>
      <c r="D73" s="8" t="s">
        <v>2696</v>
      </c>
      <c r="E73" s="12">
        <f>_xlfn.XLOOKUP(TJULIO4661019[[#This Row],[NOMBRE Y APELLIDO]],TFECHAS[NOMBRE Y APELLIDO],TFECHAS[DESDE],"BUSCAR")</f>
        <v>45017</v>
      </c>
      <c r="F73" s="12">
        <f>_xlfn.XLOOKUP(TJULIO4661019[[#This Row],[NOMBRE Y APELLIDO]],TFECHAS[NOMBRE Y APELLIDO],TFECHAS[HASTA],"BUSCAR")</f>
        <v>45200</v>
      </c>
      <c r="G73" s="13">
        <v>115000</v>
      </c>
      <c r="H73" s="14">
        <v>15633.74</v>
      </c>
      <c r="I73" s="14">
        <v>3496</v>
      </c>
      <c r="J73" s="14">
        <v>3300.5</v>
      </c>
      <c r="K73" s="14">
        <v>25.000000000014552</v>
      </c>
      <c r="L73" s="14">
        <v>92544.76</v>
      </c>
      <c r="M73" s="9" t="s">
        <v>1352</v>
      </c>
      <c r="N73" s="26"/>
    </row>
    <row r="74" spans="1:14">
      <c r="A74" s="5" t="s">
        <v>1072</v>
      </c>
      <c r="B74" s="5" t="s">
        <v>2586</v>
      </c>
      <c r="C74" s="7" t="s">
        <v>282</v>
      </c>
      <c r="D74" s="8" t="s">
        <v>2696</v>
      </c>
      <c r="E74" s="12">
        <f>_xlfn.XLOOKUP(TJULIO4661019[[#This Row],[NOMBRE Y APELLIDO]],TFECHAS[NOMBRE Y APELLIDO],TFECHAS[DESDE],"BUSCAR")</f>
        <v>45047</v>
      </c>
      <c r="F74" s="12">
        <f>_xlfn.XLOOKUP(TJULIO4661019[[#This Row],[NOMBRE Y APELLIDO]],TFECHAS[NOMBRE Y APELLIDO],TFECHAS[HASTA],"BUSCAR")</f>
        <v>45231</v>
      </c>
      <c r="G74" s="13">
        <v>75000</v>
      </c>
      <c r="H74" s="14">
        <v>4763.76</v>
      </c>
      <c r="I74" s="14">
        <v>2280</v>
      </c>
      <c r="J74" s="14">
        <v>2152.5</v>
      </c>
      <c r="K74" s="14">
        <v>25</v>
      </c>
      <c r="L74" s="14">
        <v>65778.740000000005</v>
      </c>
      <c r="M74" s="9" t="s">
        <v>1352</v>
      </c>
      <c r="N74" s="26"/>
    </row>
    <row r="75" spans="1:14">
      <c r="A75" s="5" t="s">
        <v>2850</v>
      </c>
      <c r="B75" s="5" t="s">
        <v>1587</v>
      </c>
      <c r="C75" s="8" t="s">
        <v>282</v>
      </c>
      <c r="D75" s="8" t="s">
        <v>2696</v>
      </c>
      <c r="E75" s="12">
        <f>_xlfn.XLOOKUP(TJULIO4661019[[#This Row],[NOMBRE Y APELLIDO]],TFECHAS[NOMBRE Y APELLIDO],TFECHAS[DESDE],"BUSCAR")</f>
        <v>44896</v>
      </c>
      <c r="F75" s="12">
        <f>_xlfn.XLOOKUP(TJULIO4661019[[#This Row],[NOMBRE Y APELLIDO]],TFECHAS[NOMBRE Y APELLIDO],TFECHAS[HASTA],"BUSCAR")</f>
        <v>45078</v>
      </c>
      <c r="G75" s="51">
        <v>70000</v>
      </c>
      <c r="H75" s="52">
        <v>0.03</v>
      </c>
      <c r="I75" s="52">
        <v>2128</v>
      </c>
      <c r="J75" s="52">
        <v>2009</v>
      </c>
      <c r="K75" s="52">
        <v>25</v>
      </c>
      <c r="L75" s="52">
        <v>65837.97</v>
      </c>
      <c r="M75" s="11" t="s">
        <v>1351</v>
      </c>
      <c r="N75" s="26"/>
    </row>
    <row r="76" spans="1:14">
      <c r="A76" s="5" t="s">
        <v>2915</v>
      </c>
      <c r="B76" s="5" t="s">
        <v>1587</v>
      </c>
      <c r="C76" s="7" t="s">
        <v>282</v>
      </c>
      <c r="D76" s="8" t="s">
        <v>2696</v>
      </c>
      <c r="E76" s="12">
        <f>_xlfn.XLOOKUP(TJULIO4661019[[#This Row],[NOMBRE Y APELLIDO]],TFECHAS[NOMBRE Y APELLIDO],TFECHAS[DESDE],"BUSCAR")</f>
        <v>44896</v>
      </c>
      <c r="F76" s="12">
        <f>_xlfn.XLOOKUP(TJULIO4661019[[#This Row],[NOMBRE Y APELLIDO]],TFECHAS[NOMBRE Y APELLIDO],TFECHAS[HASTA],"BUSCAR")</f>
        <v>45078</v>
      </c>
      <c r="G76" s="13">
        <v>70000</v>
      </c>
      <c r="H76" s="14">
        <v>0.03</v>
      </c>
      <c r="I76" s="14">
        <v>2128</v>
      </c>
      <c r="J76" s="14">
        <v>2009</v>
      </c>
      <c r="K76" s="14">
        <v>25</v>
      </c>
      <c r="L76" s="14">
        <v>65837.97</v>
      </c>
      <c r="M76" s="9" t="s">
        <v>1351</v>
      </c>
      <c r="N76" s="26"/>
    </row>
    <row r="77" spans="1:14">
      <c r="A77" s="5" t="s">
        <v>3059</v>
      </c>
      <c r="B77" s="5" t="s">
        <v>284</v>
      </c>
      <c r="C77" s="7" t="s">
        <v>282</v>
      </c>
      <c r="D77" s="8" t="s">
        <v>2696</v>
      </c>
      <c r="E77" s="12">
        <f>_xlfn.XLOOKUP(TJULIO4661019[[#This Row],[NOMBRE Y APELLIDO]],TFECHAS[NOMBRE Y APELLIDO],TFECHAS[DESDE],"BUSCAR")</f>
        <v>45047</v>
      </c>
      <c r="F77" s="12">
        <f>_xlfn.XLOOKUP(TJULIO4661019[[#This Row],[NOMBRE Y APELLIDO]],TFECHAS[NOMBRE Y APELLIDO],TFECHAS[HASTA],"BUSCAR")</f>
        <v>45231</v>
      </c>
      <c r="G77" s="13">
        <v>70000</v>
      </c>
      <c r="H77" s="14">
        <v>1708.52</v>
      </c>
      <c r="I77" s="14">
        <v>2128</v>
      </c>
      <c r="J77" s="14">
        <v>2009</v>
      </c>
      <c r="K77" s="14">
        <v>3179.8999999999942</v>
      </c>
      <c r="L77" s="14">
        <v>60974.58</v>
      </c>
      <c r="M77" s="9" t="s">
        <v>1352</v>
      </c>
      <c r="N77" s="26"/>
    </row>
    <row r="78" spans="1:14">
      <c r="A78" s="5" t="s">
        <v>1486</v>
      </c>
      <c r="B78" s="5" t="s">
        <v>1487</v>
      </c>
      <c r="C78" s="8" t="s">
        <v>282</v>
      </c>
      <c r="D78" s="8" t="s">
        <v>2696</v>
      </c>
      <c r="E78" s="12">
        <f>_xlfn.XLOOKUP(TJULIO4661019[[#This Row],[NOMBRE Y APELLIDO]],TFECHAS[NOMBRE Y APELLIDO],TFECHAS[DESDE],"BUSCAR")</f>
        <v>44896</v>
      </c>
      <c r="F78" s="12">
        <f>_xlfn.XLOOKUP(TJULIO4661019[[#This Row],[NOMBRE Y APELLIDO]],TFECHAS[NOMBRE Y APELLIDO],TFECHAS[HASTA],"BUSCAR")</f>
        <v>45078</v>
      </c>
      <c r="G78" s="13">
        <v>70000</v>
      </c>
      <c r="H78" s="14">
        <v>2188.2399999999998</v>
      </c>
      <c r="I78" s="14">
        <v>2128</v>
      </c>
      <c r="J78" s="14">
        <v>2009</v>
      </c>
      <c r="K78" s="14">
        <v>25</v>
      </c>
      <c r="L78" s="14">
        <v>63649.760000000002</v>
      </c>
      <c r="M78" s="11" t="s">
        <v>1351</v>
      </c>
      <c r="N78" s="26"/>
    </row>
    <row r="79" spans="1:14">
      <c r="A79" s="5" t="s">
        <v>1066</v>
      </c>
      <c r="B79" s="5" t="s">
        <v>1487</v>
      </c>
      <c r="C79" s="7" t="s">
        <v>282</v>
      </c>
      <c r="D79" s="8" t="s">
        <v>2696</v>
      </c>
      <c r="E79" s="12">
        <f>_xlfn.XLOOKUP(TJULIO4661019[[#This Row],[NOMBRE Y APELLIDO]],TFECHAS[NOMBRE Y APELLIDO],TFECHAS[DESDE],"BUSCAR")</f>
        <v>45047</v>
      </c>
      <c r="F79" s="12">
        <f>_xlfn.XLOOKUP(TJULIO4661019[[#This Row],[NOMBRE Y APELLIDO]],TFECHAS[NOMBRE Y APELLIDO],TFECHAS[HASTA],"BUSCAR")</f>
        <v>45231</v>
      </c>
      <c r="G79" s="13">
        <v>55000</v>
      </c>
      <c r="H79" s="14">
        <v>681.89</v>
      </c>
      <c r="I79" s="14">
        <v>1672</v>
      </c>
      <c r="J79" s="14">
        <v>1578.5</v>
      </c>
      <c r="K79" s="14">
        <v>5071</v>
      </c>
      <c r="L79" s="14">
        <v>45996.61</v>
      </c>
      <c r="M79" s="9" t="s">
        <v>1352</v>
      </c>
      <c r="N79" s="26"/>
    </row>
    <row r="80" spans="1:14">
      <c r="A80" s="5" t="s">
        <v>1592</v>
      </c>
      <c r="B80" s="5" t="s">
        <v>284</v>
      </c>
      <c r="C80" s="7" t="s">
        <v>282</v>
      </c>
      <c r="D80" s="8" t="s">
        <v>2696</v>
      </c>
      <c r="E80" s="12">
        <f>_xlfn.XLOOKUP(TJULIO4661019[[#This Row],[NOMBRE Y APELLIDO]],TFECHAS[NOMBRE Y APELLIDO],TFECHAS[DESDE],"BUSCAR")</f>
        <v>45047</v>
      </c>
      <c r="F80" s="12">
        <f>_xlfn.XLOOKUP(TJULIO4661019[[#This Row],[NOMBRE Y APELLIDO]],TFECHAS[NOMBRE Y APELLIDO],TFECHAS[HASTA],"BUSCAR")</f>
        <v>45231</v>
      </c>
      <c r="G80" s="13">
        <v>50000</v>
      </c>
      <c r="H80" s="14">
        <v>1854</v>
      </c>
      <c r="I80" s="14">
        <v>1520</v>
      </c>
      <c r="J80" s="14">
        <v>1435</v>
      </c>
      <c r="K80" s="14">
        <v>3671</v>
      </c>
      <c r="L80" s="14">
        <v>41520</v>
      </c>
      <c r="M80" s="9" t="s">
        <v>1352</v>
      </c>
      <c r="N80" s="26"/>
    </row>
    <row r="81" spans="1:14">
      <c r="A81" s="5" t="s">
        <v>1544</v>
      </c>
      <c r="B81" s="5" t="s">
        <v>284</v>
      </c>
      <c r="C81" s="86" t="s">
        <v>282</v>
      </c>
      <c r="D81" s="8" t="s">
        <v>2696</v>
      </c>
      <c r="E81" s="12">
        <f>_xlfn.XLOOKUP(TJULIO4661019[[#This Row],[NOMBRE Y APELLIDO]],TFECHAS[NOMBRE Y APELLIDO],TFECHAS[DESDE],"BUSCAR")</f>
        <v>44896</v>
      </c>
      <c r="F81" s="12">
        <f>_xlfn.XLOOKUP(TJULIO4661019[[#This Row],[NOMBRE Y APELLIDO]],TFECHAS[NOMBRE Y APELLIDO],TFECHAS[HASTA],"BUSCAR")</f>
        <v>45078</v>
      </c>
      <c r="G81" s="13">
        <v>50000</v>
      </c>
      <c r="H81" s="14">
        <v>0</v>
      </c>
      <c r="I81" s="14">
        <v>1520</v>
      </c>
      <c r="J81" s="14">
        <v>1435</v>
      </c>
      <c r="K81" s="14">
        <v>25</v>
      </c>
      <c r="L81" s="14">
        <v>47020</v>
      </c>
      <c r="M81" s="9" t="s">
        <v>1351</v>
      </c>
      <c r="N81" s="26"/>
    </row>
    <row r="82" spans="1:14">
      <c r="A82" s="5" t="s">
        <v>1697</v>
      </c>
      <c r="B82" s="5" t="s">
        <v>1487</v>
      </c>
      <c r="C82" s="7" t="s">
        <v>282</v>
      </c>
      <c r="D82" s="8" t="s">
        <v>2696</v>
      </c>
      <c r="E82" s="12">
        <f>_xlfn.XLOOKUP(TJULIO4661019[[#This Row],[NOMBRE Y APELLIDO]],TFECHAS[NOMBRE Y APELLIDO],TFECHAS[DESDE],"BUSCAR")</f>
        <v>45017</v>
      </c>
      <c r="F82" s="12">
        <f>_xlfn.XLOOKUP(TJULIO4661019[[#This Row],[NOMBRE Y APELLIDO]],TFECHAS[NOMBRE Y APELLIDO],TFECHAS[HASTA],"BUSCAR")</f>
        <v>45200</v>
      </c>
      <c r="G82" s="13">
        <v>50000</v>
      </c>
      <c r="H82" s="14">
        <v>1854</v>
      </c>
      <c r="I82" s="14">
        <v>1520</v>
      </c>
      <c r="J82" s="14">
        <v>1435</v>
      </c>
      <c r="K82" s="14">
        <v>8221</v>
      </c>
      <c r="L82" s="14">
        <v>36970</v>
      </c>
      <c r="M82" s="9" t="s">
        <v>1352</v>
      </c>
      <c r="N82" s="26"/>
    </row>
    <row r="83" spans="1:14">
      <c r="A83" s="5" t="s">
        <v>1490</v>
      </c>
      <c r="B83" s="5" t="s">
        <v>284</v>
      </c>
      <c r="C83" s="7" t="s">
        <v>282</v>
      </c>
      <c r="D83" s="8" t="s">
        <v>2696</v>
      </c>
      <c r="E83" s="12">
        <f>_xlfn.XLOOKUP(TJULIO4661019[[#This Row],[NOMBRE Y APELLIDO]],TFECHAS[NOMBRE Y APELLIDO],TFECHAS[DESDE],"BUSCAR")</f>
        <v>44896</v>
      </c>
      <c r="F83" s="12">
        <f>_xlfn.XLOOKUP(TJULIO4661019[[#This Row],[NOMBRE Y APELLIDO]],TFECHAS[NOMBRE Y APELLIDO],TFECHAS[HASTA],"BUSCAR")</f>
        <v>45078</v>
      </c>
      <c r="G83" s="13">
        <v>50000</v>
      </c>
      <c r="H83" s="14">
        <v>0</v>
      </c>
      <c r="I83" s="14">
        <v>1520</v>
      </c>
      <c r="J83" s="14">
        <v>1435</v>
      </c>
      <c r="K83" s="14">
        <v>25</v>
      </c>
      <c r="L83" s="14">
        <v>47020</v>
      </c>
      <c r="M83" s="9" t="s">
        <v>1352</v>
      </c>
      <c r="N83" s="26"/>
    </row>
    <row r="84" spans="1:14">
      <c r="A84" s="5" t="s">
        <v>3087</v>
      </c>
      <c r="B84" s="5" t="s">
        <v>1587</v>
      </c>
      <c r="C84" s="7" t="s">
        <v>282</v>
      </c>
      <c r="D84" s="8" t="s">
        <v>2696</v>
      </c>
      <c r="E84" s="12">
        <f>_xlfn.XLOOKUP(TJULIO4661019[[#This Row],[NOMBRE Y APELLIDO]],TFECHAS[NOMBRE Y APELLIDO],TFECHAS[DESDE],"BUSCAR")</f>
        <v>44927</v>
      </c>
      <c r="F84" s="12">
        <f>_xlfn.XLOOKUP(TJULIO4661019[[#This Row],[NOMBRE Y APELLIDO]],TFECHAS[NOMBRE Y APELLIDO],TFECHAS[HASTA],"BUSCAR")</f>
        <v>45108</v>
      </c>
      <c r="G84" s="13">
        <v>45000</v>
      </c>
      <c r="H84" s="14">
        <v>1148.33</v>
      </c>
      <c r="I84" s="14">
        <v>1368</v>
      </c>
      <c r="J84" s="14">
        <v>1291.5</v>
      </c>
      <c r="K84" s="14">
        <v>25</v>
      </c>
      <c r="L84" s="14">
        <v>41167.17</v>
      </c>
      <c r="M84" s="9" t="s">
        <v>1352</v>
      </c>
      <c r="N84" s="26"/>
    </row>
    <row r="85" spans="1:14">
      <c r="A85" s="5" t="s">
        <v>2715</v>
      </c>
      <c r="B85" s="5" t="s">
        <v>284</v>
      </c>
      <c r="C85" s="7" t="s">
        <v>282</v>
      </c>
      <c r="D85" s="8" t="s">
        <v>2696</v>
      </c>
      <c r="E85" s="12">
        <f>_xlfn.XLOOKUP(TJULIO4661019[[#This Row],[NOMBRE Y APELLIDO]],TFECHAS[NOMBRE Y APELLIDO],TFECHAS[DESDE],"BUSCAR")</f>
        <v>45047</v>
      </c>
      <c r="F85" s="12">
        <f>_xlfn.XLOOKUP(TJULIO4661019[[#This Row],[NOMBRE Y APELLIDO]],TFECHAS[NOMBRE Y APELLIDO],TFECHAS[HASTA],"BUSCAR")</f>
        <v>45231</v>
      </c>
      <c r="G85" s="13">
        <v>45000</v>
      </c>
      <c r="H85" s="14">
        <v>1148.33</v>
      </c>
      <c r="I85" s="14">
        <v>1368</v>
      </c>
      <c r="J85" s="14">
        <v>1291.5</v>
      </c>
      <c r="K85" s="14">
        <v>25</v>
      </c>
      <c r="L85" s="14">
        <v>41167.17</v>
      </c>
      <c r="M85" s="9" t="s">
        <v>1352</v>
      </c>
      <c r="N85" s="26"/>
    </row>
    <row r="86" spans="1:14" ht="15" customHeight="1">
      <c r="A86" s="5" t="s">
        <v>2491</v>
      </c>
      <c r="B86" s="5" t="s">
        <v>59</v>
      </c>
      <c r="C86" s="8" t="s">
        <v>309</v>
      </c>
      <c r="D86" s="8" t="s">
        <v>2696</v>
      </c>
      <c r="E86" s="12">
        <f>_xlfn.XLOOKUP(TJULIO4661019[[#This Row],[NOMBRE Y APELLIDO]],TFECHAS[NOMBRE Y APELLIDO],TFECHAS[DESDE],"BUSCAR")</f>
        <v>44986</v>
      </c>
      <c r="F86" s="12">
        <f>_xlfn.XLOOKUP(TJULIO4661019[[#This Row],[NOMBRE Y APELLIDO]],TFECHAS[NOMBRE Y APELLIDO],TFECHAS[HASTA],"BUSCAR")</f>
        <v>45170</v>
      </c>
      <c r="G86" s="13">
        <v>165000</v>
      </c>
      <c r="H86" s="14">
        <v>0</v>
      </c>
      <c r="I86" s="14">
        <v>5016</v>
      </c>
      <c r="J86" s="14">
        <v>4735.5</v>
      </c>
      <c r="K86" s="14">
        <v>3179.8999999999942</v>
      </c>
      <c r="L86" s="14">
        <v>152068.6</v>
      </c>
      <c r="M86" s="11" t="s">
        <v>1352</v>
      </c>
      <c r="N86" s="26"/>
    </row>
    <row r="87" spans="1:14" ht="15" customHeight="1">
      <c r="A87" s="5" t="s">
        <v>3101</v>
      </c>
      <c r="B87" s="5" t="s">
        <v>2623</v>
      </c>
      <c r="C87" s="8" t="s">
        <v>309</v>
      </c>
      <c r="D87" s="8" t="s">
        <v>2696</v>
      </c>
      <c r="E87" s="12">
        <f>_xlfn.XLOOKUP(TJULIO4661019[[#This Row],[NOMBRE Y APELLIDO]],TFECHAS[NOMBRE Y APELLIDO],TFECHAS[DESDE],"BUSCAR")</f>
        <v>44927</v>
      </c>
      <c r="F87" s="12">
        <f>_xlfn.XLOOKUP(TJULIO4661019[[#This Row],[NOMBRE Y APELLIDO]],TFECHAS[NOMBRE Y APELLIDO],TFECHAS[HASTA],"BUSCAR")</f>
        <v>45108</v>
      </c>
      <c r="G87" s="13">
        <v>70000</v>
      </c>
      <c r="H87" s="14">
        <v>5368.48</v>
      </c>
      <c r="I87" s="14">
        <v>2128</v>
      </c>
      <c r="J87" s="14">
        <v>2009</v>
      </c>
      <c r="K87" s="14">
        <v>25.000000000007276</v>
      </c>
      <c r="L87" s="14">
        <v>60469.52</v>
      </c>
      <c r="M87" s="11" t="s">
        <v>1352</v>
      </c>
      <c r="N87" s="26"/>
    </row>
    <row r="88" spans="1:14" ht="25.5">
      <c r="A88" s="5" t="s">
        <v>3088</v>
      </c>
      <c r="B88" s="5" t="s">
        <v>2623</v>
      </c>
      <c r="C88" s="7" t="s">
        <v>309</v>
      </c>
      <c r="D88" s="8" t="s">
        <v>2696</v>
      </c>
      <c r="E88" s="12">
        <f>_xlfn.XLOOKUP(TJULIO4661019[[#This Row],[NOMBRE Y APELLIDO]],TFECHAS[NOMBRE Y APELLIDO],TFECHAS[DESDE],"BUSCAR")</f>
        <v>44927</v>
      </c>
      <c r="F88" s="12">
        <f>_xlfn.XLOOKUP(TJULIO4661019[[#This Row],[NOMBRE Y APELLIDO]],TFECHAS[NOMBRE Y APELLIDO],TFECHAS[HASTA],"BUSCAR")</f>
        <v>45108</v>
      </c>
      <c r="G88" s="13">
        <v>60000</v>
      </c>
      <c r="H88" s="14">
        <v>3486.68</v>
      </c>
      <c r="I88" s="14">
        <v>1824</v>
      </c>
      <c r="J88" s="14">
        <v>1722</v>
      </c>
      <c r="K88" s="14">
        <v>25</v>
      </c>
      <c r="L88" s="14">
        <v>52942.32</v>
      </c>
      <c r="M88" s="9" t="s">
        <v>1352</v>
      </c>
      <c r="N88" s="26"/>
    </row>
    <row r="89" spans="1:14" ht="25.5">
      <c r="A89" s="5" t="s">
        <v>2936</v>
      </c>
      <c r="B89" s="5" t="s">
        <v>2623</v>
      </c>
      <c r="C89" s="8" t="s">
        <v>309</v>
      </c>
      <c r="D89" s="8" t="s">
        <v>2696</v>
      </c>
      <c r="E89" s="12">
        <f>_xlfn.XLOOKUP(TJULIO4661019[[#This Row],[NOMBRE Y APELLIDO]],TFECHAS[NOMBRE Y APELLIDO],TFECHAS[DESDE],"BUSCAR")</f>
        <v>44896</v>
      </c>
      <c r="F89" s="12">
        <f>_xlfn.XLOOKUP(TJULIO4661019[[#This Row],[NOMBRE Y APELLIDO]],TFECHAS[NOMBRE Y APELLIDO],TFECHAS[HASTA],"BUSCAR")</f>
        <v>45078</v>
      </c>
      <c r="G89" s="51">
        <v>50000</v>
      </c>
      <c r="H89" s="52">
        <v>0</v>
      </c>
      <c r="I89" s="52">
        <v>1520</v>
      </c>
      <c r="J89" s="52">
        <v>1435</v>
      </c>
      <c r="K89" s="52">
        <v>5071</v>
      </c>
      <c r="L89" s="52">
        <v>41974</v>
      </c>
      <c r="M89" s="11" t="s">
        <v>1352</v>
      </c>
      <c r="N89" s="26"/>
    </row>
    <row r="90" spans="1:14" ht="25.5">
      <c r="A90" s="5" t="s">
        <v>2717</v>
      </c>
      <c r="B90" s="5" t="s">
        <v>129</v>
      </c>
      <c r="C90" s="8" t="s">
        <v>3119</v>
      </c>
      <c r="D90" s="8" t="s">
        <v>2696</v>
      </c>
      <c r="E90" s="12">
        <f>_xlfn.XLOOKUP(TJULIO4661019[[#This Row],[NOMBRE Y APELLIDO]],TFECHAS[NOMBRE Y APELLIDO],TFECHAS[DESDE],"BUSCAR")</f>
        <v>45047</v>
      </c>
      <c r="F90" s="12">
        <f>_xlfn.XLOOKUP(TJULIO4661019[[#This Row],[NOMBRE Y APELLIDO]],TFECHAS[NOMBRE Y APELLIDO],TFECHAS[HASTA],"BUSCAR")</f>
        <v>45231</v>
      </c>
      <c r="G90" s="51">
        <v>115000</v>
      </c>
      <c r="H90" s="52">
        <v>0</v>
      </c>
      <c r="I90" s="52">
        <v>3496</v>
      </c>
      <c r="J90" s="52">
        <v>3300.5</v>
      </c>
      <c r="K90" s="52">
        <v>25</v>
      </c>
      <c r="L90" s="52">
        <v>108178.5</v>
      </c>
      <c r="M90" s="11" t="s">
        <v>1352</v>
      </c>
      <c r="N90" s="26"/>
    </row>
    <row r="91" spans="1:14" ht="25.5">
      <c r="A91" s="5" t="s">
        <v>869</v>
      </c>
      <c r="B91" s="5" t="s">
        <v>4978</v>
      </c>
      <c r="C91" s="7" t="s">
        <v>227</v>
      </c>
      <c r="D91" s="8" t="s">
        <v>2696</v>
      </c>
      <c r="E91" s="12">
        <f>_xlfn.XLOOKUP(TJULIO4661019[[#This Row],[NOMBRE Y APELLIDO]],TFECHAS[NOMBRE Y APELLIDO],TFECHAS[DESDE],"BUSCAR")</f>
        <v>45017</v>
      </c>
      <c r="F91" s="12">
        <f>_xlfn.XLOOKUP(TJULIO4661019[[#This Row],[NOMBRE Y APELLIDO]],TFECHAS[NOMBRE Y APELLIDO],TFECHAS[HASTA],"BUSCAR")</f>
        <v>45200</v>
      </c>
      <c r="G91" s="13">
        <v>70000</v>
      </c>
      <c r="H91" s="14">
        <v>1948.38</v>
      </c>
      <c r="I91" s="14">
        <v>2128</v>
      </c>
      <c r="J91" s="14">
        <v>2009</v>
      </c>
      <c r="K91" s="14">
        <v>1602.4500000000044</v>
      </c>
      <c r="L91" s="14">
        <v>62312.17</v>
      </c>
      <c r="M91" s="9" t="s">
        <v>1352</v>
      </c>
      <c r="N91" s="26"/>
    </row>
    <row r="92" spans="1:14" ht="25.5">
      <c r="A92" s="5" t="s">
        <v>3198</v>
      </c>
      <c r="B92" s="5" t="s">
        <v>4978</v>
      </c>
      <c r="C92" s="8" t="s">
        <v>227</v>
      </c>
      <c r="D92" s="8" t="s">
        <v>2696</v>
      </c>
      <c r="E92" s="12">
        <f>_xlfn.XLOOKUP(TJULIO4661019[[#This Row],[NOMBRE Y APELLIDO]],TFECHAS[NOMBRE Y APELLIDO],TFECHAS[DESDE],"BUSCAR")</f>
        <v>44986</v>
      </c>
      <c r="F92" s="12">
        <f>_xlfn.XLOOKUP(TJULIO4661019[[#This Row],[NOMBRE Y APELLIDO]],TFECHAS[NOMBRE Y APELLIDO],TFECHAS[HASTA],"BUSCAR")</f>
        <v>45170</v>
      </c>
      <c r="G92" s="51">
        <v>50000</v>
      </c>
      <c r="H92" s="52">
        <v>1854</v>
      </c>
      <c r="I92" s="52">
        <v>1520</v>
      </c>
      <c r="J92" s="52">
        <v>1435</v>
      </c>
      <c r="K92" s="52">
        <v>1571</v>
      </c>
      <c r="L92" s="52">
        <v>43620</v>
      </c>
      <c r="M92" s="11" t="s">
        <v>1352</v>
      </c>
      <c r="N92" s="26"/>
    </row>
    <row r="93" spans="1:14" ht="25.5">
      <c r="A93" s="5" t="s">
        <v>1505</v>
      </c>
      <c r="B93" s="5" t="s">
        <v>129</v>
      </c>
      <c r="C93" s="8" t="s">
        <v>3112</v>
      </c>
      <c r="D93" s="8" t="s">
        <v>2696</v>
      </c>
      <c r="E93" s="12">
        <f>_xlfn.XLOOKUP(TJULIO4661019[[#This Row],[NOMBRE Y APELLIDO]],TFECHAS[NOMBRE Y APELLIDO],TFECHAS[DESDE],"BUSCAR")</f>
        <v>44896</v>
      </c>
      <c r="F93" s="12">
        <f>_xlfn.XLOOKUP(TJULIO4661019[[#This Row],[NOMBRE Y APELLIDO]],TFECHAS[NOMBRE Y APELLIDO],TFECHAS[HASTA],"BUSCAR")</f>
        <v>45078</v>
      </c>
      <c r="G93" s="13">
        <v>115000</v>
      </c>
      <c r="H93" s="14">
        <v>11626.69</v>
      </c>
      <c r="I93" s="14">
        <v>3496</v>
      </c>
      <c r="J93" s="14">
        <v>3300.5</v>
      </c>
      <c r="K93" s="14">
        <v>25</v>
      </c>
      <c r="L93" s="14">
        <v>96551.81</v>
      </c>
      <c r="M93" s="11" t="s">
        <v>1352</v>
      </c>
      <c r="N93" s="26"/>
    </row>
    <row r="94" spans="1:14">
      <c r="A94" s="5" t="s">
        <v>3202</v>
      </c>
      <c r="B94" s="5" t="s">
        <v>59</v>
      </c>
      <c r="C94" s="7" t="s">
        <v>312</v>
      </c>
      <c r="D94" s="8" t="s">
        <v>2696</v>
      </c>
      <c r="E94" s="12">
        <f>_xlfn.XLOOKUP(TJULIO4661019[[#This Row],[NOMBRE Y APELLIDO]],TFECHAS[NOMBRE Y APELLIDO],TFECHAS[DESDE],"BUSCAR")</f>
        <v>44986</v>
      </c>
      <c r="F94" s="12">
        <f>_xlfn.XLOOKUP(TJULIO4661019[[#This Row],[NOMBRE Y APELLIDO]],TFECHAS[NOMBRE Y APELLIDO],TFECHAS[HASTA],"BUSCAR")</f>
        <v>45170</v>
      </c>
      <c r="G94" s="13">
        <v>180000</v>
      </c>
      <c r="H94" s="14">
        <v>30923.37</v>
      </c>
      <c r="I94" s="14">
        <v>5472</v>
      </c>
      <c r="J94" s="14">
        <v>5166</v>
      </c>
      <c r="K94" s="14">
        <v>4025</v>
      </c>
      <c r="L94" s="14">
        <v>134413.63</v>
      </c>
      <c r="M94" s="9" t="s">
        <v>1352</v>
      </c>
      <c r="N94" s="26"/>
    </row>
    <row r="95" spans="1:14">
      <c r="A95" s="5" t="s">
        <v>1626</v>
      </c>
      <c r="B95" s="5" t="s">
        <v>1368</v>
      </c>
      <c r="C95" s="7" t="s">
        <v>312</v>
      </c>
      <c r="D95" s="8" t="s">
        <v>2696</v>
      </c>
      <c r="E95" s="12">
        <f>_xlfn.XLOOKUP(TJULIO4661019[[#This Row],[NOMBRE Y APELLIDO]],TFECHAS[NOMBRE Y APELLIDO],TFECHAS[DESDE],"BUSCAR")</f>
        <v>44927</v>
      </c>
      <c r="F95" s="12">
        <f>_xlfn.XLOOKUP(TJULIO4661019[[#This Row],[NOMBRE Y APELLIDO]],TFECHAS[NOMBRE Y APELLIDO],TFECHAS[HASTA],"BUSCAR")</f>
        <v>45108</v>
      </c>
      <c r="G95" s="13">
        <v>70000</v>
      </c>
      <c r="H95" s="14">
        <v>5368.48</v>
      </c>
      <c r="I95" s="14">
        <v>2128</v>
      </c>
      <c r="J95" s="14">
        <v>2009</v>
      </c>
      <c r="K95" s="14">
        <v>425.00000000000728</v>
      </c>
      <c r="L95" s="14">
        <v>60069.52</v>
      </c>
      <c r="M95" s="9" t="s">
        <v>1352</v>
      </c>
      <c r="N95" s="26"/>
    </row>
    <row r="96" spans="1:14">
      <c r="A96" s="5" t="s">
        <v>2244</v>
      </c>
      <c r="B96" s="5" t="s">
        <v>1368</v>
      </c>
      <c r="C96" s="7" t="s">
        <v>312</v>
      </c>
      <c r="D96" s="8" t="s">
        <v>2696</v>
      </c>
      <c r="E96" s="12">
        <f>_xlfn.XLOOKUP(TJULIO4661019[[#This Row],[NOMBRE Y APELLIDO]],TFECHAS[NOMBRE Y APELLIDO],TFECHAS[DESDE],"BUSCAR")</f>
        <v>44896</v>
      </c>
      <c r="F96" s="12">
        <f>_xlfn.XLOOKUP(TJULIO4661019[[#This Row],[NOMBRE Y APELLIDO]],TFECHAS[NOMBRE Y APELLIDO],TFECHAS[HASTA],"BUSCAR")</f>
        <v>45078</v>
      </c>
      <c r="G96" s="13">
        <v>65000</v>
      </c>
      <c r="H96" s="14">
        <v>0</v>
      </c>
      <c r="I96" s="14">
        <v>1976</v>
      </c>
      <c r="J96" s="14">
        <v>1865.5</v>
      </c>
      <c r="K96" s="14">
        <v>25</v>
      </c>
      <c r="L96" s="14">
        <v>61133.5</v>
      </c>
      <c r="M96" s="9" t="s">
        <v>1352</v>
      </c>
      <c r="N96" s="26"/>
    </row>
    <row r="97" spans="1:14">
      <c r="A97" s="5" t="s">
        <v>2313</v>
      </c>
      <c r="B97" s="5" t="s">
        <v>1368</v>
      </c>
      <c r="C97" s="8" t="s">
        <v>312</v>
      </c>
      <c r="D97" s="8" t="s">
        <v>2696</v>
      </c>
      <c r="E97" s="12">
        <f>_xlfn.XLOOKUP(TJULIO4661019[[#This Row],[NOMBRE Y APELLIDO]],TFECHAS[NOMBRE Y APELLIDO],TFECHAS[DESDE],"BUSCAR")</f>
        <v>44896</v>
      </c>
      <c r="F97" s="12">
        <f>_xlfn.XLOOKUP(TJULIO4661019[[#This Row],[NOMBRE Y APELLIDO]],TFECHAS[NOMBRE Y APELLIDO],TFECHAS[HASTA],"BUSCAR")</f>
        <v>45078</v>
      </c>
      <c r="G97" s="13">
        <v>60000</v>
      </c>
      <c r="H97" s="14">
        <v>2855.7</v>
      </c>
      <c r="I97" s="14">
        <v>1824</v>
      </c>
      <c r="J97" s="14">
        <v>1722</v>
      </c>
      <c r="K97" s="14">
        <v>3179.9000000000015</v>
      </c>
      <c r="L97" s="14">
        <v>50418.400000000001</v>
      </c>
      <c r="M97" s="11" t="s">
        <v>1352</v>
      </c>
      <c r="N97" s="26"/>
    </row>
    <row r="98" spans="1:14">
      <c r="A98" s="5" t="s">
        <v>1606</v>
      </c>
      <c r="B98" s="5" t="s">
        <v>1368</v>
      </c>
      <c r="C98" s="7" t="s">
        <v>312</v>
      </c>
      <c r="D98" s="8" t="s">
        <v>2696</v>
      </c>
      <c r="E98" s="12">
        <f>_xlfn.XLOOKUP(TJULIO4661019[[#This Row],[NOMBRE Y APELLIDO]],TFECHAS[NOMBRE Y APELLIDO],TFECHAS[DESDE],"BUSCAR")</f>
        <v>45047</v>
      </c>
      <c r="F98" s="12">
        <f>_xlfn.XLOOKUP(TJULIO4661019[[#This Row],[NOMBRE Y APELLIDO]],TFECHAS[NOMBRE Y APELLIDO],TFECHAS[HASTA],"BUSCAR")</f>
        <v>45231</v>
      </c>
      <c r="G98" s="13">
        <v>50000</v>
      </c>
      <c r="H98" s="14">
        <v>0</v>
      </c>
      <c r="I98" s="14">
        <v>1520</v>
      </c>
      <c r="J98" s="14">
        <v>1435</v>
      </c>
      <c r="K98" s="14">
        <v>425</v>
      </c>
      <c r="L98" s="14">
        <v>46620</v>
      </c>
      <c r="M98" s="9" t="s">
        <v>1352</v>
      </c>
      <c r="N98" s="26"/>
    </row>
    <row r="99" spans="1:14" ht="15" customHeight="1">
      <c r="A99" s="5" t="s">
        <v>2519</v>
      </c>
      <c r="B99" s="5" t="s">
        <v>2521</v>
      </c>
      <c r="C99" s="7" t="s">
        <v>312</v>
      </c>
      <c r="D99" s="8" t="s">
        <v>2696</v>
      </c>
      <c r="E99" s="12">
        <f>_xlfn.XLOOKUP(TJULIO4661019[[#This Row],[NOMBRE Y APELLIDO]],TFECHAS[NOMBRE Y APELLIDO],TFECHAS[DESDE],"BUSCAR")</f>
        <v>44958</v>
      </c>
      <c r="F99" s="12">
        <f>_xlfn.XLOOKUP(TJULIO4661019[[#This Row],[NOMBRE Y APELLIDO]],TFECHAS[NOMBRE Y APELLIDO],TFECHAS[HASTA],"BUSCAR")</f>
        <v>45139</v>
      </c>
      <c r="G99" s="13">
        <v>36000</v>
      </c>
      <c r="H99" s="14">
        <v>0</v>
      </c>
      <c r="I99" s="14">
        <v>1094.4000000000001</v>
      </c>
      <c r="J99" s="14">
        <v>1033.2</v>
      </c>
      <c r="K99" s="14">
        <v>25</v>
      </c>
      <c r="L99" s="14">
        <v>33847.4</v>
      </c>
      <c r="M99" s="9" t="s">
        <v>1351</v>
      </c>
      <c r="N99" s="26"/>
    </row>
    <row r="100" spans="1:14" ht="15" customHeight="1">
      <c r="A100" s="5" t="s">
        <v>4967</v>
      </c>
      <c r="B100" s="5" t="s">
        <v>129</v>
      </c>
      <c r="C100" s="7" t="s">
        <v>3117</v>
      </c>
      <c r="D100" s="8" t="s">
        <v>2696</v>
      </c>
      <c r="E100" s="12">
        <f>_xlfn.XLOOKUP(TJULIO4661019[[#This Row],[NOMBRE Y APELLIDO]],TFECHAS[NOMBRE Y APELLIDO],TFECHAS[DESDE],"BUSCAR")</f>
        <v>45017</v>
      </c>
      <c r="F100" s="12">
        <f>_xlfn.XLOOKUP(TJULIO4661019[[#This Row],[NOMBRE Y APELLIDO]],TFECHAS[NOMBRE Y APELLIDO],TFECHAS[HASTA],"BUSCAR")</f>
        <v>45200</v>
      </c>
      <c r="G100" s="13">
        <v>95000</v>
      </c>
      <c r="H100" s="14">
        <v>10534.88</v>
      </c>
      <c r="I100" s="14">
        <v>2888</v>
      </c>
      <c r="J100" s="14">
        <v>2726.5</v>
      </c>
      <c r="K100" s="14">
        <v>2802.4499999999971</v>
      </c>
      <c r="L100" s="14">
        <v>76048.17</v>
      </c>
      <c r="M100" s="9" t="s">
        <v>1352</v>
      </c>
      <c r="N100" s="26"/>
    </row>
    <row r="101" spans="1:14" ht="15" customHeight="1">
      <c r="A101" s="5" t="s">
        <v>3228</v>
      </c>
      <c r="B101" s="5" t="s">
        <v>129</v>
      </c>
      <c r="C101" s="7" t="s">
        <v>1655</v>
      </c>
      <c r="D101" s="8" t="s">
        <v>2696</v>
      </c>
      <c r="E101" s="12">
        <f>_xlfn.XLOOKUP(TJULIO4661019[[#This Row],[NOMBRE Y APELLIDO]],TFECHAS[NOMBRE Y APELLIDO],TFECHAS[DESDE],"BUSCAR")</f>
        <v>44986</v>
      </c>
      <c r="F101" s="12">
        <f>_xlfn.XLOOKUP(TJULIO4661019[[#This Row],[NOMBRE Y APELLIDO]],TFECHAS[NOMBRE Y APELLIDO],TFECHAS[HASTA],"BUSCAR")</f>
        <v>45170</v>
      </c>
      <c r="G101" s="13">
        <v>95000</v>
      </c>
      <c r="H101" s="14">
        <v>10534.88</v>
      </c>
      <c r="I101" s="14">
        <v>2888</v>
      </c>
      <c r="J101" s="14">
        <v>2726.5</v>
      </c>
      <c r="K101" s="14">
        <v>2402.4499999999971</v>
      </c>
      <c r="L101" s="14">
        <v>76448.17</v>
      </c>
      <c r="M101" s="9" t="s">
        <v>1352</v>
      </c>
      <c r="N101" s="26"/>
    </row>
    <row r="102" spans="1:14" ht="15" customHeight="1">
      <c r="A102" s="5" t="s">
        <v>1605</v>
      </c>
      <c r="B102" s="5" t="s">
        <v>129</v>
      </c>
      <c r="C102" s="8" t="s">
        <v>3114</v>
      </c>
      <c r="D102" s="8" t="s">
        <v>2696</v>
      </c>
      <c r="E102" s="12">
        <f>_xlfn.XLOOKUP(TJULIO4661019[[#This Row],[NOMBRE Y APELLIDO]],TFECHAS[NOMBRE Y APELLIDO],TFECHAS[DESDE],"BUSCAR")</f>
        <v>45017</v>
      </c>
      <c r="F102" s="12">
        <f>_xlfn.XLOOKUP(TJULIO4661019[[#This Row],[NOMBRE Y APELLIDO]],TFECHAS[NOMBRE Y APELLIDO],TFECHAS[HASTA],"BUSCAR")</f>
        <v>45200</v>
      </c>
      <c r="G102" s="51">
        <v>115000</v>
      </c>
      <c r="H102" s="52">
        <v>12755.88</v>
      </c>
      <c r="I102" s="52">
        <v>3496</v>
      </c>
      <c r="J102" s="52">
        <v>3300.5</v>
      </c>
      <c r="K102" s="52">
        <v>25</v>
      </c>
      <c r="L102" s="52">
        <v>95422.62</v>
      </c>
      <c r="M102" s="11" t="s">
        <v>1352</v>
      </c>
      <c r="N102" s="26"/>
    </row>
    <row r="103" spans="1:14" ht="15" customHeight="1">
      <c r="A103" s="5" t="s">
        <v>2794</v>
      </c>
      <c r="B103" s="5" t="s">
        <v>1368</v>
      </c>
      <c r="C103" s="8" t="s">
        <v>3114</v>
      </c>
      <c r="D103" s="8" t="s">
        <v>2696</v>
      </c>
      <c r="E103" s="12">
        <f>_xlfn.XLOOKUP(TJULIO4661019[[#This Row],[NOMBRE Y APELLIDO]],TFECHAS[NOMBRE Y APELLIDO],TFECHAS[DESDE],"BUSCAR")</f>
        <v>44896</v>
      </c>
      <c r="F103" s="12">
        <f>_xlfn.XLOOKUP(TJULIO4661019[[#This Row],[NOMBRE Y APELLIDO]],TFECHAS[NOMBRE Y APELLIDO],TFECHAS[HASTA],"BUSCAR")</f>
        <v>45078</v>
      </c>
      <c r="G103" s="13">
        <v>50000</v>
      </c>
      <c r="H103" s="14">
        <v>0</v>
      </c>
      <c r="I103" s="14">
        <v>1520</v>
      </c>
      <c r="J103" s="14">
        <v>1435</v>
      </c>
      <c r="K103" s="14">
        <v>25</v>
      </c>
      <c r="L103" s="14">
        <v>47020</v>
      </c>
      <c r="M103" s="11" t="s">
        <v>1352</v>
      </c>
      <c r="N103" s="26"/>
    </row>
    <row r="104" spans="1:14" ht="25.5">
      <c r="A104" s="5" t="s">
        <v>1598</v>
      </c>
      <c r="B104" s="5" t="s">
        <v>192</v>
      </c>
      <c r="C104" s="7" t="s">
        <v>1660</v>
      </c>
      <c r="D104" s="8" t="s">
        <v>2696</v>
      </c>
      <c r="E104" s="12">
        <f>_xlfn.XLOOKUP(TJULIO4661019[[#This Row],[NOMBRE Y APELLIDO]],TFECHAS[NOMBRE Y APELLIDO],TFECHAS[DESDE],"BUSCAR")</f>
        <v>44896</v>
      </c>
      <c r="F104" s="12">
        <f>_xlfn.XLOOKUP(TJULIO4661019[[#This Row],[NOMBRE Y APELLIDO]],TFECHAS[NOMBRE Y APELLIDO],TFECHAS[HASTA],"BUSCAR")</f>
        <v>45078</v>
      </c>
      <c r="G104" s="13">
        <v>70000</v>
      </c>
      <c r="H104" s="14">
        <v>5368.48</v>
      </c>
      <c r="I104" s="14">
        <v>2128</v>
      </c>
      <c r="J104" s="14">
        <v>2009</v>
      </c>
      <c r="K104" s="14">
        <v>12457.220000000001</v>
      </c>
      <c r="L104" s="14">
        <v>48037.3</v>
      </c>
      <c r="M104" s="9" t="s">
        <v>1352</v>
      </c>
    </row>
    <row r="105" spans="1:14" ht="25.5">
      <c r="A105" s="5" t="s">
        <v>1379</v>
      </c>
      <c r="B105" s="5" t="s">
        <v>100</v>
      </c>
      <c r="C105" s="7" t="s">
        <v>1660</v>
      </c>
      <c r="D105" s="8" t="s">
        <v>2696</v>
      </c>
      <c r="E105" s="12">
        <f>_xlfn.XLOOKUP(TJULIO4661019[[#This Row],[NOMBRE Y APELLIDO]],TFECHAS[NOMBRE Y APELLIDO],TFECHAS[DESDE],"BUSCAR")</f>
        <v>44986</v>
      </c>
      <c r="F105" s="12">
        <f>_xlfn.XLOOKUP(TJULIO4661019[[#This Row],[NOMBRE Y APELLIDO]],TFECHAS[NOMBRE Y APELLIDO],TFECHAS[HASTA],"BUSCAR")</f>
        <v>45170</v>
      </c>
      <c r="G105" s="13">
        <v>70000</v>
      </c>
      <c r="H105" s="14">
        <v>2188.2399999999998</v>
      </c>
      <c r="I105" s="14">
        <v>2128</v>
      </c>
      <c r="J105" s="14">
        <v>2009</v>
      </c>
      <c r="K105" s="14">
        <v>25</v>
      </c>
      <c r="L105" s="14">
        <v>63649.760000000002</v>
      </c>
      <c r="M105" s="9" t="s">
        <v>1351</v>
      </c>
    </row>
    <row r="106" spans="1:14" ht="25.5">
      <c r="A106" s="5" t="s">
        <v>2839</v>
      </c>
      <c r="B106" s="5" t="s">
        <v>991</v>
      </c>
      <c r="C106" s="7" t="s">
        <v>1660</v>
      </c>
      <c r="D106" s="8" t="s">
        <v>2696</v>
      </c>
      <c r="E106" s="12">
        <f>_xlfn.XLOOKUP(TJULIO4661019[[#This Row],[NOMBRE Y APELLIDO]],TFECHAS[NOMBRE Y APELLIDO],TFECHAS[DESDE],"BUSCAR")</f>
        <v>44896</v>
      </c>
      <c r="F106" s="12">
        <f>_xlfn.XLOOKUP(TJULIO4661019[[#This Row],[NOMBRE Y APELLIDO]],TFECHAS[NOMBRE Y APELLIDO],TFECHAS[HASTA],"BUSCAR")</f>
        <v>45078</v>
      </c>
      <c r="G106" s="13">
        <v>50000</v>
      </c>
      <c r="H106" s="14">
        <v>0</v>
      </c>
      <c r="I106" s="14">
        <v>1520</v>
      </c>
      <c r="J106" s="14">
        <v>1435</v>
      </c>
      <c r="K106" s="14">
        <v>25</v>
      </c>
      <c r="L106" s="14">
        <v>47020</v>
      </c>
      <c r="M106" s="9" t="s">
        <v>1352</v>
      </c>
    </row>
    <row r="107" spans="1:14" ht="25.5">
      <c r="A107" s="5" t="s">
        <v>2846</v>
      </c>
      <c r="B107" s="5" t="s">
        <v>192</v>
      </c>
      <c r="C107" s="7" t="s">
        <v>1660</v>
      </c>
      <c r="D107" s="8" t="s">
        <v>2696</v>
      </c>
      <c r="E107" s="12">
        <f>_xlfn.XLOOKUP(TJULIO4661019[[#This Row],[NOMBRE Y APELLIDO]],TFECHAS[NOMBRE Y APELLIDO],TFECHAS[DESDE],"BUSCAR")</f>
        <v>44896</v>
      </c>
      <c r="F107" s="12">
        <f>_xlfn.XLOOKUP(TJULIO4661019[[#This Row],[NOMBRE Y APELLIDO]],TFECHAS[NOMBRE Y APELLIDO],TFECHAS[HASTA],"BUSCAR")</f>
        <v>45078</v>
      </c>
      <c r="G107" s="13">
        <v>35000</v>
      </c>
      <c r="H107" s="14">
        <v>0</v>
      </c>
      <c r="I107" s="14">
        <v>1064</v>
      </c>
      <c r="J107" s="14">
        <v>1004.5</v>
      </c>
      <c r="K107" s="14">
        <v>3221</v>
      </c>
      <c r="L107" s="14">
        <v>29710.5</v>
      </c>
      <c r="M107" s="9" t="s">
        <v>1351</v>
      </c>
    </row>
    <row r="108" spans="1:14" ht="25.5">
      <c r="A108" s="5" t="s">
        <v>974</v>
      </c>
      <c r="B108" s="5" t="s">
        <v>59</v>
      </c>
      <c r="C108" s="8" t="s">
        <v>1663</v>
      </c>
      <c r="D108" s="8" t="s">
        <v>2696</v>
      </c>
      <c r="E108" s="12">
        <f>_xlfn.XLOOKUP(TJULIO4661019[[#This Row],[NOMBRE Y APELLIDO]],TFECHAS[NOMBRE Y APELLIDO],TFECHAS[DESDE],"BUSCAR")</f>
        <v>45047</v>
      </c>
      <c r="F108" s="12">
        <f>_xlfn.XLOOKUP(TJULIO4661019[[#This Row],[NOMBRE Y APELLIDO]],TFECHAS[NOMBRE Y APELLIDO],TFECHAS[HASTA],"BUSCAR")</f>
        <v>45231</v>
      </c>
      <c r="G108" s="51">
        <v>115000</v>
      </c>
      <c r="H108" s="52">
        <v>15633.74</v>
      </c>
      <c r="I108" s="52">
        <v>3496</v>
      </c>
      <c r="J108" s="52">
        <v>3300.5</v>
      </c>
      <c r="K108" s="52">
        <v>25.000000000014552</v>
      </c>
      <c r="L108" s="52">
        <v>92544.76</v>
      </c>
      <c r="M108" s="11" t="s">
        <v>1352</v>
      </c>
    </row>
    <row r="109" spans="1:14" ht="25.5">
      <c r="A109" s="5" t="s">
        <v>1389</v>
      </c>
      <c r="B109" s="5" t="s">
        <v>991</v>
      </c>
      <c r="C109" s="8" t="s">
        <v>1663</v>
      </c>
      <c r="D109" s="8" t="s">
        <v>2696</v>
      </c>
      <c r="E109" s="12">
        <f>_xlfn.XLOOKUP(TJULIO4661019[[#This Row],[NOMBRE Y APELLIDO]],TFECHAS[NOMBRE Y APELLIDO],TFECHAS[DESDE],"BUSCAR")</f>
        <v>44986</v>
      </c>
      <c r="F109" s="12">
        <f>_xlfn.XLOOKUP(TJULIO4661019[[#This Row],[NOMBRE Y APELLIDO]],TFECHAS[NOMBRE Y APELLIDO],TFECHAS[HASTA],"BUSCAR")</f>
        <v>45170</v>
      </c>
      <c r="G109" s="13">
        <v>55000</v>
      </c>
      <c r="H109" s="14">
        <v>0</v>
      </c>
      <c r="I109" s="14">
        <v>1672</v>
      </c>
      <c r="J109" s="14">
        <v>1578.5</v>
      </c>
      <c r="K109" s="14">
        <v>1721</v>
      </c>
      <c r="L109" s="14">
        <v>50028.5</v>
      </c>
      <c r="M109" s="11" t="s">
        <v>1352</v>
      </c>
    </row>
    <row r="110" spans="1:14" ht="25.5">
      <c r="A110" s="5" t="s">
        <v>2905</v>
      </c>
      <c r="B110" s="5" t="s">
        <v>129</v>
      </c>
      <c r="C110" s="8" t="s">
        <v>1659</v>
      </c>
      <c r="D110" s="8" t="s">
        <v>2696</v>
      </c>
      <c r="E110" s="12">
        <f>_xlfn.XLOOKUP(TJULIO4661019[[#This Row],[NOMBRE Y APELLIDO]],TFECHAS[NOMBRE Y APELLIDO],TFECHAS[DESDE],"BUSCAR")</f>
        <v>44896</v>
      </c>
      <c r="F110" s="12">
        <f>_xlfn.XLOOKUP(TJULIO4661019[[#This Row],[NOMBRE Y APELLIDO]],TFECHAS[NOMBRE Y APELLIDO],TFECHAS[HASTA],"BUSCAR")</f>
        <v>45078</v>
      </c>
      <c r="G110" s="13">
        <v>100000</v>
      </c>
      <c r="H110" s="14">
        <v>12105.37</v>
      </c>
      <c r="I110" s="14">
        <v>3040</v>
      </c>
      <c r="J110" s="14">
        <v>2870</v>
      </c>
      <c r="K110" s="14">
        <v>25</v>
      </c>
      <c r="L110" s="14">
        <v>81959.63</v>
      </c>
      <c r="M110" s="11" t="s">
        <v>1351</v>
      </c>
    </row>
    <row r="111" spans="1:14" ht="25.5">
      <c r="A111" s="5" t="s">
        <v>972</v>
      </c>
      <c r="B111" s="5" t="s">
        <v>59</v>
      </c>
      <c r="C111" s="7" t="s">
        <v>1659</v>
      </c>
      <c r="D111" s="8" t="s">
        <v>2696</v>
      </c>
      <c r="E111" s="12">
        <f>_xlfn.XLOOKUP(TJULIO4661019[[#This Row],[NOMBRE Y APELLIDO]],TFECHAS[NOMBRE Y APELLIDO],TFECHAS[DESDE],"BUSCAR")</f>
        <v>45047</v>
      </c>
      <c r="F111" s="12">
        <f>_xlfn.XLOOKUP(TJULIO4661019[[#This Row],[NOMBRE Y APELLIDO]],TFECHAS[NOMBRE Y APELLIDO],TFECHAS[HASTA],"BUSCAR")</f>
        <v>45231</v>
      </c>
      <c r="G111" s="13">
        <v>100000</v>
      </c>
      <c r="H111" s="14">
        <v>12105.34</v>
      </c>
      <c r="I111" s="14">
        <v>3040</v>
      </c>
      <c r="J111" s="14">
        <v>2870</v>
      </c>
      <c r="K111" s="14">
        <v>5071</v>
      </c>
      <c r="L111" s="14">
        <v>76913.66</v>
      </c>
      <c r="M111" s="9" t="s">
        <v>1351</v>
      </c>
    </row>
    <row r="112" spans="1:14" ht="25.5">
      <c r="A112" s="5" t="s">
        <v>2796</v>
      </c>
      <c r="B112" s="5" t="s">
        <v>256</v>
      </c>
      <c r="C112" s="7" t="s">
        <v>1659</v>
      </c>
      <c r="D112" s="8" t="s">
        <v>2696</v>
      </c>
      <c r="E112" s="12">
        <f>_xlfn.XLOOKUP(TJULIO4661019[[#This Row],[NOMBRE Y APELLIDO]],TFECHAS[NOMBRE Y APELLIDO],TFECHAS[DESDE],"BUSCAR")</f>
        <v>44896</v>
      </c>
      <c r="F112" s="12">
        <f>_xlfn.XLOOKUP(TJULIO4661019[[#This Row],[NOMBRE Y APELLIDO]],TFECHAS[NOMBRE Y APELLIDO],TFECHAS[HASTA],"BUSCAR")</f>
        <v>45078</v>
      </c>
      <c r="G112" s="13">
        <v>70000</v>
      </c>
      <c r="H112" s="14">
        <v>0.03</v>
      </c>
      <c r="I112" s="14">
        <v>2128</v>
      </c>
      <c r="J112" s="14">
        <v>2009</v>
      </c>
      <c r="K112" s="14">
        <v>25</v>
      </c>
      <c r="L112" s="14">
        <v>65837.97</v>
      </c>
      <c r="M112" s="9" t="s">
        <v>1351</v>
      </c>
    </row>
    <row r="113" spans="1:13" ht="25.5">
      <c r="A113" s="5" t="s">
        <v>2871</v>
      </c>
      <c r="B113" s="5" t="s">
        <v>2586</v>
      </c>
      <c r="C113" s="7" t="s">
        <v>1659</v>
      </c>
      <c r="D113" s="8" t="s">
        <v>2696</v>
      </c>
      <c r="E113" s="12">
        <f>_xlfn.XLOOKUP(TJULIO4661019[[#This Row],[NOMBRE Y APELLIDO]],TFECHAS[NOMBRE Y APELLIDO],TFECHAS[DESDE],"BUSCAR")</f>
        <v>44896</v>
      </c>
      <c r="F113" s="12">
        <f>_xlfn.XLOOKUP(TJULIO4661019[[#This Row],[NOMBRE Y APELLIDO]],TFECHAS[NOMBRE Y APELLIDO],TFECHAS[HASTA],"BUSCAR")</f>
        <v>45078</v>
      </c>
      <c r="G113" s="13">
        <v>50000</v>
      </c>
      <c r="H113" s="14">
        <v>0</v>
      </c>
      <c r="I113" s="14">
        <v>1520</v>
      </c>
      <c r="J113" s="14">
        <v>1435</v>
      </c>
      <c r="K113" s="14">
        <v>25</v>
      </c>
      <c r="L113" s="14">
        <v>47020</v>
      </c>
      <c r="M113" s="9" t="s">
        <v>1352</v>
      </c>
    </row>
    <row r="114" spans="1:13" ht="25.5">
      <c r="A114" s="5" t="s">
        <v>3005</v>
      </c>
      <c r="B114" s="5" t="s">
        <v>991</v>
      </c>
      <c r="C114" s="8" t="s">
        <v>1659</v>
      </c>
      <c r="D114" s="8" t="s">
        <v>2696</v>
      </c>
      <c r="E114" s="12">
        <f>_xlfn.XLOOKUP(TJULIO4661019[[#This Row],[NOMBRE Y APELLIDO]],TFECHAS[NOMBRE Y APELLIDO],TFECHAS[DESDE],"BUSCAR")</f>
        <v>44896</v>
      </c>
      <c r="F114" s="12">
        <f>_xlfn.XLOOKUP(TJULIO4661019[[#This Row],[NOMBRE Y APELLIDO]],TFECHAS[NOMBRE Y APELLIDO],TFECHAS[HASTA],"BUSCAR")</f>
        <v>45078</v>
      </c>
      <c r="G114" s="13">
        <v>50000</v>
      </c>
      <c r="H114" s="14">
        <v>0</v>
      </c>
      <c r="I114" s="14">
        <v>1520</v>
      </c>
      <c r="J114" s="14">
        <v>1435</v>
      </c>
      <c r="K114" s="14">
        <v>25</v>
      </c>
      <c r="L114" s="14">
        <v>47020</v>
      </c>
      <c r="M114" s="11" t="s">
        <v>1352</v>
      </c>
    </row>
    <row r="115" spans="1:13" ht="15" customHeight="1">
      <c r="A115" s="5" t="s">
        <v>3009</v>
      </c>
      <c r="B115" s="5" t="s">
        <v>3011</v>
      </c>
      <c r="C115" s="8" t="s">
        <v>1659</v>
      </c>
      <c r="D115" s="8" t="s">
        <v>2696</v>
      </c>
      <c r="E115" s="12">
        <f>_xlfn.XLOOKUP(TJULIO4661019[[#This Row],[NOMBRE Y APELLIDO]],TFECHAS[NOMBRE Y APELLIDO],TFECHAS[DESDE],"BUSCAR")</f>
        <v>44896</v>
      </c>
      <c r="F115" s="12">
        <f>_xlfn.XLOOKUP(TJULIO4661019[[#This Row],[NOMBRE Y APELLIDO]],TFECHAS[NOMBRE Y APELLIDO],TFECHAS[HASTA],"BUSCAR")</f>
        <v>45078</v>
      </c>
      <c r="G115" s="13">
        <v>40000</v>
      </c>
      <c r="H115" s="14">
        <v>0</v>
      </c>
      <c r="I115" s="14">
        <v>1216</v>
      </c>
      <c r="J115" s="14">
        <v>1148</v>
      </c>
      <c r="K115" s="14">
        <v>25</v>
      </c>
      <c r="L115" s="14">
        <v>37611</v>
      </c>
      <c r="M115" s="11" t="s">
        <v>1352</v>
      </c>
    </row>
    <row r="116" spans="1:13" ht="15" customHeight="1">
      <c r="A116" s="5" t="s">
        <v>2869</v>
      </c>
      <c r="B116" s="5" t="s">
        <v>75</v>
      </c>
      <c r="C116" s="8" t="s">
        <v>1659</v>
      </c>
      <c r="D116" s="8" t="s">
        <v>2696</v>
      </c>
      <c r="E116" s="12">
        <f>_xlfn.XLOOKUP(TJULIO4661019[[#This Row],[NOMBRE Y APELLIDO]],TFECHAS[NOMBRE Y APELLIDO],TFECHAS[DESDE],"BUSCAR")</f>
        <v>44896</v>
      </c>
      <c r="F116" s="12">
        <f>_xlfn.XLOOKUP(TJULIO4661019[[#This Row],[NOMBRE Y APELLIDO]],TFECHAS[NOMBRE Y APELLIDO],TFECHAS[HASTA],"BUSCAR")</f>
        <v>45078</v>
      </c>
      <c r="G116" s="51">
        <v>35000</v>
      </c>
      <c r="H116" s="52">
        <v>0</v>
      </c>
      <c r="I116" s="52">
        <v>1064</v>
      </c>
      <c r="J116" s="52">
        <v>1004.5</v>
      </c>
      <c r="K116" s="52">
        <v>25</v>
      </c>
      <c r="L116" s="52">
        <v>32906.5</v>
      </c>
      <c r="M116" s="11" t="s">
        <v>1352</v>
      </c>
    </row>
    <row r="117" spans="1:13" ht="15" customHeight="1">
      <c r="A117" s="5" t="s">
        <v>3206</v>
      </c>
      <c r="B117" s="5" t="s">
        <v>75</v>
      </c>
      <c r="C117" s="8" t="s">
        <v>1659</v>
      </c>
      <c r="D117" s="8" t="s">
        <v>2696</v>
      </c>
      <c r="E117" s="12">
        <f>_xlfn.XLOOKUP(TJULIO4661019[[#This Row],[NOMBRE Y APELLIDO]],TFECHAS[NOMBRE Y APELLIDO],TFECHAS[DESDE],"BUSCAR")</f>
        <v>44986</v>
      </c>
      <c r="F117" s="12">
        <f>_xlfn.XLOOKUP(TJULIO4661019[[#This Row],[NOMBRE Y APELLIDO]],TFECHAS[NOMBRE Y APELLIDO],TFECHAS[HASTA],"BUSCAR")</f>
        <v>45170</v>
      </c>
      <c r="G117" s="51">
        <v>30000</v>
      </c>
      <c r="H117" s="52">
        <v>0</v>
      </c>
      <c r="I117" s="52">
        <v>912</v>
      </c>
      <c r="J117" s="52">
        <v>861</v>
      </c>
      <c r="K117" s="52">
        <v>25</v>
      </c>
      <c r="L117" s="52">
        <v>28202</v>
      </c>
      <c r="M117" s="11" t="s">
        <v>1351</v>
      </c>
    </row>
    <row r="118" spans="1:13" ht="15" customHeight="1">
      <c r="A118" s="5" t="s">
        <v>3018</v>
      </c>
      <c r="B118" s="5" t="s">
        <v>75</v>
      </c>
      <c r="C118" s="8" t="s">
        <v>1659</v>
      </c>
      <c r="D118" s="8" t="s">
        <v>2696</v>
      </c>
      <c r="E118" s="12">
        <f>_xlfn.XLOOKUP(TJULIO4661019[[#This Row],[NOMBRE Y APELLIDO]],TFECHAS[NOMBRE Y APELLIDO],TFECHAS[DESDE],"BUSCAR")</f>
        <v>44896</v>
      </c>
      <c r="F118" s="12">
        <f>_xlfn.XLOOKUP(TJULIO4661019[[#This Row],[NOMBRE Y APELLIDO]],TFECHAS[NOMBRE Y APELLIDO],TFECHAS[HASTA],"BUSCAR")</f>
        <v>45078</v>
      </c>
      <c r="G118" s="13">
        <v>26250</v>
      </c>
      <c r="H118" s="14">
        <v>0</v>
      </c>
      <c r="I118" s="14">
        <v>798</v>
      </c>
      <c r="J118" s="14">
        <v>753.38</v>
      </c>
      <c r="K118" s="14">
        <v>25</v>
      </c>
      <c r="L118" s="14">
        <v>24673.62</v>
      </c>
      <c r="M118" s="11" t="s">
        <v>1351</v>
      </c>
    </row>
    <row r="119" spans="1:13" ht="15" customHeight="1">
      <c r="A119" s="5" t="s">
        <v>5848</v>
      </c>
      <c r="B119" s="5" t="s">
        <v>75</v>
      </c>
      <c r="C119" s="6" t="s">
        <v>1659</v>
      </c>
      <c r="D119" s="8" t="s">
        <v>2696</v>
      </c>
      <c r="E119" s="12">
        <f>_xlfn.XLOOKUP(TJULIO4661019[[#This Row],[NOMBRE Y APELLIDO]],TFECHAS[NOMBRE Y APELLIDO],TFECHAS[DESDE],"BUSCAR")</f>
        <v>45047</v>
      </c>
      <c r="F119" s="12">
        <f>_xlfn.XLOOKUP(TJULIO4661019[[#This Row],[NOMBRE Y APELLIDO]],TFECHAS[NOMBRE Y APELLIDO],TFECHAS[HASTA],"BUSCAR")</f>
        <v>45231</v>
      </c>
      <c r="G119" s="13">
        <v>25000</v>
      </c>
      <c r="H119" s="14">
        <v>0</v>
      </c>
      <c r="I119" s="14">
        <v>760</v>
      </c>
      <c r="J119" s="14">
        <v>717.5</v>
      </c>
      <c r="K119" s="14">
        <v>25</v>
      </c>
      <c r="L119" s="14">
        <v>23497.5</v>
      </c>
      <c r="M119" s="10" t="s">
        <v>1351</v>
      </c>
    </row>
    <row r="120" spans="1:13" ht="15" customHeight="1">
      <c r="A120" s="5" t="s">
        <v>5852</v>
      </c>
      <c r="B120" s="5" t="s">
        <v>75</v>
      </c>
      <c r="C120" s="8" t="s">
        <v>1659</v>
      </c>
      <c r="D120" s="8" t="s">
        <v>2696</v>
      </c>
      <c r="E120" s="12">
        <f>_xlfn.XLOOKUP(TJULIO4661019[[#This Row],[NOMBRE Y APELLIDO]],TFECHAS[NOMBRE Y APELLIDO],TFECHAS[DESDE],"BUSCAR")</f>
        <v>45047</v>
      </c>
      <c r="F120" s="12">
        <f>_xlfn.XLOOKUP(TJULIO4661019[[#This Row],[NOMBRE Y APELLIDO]],TFECHAS[NOMBRE Y APELLIDO],TFECHAS[HASTA],"BUSCAR")</f>
        <v>45231</v>
      </c>
      <c r="G120" s="13">
        <v>25000</v>
      </c>
      <c r="H120" s="14">
        <v>0</v>
      </c>
      <c r="I120" s="14">
        <v>760</v>
      </c>
      <c r="J120" s="14">
        <v>717.5</v>
      </c>
      <c r="K120" s="14">
        <v>25</v>
      </c>
      <c r="L120" s="14">
        <v>23497.5</v>
      </c>
      <c r="M120" s="11" t="s">
        <v>1351</v>
      </c>
    </row>
    <row r="121" spans="1:13" ht="15" customHeight="1">
      <c r="A121" s="5" t="s">
        <v>5856</v>
      </c>
      <c r="B121" s="5" t="s">
        <v>75</v>
      </c>
      <c r="C121" s="7" t="s">
        <v>1659</v>
      </c>
      <c r="D121" s="8" t="s">
        <v>2696</v>
      </c>
      <c r="E121" s="12">
        <f>_xlfn.XLOOKUP(TJULIO4661019[[#This Row],[NOMBRE Y APELLIDO]],TFECHAS[NOMBRE Y APELLIDO],TFECHAS[DESDE],"BUSCAR")</f>
        <v>45047</v>
      </c>
      <c r="F121" s="12">
        <f>_xlfn.XLOOKUP(TJULIO4661019[[#This Row],[NOMBRE Y APELLIDO]],TFECHAS[NOMBRE Y APELLIDO],TFECHAS[HASTA],"BUSCAR")</f>
        <v>45231</v>
      </c>
      <c r="G121" s="13">
        <v>25000</v>
      </c>
      <c r="H121" s="14">
        <v>0</v>
      </c>
      <c r="I121" s="14">
        <v>760</v>
      </c>
      <c r="J121" s="14">
        <v>717.5</v>
      </c>
      <c r="K121" s="14">
        <v>25</v>
      </c>
      <c r="L121" s="14">
        <v>23497.5</v>
      </c>
      <c r="M121" s="9" t="s">
        <v>1351</v>
      </c>
    </row>
    <row r="122" spans="1:13" ht="15" customHeight="1">
      <c r="A122" s="5" t="s">
        <v>3003</v>
      </c>
      <c r="B122" s="5" t="s">
        <v>75</v>
      </c>
      <c r="C122" s="8" t="s">
        <v>1659</v>
      </c>
      <c r="D122" s="8" t="s">
        <v>2696</v>
      </c>
      <c r="E122" s="12">
        <f>_xlfn.XLOOKUP(TJULIO4661019[[#This Row],[NOMBRE Y APELLIDO]],TFECHAS[NOMBRE Y APELLIDO],TFECHAS[DESDE],"BUSCAR")</f>
        <v>44896</v>
      </c>
      <c r="F122" s="12">
        <f>_xlfn.XLOOKUP(TJULIO4661019[[#This Row],[NOMBRE Y APELLIDO]],TFECHAS[NOMBRE Y APELLIDO],TFECHAS[HASTA],"BUSCAR")</f>
        <v>45078</v>
      </c>
      <c r="G122" s="13">
        <v>25000</v>
      </c>
      <c r="H122" s="14">
        <v>0</v>
      </c>
      <c r="I122" s="14">
        <v>760</v>
      </c>
      <c r="J122" s="14">
        <v>717.5</v>
      </c>
      <c r="K122" s="14">
        <v>25</v>
      </c>
      <c r="L122" s="14">
        <v>23497.5</v>
      </c>
      <c r="M122" s="11" t="s">
        <v>1351</v>
      </c>
    </row>
    <row r="123" spans="1:13" ht="15" customHeight="1">
      <c r="A123" s="5" t="s">
        <v>2913</v>
      </c>
      <c r="B123" s="5" t="s">
        <v>75</v>
      </c>
      <c r="C123" s="8" t="s">
        <v>1659</v>
      </c>
      <c r="D123" s="8" t="s">
        <v>2696</v>
      </c>
      <c r="E123" s="12">
        <f>_xlfn.XLOOKUP(TJULIO4661019[[#This Row],[NOMBRE Y APELLIDO]],TFECHAS[NOMBRE Y APELLIDO],TFECHAS[DESDE],"BUSCAR")</f>
        <v>44896</v>
      </c>
      <c r="F123" s="12">
        <f>_xlfn.XLOOKUP(TJULIO4661019[[#This Row],[NOMBRE Y APELLIDO]],TFECHAS[NOMBRE Y APELLIDO],TFECHAS[HASTA],"BUSCAR")</f>
        <v>45078</v>
      </c>
      <c r="G123" s="13">
        <v>22000</v>
      </c>
      <c r="H123" s="14">
        <v>0</v>
      </c>
      <c r="I123" s="14">
        <v>668.8</v>
      </c>
      <c r="J123" s="14">
        <v>631.4</v>
      </c>
      <c r="K123" s="14">
        <v>25</v>
      </c>
      <c r="L123" s="14">
        <v>20674.8</v>
      </c>
      <c r="M123" s="11" t="s">
        <v>1351</v>
      </c>
    </row>
    <row r="124" spans="1:13" ht="15" customHeight="1">
      <c r="A124" s="5" t="s">
        <v>2901</v>
      </c>
      <c r="B124" s="5" t="s">
        <v>75</v>
      </c>
      <c r="C124" s="8" t="s">
        <v>1659</v>
      </c>
      <c r="D124" s="8" t="s">
        <v>2696</v>
      </c>
      <c r="E124" s="12">
        <f>_xlfn.XLOOKUP(TJULIO4661019[[#This Row],[NOMBRE Y APELLIDO]],TFECHAS[NOMBRE Y APELLIDO],TFECHAS[DESDE],"BUSCAR")</f>
        <v>44896</v>
      </c>
      <c r="F124" s="12">
        <f>_xlfn.XLOOKUP(TJULIO4661019[[#This Row],[NOMBRE Y APELLIDO]],TFECHAS[NOMBRE Y APELLIDO],TFECHAS[HASTA],"BUSCAR")</f>
        <v>45078</v>
      </c>
      <c r="G124" s="13">
        <v>20000</v>
      </c>
      <c r="H124" s="14">
        <v>0</v>
      </c>
      <c r="I124" s="14">
        <v>608</v>
      </c>
      <c r="J124" s="14">
        <v>574</v>
      </c>
      <c r="K124" s="14">
        <v>25</v>
      </c>
      <c r="L124" s="14">
        <v>18793</v>
      </c>
      <c r="M124" s="11" t="s">
        <v>1351</v>
      </c>
    </row>
    <row r="125" spans="1:13" ht="15" customHeight="1">
      <c r="A125" s="5" t="s">
        <v>2877</v>
      </c>
      <c r="B125" s="5" t="s">
        <v>75</v>
      </c>
      <c r="C125" s="8" t="s">
        <v>1659</v>
      </c>
      <c r="D125" s="8" t="s">
        <v>2696</v>
      </c>
      <c r="E125" s="12">
        <f>_xlfn.XLOOKUP(TJULIO4661019[[#This Row],[NOMBRE Y APELLIDO]],TFECHAS[NOMBRE Y APELLIDO],TFECHAS[DESDE],"BUSCAR")</f>
        <v>44896</v>
      </c>
      <c r="F125" s="12">
        <f>_xlfn.XLOOKUP(TJULIO4661019[[#This Row],[NOMBRE Y APELLIDO]],TFECHAS[NOMBRE Y APELLIDO],TFECHAS[HASTA],"BUSCAR")</f>
        <v>45078</v>
      </c>
      <c r="G125" s="51">
        <v>16500</v>
      </c>
      <c r="H125" s="52">
        <v>0</v>
      </c>
      <c r="I125" s="52">
        <v>501.6</v>
      </c>
      <c r="J125" s="52">
        <v>473.55</v>
      </c>
      <c r="K125" s="52">
        <v>25</v>
      </c>
      <c r="L125" s="52">
        <v>15499.85</v>
      </c>
      <c r="M125" s="11" t="s">
        <v>1351</v>
      </c>
    </row>
    <row r="126" spans="1:13" ht="15" customHeight="1">
      <c r="A126" s="5" t="s">
        <v>2787</v>
      </c>
      <c r="B126" s="5" t="s">
        <v>75</v>
      </c>
      <c r="C126" s="7" t="s">
        <v>1659</v>
      </c>
      <c r="D126" s="8" t="s">
        <v>2696</v>
      </c>
      <c r="E126" s="12">
        <f>_xlfn.XLOOKUP(TJULIO4661019[[#This Row],[NOMBRE Y APELLIDO]],TFECHAS[NOMBRE Y APELLIDO],TFECHAS[DESDE],"BUSCAR")</f>
        <v>44896</v>
      </c>
      <c r="F126" s="12">
        <f>_xlfn.XLOOKUP(TJULIO4661019[[#This Row],[NOMBRE Y APELLIDO]],TFECHAS[NOMBRE Y APELLIDO],TFECHAS[HASTA],"BUSCAR")</f>
        <v>45078</v>
      </c>
      <c r="G126" s="13">
        <v>15000</v>
      </c>
      <c r="H126" s="14">
        <v>0</v>
      </c>
      <c r="I126" s="14">
        <v>456</v>
      </c>
      <c r="J126" s="14">
        <v>430.5</v>
      </c>
      <c r="K126" s="14">
        <v>25</v>
      </c>
      <c r="L126" s="14">
        <v>14088.5</v>
      </c>
      <c r="M126" s="9" t="s">
        <v>1351</v>
      </c>
    </row>
    <row r="127" spans="1:13" ht="15" customHeight="1">
      <c r="A127" s="5" t="s">
        <v>2837</v>
      </c>
      <c r="B127" s="5" t="s">
        <v>75</v>
      </c>
      <c r="C127" s="8" t="s">
        <v>1659</v>
      </c>
      <c r="D127" s="8" t="s">
        <v>2696</v>
      </c>
      <c r="E127" s="12">
        <f>_xlfn.XLOOKUP(TJULIO4661019[[#This Row],[NOMBRE Y APELLIDO]],TFECHAS[NOMBRE Y APELLIDO],TFECHAS[DESDE],"BUSCAR")</f>
        <v>44896</v>
      </c>
      <c r="F127" s="12">
        <f>_xlfn.XLOOKUP(TJULIO4661019[[#This Row],[NOMBRE Y APELLIDO]],TFECHAS[NOMBRE Y APELLIDO],TFECHAS[HASTA],"BUSCAR")</f>
        <v>45078</v>
      </c>
      <c r="G127" s="51">
        <v>15000</v>
      </c>
      <c r="H127" s="52">
        <v>0</v>
      </c>
      <c r="I127" s="52">
        <v>456</v>
      </c>
      <c r="J127" s="52">
        <v>430.5</v>
      </c>
      <c r="K127" s="52">
        <v>25</v>
      </c>
      <c r="L127" s="52">
        <v>14088.5</v>
      </c>
      <c r="M127" s="11" t="s">
        <v>1351</v>
      </c>
    </row>
    <row r="128" spans="1:13" ht="25.5">
      <c r="A128" s="5" t="s">
        <v>2848</v>
      </c>
      <c r="B128" s="5" t="s">
        <v>75</v>
      </c>
      <c r="C128" s="8" t="s">
        <v>1659</v>
      </c>
      <c r="D128" s="8" t="s">
        <v>2696</v>
      </c>
      <c r="E128" s="12">
        <f>_xlfn.XLOOKUP(TJULIO4661019[[#This Row],[NOMBRE Y APELLIDO]],TFECHAS[NOMBRE Y APELLIDO],TFECHAS[DESDE],"BUSCAR")</f>
        <v>44896</v>
      </c>
      <c r="F128" s="12">
        <f>_xlfn.XLOOKUP(TJULIO4661019[[#This Row],[NOMBRE Y APELLIDO]],TFECHAS[NOMBRE Y APELLIDO],TFECHAS[HASTA],"BUSCAR")</f>
        <v>45078</v>
      </c>
      <c r="G128" s="51">
        <v>15000</v>
      </c>
      <c r="H128" s="52">
        <v>0</v>
      </c>
      <c r="I128" s="52">
        <v>456</v>
      </c>
      <c r="J128" s="52">
        <v>430.5</v>
      </c>
      <c r="K128" s="52">
        <v>25</v>
      </c>
      <c r="L128" s="52">
        <v>14088.5</v>
      </c>
      <c r="M128" s="11" t="s">
        <v>1351</v>
      </c>
    </row>
    <row r="129" spans="1:13" ht="25.5">
      <c r="A129" s="5" t="s">
        <v>2917</v>
      </c>
      <c r="B129" s="5" t="s">
        <v>75</v>
      </c>
      <c r="C129" s="8" t="s">
        <v>1659</v>
      </c>
      <c r="D129" s="8" t="s">
        <v>2696</v>
      </c>
      <c r="E129" s="12">
        <f>_xlfn.XLOOKUP(TJULIO4661019[[#This Row],[NOMBRE Y APELLIDO]],TFECHAS[NOMBRE Y APELLIDO],TFECHAS[DESDE],"BUSCAR")</f>
        <v>44896</v>
      </c>
      <c r="F129" s="12">
        <f>_xlfn.XLOOKUP(TJULIO4661019[[#This Row],[NOMBRE Y APELLIDO]],TFECHAS[NOMBRE Y APELLIDO],TFECHAS[HASTA],"BUSCAR")</f>
        <v>45078</v>
      </c>
      <c r="G129" s="13">
        <v>15000</v>
      </c>
      <c r="H129" s="14">
        <v>0</v>
      </c>
      <c r="I129" s="14">
        <v>456</v>
      </c>
      <c r="J129" s="14">
        <v>430.5</v>
      </c>
      <c r="K129" s="14">
        <v>25</v>
      </c>
      <c r="L129" s="14">
        <v>14088.5</v>
      </c>
      <c r="M129" s="11" t="s">
        <v>1351</v>
      </c>
    </row>
    <row r="130" spans="1:13" ht="25.5">
      <c r="A130" s="5" t="s">
        <v>2934</v>
      </c>
      <c r="B130" s="5" t="s">
        <v>75</v>
      </c>
      <c r="C130" s="8" t="s">
        <v>1659</v>
      </c>
      <c r="D130" s="8" t="s">
        <v>2696</v>
      </c>
      <c r="E130" s="12">
        <f>_xlfn.XLOOKUP(TJULIO4661019[[#This Row],[NOMBRE Y APELLIDO]],TFECHAS[NOMBRE Y APELLIDO],TFECHAS[DESDE],"BUSCAR")</f>
        <v>44896</v>
      </c>
      <c r="F130" s="12">
        <f>_xlfn.XLOOKUP(TJULIO4661019[[#This Row],[NOMBRE Y APELLIDO]],TFECHAS[NOMBRE Y APELLIDO],TFECHAS[HASTA],"BUSCAR")</f>
        <v>45078</v>
      </c>
      <c r="G130" s="13">
        <v>15000</v>
      </c>
      <c r="H130" s="14">
        <v>0</v>
      </c>
      <c r="I130" s="14">
        <v>456</v>
      </c>
      <c r="J130" s="14">
        <v>430.5</v>
      </c>
      <c r="K130" s="14">
        <v>25</v>
      </c>
      <c r="L130" s="14">
        <v>14088.5</v>
      </c>
      <c r="M130" s="11" t="s">
        <v>1351</v>
      </c>
    </row>
    <row r="131" spans="1:13" ht="25.5">
      <c r="A131" s="5" t="s">
        <v>1373</v>
      </c>
      <c r="B131" s="5" t="s">
        <v>102</v>
      </c>
      <c r="C131" s="8" t="s">
        <v>1659</v>
      </c>
      <c r="D131" s="8" t="s">
        <v>2696</v>
      </c>
      <c r="E131" s="12">
        <f>_xlfn.XLOOKUP(TJULIO4661019[[#This Row],[NOMBRE Y APELLIDO]],TFECHAS[NOMBRE Y APELLIDO],TFECHAS[DESDE],"BUSCAR")</f>
        <v>44986</v>
      </c>
      <c r="F131" s="12">
        <f>_xlfn.XLOOKUP(TJULIO4661019[[#This Row],[NOMBRE Y APELLIDO]],TFECHAS[NOMBRE Y APELLIDO],TFECHAS[HASTA],"BUSCAR")</f>
        <v>45170</v>
      </c>
      <c r="G131" s="51">
        <v>13200</v>
      </c>
      <c r="H131" s="52">
        <v>0</v>
      </c>
      <c r="I131" s="52">
        <v>401.28</v>
      </c>
      <c r="J131" s="52">
        <v>378.84</v>
      </c>
      <c r="K131" s="52">
        <v>25.000000000001819</v>
      </c>
      <c r="L131" s="52">
        <v>12394.88</v>
      </c>
      <c r="M131" s="11" t="s">
        <v>1351</v>
      </c>
    </row>
    <row r="132" spans="1:13" ht="25.5">
      <c r="A132" s="5" t="s">
        <v>2944</v>
      </c>
      <c r="B132" s="5" t="s">
        <v>75</v>
      </c>
      <c r="C132" s="7" t="s">
        <v>1659</v>
      </c>
      <c r="D132" s="8" t="s">
        <v>2696</v>
      </c>
      <c r="E132" s="12">
        <f>_xlfn.XLOOKUP(TJULIO4661019[[#This Row],[NOMBRE Y APELLIDO]],TFECHAS[NOMBRE Y APELLIDO],TFECHAS[DESDE],"BUSCAR")</f>
        <v>44896</v>
      </c>
      <c r="F132" s="12">
        <f>_xlfn.XLOOKUP(TJULIO4661019[[#This Row],[NOMBRE Y APELLIDO]],TFECHAS[NOMBRE Y APELLIDO],TFECHAS[HASTA],"BUSCAR")</f>
        <v>45078</v>
      </c>
      <c r="G132" s="13">
        <v>11000</v>
      </c>
      <c r="H132" s="14">
        <v>0</v>
      </c>
      <c r="I132" s="14">
        <v>334.4</v>
      </c>
      <c r="J132" s="14">
        <v>315.7</v>
      </c>
      <c r="K132" s="14">
        <v>25</v>
      </c>
      <c r="L132" s="14">
        <v>10324.9</v>
      </c>
      <c r="M132" s="9" t="s">
        <v>1352</v>
      </c>
    </row>
    <row r="133" spans="1:13" ht="25.5">
      <c r="A133" s="5" t="s">
        <v>3089</v>
      </c>
      <c r="B133" s="5" t="s">
        <v>75</v>
      </c>
      <c r="C133" s="7" t="s">
        <v>1659</v>
      </c>
      <c r="D133" s="8" t="s">
        <v>2696</v>
      </c>
      <c r="E133" s="12">
        <f>_xlfn.XLOOKUP(TJULIO4661019[[#This Row],[NOMBRE Y APELLIDO]],TFECHAS[NOMBRE Y APELLIDO],TFECHAS[DESDE],"BUSCAR")</f>
        <v>44927</v>
      </c>
      <c r="F133" s="12">
        <f>_xlfn.XLOOKUP(TJULIO4661019[[#This Row],[NOMBRE Y APELLIDO]],TFECHAS[NOMBRE Y APELLIDO],TFECHAS[HASTA],"BUSCAR")</f>
        <v>45108</v>
      </c>
      <c r="G133" s="13">
        <v>11000</v>
      </c>
      <c r="H133" s="14">
        <v>0</v>
      </c>
      <c r="I133" s="14">
        <v>334.4</v>
      </c>
      <c r="J133" s="14">
        <v>315.7</v>
      </c>
      <c r="K133" s="14">
        <v>25</v>
      </c>
      <c r="L133" s="14">
        <v>10324.9</v>
      </c>
      <c r="M133" s="9" t="s">
        <v>1352</v>
      </c>
    </row>
    <row r="134" spans="1:13" ht="25.5">
      <c r="A134" s="5" t="s">
        <v>2785</v>
      </c>
      <c r="B134" s="5" t="s">
        <v>75</v>
      </c>
      <c r="C134" s="7" t="s">
        <v>1659</v>
      </c>
      <c r="D134" s="8" t="s">
        <v>2696</v>
      </c>
      <c r="E134" s="12">
        <f>_xlfn.XLOOKUP(TJULIO4661019[[#This Row],[NOMBRE Y APELLIDO]],TFECHAS[NOMBRE Y APELLIDO],TFECHAS[DESDE],"BUSCAR")</f>
        <v>44896</v>
      </c>
      <c r="F134" s="12">
        <f>_xlfn.XLOOKUP(TJULIO4661019[[#This Row],[NOMBRE Y APELLIDO]],TFECHAS[NOMBRE Y APELLIDO],TFECHAS[HASTA],"BUSCAR")</f>
        <v>45078</v>
      </c>
      <c r="G134" s="13">
        <v>10000</v>
      </c>
      <c r="H134" s="14">
        <v>0</v>
      </c>
      <c r="I134" s="14">
        <v>304</v>
      </c>
      <c r="J134" s="14">
        <v>287</v>
      </c>
      <c r="K134" s="14">
        <v>25</v>
      </c>
      <c r="L134" s="14">
        <v>9384</v>
      </c>
      <c r="M134" s="9" t="s">
        <v>1351</v>
      </c>
    </row>
    <row r="135" spans="1:13" ht="25.5">
      <c r="A135" s="5" t="s">
        <v>2800</v>
      </c>
      <c r="B135" s="5" t="s">
        <v>75</v>
      </c>
      <c r="C135" s="8" t="s">
        <v>1659</v>
      </c>
      <c r="D135" s="8" t="s">
        <v>2696</v>
      </c>
      <c r="E135" s="12">
        <f>_xlfn.XLOOKUP(TJULIO4661019[[#This Row],[NOMBRE Y APELLIDO]],TFECHAS[NOMBRE Y APELLIDO],TFECHAS[DESDE],"BUSCAR")</f>
        <v>44896</v>
      </c>
      <c r="F135" s="12">
        <f>_xlfn.XLOOKUP(TJULIO4661019[[#This Row],[NOMBRE Y APELLIDO]],TFECHAS[NOMBRE Y APELLIDO],TFECHAS[HASTA],"BUSCAR")</f>
        <v>45078</v>
      </c>
      <c r="G135" s="51">
        <v>10000</v>
      </c>
      <c r="H135" s="52">
        <v>0</v>
      </c>
      <c r="I135" s="52">
        <v>304</v>
      </c>
      <c r="J135" s="52">
        <v>287</v>
      </c>
      <c r="K135" s="52">
        <v>25</v>
      </c>
      <c r="L135" s="52">
        <v>9384</v>
      </c>
      <c r="M135" s="11" t="s">
        <v>1352</v>
      </c>
    </row>
    <row r="136" spans="1:13" ht="25.5">
      <c r="A136" s="5" t="s">
        <v>2711</v>
      </c>
      <c r="B136" s="5" t="s">
        <v>75</v>
      </c>
      <c r="C136" s="7" t="s">
        <v>1659</v>
      </c>
      <c r="D136" s="8" t="s">
        <v>2696</v>
      </c>
      <c r="E136" s="12">
        <f>_xlfn.XLOOKUP(TJULIO4661019[[#This Row],[NOMBRE Y APELLIDO]],TFECHAS[NOMBRE Y APELLIDO],TFECHAS[DESDE],"BUSCAR")</f>
        <v>45047</v>
      </c>
      <c r="F136" s="12">
        <f>_xlfn.XLOOKUP(TJULIO4661019[[#This Row],[NOMBRE Y APELLIDO]],TFECHAS[NOMBRE Y APELLIDO],TFECHAS[HASTA],"BUSCAR")</f>
        <v>45231</v>
      </c>
      <c r="G136" s="13">
        <v>10000</v>
      </c>
      <c r="H136" s="14">
        <v>0</v>
      </c>
      <c r="I136" s="14">
        <v>304</v>
      </c>
      <c r="J136" s="14">
        <v>287</v>
      </c>
      <c r="K136" s="14">
        <v>25</v>
      </c>
      <c r="L136" s="14">
        <v>9384</v>
      </c>
      <c r="M136" s="9" t="s">
        <v>1352</v>
      </c>
    </row>
    <row r="137" spans="1:13" ht="15" customHeight="1">
      <c r="A137" s="5" t="s">
        <v>1391</v>
      </c>
      <c r="B137" s="5" t="s">
        <v>110</v>
      </c>
      <c r="C137" s="8" t="s">
        <v>1659</v>
      </c>
      <c r="D137" s="8" t="s">
        <v>2696</v>
      </c>
      <c r="E137" s="12">
        <f>_xlfn.XLOOKUP(TJULIO4661019[[#This Row],[NOMBRE Y APELLIDO]],TFECHAS[NOMBRE Y APELLIDO],TFECHAS[DESDE],"BUSCAR")</f>
        <v>44986</v>
      </c>
      <c r="F137" s="12">
        <f>_xlfn.XLOOKUP(TJULIO4661019[[#This Row],[NOMBRE Y APELLIDO]],TFECHAS[NOMBRE Y APELLIDO],TFECHAS[HASTA],"BUSCAR")</f>
        <v>45170</v>
      </c>
      <c r="G137" s="13">
        <v>10000</v>
      </c>
      <c r="H137" s="14">
        <v>0</v>
      </c>
      <c r="I137" s="14">
        <v>304</v>
      </c>
      <c r="J137" s="14">
        <v>287</v>
      </c>
      <c r="K137" s="14">
        <v>25</v>
      </c>
      <c r="L137" s="14">
        <v>9384</v>
      </c>
      <c r="M137" s="11" t="s">
        <v>1351</v>
      </c>
    </row>
    <row r="138" spans="1:13" ht="15" customHeight="1">
      <c r="A138" s="5" t="s">
        <v>879</v>
      </c>
      <c r="B138" s="87" t="s">
        <v>880</v>
      </c>
      <c r="C138" s="7" t="s">
        <v>686</v>
      </c>
      <c r="D138" s="8" t="s">
        <v>2696</v>
      </c>
      <c r="E138" s="12">
        <f>_xlfn.XLOOKUP(TJULIO4661019[[#This Row],[NOMBRE Y APELLIDO]],TFECHAS[NOMBRE Y APELLIDO],TFECHAS[DESDE],"BUSCAR")</f>
        <v>45047</v>
      </c>
      <c r="F138" s="12">
        <f>_xlfn.XLOOKUP(TJULIO4661019[[#This Row],[NOMBRE Y APELLIDO]],TFECHAS[NOMBRE Y APELLIDO],TFECHAS[HASTA],"BUSCAR")</f>
        <v>45231</v>
      </c>
      <c r="G138" s="13">
        <v>75000</v>
      </c>
      <c r="H138" s="14">
        <v>6309.38</v>
      </c>
      <c r="I138" s="14">
        <v>2280</v>
      </c>
      <c r="J138" s="14">
        <v>2152.5</v>
      </c>
      <c r="K138" s="14">
        <v>24.999999999992724</v>
      </c>
      <c r="L138" s="14">
        <v>64233.120000000003</v>
      </c>
      <c r="M138" s="9" t="s">
        <v>1351</v>
      </c>
    </row>
    <row r="139" spans="1:13" ht="15" customHeight="1">
      <c r="A139" s="5" t="s">
        <v>2622</v>
      </c>
      <c r="B139" s="5" t="s">
        <v>2623</v>
      </c>
      <c r="C139" s="8" t="s">
        <v>686</v>
      </c>
      <c r="D139" s="8" t="s">
        <v>2696</v>
      </c>
      <c r="E139" s="12">
        <f>_xlfn.XLOOKUP(TJULIO4661019[[#This Row],[NOMBRE Y APELLIDO]],TFECHAS[NOMBRE Y APELLIDO],TFECHAS[DESDE],"BUSCAR")</f>
        <v>44986</v>
      </c>
      <c r="F139" s="12">
        <f>_xlfn.XLOOKUP(TJULIO4661019[[#This Row],[NOMBRE Y APELLIDO]],TFECHAS[NOMBRE Y APELLIDO],TFECHAS[HASTA],"BUSCAR")</f>
        <v>45170</v>
      </c>
      <c r="G139" s="51">
        <v>70000</v>
      </c>
      <c r="H139" s="52">
        <v>0</v>
      </c>
      <c r="I139" s="52">
        <v>2128</v>
      </c>
      <c r="J139" s="52">
        <v>2009</v>
      </c>
      <c r="K139" s="52">
        <v>25</v>
      </c>
      <c r="L139" s="52">
        <v>65838</v>
      </c>
      <c r="M139" s="11" t="s">
        <v>1352</v>
      </c>
    </row>
    <row r="140" spans="1:13" ht="15" customHeight="1">
      <c r="A140" s="5" t="s">
        <v>2802</v>
      </c>
      <c r="B140" s="5" t="s">
        <v>2804</v>
      </c>
      <c r="C140" s="8" t="s">
        <v>686</v>
      </c>
      <c r="D140" s="8" t="s">
        <v>2696</v>
      </c>
      <c r="E140" s="12">
        <f>_xlfn.XLOOKUP(TJULIO4661019[[#This Row],[NOMBRE Y APELLIDO]],TFECHAS[NOMBRE Y APELLIDO],TFECHAS[DESDE],"BUSCAR")</f>
        <v>44896</v>
      </c>
      <c r="F140" s="12">
        <f>_xlfn.XLOOKUP(TJULIO4661019[[#This Row],[NOMBRE Y APELLIDO]],TFECHAS[NOMBRE Y APELLIDO],TFECHAS[HASTA],"BUSCAR")</f>
        <v>45078</v>
      </c>
      <c r="G140" s="13">
        <v>36000</v>
      </c>
      <c r="H140" s="14">
        <v>0</v>
      </c>
      <c r="I140" s="14">
        <v>1094.4000000000001</v>
      </c>
      <c r="J140" s="14">
        <v>1033.2</v>
      </c>
      <c r="K140" s="14">
        <v>25</v>
      </c>
      <c r="L140" s="14">
        <v>33847.4</v>
      </c>
      <c r="M140" s="11" t="s">
        <v>1352</v>
      </c>
    </row>
    <row r="141" spans="1:13" ht="15" customHeight="1">
      <c r="A141" s="5" t="s">
        <v>3169</v>
      </c>
      <c r="B141" s="5" t="s">
        <v>59</v>
      </c>
      <c r="C141" s="7" t="s">
        <v>591</v>
      </c>
      <c r="D141" s="8" t="s">
        <v>2696</v>
      </c>
      <c r="E141" s="12">
        <f>_xlfn.XLOOKUP(TJULIO4661019[[#This Row],[NOMBRE Y APELLIDO]],TFECHAS[NOMBRE Y APELLIDO],TFECHAS[DESDE],"BUSCAR")</f>
        <v>44958</v>
      </c>
      <c r="F141" s="12">
        <f>_xlfn.XLOOKUP(TJULIO4661019[[#This Row],[NOMBRE Y APELLIDO]],TFECHAS[NOMBRE Y APELLIDO],TFECHAS[HASTA],"BUSCAR")</f>
        <v>45139</v>
      </c>
      <c r="G141" s="13">
        <v>180000</v>
      </c>
      <c r="H141" s="14">
        <v>30923.37</v>
      </c>
      <c r="I141" s="14">
        <v>5472</v>
      </c>
      <c r="J141" s="14">
        <v>5166</v>
      </c>
      <c r="K141" s="14">
        <v>25</v>
      </c>
      <c r="L141" s="14">
        <v>138413.63</v>
      </c>
      <c r="M141" s="9" t="s">
        <v>1352</v>
      </c>
    </row>
    <row r="142" spans="1:13" ht="15" customHeight="1">
      <c r="A142" s="5" t="s">
        <v>2844</v>
      </c>
      <c r="B142" s="5" t="s">
        <v>256</v>
      </c>
      <c r="C142" s="7" t="s">
        <v>591</v>
      </c>
      <c r="D142" s="8" t="s">
        <v>2696</v>
      </c>
      <c r="E142" s="12">
        <f>_xlfn.XLOOKUP(TJULIO4661019[[#This Row],[NOMBRE Y APELLIDO]],TFECHAS[NOMBRE Y APELLIDO],TFECHAS[DESDE],"BUSCAR")</f>
        <v>44896</v>
      </c>
      <c r="F142" s="12">
        <f>_xlfn.XLOOKUP(TJULIO4661019[[#This Row],[NOMBRE Y APELLIDO]],TFECHAS[NOMBRE Y APELLIDO],TFECHAS[HASTA],"BUSCAR")</f>
        <v>45078</v>
      </c>
      <c r="G142" s="13">
        <v>70000</v>
      </c>
      <c r="H142" s="14">
        <v>5368.48</v>
      </c>
      <c r="I142" s="14">
        <v>2128</v>
      </c>
      <c r="J142" s="14">
        <v>2009</v>
      </c>
      <c r="K142" s="14">
        <v>25.000000000007276</v>
      </c>
      <c r="L142" s="14">
        <v>60469.52</v>
      </c>
      <c r="M142" s="9" t="s">
        <v>1351</v>
      </c>
    </row>
    <row r="143" spans="1:13">
      <c r="A143" s="5" t="s">
        <v>4897</v>
      </c>
      <c r="B143" s="5" t="s">
        <v>284</v>
      </c>
      <c r="C143" s="7" t="s">
        <v>591</v>
      </c>
      <c r="D143" s="8" t="s">
        <v>2696</v>
      </c>
      <c r="E143" s="12">
        <f>_xlfn.XLOOKUP(TJULIO4661019[[#This Row],[NOMBRE Y APELLIDO]],TFECHAS[NOMBRE Y APELLIDO],TFECHAS[DESDE],"BUSCAR")</f>
        <v>45017</v>
      </c>
      <c r="F143" s="12">
        <f>_xlfn.XLOOKUP(TJULIO4661019[[#This Row],[NOMBRE Y APELLIDO]],TFECHAS[NOMBRE Y APELLIDO],TFECHAS[HASTA],"BUSCAR")</f>
        <v>45200</v>
      </c>
      <c r="G143" s="13">
        <v>60000</v>
      </c>
      <c r="H143" s="14">
        <v>3486.68</v>
      </c>
      <c r="I143" s="14">
        <v>1824</v>
      </c>
      <c r="J143" s="14">
        <v>1722</v>
      </c>
      <c r="K143" s="14">
        <v>25</v>
      </c>
      <c r="L143" s="14">
        <v>52942.32</v>
      </c>
      <c r="M143" s="9" t="s">
        <v>1352</v>
      </c>
    </row>
    <row r="144" spans="1:13">
      <c r="A144" s="5" t="s">
        <v>1374</v>
      </c>
      <c r="B144" s="5" t="s">
        <v>1368</v>
      </c>
      <c r="C144" s="8" t="s">
        <v>591</v>
      </c>
      <c r="D144" s="8" t="s">
        <v>2696</v>
      </c>
      <c r="E144" s="12">
        <f>_xlfn.XLOOKUP(TJULIO4661019[[#This Row],[NOMBRE Y APELLIDO]],TFECHAS[NOMBRE Y APELLIDO],TFECHAS[DESDE],"BUSCAR")</f>
        <v>44986</v>
      </c>
      <c r="F144" s="12">
        <f>_xlfn.XLOOKUP(TJULIO4661019[[#This Row],[NOMBRE Y APELLIDO]],TFECHAS[NOMBRE Y APELLIDO],TFECHAS[HASTA],"BUSCAR")</f>
        <v>45170</v>
      </c>
      <c r="G144" s="51">
        <v>60000</v>
      </c>
      <c r="H144" s="52">
        <v>1037</v>
      </c>
      <c r="I144" s="52">
        <v>1824</v>
      </c>
      <c r="J144" s="52">
        <v>1722</v>
      </c>
      <c r="K144" s="52">
        <v>1602.4499999999971</v>
      </c>
      <c r="L144" s="52">
        <v>53814.55</v>
      </c>
      <c r="M144" s="11" t="s">
        <v>1352</v>
      </c>
    </row>
    <row r="145" spans="1:13">
      <c r="A145" s="5" t="s">
        <v>2627</v>
      </c>
      <c r="B145" s="5" t="s">
        <v>1480</v>
      </c>
      <c r="C145" s="7" t="s">
        <v>591</v>
      </c>
      <c r="D145" s="8" t="s">
        <v>2696</v>
      </c>
      <c r="E145" s="12">
        <f>_xlfn.XLOOKUP(TJULIO4661019[[#This Row],[NOMBRE Y APELLIDO]],TFECHAS[NOMBRE Y APELLIDO],TFECHAS[DESDE],"BUSCAR")</f>
        <v>45017</v>
      </c>
      <c r="F145" s="12">
        <f>_xlfn.XLOOKUP(TJULIO4661019[[#This Row],[NOMBRE Y APELLIDO]],TFECHAS[NOMBRE Y APELLIDO],TFECHAS[HASTA],"BUSCAR")</f>
        <v>45200</v>
      </c>
      <c r="G145" s="13">
        <v>50000</v>
      </c>
      <c r="H145" s="14">
        <v>1854</v>
      </c>
      <c r="I145" s="14">
        <v>1520</v>
      </c>
      <c r="J145" s="14">
        <v>1435</v>
      </c>
      <c r="K145" s="14">
        <v>25</v>
      </c>
      <c r="L145" s="14">
        <v>45166</v>
      </c>
      <c r="M145" s="9" t="s">
        <v>1351</v>
      </c>
    </row>
    <row r="146" spans="1:13">
      <c r="A146" s="5" t="s">
        <v>1623</v>
      </c>
      <c r="B146" s="5" t="s">
        <v>100</v>
      </c>
      <c r="C146" s="7" t="s">
        <v>591</v>
      </c>
      <c r="D146" s="8" t="s">
        <v>2696</v>
      </c>
      <c r="E146" s="12">
        <f>_xlfn.XLOOKUP(TJULIO4661019[[#This Row],[NOMBRE Y APELLIDO]],TFECHAS[NOMBRE Y APELLIDO],TFECHAS[DESDE],"BUSCAR")</f>
        <v>44927</v>
      </c>
      <c r="F146" s="12">
        <f>_xlfn.XLOOKUP(TJULIO4661019[[#This Row],[NOMBRE Y APELLIDO]],TFECHAS[NOMBRE Y APELLIDO],TFECHAS[HASTA],"BUSCAR")</f>
        <v>45108</v>
      </c>
      <c r="G146" s="13">
        <v>50000</v>
      </c>
      <c r="H146" s="14">
        <v>1854</v>
      </c>
      <c r="I146" s="14">
        <v>1520</v>
      </c>
      <c r="J146" s="14">
        <v>1435</v>
      </c>
      <c r="K146" s="14">
        <v>25</v>
      </c>
      <c r="L146" s="14">
        <v>45166</v>
      </c>
      <c r="M146" s="9" t="s">
        <v>1351</v>
      </c>
    </row>
    <row r="147" spans="1:13" ht="25.5">
      <c r="A147" s="5" t="s">
        <v>3051</v>
      </c>
      <c r="B147" s="5" t="s">
        <v>1587</v>
      </c>
      <c r="C147" s="8" t="s">
        <v>591</v>
      </c>
      <c r="D147" s="8" t="s">
        <v>2696</v>
      </c>
      <c r="E147" s="12">
        <f>_xlfn.XLOOKUP(TJULIO4661019[[#This Row],[NOMBRE Y APELLIDO]],TFECHAS[NOMBRE Y APELLIDO],TFECHAS[DESDE],"BUSCAR")</f>
        <v>44896</v>
      </c>
      <c r="F147" s="12">
        <f>_xlfn.XLOOKUP(TJULIO4661019[[#This Row],[NOMBRE Y APELLIDO]],TFECHAS[NOMBRE Y APELLIDO],TFECHAS[HASTA],"BUSCAR")</f>
        <v>45078</v>
      </c>
      <c r="G147" s="51">
        <v>50000</v>
      </c>
      <c r="H147" s="52">
        <v>0</v>
      </c>
      <c r="I147" s="52">
        <v>1520</v>
      </c>
      <c r="J147" s="52">
        <v>1435</v>
      </c>
      <c r="K147" s="52">
        <v>25</v>
      </c>
      <c r="L147" s="52">
        <v>47020</v>
      </c>
      <c r="M147" s="11" t="s">
        <v>1351</v>
      </c>
    </row>
    <row r="148" spans="1:13">
      <c r="A148" s="5" t="s">
        <v>2991</v>
      </c>
      <c r="B148" s="5" t="s">
        <v>1481</v>
      </c>
      <c r="C148" s="7" t="s">
        <v>591</v>
      </c>
      <c r="D148" s="8" t="s">
        <v>2696</v>
      </c>
      <c r="E148" s="12">
        <f>_xlfn.XLOOKUP(TJULIO4661019[[#This Row],[NOMBRE Y APELLIDO]],TFECHAS[NOMBRE Y APELLIDO],TFECHAS[DESDE],"BUSCAR")</f>
        <v>44896</v>
      </c>
      <c r="F148" s="12">
        <f>_xlfn.XLOOKUP(TJULIO4661019[[#This Row],[NOMBRE Y APELLIDO]],TFECHAS[NOMBRE Y APELLIDO],TFECHAS[HASTA],"BUSCAR")</f>
        <v>45078</v>
      </c>
      <c r="G148" s="13">
        <v>50000</v>
      </c>
      <c r="H148" s="14">
        <v>0</v>
      </c>
      <c r="I148" s="14">
        <v>1520</v>
      </c>
      <c r="J148" s="14">
        <v>1435</v>
      </c>
      <c r="K148" s="14">
        <v>25</v>
      </c>
      <c r="L148" s="14">
        <v>47020</v>
      </c>
      <c r="M148" s="9" t="s">
        <v>1352</v>
      </c>
    </row>
    <row r="149" spans="1:13">
      <c r="A149" s="5" t="s">
        <v>878</v>
      </c>
      <c r="B149" s="5" t="s">
        <v>4875</v>
      </c>
      <c r="C149" s="8" t="s">
        <v>591</v>
      </c>
      <c r="D149" s="8" t="s">
        <v>2696</v>
      </c>
      <c r="E149" s="12">
        <f>_xlfn.XLOOKUP(TJULIO4661019[[#This Row],[NOMBRE Y APELLIDO]],TFECHAS[NOMBRE Y APELLIDO],TFECHAS[DESDE],"BUSCAR")</f>
        <v>44958</v>
      </c>
      <c r="F149" s="12">
        <f>_xlfn.XLOOKUP(TJULIO4661019[[#This Row],[NOMBRE Y APELLIDO]],TFECHAS[NOMBRE Y APELLIDO],TFECHAS[HASTA],"BUSCAR")</f>
        <v>45139</v>
      </c>
      <c r="G149" s="13">
        <v>45000</v>
      </c>
      <c r="H149" s="14">
        <v>911.71</v>
      </c>
      <c r="I149" s="14">
        <v>1368</v>
      </c>
      <c r="J149" s="14">
        <v>1291.5</v>
      </c>
      <c r="K149" s="14">
        <v>1602.4500000000044</v>
      </c>
      <c r="L149" s="14">
        <v>39826.339999999997</v>
      </c>
      <c r="M149" s="11" t="s">
        <v>1352</v>
      </c>
    </row>
    <row r="150" spans="1:13">
      <c r="A150" s="5" t="s">
        <v>2887</v>
      </c>
      <c r="B150" s="5" t="s">
        <v>1568</v>
      </c>
      <c r="C150" s="7" t="s">
        <v>591</v>
      </c>
      <c r="D150" s="8" t="s">
        <v>2696</v>
      </c>
      <c r="E150" s="12">
        <f>_xlfn.XLOOKUP(TJULIO4661019[[#This Row],[NOMBRE Y APELLIDO]],TFECHAS[NOMBRE Y APELLIDO],TFECHAS[DESDE],"BUSCAR")</f>
        <v>44896</v>
      </c>
      <c r="F150" s="12">
        <f>_xlfn.XLOOKUP(TJULIO4661019[[#This Row],[NOMBRE Y APELLIDO]],TFECHAS[NOMBRE Y APELLIDO],TFECHAS[HASTA],"BUSCAR")</f>
        <v>45078</v>
      </c>
      <c r="G150" s="13">
        <v>36000</v>
      </c>
      <c r="H150" s="14">
        <v>0</v>
      </c>
      <c r="I150" s="14">
        <v>1094.4000000000001</v>
      </c>
      <c r="J150" s="14">
        <v>1033.2</v>
      </c>
      <c r="K150" s="14">
        <v>25</v>
      </c>
      <c r="L150" s="14">
        <v>33847.4</v>
      </c>
      <c r="M150" s="9" t="s">
        <v>1351</v>
      </c>
    </row>
    <row r="151" spans="1:13" ht="15" customHeight="1">
      <c r="A151" s="5" t="s">
        <v>3046</v>
      </c>
      <c r="B151" s="5" t="s">
        <v>446</v>
      </c>
      <c r="C151" s="8" t="s">
        <v>591</v>
      </c>
      <c r="D151" s="8" t="s">
        <v>2696</v>
      </c>
      <c r="E151" s="12">
        <f>_xlfn.XLOOKUP(TJULIO4661019[[#This Row],[NOMBRE Y APELLIDO]],TFECHAS[NOMBRE Y APELLIDO],TFECHAS[DESDE],"BUSCAR")</f>
        <v>44896</v>
      </c>
      <c r="F151" s="12">
        <f>_xlfn.XLOOKUP(TJULIO4661019[[#This Row],[NOMBRE Y APELLIDO]],TFECHAS[NOMBRE Y APELLIDO],TFECHAS[HASTA],"BUSCAR")</f>
        <v>45078</v>
      </c>
      <c r="G151" s="51">
        <v>30000</v>
      </c>
      <c r="H151" s="52">
        <v>0</v>
      </c>
      <c r="I151" s="52">
        <v>912</v>
      </c>
      <c r="J151" s="52">
        <v>861</v>
      </c>
      <c r="K151" s="52">
        <v>25</v>
      </c>
      <c r="L151" s="52">
        <v>28202</v>
      </c>
      <c r="M151" s="11" t="s">
        <v>1352</v>
      </c>
    </row>
    <row r="152" spans="1:13" ht="15" customHeight="1">
      <c r="A152" s="5" t="s">
        <v>2952</v>
      </c>
      <c r="B152" s="5" t="s">
        <v>2919</v>
      </c>
      <c r="C152" s="8" t="s">
        <v>591</v>
      </c>
      <c r="D152" s="8" t="s">
        <v>2696</v>
      </c>
      <c r="E152" s="12">
        <f>_xlfn.XLOOKUP(TJULIO4661019[[#This Row],[NOMBRE Y APELLIDO]],TFECHAS[NOMBRE Y APELLIDO],TFECHAS[DESDE],"BUSCAR")</f>
        <v>44896</v>
      </c>
      <c r="F152" s="12">
        <f>_xlfn.XLOOKUP(TJULIO4661019[[#This Row],[NOMBRE Y APELLIDO]],TFECHAS[NOMBRE Y APELLIDO],TFECHAS[HASTA],"BUSCAR")</f>
        <v>45078</v>
      </c>
      <c r="G152" s="51">
        <v>30000</v>
      </c>
      <c r="H152" s="52">
        <v>0</v>
      </c>
      <c r="I152" s="52">
        <v>912</v>
      </c>
      <c r="J152" s="52">
        <v>861</v>
      </c>
      <c r="K152" s="52">
        <v>25</v>
      </c>
      <c r="L152" s="52">
        <v>28202</v>
      </c>
      <c r="M152" s="11" t="s">
        <v>1351</v>
      </c>
    </row>
    <row r="153" spans="1:13" ht="15" customHeight="1">
      <c r="A153" s="5" t="s">
        <v>1622</v>
      </c>
      <c r="B153" s="5" t="s">
        <v>129</v>
      </c>
      <c r="C153" s="8" t="s">
        <v>18</v>
      </c>
      <c r="D153" s="8" t="s">
        <v>2696</v>
      </c>
      <c r="E153" s="12">
        <f>_xlfn.XLOOKUP(TJULIO4661019[[#This Row],[NOMBRE Y APELLIDO]],TFECHAS[NOMBRE Y APELLIDO],TFECHAS[DESDE],"BUSCAR")</f>
        <v>45047</v>
      </c>
      <c r="F153" s="12">
        <f>_xlfn.XLOOKUP(TJULIO4661019[[#This Row],[NOMBRE Y APELLIDO]],TFECHAS[NOMBRE Y APELLIDO],TFECHAS[HASTA],"BUSCAR")</f>
        <v>45231</v>
      </c>
      <c r="G153" s="51">
        <v>115000</v>
      </c>
      <c r="H153" s="52">
        <v>15633.74</v>
      </c>
      <c r="I153" s="52">
        <v>3496</v>
      </c>
      <c r="J153" s="52">
        <v>3300.5</v>
      </c>
      <c r="K153" s="52">
        <v>25.000000000014552</v>
      </c>
      <c r="L153" s="52">
        <v>92544.76</v>
      </c>
      <c r="M153" s="11" t="s">
        <v>1351</v>
      </c>
    </row>
    <row r="154" spans="1:13">
      <c r="A154" s="5" t="s">
        <v>2517</v>
      </c>
      <c r="B154" s="5" t="s">
        <v>100</v>
      </c>
      <c r="C154" s="8" t="s">
        <v>18</v>
      </c>
      <c r="D154" s="8" t="s">
        <v>2696</v>
      </c>
      <c r="E154" s="12">
        <f>_xlfn.XLOOKUP(TJULIO4661019[[#This Row],[NOMBRE Y APELLIDO]],TFECHAS[NOMBRE Y APELLIDO],TFECHAS[DESDE],"BUSCAR")</f>
        <v>44958</v>
      </c>
      <c r="F154" s="12">
        <f>_xlfn.XLOOKUP(TJULIO4661019[[#This Row],[NOMBRE Y APELLIDO]],TFECHAS[NOMBRE Y APELLIDO],TFECHAS[HASTA],"BUSCAR")</f>
        <v>45139</v>
      </c>
      <c r="G154" s="51">
        <v>55000</v>
      </c>
      <c r="H154" s="52">
        <v>0</v>
      </c>
      <c r="I154" s="52">
        <v>1672</v>
      </c>
      <c r="J154" s="52">
        <v>1578.5</v>
      </c>
      <c r="K154" s="52">
        <v>25</v>
      </c>
      <c r="L154" s="52">
        <v>51724.5</v>
      </c>
      <c r="M154" s="11" t="s">
        <v>1352</v>
      </c>
    </row>
    <row r="155" spans="1:13">
      <c r="A155" s="5" t="s">
        <v>2697</v>
      </c>
      <c r="B155" s="5" t="s">
        <v>2586</v>
      </c>
      <c r="C155" s="8" t="s">
        <v>18</v>
      </c>
      <c r="D155" s="8" t="s">
        <v>2696</v>
      </c>
      <c r="E155" s="12">
        <f>_xlfn.XLOOKUP(TJULIO4661019[[#This Row],[NOMBRE Y APELLIDO]],TFECHAS[NOMBRE Y APELLIDO],TFECHAS[DESDE],"BUSCAR")</f>
        <v>45047</v>
      </c>
      <c r="F155" s="12">
        <f>_xlfn.XLOOKUP(TJULIO4661019[[#This Row],[NOMBRE Y APELLIDO]],TFECHAS[NOMBRE Y APELLIDO],TFECHAS[HASTA],"BUSCAR")</f>
        <v>45231</v>
      </c>
      <c r="G155" s="13">
        <v>50000</v>
      </c>
      <c r="H155" s="14">
        <v>1854</v>
      </c>
      <c r="I155" s="14">
        <v>1520</v>
      </c>
      <c r="J155" s="14">
        <v>1435</v>
      </c>
      <c r="K155" s="14">
        <v>25</v>
      </c>
      <c r="L155" s="14">
        <v>45166</v>
      </c>
      <c r="M155" s="11" t="s">
        <v>1352</v>
      </c>
    </row>
    <row r="156" spans="1:13">
      <c r="A156" s="5" t="s">
        <v>1597</v>
      </c>
      <c r="B156" s="5" t="s">
        <v>1480</v>
      </c>
      <c r="C156" s="6" t="s">
        <v>18</v>
      </c>
      <c r="D156" s="8" t="s">
        <v>2696</v>
      </c>
      <c r="E156" s="12">
        <f>_xlfn.XLOOKUP(TJULIO4661019[[#This Row],[NOMBRE Y APELLIDO]],TFECHAS[NOMBRE Y APELLIDO],TFECHAS[DESDE],"BUSCAR")</f>
        <v>44896</v>
      </c>
      <c r="F156" s="12">
        <f>_xlfn.XLOOKUP(TJULIO4661019[[#This Row],[NOMBRE Y APELLIDO]],TFECHAS[NOMBRE Y APELLIDO],TFECHAS[HASTA],"BUSCAR")</f>
        <v>45078</v>
      </c>
      <c r="G156" s="13">
        <v>45000</v>
      </c>
      <c r="H156" s="14">
        <v>1148.33</v>
      </c>
      <c r="I156" s="14">
        <v>1368</v>
      </c>
      <c r="J156" s="14">
        <v>1291.5</v>
      </c>
      <c r="K156" s="14">
        <v>25</v>
      </c>
      <c r="L156" s="14">
        <v>41167.17</v>
      </c>
      <c r="M156" s="10" t="s">
        <v>1352</v>
      </c>
    </row>
    <row r="157" spans="1:13" ht="25.5">
      <c r="A157" s="5" t="s">
        <v>3052</v>
      </c>
      <c r="B157" s="5" t="s">
        <v>2812</v>
      </c>
      <c r="C157" s="8" t="s">
        <v>18</v>
      </c>
      <c r="D157" s="8" t="s">
        <v>2696</v>
      </c>
      <c r="E157" s="12">
        <f>_xlfn.XLOOKUP(TJULIO4661019[[#This Row],[NOMBRE Y APELLIDO]],TFECHAS[NOMBRE Y APELLIDO],TFECHAS[DESDE],"BUSCAR")</f>
        <v>44896</v>
      </c>
      <c r="F157" s="12">
        <f>_xlfn.XLOOKUP(TJULIO4661019[[#This Row],[NOMBRE Y APELLIDO]],TFECHAS[NOMBRE Y APELLIDO],TFECHAS[HASTA],"BUSCAR")</f>
        <v>45078</v>
      </c>
      <c r="G157" s="51">
        <v>35000</v>
      </c>
      <c r="H157" s="52">
        <v>0</v>
      </c>
      <c r="I157" s="52">
        <v>1064</v>
      </c>
      <c r="J157" s="52">
        <v>1004.5</v>
      </c>
      <c r="K157" s="52">
        <v>25</v>
      </c>
      <c r="L157" s="52">
        <v>32906.5</v>
      </c>
      <c r="M157" s="11" t="s">
        <v>1351</v>
      </c>
    </row>
    <row r="158" spans="1:13">
      <c r="A158" s="5" t="s">
        <v>2707</v>
      </c>
      <c r="B158" s="5" t="s">
        <v>75</v>
      </c>
      <c r="C158" s="8" t="s">
        <v>18</v>
      </c>
      <c r="D158" s="8" t="s">
        <v>2696</v>
      </c>
      <c r="E158" s="12">
        <f>_xlfn.XLOOKUP(TJULIO4661019[[#This Row],[NOMBRE Y APELLIDO]],TFECHAS[NOMBRE Y APELLIDO],TFECHAS[DESDE],"BUSCAR")</f>
        <v>45047</v>
      </c>
      <c r="F158" s="12">
        <f>_xlfn.XLOOKUP(TJULIO4661019[[#This Row],[NOMBRE Y APELLIDO]],TFECHAS[NOMBRE Y APELLIDO],TFECHAS[HASTA],"BUSCAR")</f>
        <v>45231</v>
      </c>
      <c r="G158" s="13">
        <v>25000</v>
      </c>
      <c r="H158" s="14">
        <v>0</v>
      </c>
      <c r="I158" s="14">
        <v>760</v>
      </c>
      <c r="J158" s="14">
        <v>717.5</v>
      </c>
      <c r="K158" s="14">
        <v>25</v>
      </c>
      <c r="L158" s="14">
        <v>23497.5</v>
      </c>
      <c r="M158" s="11" t="s">
        <v>1351</v>
      </c>
    </row>
    <row r="159" spans="1:13" ht="25.5">
      <c r="A159" s="5" t="s">
        <v>2624</v>
      </c>
      <c r="B159" s="5" t="s">
        <v>129</v>
      </c>
      <c r="C159" s="8" t="s">
        <v>73</v>
      </c>
      <c r="D159" s="8" t="s">
        <v>2696</v>
      </c>
      <c r="E159" s="12">
        <f>_xlfn.XLOOKUP(TJULIO4661019[[#This Row],[NOMBRE Y APELLIDO]],TFECHAS[NOMBRE Y APELLIDO],TFECHAS[DESDE],"BUSCAR")</f>
        <v>45017</v>
      </c>
      <c r="F159" s="12">
        <f>_xlfn.XLOOKUP(TJULIO4661019[[#This Row],[NOMBRE Y APELLIDO]],TFECHAS[NOMBRE Y APELLIDO],TFECHAS[HASTA],"BUSCAR")</f>
        <v>45200</v>
      </c>
      <c r="G159" s="13">
        <v>135000</v>
      </c>
      <c r="H159" s="14">
        <v>0</v>
      </c>
      <c r="I159" s="14">
        <v>4104</v>
      </c>
      <c r="J159" s="14">
        <v>3874.5</v>
      </c>
      <c r="K159" s="14">
        <v>1602.4499999999971</v>
      </c>
      <c r="L159" s="14">
        <v>125419.05</v>
      </c>
      <c r="M159" s="11" t="s">
        <v>1351</v>
      </c>
    </row>
    <row r="160" spans="1:13" ht="25.5">
      <c r="A160" s="5" t="s">
        <v>3020</v>
      </c>
      <c r="B160" s="5" t="s">
        <v>100</v>
      </c>
      <c r="C160" s="7" t="s">
        <v>73</v>
      </c>
      <c r="D160" s="8" t="s">
        <v>2696</v>
      </c>
      <c r="E160" s="12">
        <f>_xlfn.XLOOKUP(TJULIO4661019[[#This Row],[NOMBRE Y APELLIDO]],TFECHAS[NOMBRE Y APELLIDO],TFECHAS[DESDE],"BUSCAR")</f>
        <v>44896</v>
      </c>
      <c r="F160" s="12">
        <f>_xlfn.XLOOKUP(TJULIO4661019[[#This Row],[NOMBRE Y APELLIDO]],TFECHAS[NOMBRE Y APELLIDO],TFECHAS[HASTA],"BUSCAR")</f>
        <v>45078</v>
      </c>
      <c r="G160" s="13">
        <v>55000</v>
      </c>
      <c r="H160" s="14">
        <v>0</v>
      </c>
      <c r="I160" s="14">
        <v>1672</v>
      </c>
      <c r="J160" s="14">
        <v>1578.5</v>
      </c>
      <c r="K160" s="14">
        <v>25</v>
      </c>
      <c r="L160" s="14">
        <v>51724.5</v>
      </c>
      <c r="M160" s="9" t="s">
        <v>1351</v>
      </c>
    </row>
    <row r="161" spans="1:13" ht="25.5">
      <c r="A161" s="5" t="s">
        <v>2920</v>
      </c>
      <c r="B161" s="5" t="s">
        <v>75</v>
      </c>
      <c r="C161" s="7" t="s">
        <v>73</v>
      </c>
      <c r="D161" s="8" t="s">
        <v>2696</v>
      </c>
      <c r="E161" s="12">
        <f>_xlfn.XLOOKUP(TJULIO4661019[[#This Row],[NOMBRE Y APELLIDO]],TFECHAS[NOMBRE Y APELLIDO],TFECHAS[DESDE],"BUSCAR")</f>
        <v>44896</v>
      </c>
      <c r="F161" s="12">
        <f>_xlfn.XLOOKUP(TJULIO4661019[[#This Row],[NOMBRE Y APELLIDO]],TFECHAS[NOMBRE Y APELLIDO],TFECHAS[HASTA],"BUSCAR")</f>
        <v>45078</v>
      </c>
      <c r="G161" s="13">
        <v>36000</v>
      </c>
      <c r="H161" s="14">
        <v>0</v>
      </c>
      <c r="I161" s="14">
        <v>1094.4000000000001</v>
      </c>
      <c r="J161" s="14">
        <v>1033.2</v>
      </c>
      <c r="K161" s="14">
        <v>11071</v>
      </c>
      <c r="L161" s="14">
        <v>22801.4</v>
      </c>
      <c r="M161" s="9" t="s">
        <v>1351</v>
      </c>
    </row>
    <row r="162" spans="1:13" ht="25.5">
      <c r="A162" s="5" t="s">
        <v>2960</v>
      </c>
      <c r="B162" s="5" t="s">
        <v>75</v>
      </c>
      <c r="C162" s="8" t="s">
        <v>73</v>
      </c>
      <c r="D162" s="8" t="s">
        <v>2696</v>
      </c>
      <c r="E162" s="12">
        <f>_xlfn.XLOOKUP(TJULIO4661019[[#This Row],[NOMBRE Y APELLIDO]],TFECHAS[NOMBRE Y APELLIDO],TFECHAS[DESDE],"BUSCAR")</f>
        <v>44896</v>
      </c>
      <c r="F162" s="12">
        <f>_xlfn.XLOOKUP(TJULIO4661019[[#This Row],[NOMBRE Y APELLIDO]],TFECHAS[NOMBRE Y APELLIDO],TFECHAS[HASTA],"BUSCAR")</f>
        <v>45078</v>
      </c>
      <c r="G162" s="51">
        <v>36000</v>
      </c>
      <c r="H162" s="52">
        <v>0</v>
      </c>
      <c r="I162" s="52">
        <v>1094.4000000000001</v>
      </c>
      <c r="J162" s="52">
        <v>1033.2</v>
      </c>
      <c r="K162" s="52">
        <v>25</v>
      </c>
      <c r="L162" s="52">
        <v>33847.4</v>
      </c>
      <c r="M162" s="11" t="s">
        <v>1351</v>
      </c>
    </row>
    <row r="163" spans="1:13" ht="25.5">
      <c r="A163" s="5" t="s">
        <v>2922</v>
      </c>
      <c r="B163" s="5" t="s">
        <v>75</v>
      </c>
      <c r="C163" s="8" t="s">
        <v>73</v>
      </c>
      <c r="D163" s="8" t="s">
        <v>2696</v>
      </c>
      <c r="E163" s="12">
        <f>_xlfn.XLOOKUP(TJULIO4661019[[#This Row],[NOMBRE Y APELLIDO]],TFECHAS[NOMBRE Y APELLIDO],TFECHAS[DESDE],"BUSCAR")</f>
        <v>44896</v>
      </c>
      <c r="F163" s="12">
        <f>_xlfn.XLOOKUP(TJULIO4661019[[#This Row],[NOMBRE Y APELLIDO]],TFECHAS[NOMBRE Y APELLIDO],TFECHAS[HASTA],"BUSCAR")</f>
        <v>45078</v>
      </c>
      <c r="G163" s="51">
        <v>20000</v>
      </c>
      <c r="H163" s="52">
        <v>0</v>
      </c>
      <c r="I163" s="52">
        <v>608</v>
      </c>
      <c r="J163" s="52">
        <v>574</v>
      </c>
      <c r="K163" s="52">
        <v>25</v>
      </c>
      <c r="L163" s="52">
        <v>18793</v>
      </c>
      <c r="M163" s="11" t="s">
        <v>1351</v>
      </c>
    </row>
    <row r="164" spans="1:13" ht="25.5">
      <c r="A164" s="5" t="s">
        <v>2958</v>
      </c>
      <c r="B164" s="5" t="s">
        <v>75</v>
      </c>
      <c r="C164" s="7" t="s">
        <v>73</v>
      </c>
      <c r="D164" s="8" t="s">
        <v>2696</v>
      </c>
      <c r="E164" s="12">
        <f>_xlfn.XLOOKUP(TJULIO4661019[[#This Row],[NOMBRE Y APELLIDO]],TFECHAS[NOMBRE Y APELLIDO],TFECHAS[DESDE],"BUSCAR")</f>
        <v>44896</v>
      </c>
      <c r="F164" s="12">
        <f>_xlfn.XLOOKUP(TJULIO4661019[[#This Row],[NOMBRE Y APELLIDO]],TFECHAS[NOMBRE Y APELLIDO],TFECHAS[HASTA],"BUSCAR")</f>
        <v>45078</v>
      </c>
      <c r="G164" s="13">
        <v>20000</v>
      </c>
      <c r="H164" s="14">
        <v>0</v>
      </c>
      <c r="I164" s="14">
        <v>608</v>
      </c>
      <c r="J164" s="14">
        <v>574</v>
      </c>
      <c r="K164" s="14">
        <v>25</v>
      </c>
      <c r="L164" s="14">
        <v>18793</v>
      </c>
      <c r="M164" s="9" t="s">
        <v>1352</v>
      </c>
    </row>
    <row r="165" spans="1:13" ht="25.5">
      <c r="A165" s="5" t="s">
        <v>3014</v>
      </c>
      <c r="B165" s="5" t="s">
        <v>75</v>
      </c>
      <c r="C165" s="7" t="s">
        <v>73</v>
      </c>
      <c r="D165" s="8" t="s">
        <v>2696</v>
      </c>
      <c r="E165" s="12">
        <f>_xlfn.XLOOKUP(TJULIO4661019[[#This Row],[NOMBRE Y APELLIDO]],TFECHAS[NOMBRE Y APELLIDO],TFECHAS[DESDE],"BUSCAR")</f>
        <v>44896</v>
      </c>
      <c r="F165" s="12">
        <f>_xlfn.XLOOKUP(TJULIO4661019[[#This Row],[NOMBRE Y APELLIDO]],TFECHAS[NOMBRE Y APELLIDO],TFECHAS[HASTA],"BUSCAR")</f>
        <v>45078</v>
      </c>
      <c r="G165" s="13">
        <v>20000</v>
      </c>
      <c r="H165" s="14">
        <v>0</v>
      </c>
      <c r="I165" s="14">
        <v>608</v>
      </c>
      <c r="J165" s="14">
        <v>574</v>
      </c>
      <c r="K165" s="14">
        <v>25</v>
      </c>
      <c r="L165" s="14">
        <v>18793</v>
      </c>
      <c r="M165" s="9" t="s">
        <v>1351</v>
      </c>
    </row>
    <row r="166" spans="1:13" ht="25.5">
      <c r="A166" s="5" t="s">
        <v>1342</v>
      </c>
      <c r="B166" s="5" t="s">
        <v>110</v>
      </c>
      <c r="C166" s="8" t="s">
        <v>73</v>
      </c>
      <c r="D166" s="8" t="s">
        <v>2696</v>
      </c>
      <c r="E166" s="12">
        <f>_xlfn.XLOOKUP(TJULIO4661019[[#This Row],[NOMBRE Y APELLIDO]],TFECHAS[NOMBRE Y APELLIDO],TFECHAS[DESDE],"BUSCAR")</f>
        <v>44958</v>
      </c>
      <c r="F166" s="12">
        <f>_xlfn.XLOOKUP(TJULIO4661019[[#This Row],[NOMBRE Y APELLIDO]],TFECHAS[NOMBRE Y APELLIDO],TFECHAS[HASTA],"BUSCAR")</f>
        <v>45139</v>
      </c>
      <c r="G166" s="51">
        <v>16500</v>
      </c>
      <c r="H166" s="52">
        <v>0</v>
      </c>
      <c r="I166" s="52">
        <v>501.6</v>
      </c>
      <c r="J166" s="52">
        <v>473.55</v>
      </c>
      <c r="K166" s="52">
        <v>571</v>
      </c>
      <c r="L166" s="52">
        <v>14953.85</v>
      </c>
      <c r="M166" s="11" t="s">
        <v>1352</v>
      </c>
    </row>
    <row r="167" spans="1:13">
      <c r="A167" s="5" t="s">
        <v>2911</v>
      </c>
      <c r="B167" s="5" t="s">
        <v>1568</v>
      </c>
      <c r="C167" s="8" t="s">
        <v>920</v>
      </c>
      <c r="D167" s="8" t="s">
        <v>2696</v>
      </c>
      <c r="E167" s="12">
        <f>_xlfn.XLOOKUP(TJULIO4661019[[#This Row],[NOMBRE Y APELLIDO]],TFECHAS[NOMBRE Y APELLIDO],TFECHAS[DESDE],"BUSCAR")</f>
        <v>44896</v>
      </c>
      <c r="F167" s="12">
        <f>_xlfn.XLOOKUP(TJULIO4661019[[#This Row],[NOMBRE Y APELLIDO]],TFECHAS[NOMBRE Y APELLIDO],TFECHAS[HASTA],"BUSCAR")</f>
        <v>45078</v>
      </c>
      <c r="G167" s="51">
        <v>36000</v>
      </c>
      <c r="H167" s="52">
        <v>0</v>
      </c>
      <c r="I167" s="52">
        <v>1094.4000000000001</v>
      </c>
      <c r="J167" s="52">
        <v>1033.2</v>
      </c>
      <c r="K167" s="52">
        <v>25</v>
      </c>
      <c r="L167" s="52">
        <v>33847.4</v>
      </c>
      <c r="M167" s="11" t="s">
        <v>1351</v>
      </c>
    </row>
    <row r="168" spans="1:13" ht="25.5">
      <c r="A168" s="5" t="s">
        <v>1696</v>
      </c>
      <c r="B168" s="5" t="s">
        <v>129</v>
      </c>
      <c r="C168" s="8" t="s">
        <v>1063</v>
      </c>
      <c r="D168" s="8" t="s">
        <v>2696</v>
      </c>
      <c r="E168" s="12">
        <f>_xlfn.XLOOKUP(TJULIO4661019[[#This Row],[NOMBRE Y APELLIDO]],TFECHAS[NOMBRE Y APELLIDO],TFECHAS[DESDE],"BUSCAR")</f>
        <v>45047</v>
      </c>
      <c r="F168" s="12">
        <f>_xlfn.XLOOKUP(TJULIO4661019[[#This Row],[NOMBRE Y APELLIDO]],TFECHAS[NOMBRE Y APELLIDO],TFECHAS[HASTA],"BUSCAR")</f>
        <v>45231</v>
      </c>
      <c r="G168" s="51">
        <v>100000</v>
      </c>
      <c r="H168" s="52">
        <v>12105.37</v>
      </c>
      <c r="I168" s="52">
        <v>3040</v>
      </c>
      <c r="J168" s="52">
        <v>2870</v>
      </c>
      <c r="K168" s="52">
        <v>25</v>
      </c>
      <c r="L168" s="52">
        <v>81959.63</v>
      </c>
      <c r="M168" s="11" t="s">
        <v>1351</v>
      </c>
    </row>
    <row r="169" spans="1:13">
      <c r="A169" s="5" t="s">
        <v>2881</v>
      </c>
      <c r="B169" s="5" t="s">
        <v>970</v>
      </c>
      <c r="C169" s="8" t="s">
        <v>7</v>
      </c>
      <c r="D169" s="8" t="s">
        <v>2696</v>
      </c>
      <c r="E169" s="12">
        <f>_xlfn.XLOOKUP(TJULIO4661019[[#This Row],[NOMBRE Y APELLIDO]],TFECHAS[NOMBRE Y APELLIDO],TFECHAS[DESDE],"BUSCAR")</f>
        <v>44896</v>
      </c>
      <c r="F169" s="12">
        <f>_xlfn.XLOOKUP(TJULIO4661019[[#This Row],[NOMBRE Y APELLIDO]],TFECHAS[NOMBRE Y APELLIDO],TFECHAS[HASTA],"BUSCAR")</f>
        <v>45078</v>
      </c>
      <c r="G169" s="51">
        <v>40000</v>
      </c>
      <c r="H169" s="52">
        <v>0</v>
      </c>
      <c r="I169" s="52">
        <v>1216</v>
      </c>
      <c r="J169" s="52">
        <v>1148</v>
      </c>
      <c r="K169" s="52">
        <v>25</v>
      </c>
      <c r="L169" s="52">
        <v>37611</v>
      </c>
      <c r="M169" s="11" t="s">
        <v>1351</v>
      </c>
    </row>
    <row r="170" spans="1:13" ht="25.5">
      <c r="A170" s="5" t="s">
        <v>3047</v>
      </c>
      <c r="B170" s="5" t="s">
        <v>256</v>
      </c>
      <c r="C170" s="7" t="s">
        <v>809</v>
      </c>
      <c r="D170" s="8" t="s">
        <v>2696</v>
      </c>
      <c r="E170" s="12">
        <f>_xlfn.XLOOKUP(TJULIO4661019[[#This Row],[NOMBRE Y APELLIDO]],TFECHAS[NOMBRE Y APELLIDO],TFECHAS[DESDE],"BUSCAR")</f>
        <v>44896</v>
      </c>
      <c r="F170" s="12">
        <f>_xlfn.XLOOKUP(TJULIO4661019[[#This Row],[NOMBRE Y APELLIDO]],TFECHAS[NOMBRE Y APELLIDO],TFECHAS[HASTA],"BUSCAR")</f>
        <v>45078</v>
      </c>
      <c r="G170" s="13">
        <v>60000</v>
      </c>
      <c r="H170" s="14">
        <v>0.03</v>
      </c>
      <c r="I170" s="14">
        <v>1824</v>
      </c>
      <c r="J170" s="14">
        <v>1722</v>
      </c>
      <c r="K170" s="14">
        <v>25</v>
      </c>
      <c r="L170" s="14">
        <v>56428.97</v>
      </c>
      <c r="M170" s="9" t="s">
        <v>1352</v>
      </c>
    </row>
    <row r="171" spans="1:13" ht="25.5">
      <c r="A171" s="5" t="s">
        <v>2620</v>
      </c>
      <c r="B171" s="5" t="s">
        <v>2621</v>
      </c>
      <c r="C171" s="7" t="s">
        <v>809</v>
      </c>
      <c r="D171" s="8" t="s">
        <v>2696</v>
      </c>
      <c r="E171" s="12">
        <f>_xlfn.XLOOKUP(TJULIO4661019[[#This Row],[NOMBRE Y APELLIDO]],TFECHAS[NOMBRE Y APELLIDO],TFECHAS[DESDE],"BUSCAR")</f>
        <v>45017</v>
      </c>
      <c r="F171" s="12">
        <f>_xlfn.XLOOKUP(TJULIO4661019[[#This Row],[NOMBRE Y APELLIDO]],TFECHAS[NOMBRE Y APELLIDO],TFECHAS[HASTA],"BUSCAR")</f>
        <v>45200</v>
      </c>
      <c r="G171" s="13">
        <v>36000</v>
      </c>
      <c r="H171" s="14">
        <v>0</v>
      </c>
      <c r="I171" s="14">
        <v>1094.4000000000001</v>
      </c>
      <c r="J171" s="14">
        <v>1033.2</v>
      </c>
      <c r="K171" s="14">
        <v>10071</v>
      </c>
      <c r="L171" s="14">
        <v>23801.4</v>
      </c>
      <c r="M171" s="9" t="s">
        <v>1351</v>
      </c>
    </row>
    <row r="172" spans="1:13" ht="25.5">
      <c r="A172" s="5" t="s">
        <v>3099</v>
      </c>
      <c r="B172" s="5" t="s">
        <v>2621</v>
      </c>
      <c r="C172" s="8" t="s">
        <v>809</v>
      </c>
      <c r="D172" s="8" t="s">
        <v>2696</v>
      </c>
      <c r="E172" s="12">
        <f>_xlfn.XLOOKUP(TJULIO4661019[[#This Row],[NOMBRE Y APELLIDO]],TFECHAS[NOMBRE Y APELLIDO],TFECHAS[DESDE],"BUSCAR")</f>
        <v>44927</v>
      </c>
      <c r="F172" s="12">
        <f>_xlfn.XLOOKUP(TJULIO4661019[[#This Row],[NOMBRE Y APELLIDO]],TFECHAS[NOMBRE Y APELLIDO],TFECHAS[HASTA],"BUSCAR")</f>
        <v>45108</v>
      </c>
      <c r="G172" s="51">
        <v>36000</v>
      </c>
      <c r="H172" s="52">
        <v>0</v>
      </c>
      <c r="I172" s="52">
        <v>1094.4000000000001</v>
      </c>
      <c r="J172" s="52">
        <v>1033.2</v>
      </c>
      <c r="K172" s="52">
        <v>25</v>
      </c>
      <c r="L172" s="52">
        <v>33847.4</v>
      </c>
      <c r="M172" s="11" t="s">
        <v>1352</v>
      </c>
    </row>
    <row r="173" spans="1:13" ht="25.5">
      <c r="A173" s="5" t="s">
        <v>2898</v>
      </c>
      <c r="B173" s="5" t="s">
        <v>2621</v>
      </c>
      <c r="C173" s="8" t="s">
        <v>809</v>
      </c>
      <c r="D173" s="8" t="s">
        <v>2696</v>
      </c>
      <c r="E173" s="12">
        <f>_xlfn.XLOOKUP(TJULIO4661019[[#This Row],[NOMBRE Y APELLIDO]],TFECHAS[NOMBRE Y APELLIDO],TFECHAS[DESDE],"BUSCAR")</f>
        <v>44896</v>
      </c>
      <c r="F173" s="12">
        <f>_xlfn.XLOOKUP(TJULIO4661019[[#This Row],[NOMBRE Y APELLIDO]],TFECHAS[NOMBRE Y APELLIDO],TFECHAS[HASTA],"BUSCAR")</f>
        <v>45078</v>
      </c>
      <c r="G173" s="51">
        <v>36000</v>
      </c>
      <c r="H173" s="52">
        <v>0</v>
      </c>
      <c r="I173" s="52">
        <v>1094.4000000000001</v>
      </c>
      <c r="J173" s="52">
        <v>1033.2</v>
      </c>
      <c r="K173" s="52">
        <v>25</v>
      </c>
      <c r="L173" s="52">
        <v>33847.4</v>
      </c>
      <c r="M173" s="11" t="s">
        <v>1351</v>
      </c>
    </row>
    <row r="174" spans="1:13" ht="25.5">
      <c r="A174" s="5" t="s">
        <v>3090</v>
      </c>
      <c r="B174" s="5" t="s">
        <v>2621</v>
      </c>
      <c r="C174" s="8" t="s">
        <v>809</v>
      </c>
      <c r="D174" s="8" t="s">
        <v>2696</v>
      </c>
      <c r="E174" s="12">
        <f>_xlfn.XLOOKUP(TJULIO4661019[[#This Row],[NOMBRE Y APELLIDO]],TFECHAS[NOMBRE Y APELLIDO],TFECHAS[DESDE],"BUSCAR")</f>
        <v>44927</v>
      </c>
      <c r="F174" s="12">
        <f>_xlfn.XLOOKUP(TJULIO4661019[[#This Row],[NOMBRE Y APELLIDO]],TFECHAS[NOMBRE Y APELLIDO],TFECHAS[HASTA],"BUSCAR")</f>
        <v>45108</v>
      </c>
      <c r="G174" s="51">
        <v>36000</v>
      </c>
      <c r="H174" s="52">
        <v>0</v>
      </c>
      <c r="I174" s="52">
        <v>1094.4000000000001</v>
      </c>
      <c r="J174" s="52">
        <v>1033.2</v>
      </c>
      <c r="K174" s="52">
        <v>25</v>
      </c>
      <c r="L174" s="52">
        <v>33847.4</v>
      </c>
      <c r="M174" s="11" t="s">
        <v>1351</v>
      </c>
    </row>
    <row r="175" spans="1:13" ht="25.5">
      <c r="A175" s="5" t="s">
        <v>3230</v>
      </c>
      <c r="B175" s="5" t="s">
        <v>2621</v>
      </c>
      <c r="C175" s="8" t="s">
        <v>809</v>
      </c>
      <c r="D175" s="8" t="s">
        <v>2696</v>
      </c>
      <c r="E175" s="12">
        <f>_xlfn.XLOOKUP(TJULIO4661019[[#This Row],[NOMBRE Y APELLIDO]],TFECHAS[NOMBRE Y APELLIDO],TFECHAS[DESDE],"BUSCAR")</f>
        <v>44927</v>
      </c>
      <c r="F175" s="12">
        <f>_xlfn.XLOOKUP(TJULIO4661019[[#This Row],[NOMBRE Y APELLIDO]],TFECHAS[NOMBRE Y APELLIDO],TFECHAS[HASTA],"BUSCAR")</f>
        <v>45108</v>
      </c>
      <c r="G175" s="51">
        <v>36000</v>
      </c>
      <c r="H175" s="52">
        <v>0</v>
      </c>
      <c r="I175" s="52">
        <v>1094.4000000000001</v>
      </c>
      <c r="J175" s="52">
        <v>1033.2</v>
      </c>
      <c r="K175" s="52">
        <v>25</v>
      </c>
      <c r="L175" s="52">
        <v>33847.4</v>
      </c>
      <c r="M175" s="11" t="s">
        <v>1352</v>
      </c>
    </row>
    <row r="176" spans="1:13" ht="25.5">
      <c r="A176" s="5" t="s">
        <v>871</v>
      </c>
      <c r="B176" s="5" t="s">
        <v>235</v>
      </c>
      <c r="C176" s="8" t="s">
        <v>1665</v>
      </c>
      <c r="D176" s="8" t="s">
        <v>2696</v>
      </c>
      <c r="E176" s="12">
        <f>_xlfn.XLOOKUP(TJULIO4661019[[#This Row],[NOMBRE Y APELLIDO]],TFECHAS[NOMBRE Y APELLIDO],TFECHAS[DESDE],"BUSCAR")</f>
        <v>44958</v>
      </c>
      <c r="F176" s="12">
        <f>_xlfn.XLOOKUP(TJULIO4661019[[#This Row],[NOMBRE Y APELLIDO]],TFECHAS[NOMBRE Y APELLIDO],TFECHAS[HASTA],"BUSCAR")</f>
        <v>45139</v>
      </c>
      <c r="G176" s="51">
        <v>45000</v>
      </c>
      <c r="H176" s="52">
        <v>1148.33</v>
      </c>
      <c r="I176" s="52">
        <v>1368</v>
      </c>
      <c r="J176" s="52">
        <v>1291.5</v>
      </c>
      <c r="K176" s="52">
        <v>25</v>
      </c>
      <c r="L176" s="52">
        <v>41167.17</v>
      </c>
      <c r="M176" s="11" t="s">
        <v>1351</v>
      </c>
    </row>
    <row r="177" spans="1:13" ht="25.5">
      <c r="A177" s="5" t="s">
        <v>2883</v>
      </c>
      <c r="B177" s="5" t="s">
        <v>1651</v>
      </c>
      <c r="C177" s="8" t="s">
        <v>1665</v>
      </c>
      <c r="D177" s="8" t="s">
        <v>2696</v>
      </c>
      <c r="E177" s="12">
        <f>_xlfn.XLOOKUP(TJULIO4661019[[#This Row],[NOMBRE Y APELLIDO]],TFECHAS[NOMBRE Y APELLIDO],TFECHAS[DESDE],"BUSCAR")</f>
        <v>44896</v>
      </c>
      <c r="F177" s="12">
        <f>_xlfn.XLOOKUP(TJULIO4661019[[#This Row],[NOMBRE Y APELLIDO]],TFECHAS[NOMBRE Y APELLIDO],TFECHAS[HASTA],"BUSCAR")</f>
        <v>45078</v>
      </c>
      <c r="G177" s="51">
        <v>45000</v>
      </c>
      <c r="H177" s="52">
        <v>0</v>
      </c>
      <c r="I177" s="52">
        <v>1368</v>
      </c>
      <c r="J177" s="52">
        <v>1291.5</v>
      </c>
      <c r="K177" s="52">
        <v>1921</v>
      </c>
      <c r="L177" s="52">
        <v>40419.5</v>
      </c>
      <c r="M177" s="11" t="s">
        <v>1351</v>
      </c>
    </row>
    <row r="178" spans="1:13" ht="25.5">
      <c r="A178" s="5" t="s">
        <v>2954</v>
      </c>
      <c r="B178" s="5" t="s">
        <v>235</v>
      </c>
      <c r="C178" s="8" t="s">
        <v>1665</v>
      </c>
      <c r="D178" s="8" t="s">
        <v>2696</v>
      </c>
      <c r="E178" s="12">
        <f>_xlfn.XLOOKUP(TJULIO4661019[[#This Row],[NOMBRE Y APELLIDO]],TFECHAS[NOMBRE Y APELLIDO],TFECHAS[DESDE],"BUSCAR")</f>
        <v>44896</v>
      </c>
      <c r="F178" s="12">
        <f>_xlfn.XLOOKUP(TJULIO4661019[[#This Row],[NOMBRE Y APELLIDO]],TFECHAS[NOMBRE Y APELLIDO],TFECHAS[HASTA],"BUSCAR")</f>
        <v>45078</v>
      </c>
      <c r="G178" s="51">
        <v>45000</v>
      </c>
      <c r="H178" s="52">
        <v>0</v>
      </c>
      <c r="I178" s="52">
        <v>1368</v>
      </c>
      <c r="J178" s="52">
        <v>1291.5</v>
      </c>
      <c r="K178" s="52">
        <v>25</v>
      </c>
      <c r="L178" s="52">
        <v>42315.5</v>
      </c>
      <c r="M178" s="11" t="s">
        <v>1352</v>
      </c>
    </row>
    <row r="179" spans="1:13" ht="25.5">
      <c r="A179" s="5" t="s">
        <v>2970</v>
      </c>
      <c r="B179" s="5" t="s">
        <v>991</v>
      </c>
      <c r="C179" s="8" t="s">
        <v>1658</v>
      </c>
      <c r="D179" s="8" t="s">
        <v>2696</v>
      </c>
      <c r="E179" s="12">
        <f>_xlfn.XLOOKUP(TJULIO4661019[[#This Row],[NOMBRE Y APELLIDO]],TFECHAS[NOMBRE Y APELLIDO],TFECHAS[DESDE],"BUSCAR")</f>
        <v>44896</v>
      </c>
      <c r="F179" s="12">
        <f>_xlfn.XLOOKUP(TJULIO4661019[[#This Row],[NOMBRE Y APELLIDO]],TFECHAS[NOMBRE Y APELLIDO],TFECHAS[HASTA],"BUSCAR")</f>
        <v>45078</v>
      </c>
      <c r="G179" s="51">
        <v>65000</v>
      </c>
      <c r="H179" s="52">
        <v>0.03</v>
      </c>
      <c r="I179" s="52">
        <v>1976</v>
      </c>
      <c r="J179" s="52">
        <v>1865.5</v>
      </c>
      <c r="K179" s="52">
        <v>25</v>
      </c>
      <c r="L179" s="52">
        <v>61133.47</v>
      </c>
      <c r="M179" s="11" t="s">
        <v>1352</v>
      </c>
    </row>
    <row r="180" spans="1:13" ht="25.5">
      <c r="A180" s="5" t="s">
        <v>1620</v>
      </c>
      <c r="B180" s="5" t="s">
        <v>100</v>
      </c>
      <c r="C180" s="8" t="s">
        <v>1658</v>
      </c>
      <c r="D180" s="8" t="s">
        <v>2696</v>
      </c>
      <c r="E180" s="12">
        <f>_xlfn.XLOOKUP(TJULIO4661019[[#This Row],[NOMBRE Y APELLIDO]],TFECHAS[NOMBRE Y APELLIDO],TFECHAS[DESDE],"BUSCAR")</f>
        <v>44958</v>
      </c>
      <c r="F180" s="12">
        <f>_xlfn.XLOOKUP(TJULIO4661019[[#This Row],[NOMBRE Y APELLIDO]],TFECHAS[NOMBRE Y APELLIDO],TFECHAS[HASTA],"BUSCAR")</f>
        <v>45139</v>
      </c>
      <c r="G180" s="51">
        <v>60000</v>
      </c>
      <c r="H180" s="52">
        <v>3486.68</v>
      </c>
      <c r="I180" s="52">
        <v>1824</v>
      </c>
      <c r="J180" s="52">
        <v>1722</v>
      </c>
      <c r="K180" s="52">
        <v>25</v>
      </c>
      <c r="L180" s="52">
        <v>52942.32</v>
      </c>
      <c r="M180" s="11" t="s">
        <v>1352</v>
      </c>
    </row>
    <row r="181" spans="1:13" ht="25.5">
      <c r="A181" s="5" t="s">
        <v>2465</v>
      </c>
      <c r="B181" s="5" t="s">
        <v>1481</v>
      </c>
      <c r="C181" s="8" t="s">
        <v>1658</v>
      </c>
      <c r="D181" s="8" t="s">
        <v>2696</v>
      </c>
      <c r="E181" s="12">
        <f>_xlfn.XLOOKUP(TJULIO4661019[[#This Row],[NOMBRE Y APELLIDO]],TFECHAS[NOMBRE Y APELLIDO],TFECHAS[DESDE],"BUSCAR")</f>
        <v>44896</v>
      </c>
      <c r="F181" s="12">
        <f>_xlfn.XLOOKUP(TJULIO4661019[[#This Row],[NOMBRE Y APELLIDO]],TFECHAS[NOMBRE Y APELLIDO],TFECHAS[HASTA],"BUSCAR")</f>
        <v>45078</v>
      </c>
      <c r="G181" s="51">
        <v>55000</v>
      </c>
      <c r="H181" s="52">
        <v>2559.6799999999998</v>
      </c>
      <c r="I181" s="52">
        <v>1672</v>
      </c>
      <c r="J181" s="52">
        <v>1578.5</v>
      </c>
      <c r="K181" s="52">
        <v>25</v>
      </c>
      <c r="L181" s="52">
        <v>49164.82</v>
      </c>
      <c r="M181" s="11" t="s">
        <v>1352</v>
      </c>
    </row>
    <row r="182" spans="1:13" ht="25.5">
      <c r="A182" s="5" t="s">
        <v>1675</v>
      </c>
      <c r="B182" s="5" t="s">
        <v>991</v>
      </c>
      <c r="C182" s="8" t="s">
        <v>1658</v>
      </c>
      <c r="D182" s="8" t="s">
        <v>2696</v>
      </c>
      <c r="E182" s="12">
        <f>_xlfn.XLOOKUP(TJULIO4661019[[#This Row],[NOMBRE Y APELLIDO]],TFECHAS[NOMBRE Y APELLIDO],TFECHAS[DESDE],"BUSCAR")</f>
        <v>45017</v>
      </c>
      <c r="F182" s="12">
        <f>_xlfn.XLOOKUP(TJULIO4661019[[#This Row],[NOMBRE Y APELLIDO]],TFECHAS[NOMBRE Y APELLIDO],TFECHAS[HASTA],"BUSCAR")</f>
        <v>45200</v>
      </c>
      <c r="G182" s="51">
        <v>55000</v>
      </c>
      <c r="H182" s="52">
        <v>2559.6799999999998</v>
      </c>
      <c r="I182" s="52">
        <v>1672</v>
      </c>
      <c r="J182" s="52">
        <v>1578.5</v>
      </c>
      <c r="K182" s="52">
        <v>25</v>
      </c>
      <c r="L182" s="52">
        <v>49164.82</v>
      </c>
      <c r="M182" s="11" t="s">
        <v>1352</v>
      </c>
    </row>
    <row r="183" spans="1:13" ht="25.5">
      <c r="A183" s="5" t="s">
        <v>2889</v>
      </c>
      <c r="B183" s="5" t="s">
        <v>1506</v>
      </c>
      <c r="C183" s="8" t="s">
        <v>1658</v>
      </c>
      <c r="D183" s="8" t="s">
        <v>2696</v>
      </c>
      <c r="E183" s="12">
        <f>_xlfn.XLOOKUP(TJULIO4661019[[#This Row],[NOMBRE Y APELLIDO]],TFECHAS[NOMBRE Y APELLIDO],TFECHAS[DESDE],"BUSCAR")</f>
        <v>44896</v>
      </c>
      <c r="F183" s="12">
        <f>_xlfn.XLOOKUP(TJULIO4661019[[#This Row],[NOMBRE Y APELLIDO]],TFECHAS[NOMBRE Y APELLIDO],TFECHAS[HASTA],"BUSCAR")</f>
        <v>45078</v>
      </c>
      <c r="G183" s="51">
        <v>45000</v>
      </c>
      <c r="H183" s="52">
        <v>0</v>
      </c>
      <c r="I183" s="52">
        <v>1368</v>
      </c>
      <c r="J183" s="52">
        <v>1291.5</v>
      </c>
      <c r="K183" s="52">
        <v>25</v>
      </c>
      <c r="L183" s="52">
        <v>42315.5</v>
      </c>
      <c r="M183" s="11" t="s">
        <v>1352</v>
      </c>
    </row>
    <row r="184" spans="1:13" ht="25.5">
      <c r="A184" s="5" t="s">
        <v>1551</v>
      </c>
      <c r="B184" s="5" t="s">
        <v>1506</v>
      </c>
      <c r="C184" s="8" t="s">
        <v>1658</v>
      </c>
      <c r="D184" s="8" t="s">
        <v>2696</v>
      </c>
      <c r="E184" s="12">
        <f>_xlfn.XLOOKUP(TJULIO4661019[[#This Row],[NOMBRE Y APELLIDO]],TFECHAS[NOMBRE Y APELLIDO],TFECHAS[DESDE],"BUSCAR")</f>
        <v>44896</v>
      </c>
      <c r="F184" s="12">
        <f>_xlfn.XLOOKUP(TJULIO4661019[[#This Row],[NOMBRE Y APELLIDO]],TFECHAS[NOMBRE Y APELLIDO],TFECHAS[HASTA],"BUSCAR")</f>
        <v>45078</v>
      </c>
      <c r="G184" s="51">
        <v>45000</v>
      </c>
      <c r="H184" s="52">
        <v>0</v>
      </c>
      <c r="I184" s="52">
        <v>1368</v>
      </c>
      <c r="J184" s="52">
        <v>1291.5</v>
      </c>
      <c r="K184" s="52">
        <v>25</v>
      </c>
      <c r="L184" s="52">
        <v>42315.5</v>
      </c>
      <c r="M184" s="11" t="s">
        <v>1351</v>
      </c>
    </row>
    <row r="185" spans="1:13" ht="25.5">
      <c r="A185" s="5" t="s">
        <v>2791</v>
      </c>
      <c r="B185" s="5" t="s">
        <v>1506</v>
      </c>
      <c r="C185" s="7" t="s">
        <v>1658</v>
      </c>
      <c r="D185" s="8" t="s">
        <v>2696</v>
      </c>
      <c r="E185" s="12">
        <f>_xlfn.XLOOKUP(TJULIO4661019[[#This Row],[NOMBRE Y APELLIDO]],TFECHAS[NOMBRE Y APELLIDO],TFECHAS[DESDE],"BUSCAR")</f>
        <v>44896</v>
      </c>
      <c r="F185" s="12">
        <f>_xlfn.XLOOKUP(TJULIO4661019[[#This Row],[NOMBRE Y APELLIDO]],TFECHAS[NOMBRE Y APELLIDO],TFECHAS[HASTA],"BUSCAR")</f>
        <v>45078</v>
      </c>
      <c r="G185" s="13">
        <v>36000</v>
      </c>
      <c r="H185" s="14">
        <v>0</v>
      </c>
      <c r="I185" s="14">
        <v>1094.4000000000001</v>
      </c>
      <c r="J185" s="14">
        <v>1033.2</v>
      </c>
      <c r="K185" s="14">
        <v>25</v>
      </c>
      <c r="L185" s="14">
        <v>33847.4</v>
      </c>
      <c r="M185" s="9" t="s">
        <v>1352</v>
      </c>
    </row>
    <row r="186" spans="1:13" ht="25.5">
      <c r="A186" s="5" t="s">
        <v>2819</v>
      </c>
      <c r="B186" s="5" t="s">
        <v>1506</v>
      </c>
      <c r="C186" s="8" t="s">
        <v>1658</v>
      </c>
      <c r="D186" s="8" t="s">
        <v>2696</v>
      </c>
      <c r="E186" s="12">
        <f>_xlfn.XLOOKUP(TJULIO4661019[[#This Row],[NOMBRE Y APELLIDO]],TFECHAS[NOMBRE Y APELLIDO],TFECHAS[DESDE],"BUSCAR")</f>
        <v>44896</v>
      </c>
      <c r="F186" s="12">
        <f>_xlfn.XLOOKUP(TJULIO4661019[[#This Row],[NOMBRE Y APELLIDO]],TFECHAS[NOMBRE Y APELLIDO],TFECHAS[HASTA],"BUSCAR")</f>
        <v>45078</v>
      </c>
      <c r="G186" s="51">
        <v>36000</v>
      </c>
      <c r="H186" s="52">
        <v>0</v>
      </c>
      <c r="I186" s="52">
        <v>1094.4000000000001</v>
      </c>
      <c r="J186" s="52">
        <v>1033.2</v>
      </c>
      <c r="K186" s="52">
        <v>25</v>
      </c>
      <c r="L186" s="52">
        <v>33847.4</v>
      </c>
      <c r="M186" s="11" t="s">
        <v>1351</v>
      </c>
    </row>
    <row r="187" spans="1:13" ht="25.5">
      <c r="A187" s="5" t="s">
        <v>2980</v>
      </c>
      <c r="B187" s="5" t="s">
        <v>1506</v>
      </c>
      <c r="C187" s="8" t="s">
        <v>1658</v>
      </c>
      <c r="D187" s="8" t="s">
        <v>2696</v>
      </c>
      <c r="E187" s="12">
        <f>_xlfn.XLOOKUP(TJULIO4661019[[#This Row],[NOMBRE Y APELLIDO]],TFECHAS[NOMBRE Y APELLIDO],TFECHAS[DESDE],"BUSCAR")</f>
        <v>44896</v>
      </c>
      <c r="F187" s="12">
        <f>_xlfn.XLOOKUP(TJULIO4661019[[#This Row],[NOMBRE Y APELLIDO]],TFECHAS[NOMBRE Y APELLIDO],TFECHAS[HASTA],"BUSCAR")</f>
        <v>45078</v>
      </c>
      <c r="G187" s="51">
        <v>36000</v>
      </c>
      <c r="H187" s="52">
        <v>0</v>
      </c>
      <c r="I187" s="52">
        <v>1094.4000000000001</v>
      </c>
      <c r="J187" s="52">
        <v>1033.2</v>
      </c>
      <c r="K187" s="52">
        <v>25</v>
      </c>
      <c r="L187" s="52">
        <v>33847.4</v>
      </c>
      <c r="M187" s="11" t="s">
        <v>1351</v>
      </c>
    </row>
    <row r="188" spans="1:13" ht="25.5">
      <c r="A188" s="5" t="s">
        <v>949</v>
      </c>
      <c r="B188" s="5" t="s">
        <v>129</v>
      </c>
      <c r="C188" s="7" t="s">
        <v>2338</v>
      </c>
      <c r="D188" s="8" t="s">
        <v>2696</v>
      </c>
      <c r="E188" s="12">
        <f>_xlfn.XLOOKUP(TJULIO4661019[[#This Row],[NOMBRE Y APELLIDO]],TFECHAS[NOMBRE Y APELLIDO],TFECHAS[DESDE],"BUSCAR")</f>
        <v>44896</v>
      </c>
      <c r="F188" s="12">
        <f>_xlfn.XLOOKUP(TJULIO4661019[[#This Row],[NOMBRE Y APELLIDO]],TFECHAS[NOMBRE Y APELLIDO],TFECHAS[HASTA],"BUSCAR")</f>
        <v>45078</v>
      </c>
      <c r="G188" s="13">
        <v>115000</v>
      </c>
      <c r="H188" s="14">
        <v>15633.74</v>
      </c>
      <c r="I188" s="14">
        <v>3496</v>
      </c>
      <c r="J188" s="14">
        <v>3300.5</v>
      </c>
      <c r="K188" s="14">
        <v>25.000000000014552</v>
      </c>
      <c r="L188" s="14">
        <v>92544.76</v>
      </c>
      <c r="M188" s="9" t="s">
        <v>1352</v>
      </c>
    </row>
    <row r="189" spans="1:13" ht="25.5">
      <c r="A189" s="5" t="s">
        <v>3058</v>
      </c>
      <c r="B189" s="5" t="s">
        <v>100</v>
      </c>
      <c r="C189" s="8" t="s">
        <v>2338</v>
      </c>
      <c r="D189" s="8" t="s">
        <v>2696</v>
      </c>
      <c r="E189" s="12">
        <f>_xlfn.XLOOKUP(TJULIO4661019[[#This Row],[NOMBRE Y APELLIDO]],TFECHAS[NOMBRE Y APELLIDO],TFECHAS[DESDE],"BUSCAR")</f>
        <v>44896</v>
      </c>
      <c r="F189" s="12">
        <f>_xlfn.XLOOKUP(TJULIO4661019[[#This Row],[NOMBRE Y APELLIDO]],TFECHAS[NOMBRE Y APELLIDO],TFECHAS[HASTA],"BUSCAR")</f>
        <v>45078</v>
      </c>
      <c r="G189" s="51">
        <v>70000</v>
      </c>
      <c r="H189" s="52">
        <v>5368.48</v>
      </c>
      <c r="I189" s="52">
        <v>2128</v>
      </c>
      <c r="J189" s="52">
        <v>2009</v>
      </c>
      <c r="K189" s="52">
        <v>25.000000000007276</v>
      </c>
      <c r="L189" s="52">
        <v>60469.52</v>
      </c>
      <c r="M189" s="11" t="s">
        <v>1352</v>
      </c>
    </row>
    <row r="190" spans="1:13" ht="25.5">
      <c r="A190" s="5" t="s">
        <v>2789</v>
      </c>
      <c r="B190" s="5" t="s">
        <v>1506</v>
      </c>
      <c r="C190" s="8" t="s">
        <v>2338</v>
      </c>
      <c r="D190" s="8" t="s">
        <v>2696</v>
      </c>
      <c r="E190" s="12">
        <f>_xlfn.XLOOKUP(TJULIO4661019[[#This Row],[NOMBRE Y APELLIDO]],TFECHAS[NOMBRE Y APELLIDO],TFECHAS[DESDE],"BUSCAR")</f>
        <v>44896</v>
      </c>
      <c r="F190" s="12">
        <f>_xlfn.XLOOKUP(TJULIO4661019[[#This Row],[NOMBRE Y APELLIDO]],TFECHAS[NOMBRE Y APELLIDO],TFECHAS[HASTA],"BUSCAR")</f>
        <v>45078</v>
      </c>
      <c r="G190" s="51">
        <v>36000</v>
      </c>
      <c r="H190" s="52">
        <v>0</v>
      </c>
      <c r="I190" s="52">
        <v>1094.4000000000001</v>
      </c>
      <c r="J190" s="52">
        <v>1033.2</v>
      </c>
      <c r="K190" s="52">
        <v>25</v>
      </c>
      <c r="L190" s="52">
        <v>33847.4</v>
      </c>
      <c r="M190" s="11" t="s">
        <v>1352</v>
      </c>
    </row>
    <row r="191" spans="1:13" ht="25.5">
      <c r="A191" s="5" t="s">
        <v>2701</v>
      </c>
      <c r="B191" s="5" t="s">
        <v>1506</v>
      </c>
      <c r="C191" s="8" t="s">
        <v>2338</v>
      </c>
      <c r="D191" s="8" t="s">
        <v>2696</v>
      </c>
      <c r="E191" s="12">
        <f>_xlfn.XLOOKUP(TJULIO4661019[[#This Row],[NOMBRE Y APELLIDO]],TFECHAS[NOMBRE Y APELLIDO],TFECHAS[DESDE],"BUSCAR")</f>
        <v>45047</v>
      </c>
      <c r="F191" s="12">
        <f>_xlfn.XLOOKUP(TJULIO4661019[[#This Row],[NOMBRE Y APELLIDO]],TFECHAS[NOMBRE Y APELLIDO],TFECHAS[HASTA],"BUSCAR")</f>
        <v>45231</v>
      </c>
      <c r="G191" s="51">
        <v>36000</v>
      </c>
      <c r="H191" s="52">
        <v>0</v>
      </c>
      <c r="I191" s="52">
        <v>1094.4000000000001</v>
      </c>
      <c r="J191" s="52">
        <v>1033.2</v>
      </c>
      <c r="K191" s="52">
        <v>25</v>
      </c>
      <c r="L191" s="52">
        <v>33847.4</v>
      </c>
      <c r="M191" s="11" t="s">
        <v>1351</v>
      </c>
    </row>
    <row r="192" spans="1:13" ht="25.5">
      <c r="A192" s="5" t="s">
        <v>2861</v>
      </c>
      <c r="B192" s="5" t="s">
        <v>1506</v>
      </c>
      <c r="C192" s="8" t="s">
        <v>2338</v>
      </c>
      <c r="D192" s="8" t="s">
        <v>2696</v>
      </c>
      <c r="E192" s="12">
        <f>_xlfn.XLOOKUP(TJULIO4661019[[#This Row],[NOMBRE Y APELLIDO]],TFECHAS[NOMBRE Y APELLIDO],TFECHAS[DESDE],"BUSCAR")</f>
        <v>44896</v>
      </c>
      <c r="F192" s="12">
        <f>_xlfn.XLOOKUP(TJULIO4661019[[#This Row],[NOMBRE Y APELLIDO]],TFECHAS[NOMBRE Y APELLIDO],TFECHAS[HASTA],"BUSCAR")</f>
        <v>45078</v>
      </c>
      <c r="G192" s="51">
        <v>36000</v>
      </c>
      <c r="H192" s="52">
        <v>0</v>
      </c>
      <c r="I192" s="52">
        <v>1094.4000000000001</v>
      </c>
      <c r="J192" s="52">
        <v>1033.2</v>
      </c>
      <c r="K192" s="52">
        <v>25</v>
      </c>
      <c r="L192" s="52">
        <v>33847.4</v>
      </c>
      <c r="M192" s="11" t="s">
        <v>1352</v>
      </c>
    </row>
    <row r="193" spans="1:13" ht="25.5">
      <c r="A193" s="5" t="s">
        <v>2867</v>
      </c>
      <c r="B193" s="5" t="s">
        <v>1506</v>
      </c>
      <c r="C193" s="8" t="s">
        <v>2338</v>
      </c>
      <c r="D193" s="8" t="s">
        <v>2696</v>
      </c>
      <c r="E193" s="12">
        <f>_xlfn.XLOOKUP(TJULIO4661019[[#This Row],[NOMBRE Y APELLIDO]],TFECHAS[NOMBRE Y APELLIDO],TFECHAS[DESDE],"BUSCAR")</f>
        <v>44896</v>
      </c>
      <c r="F193" s="12">
        <f>_xlfn.XLOOKUP(TJULIO4661019[[#This Row],[NOMBRE Y APELLIDO]],TFECHAS[NOMBRE Y APELLIDO],TFECHAS[HASTA],"BUSCAR")</f>
        <v>45078</v>
      </c>
      <c r="G193" s="51">
        <v>36000</v>
      </c>
      <c r="H193" s="52">
        <v>0</v>
      </c>
      <c r="I193" s="52">
        <v>1094.4000000000001</v>
      </c>
      <c r="J193" s="52">
        <v>1033.2</v>
      </c>
      <c r="K193" s="52">
        <v>25</v>
      </c>
      <c r="L193" s="52">
        <v>33847.4</v>
      </c>
      <c r="M193" s="11" t="s">
        <v>1351</v>
      </c>
    </row>
    <row r="194" spans="1:13" ht="25.5">
      <c r="A194" s="5" t="s">
        <v>2950</v>
      </c>
      <c r="B194" s="5" t="s">
        <v>1506</v>
      </c>
      <c r="C194" s="8" t="s">
        <v>2338</v>
      </c>
      <c r="D194" s="8" t="s">
        <v>2696</v>
      </c>
      <c r="E194" s="12">
        <f>_xlfn.XLOOKUP(TJULIO4661019[[#This Row],[NOMBRE Y APELLIDO]],TFECHAS[NOMBRE Y APELLIDO],TFECHAS[DESDE],"BUSCAR")</f>
        <v>44896</v>
      </c>
      <c r="F194" s="12">
        <f>_xlfn.XLOOKUP(TJULIO4661019[[#This Row],[NOMBRE Y APELLIDO]],TFECHAS[NOMBRE Y APELLIDO],TFECHAS[HASTA],"BUSCAR")</f>
        <v>45078</v>
      </c>
      <c r="G194" s="51">
        <v>36000</v>
      </c>
      <c r="H194" s="52">
        <v>0</v>
      </c>
      <c r="I194" s="52">
        <v>1094.4000000000001</v>
      </c>
      <c r="J194" s="52">
        <v>1033.2</v>
      </c>
      <c r="K194" s="52">
        <v>25</v>
      </c>
      <c r="L194" s="52">
        <v>33847.4</v>
      </c>
      <c r="M194" s="11" t="s">
        <v>1351</v>
      </c>
    </row>
    <row r="195" spans="1:13" ht="25.5">
      <c r="A195" s="5" t="s">
        <v>1380</v>
      </c>
      <c r="B195" s="5" t="s">
        <v>100</v>
      </c>
      <c r="C195" s="8" t="s">
        <v>1656</v>
      </c>
      <c r="D195" s="8" t="s">
        <v>2696</v>
      </c>
      <c r="E195" s="12">
        <f>_xlfn.XLOOKUP(TJULIO4661019[[#This Row],[NOMBRE Y APELLIDO]],TFECHAS[NOMBRE Y APELLIDO],TFECHAS[DESDE],"BUSCAR")</f>
        <v>44986</v>
      </c>
      <c r="F195" s="12">
        <f>_xlfn.XLOOKUP(TJULIO4661019[[#This Row],[NOMBRE Y APELLIDO]],TFECHAS[NOMBRE Y APELLIDO],TFECHAS[HASTA],"BUSCAR")</f>
        <v>45170</v>
      </c>
      <c r="G195" s="13">
        <v>65000</v>
      </c>
      <c r="H195" s="14">
        <v>1732.57</v>
      </c>
      <c r="I195" s="14">
        <v>1976</v>
      </c>
      <c r="J195" s="14">
        <v>1865.5</v>
      </c>
      <c r="K195" s="14">
        <v>25</v>
      </c>
      <c r="L195" s="14">
        <v>59400.93</v>
      </c>
      <c r="M195" s="11" t="s">
        <v>1351</v>
      </c>
    </row>
    <row r="196" spans="1:13" ht="25.5">
      <c r="A196" s="5" t="s">
        <v>3012</v>
      </c>
      <c r="B196" s="5" t="s">
        <v>192</v>
      </c>
      <c r="C196" s="8" t="s">
        <v>1664</v>
      </c>
      <c r="D196" s="8" t="s">
        <v>2696</v>
      </c>
      <c r="E196" s="12">
        <f>_xlfn.XLOOKUP(TJULIO4661019[[#This Row],[NOMBRE Y APELLIDO]],TFECHAS[NOMBRE Y APELLIDO],TFECHAS[DESDE],"BUSCAR")</f>
        <v>44896</v>
      </c>
      <c r="F196" s="12">
        <f>_xlfn.XLOOKUP(TJULIO4661019[[#This Row],[NOMBRE Y APELLIDO]],TFECHAS[NOMBRE Y APELLIDO],TFECHAS[HASTA],"BUSCAR")</f>
        <v>45078</v>
      </c>
      <c r="G196" s="62">
        <v>50000</v>
      </c>
      <c r="H196" s="63">
        <v>1854</v>
      </c>
      <c r="I196" s="63">
        <v>1520</v>
      </c>
      <c r="J196" s="63">
        <v>1435</v>
      </c>
      <c r="K196" s="63">
        <v>25</v>
      </c>
      <c r="L196" s="63">
        <v>45166</v>
      </c>
      <c r="M196" s="11" t="s">
        <v>1351</v>
      </c>
    </row>
    <row r="197" spans="1:13" ht="25.5">
      <c r="A197" s="5" t="s">
        <v>1674</v>
      </c>
      <c r="B197" s="5" t="s">
        <v>991</v>
      </c>
      <c r="C197" s="8" t="s">
        <v>1664</v>
      </c>
      <c r="D197" s="8" t="s">
        <v>2696</v>
      </c>
      <c r="E197" s="12">
        <f>_xlfn.XLOOKUP(TJULIO4661019[[#This Row],[NOMBRE Y APELLIDO]],TFECHAS[NOMBRE Y APELLIDO],TFECHAS[DESDE],"BUSCAR")</f>
        <v>45017</v>
      </c>
      <c r="F197" s="12">
        <f>_xlfn.XLOOKUP(TJULIO4661019[[#This Row],[NOMBRE Y APELLIDO]],TFECHAS[NOMBRE Y APELLIDO],TFECHAS[HASTA],"BUSCAR")</f>
        <v>45200</v>
      </c>
      <c r="G197" s="51">
        <v>45000</v>
      </c>
      <c r="H197" s="52">
        <v>0</v>
      </c>
      <c r="I197" s="52">
        <v>1368</v>
      </c>
      <c r="J197" s="52">
        <v>1291.5</v>
      </c>
      <c r="K197" s="52">
        <v>1571</v>
      </c>
      <c r="L197" s="52">
        <v>40769.5</v>
      </c>
      <c r="M197" s="11" t="s">
        <v>1352</v>
      </c>
    </row>
    <row r="198" spans="1:13" ht="25.5">
      <c r="A198" s="5" t="s">
        <v>2823</v>
      </c>
      <c r="B198" s="5" t="s">
        <v>192</v>
      </c>
      <c r="C198" s="8" t="s">
        <v>1664</v>
      </c>
      <c r="D198" s="8" t="s">
        <v>2696</v>
      </c>
      <c r="E198" s="12">
        <f>_xlfn.XLOOKUP(TJULIO4661019[[#This Row],[NOMBRE Y APELLIDO]],TFECHAS[NOMBRE Y APELLIDO],TFECHAS[DESDE],"BUSCAR")</f>
        <v>44896</v>
      </c>
      <c r="F198" s="12">
        <f>_xlfn.XLOOKUP(TJULIO4661019[[#This Row],[NOMBRE Y APELLIDO]],TFECHAS[NOMBRE Y APELLIDO],TFECHAS[HASTA],"BUSCAR")</f>
        <v>45078</v>
      </c>
      <c r="G198" s="13">
        <v>35000</v>
      </c>
      <c r="H198" s="14">
        <v>0</v>
      </c>
      <c r="I198" s="14">
        <v>1064</v>
      </c>
      <c r="J198" s="14">
        <v>1004.5</v>
      </c>
      <c r="K198" s="14">
        <v>25</v>
      </c>
      <c r="L198" s="14">
        <v>32906.5</v>
      </c>
      <c r="M198" s="11" t="s">
        <v>1351</v>
      </c>
    </row>
    <row r="199" spans="1:13">
      <c r="A199" s="5" t="s">
        <v>3016</v>
      </c>
      <c r="B199" s="5" t="s">
        <v>256</v>
      </c>
      <c r="C199" s="7" t="s">
        <v>302</v>
      </c>
      <c r="D199" s="8" t="s">
        <v>2696</v>
      </c>
      <c r="E199" s="12">
        <f>_xlfn.XLOOKUP(TJULIO4661019[[#This Row],[NOMBRE Y APELLIDO]],TFECHAS[NOMBRE Y APELLIDO],TFECHAS[DESDE],"BUSCAR")</f>
        <v>44896</v>
      </c>
      <c r="F199" s="12">
        <f>_xlfn.XLOOKUP(TJULIO4661019[[#This Row],[NOMBRE Y APELLIDO]],TFECHAS[NOMBRE Y APELLIDO],TFECHAS[HASTA],"BUSCAR")</f>
        <v>45078</v>
      </c>
      <c r="G199" s="13">
        <v>75000</v>
      </c>
      <c r="H199" s="14">
        <v>0.03</v>
      </c>
      <c r="I199" s="14">
        <v>2280</v>
      </c>
      <c r="J199" s="14">
        <v>2152.5</v>
      </c>
      <c r="K199" s="14">
        <v>25</v>
      </c>
      <c r="L199" s="14">
        <v>70542.47</v>
      </c>
      <c r="M199" s="9" t="s">
        <v>1351</v>
      </c>
    </row>
    <row r="200" spans="1:13">
      <c r="A200" s="5" t="s">
        <v>2896</v>
      </c>
      <c r="B200" s="5" t="s">
        <v>256</v>
      </c>
      <c r="C200" s="8" t="s">
        <v>302</v>
      </c>
      <c r="D200" s="8" t="s">
        <v>2696</v>
      </c>
      <c r="E200" s="12">
        <f>_xlfn.XLOOKUP(TJULIO4661019[[#This Row],[NOMBRE Y APELLIDO]],TFECHAS[NOMBRE Y APELLIDO],TFECHAS[DESDE],"BUSCAR")</f>
        <v>44896</v>
      </c>
      <c r="F200" s="12">
        <f>_xlfn.XLOOKUP(TJULIO4661019[[#This Row],[NOMBRE Y APELLIDO]],TFECHAS[NOMBRE Y APELLIDO],TFECHAS[HASTA],"BUSCAR")</f>
        <v>45078</v>
      </c>
      <c r="G200" s="51">
        <v>70000</v>
      </c>
      <c r="H200" s="52">
        <v>5368.48</v>
      </c>
      <c r="I200" s="52">
        <v>2128</v>
      </c>
      <c r="J200" s="52">
        <v>2009</v>
      </c>
      <c r="K200" s="52">
        <v>25.000000000007276</v>
      </c>
      <c r="L200" s="52">
        <v>60469.52</v>
      </c>
      <c r="M200" s="11" t="s">
        <v>1351</v>
      </c>
    </row>
    <row r="201" spans="1:13">
      <c r="A201" s="5" t="s">
        <v>2815</v>
      </c>
      <c r="B201" s="5" t="s">
        <v>192</v>
      </c>
      <c r="C201" s="8" t="s">
        <v>302</v>
      </c>
      <c r="D201" s="8" t="s">
        <v>2696</v>
      </c>
      <c r="E201" s="12">
        <f>_xlfn.XLOOKUP(TJULIO4661019[[#This Row],[NOMBRE Y APELLIDO]],TFECHAS[NOMBRE Y APELLIDO],TFECHAS[DESDE],"BUSCAR")</f>
        <v>44896</v>
      </c>
      <c r="F201" s="12">
        <f>_xlfn.XLOOKUP(TJULIO4661019[[#This Row],[NOMBRE Y APELLIDO]],TFECHAS[NOMBRE Y APELLIDO],TFECHAS[HASTA],"BUSCAR")</f>
        <v>45078</v>
      </c>
      <c r="G201" s="51">
        <v>50000</v>
      </c>
      <c r="H201" s="52">
        <v>0</v>
      </c>
      <c r="I201" s="52">
        <v>1520</v>
      </c>
      <c r="J201" s="52">
        <v>1435</v>
      </c>
      <c r="K201" s="52">
        <v>25</v>
      </c>
      <c r="L201" s="52">
        <v>47020</v>
      </c>
      <c r="M201" s="11" t="s">
        <v>1352</v>
      </c>
    </row>
    <row r="202" spans="1:13">
      <c r="A202" s="5" t="s">
        <v>2833</v>
      </c>
      <c r="B202" s="5" t="s">
        <v>459</v>
      </c>
      <c r="C202" s="8" t="s">
        <v>231</v>
      </c>
      <c r="D202" s="8" t="s">
        <v>2696</v>
      </c>
      <c r="E202" s="12">
        <f>_xlfn.XLOOKUP(TJULIO4661019[[#This Row],[NOMBRE Y APELLIDO]],TFECHAS[NOMBRE Y APELLIDO],TFECHAS[DESDE],"BUSCAR")</f>
        <v>44896</v>
      </c>
      <c r="F202" s="12">
        <f>_xlfn.XLOOKUP(TJULIO4661019[[#This Row],[NOMBRE Y APELLIDO]],TFECHAS[NOMBRE Y APELLIDO],TFECHAS[HASTA],"BUSCAR")</f>
        <v>45078</v>
      </c>
      <c r="G202" s="13">
        <v>31500</v>
      </c>
      <c r="H202" s="14">
        <v>0</v>
      </c>
      <c r="I202" s="14">
        <v>957.6</v>
      </c>
      <c r="J202" s="14">
        <v>904.05</v>
      </c>
      <c r="K202" s="14">
        <v>25</v>
      </c>
      <c r="L202" s="14">
        <v>29613.35</v>
      </c>
      <c r="M202" s="11" t="s">
        <v>1352</v>
      </c>
    </row>
    <row r="203" spans="1:13" ht="25.5">
      <c r="A203" s="5" t="s">
        <v>2972</v>
      </c>
      <c r="B203" s="5" t="s">
        <v>129</v>
      </c>
      <c r="C203" s="8" t="s">
        <v>189</v>
      </c>
      <c r="D203" s="8" t="s">
        <v>2696</v>
      </c>
      <c r="E203" s="12">
        <f>_xlfn.XLOOKUP(TJULIO4661019[[#This Row],[NOMBRE Y APELLIDO]],TFECHAS[NOMBRE Y APELLIDO],TFECHAS[DESDE],"BUSCAR")</f>
        <v>44896</v>
      </c>
      <c r="F203" s="12">
        <f>_xlfn.XLOOKUP(TJULIO4661019[[#This Row],[NOMBRE Y APELLIDO]],TFECHAS[NOMBRE Y APELLIDO],TFECHAS[HASTA],"BUSCAR")</f>
        <v>45078</v>
      </c>
      <c r="G203" s="51">
        <v>115000</v>
      </c>
      <c r="H203" s="52">
        <v>0</v>
      </c>
      <c r="I203" s="52">
        <v>3496</v>
      </c>
      <c r="J203" s="52">
        <v>3300.5</v>
      </c>
      <c r="K203" s="52">
        <v>25</v>
      </c>
      <c r="L203" s="52">
        <v>108178.5</v>
      </c>
      <c r="M203" s="11" t="s">
        <v>1351</v>
      </c>
    </row>
    <row r="204" spans="1:13" ht="25.5">
      <c r="A204" s="5" t="s">
        <v>2835</v>
      </c>
      <c r="B204" s="5" t="s">
        <v>256</v>
      </c>
      <c r="C204" s="8" t="s">
        <v>189</v>
      </c>
      <c r="D204" s="8" t="s">
        <v>2696</v>
      </c>
      <c r="E204" s="12">
        <f>_xlfn.XLOOKUP(TJULIO4661019[[#This Row],[NOMBRE Y APELLIDO]],TFECHAS[NOMBRE Y APELLIDO],TFECHAS[DESDE],"BUSCAR")</f>
        <v>44896</v>
      </c>
      <c r="F204" s="12">
        <f>_xlfn.XLOOKUP(TJULIO4661019[[#This Row],[NOMBRE Y APELLIDO]],TFECHAS[NOMBRE Y APELLIDO],TFECHAS[HASTA],"BUSCAR")</f>
        <v>45078</v>
      </c>
      <c r="G204" s="51">
        <v>70000</v>
      </c>
      <c r="H204" s="52">
        <v>0.03</v>
      </c>
      <c r="I204" s="52">
        <v>2128</v>
      </c>
      <c r="J204" s="52">
        <v>2009</v>
      </c>
      <c r="K204" s="52">
        <v>25</v>
      </c>
      <c r="L204" s="52">
        <v>65837.97</v>
      </c>
      <c r="M204" s="11" t="s">
        <v>1351</v>
      </c>
    </row>
    <row r="205" spans="1:13" ht="25.5">
      <c r="A205" s="5" t="s">
        <v>3040</v>
      </c>
      <c r="B205" s="5" t="s">
        <v>192</v>
      </c>
      <c r="C205" s="7" t="s">
        <v>189</v>
      </c>
      <c r="D205" s="8" t="s">
        <v>2696</v>
      </c>
      <c r="E205" s="12">
        <f>_xlfn.XLOOKUP(TJULIO4661019[[#This Row],[NOMBRE Y APELLIDO]],TFECHAS[NOMBRE Y APELLIDO],TFECHAS[DESDE],"BUSCAR")</f>
        <v>44896</v>
      </c>
      <c r="F205" s="12">
        <f>_xlfn.XLOOKUP(TJULIO4661019[[#This Row],[NOMBRE Y APELLIDO]],TFECHAS[NOMBRE Y APELLIDO],TFECHAS[HASTA],"BUSCAR")</f>
        <v>45078</v>
      </c>
      <c r="G205" s="13">
        <v>35000</v>
      </c>
      <c r="H205" s="14">
        <v>0</v>
      </c>
      <c r="I205" s="14">
        <v>1064</v>
      </c>
      <c r="J205" s="14">
        <v>1004.5</v>
      </c>
      <c r="K205" s="14">
        <v>2071</v>
      </c>
      <c r="L205" s="14">
        <v>30860.5</v>
      </c>
      <c r="M205" s="9" t="s">
        <v>1352</v>
      </c>
    </row>
    <row r="206" spans="1:13" ht="25.5">
      <c r="A206" s="5" t="s">
        <v>2966</v>
      </c>
      <c r="B206" s="5" t="s">
        <v>446</v>
      </c>
      <c r="C206" s="8" t="s">
        <v>189</v>
      </c>
      <c r="D206" s="8" t="s">
        <v>2696</v>
      </c>
      <c r="E206" s="12">
        <f>_xlfn.XLOOKUP(TJULIO4661019[[#This Row],[NOMBRE Y APELLIDO]],TFECHAS[NOMBRE Y APELLIDO],TFECHAS[DESDE],"BUSCAR")</f>
        <v>44896</v>
      </c>
      <c r="F206" s="12">
        <f>_xlfn.XLOOKUP(TJULIO4661019[[#This Row],[NOMBRE Y APELLIDO]],TFECHAS[NOMBRE Y APELLIDO],TFECHAS[HASTA],"BUSCAR")</f>
        <v>45078</v>
      </c>
      <c r="G206" s="51">
        <v>25000</v>
      </c>
      <c r="H206" s="52">
        <v>0</v>
      </c>
      <c r="I206" s="52">
        <v>760</v>
      </c>
      <c r="J206" s="52">
        <v>717.5</v>
      </c>
      <c r="K206" s="52">
        <v>25</v>
      </c>
      <c r="L206" s="52">
        <v>23497.5</v>
      </c>
      <c r="M206" s="11" t="s">
        <v>1352</v>
      </c>
    </row>
    <row r="207" spans="1:13" ht="25.5">
      <c r="A207" s="5" t="s">
        <v>3028</v>
      </c>
      <c r="B207" s="5" t="s">
        <v>192</v>
      </c>
      <c r="C207" s="8" t="s">
        <v>189</v>
      </c>
      <c r="D207" s="8" t="s">
        <v>2696</v>
      </c>
      <c r="E207" s="12">
        <f>_xlfn.XLOOKUP(TJULIO4661019[[#This Row],[NOMBRE Y APELLIDO]],TFECHAS[NOMBRE Y APELLIDO],TFECHAS[DESDE],"BUSCAR")</f>
        <v>44896</v>
      </c>
      <c r="F207" s="12">
        <f>_xlfn.XLOOKUP(TJULIO4661019[[#This Row],[NOMBRE Y APELLIDO]],TFECHAS[NOMBRE Y APELLIDO],TFECHAS[HASTA],"BUSCAR")</f>
        <v>45078</v>
      </c>
      <c r="G207" s="51">
        <v>22000</v>
      </c>
      <c r="H207" s="52">
        <v>0</v>
      </c>
      <c r="I207" s="52">
        <v>668.8</v>
      </c>
      <c r="J207" s="52">
        <v>631.4</v>
      </c>
      <c r="K207" s="52">
        <v>25</v>
      </c>
      <c r="L207" s="52">
        <v>20674.8</v>
      </c>
      <c r="M207" s="11" t="s">
        <v>1352</v>
      </c>
    </row>
    <row r="208" spans="1:13">
      <c r="A208" s="5" t="s">
        <v>2926</v>
      </c>
      <c r="B208" s="5" t="s">
        <v>192</v>
      </c>
      <c r="C208" s="7" t="s">
        <v>221</v>
      </c>
      <c r="D208" s="8" t="s">
        <v>2696</v>
      </c>
      <c r="E208" s="12">
        <f>_xlfn.XLOOKUP(TJULIO4661019[[#This Row],[NOMBRE Y APELLIDO]],TFECHAS[NOMBRE Y APELLIDO],TFECHAS[DESDE],"BUSCAR")</f>
        <v>44896</v>
      </c>
      <c r="F208" s="12">
        <f>_xlfn.XLOOKUP(TJULIO4661019[[#This Row],[NOMBRE Y APELLIDO]],TFECHAS[NOMBRE Y APELLIDO],TFECHAS[HASTA],"BUSCAR")</f>
        <v>45078</v>
      </c>
      <c r="G208" s="13">
        <v>16500</v>
      </c>
      <c r="H208" s="14">
        <v>0</v>
      </c>
      <c r="I208" s="14">
        <v>501.6</v>
      </c>
      <c r="J208" s="14">
        <v>473.55</v>
      </c>
      <c r="K208" s="14">
        <v>25</v>
      </c>
      <c r="L208" s="14">
        <v>15499.85</v>
      </c>
      <c r="M208" s="9" t="s">
        <v>1352</v>
      </c>
    </row>
    <row r="209" spans="1:13">
      <c r="A209" s="5" t="s">
        <v>2982</v>
      </c>
      <c r="B209" s="5" t="s">
        <v>192</v>
      </c>
      <c r="C209" s="7" t="s">
        <v>221</v>
      </c>
      <c r="D209" s="8" t="s">
        <v>2696</v>
      </c>
      <c r="E209" s="12">
        <f>_xlfn.XLOOKUP(TJULIO4661019[[#This Row],[NOMBRE Y APELLIDO]],TFECHAS[NOMBRE Y APELLIDO],TFECHAS[DESDE],"BUSCAR")</f>
        <v>44896</v>
      </c>
      <c r="F209" s="12">
        <f>_xlfn.XLOOKUP(TJULIO4661019[[#This Row],[NOMBRE Y APELLIDO]],TFECHAS[NOMBRE Y APELLIDO],TFECHAS[HASTA],"BUSCAR")</f>
        <v>45078</v>
      </c>
      <c r="G209" s="13">
        <v>16500</v>
      </c>
      <c r="H209" s="14">
        <v>0</v>
      </c>
      <c r="I209" s="14">
        <v>501.6</v>
      </c>
      <c r="J209" s="14">
        <v>473.55</v>
      </c>
      <c r="K209" s="14">
        <v>25</v>
      </c>
      <c r="L209" s="14">
        <v>15499.85</v>
      </c>
      <c r="M209" s="9" t="s">
        <v>1351</v>
      </c>
    </row>
    <row r="210" spans="1:13" ht="25.5">
      <c r="A210" s="5" t="s">
        <v>2280</v>
      </c>
      <c r="B210" s="5" t="s">
        <v>59</v>
      </c>
      <c r="C210" s="8" t="s">
        <v>461</v>
      </c>
      <c r="D210" s="8" t="s">
        <v>2696</v>
      </c>
      <c r="E210" s="12">
        <f>_xlfn.XLOOKUP(TJULIO4661019[[#This Row],[NOMBRE Y APELLIDO]],TFECHAS[NOMBRE Y APELLIDO],TFECHAS[DESDE],"BUSCAR")</f>
        <v>45047</v>
      </c>
      <c r="F210" s="12">
        <f>_xlfn.XLOOKUP(TJULIO4661019[[#This Row],[NOMBRE Y APELLIDO]],TFECHAS[NOMBRE Y APELLIDO],TFECHAS[HASTA],"BUSCAR")</f>
        <v>45231</v>
      </c>
      <c r="G210" s="51">
        <v>160000</v>
      </c>
      <c r="H210" s="52">
        <v>26218.87</v>
      </c>
      <c r="I210" s="52">
        <v>4864</v>
      </c>
      <c r="J210" s="52">
        <v>4592</v>
      </c>
      <c r="K210" s="52">
        <v>25</v>
      </c>
      <c r="L210" s="52">
        <v>124300.13</v>
      </c>
      <c r="M210" s="11" t="s">
        <v>1352</v>
      </c>
    </row>
    <row r="211" spans="1:13" ht="25.5">
      <c r="A211" s="5" t="s">
        <v>2863</v>
      </c>
      <c r="B211" s="5" t="s">
        <v>192</v>
      </c>
      <c r="C211" s="8" t="s">
        <v>461</v>
      </c>
      <c r="D211" s="8" t="s">
        <v>2696</v>
      </c>
      <c r="E211" s="12">
        <f>_xlfn.XLOOKUP(TJULIO4661019[[#This Row],[NOMBRE Y APELLIDO]],TFECHAS[NOMBRE Y APELLIDO],TFECHAS[DESDE],"BUSCAR")</f>
        <v>44896</v>
      </c>
      <c r="F211" s="12">
        <f>_xlfn.XLOOKUP(TJULIO4661019[[#This Row],[NOMBRE Y APELLIDO]],TFECHAS[NOMBRE Y APELLIDO],TFECHAS[HASTA],"BUSCAR")</f>
        <v>45078</v>
      </c>
      <c r="G211" s="13">
        <v>50000</v>
      </c>
      <c r="H211" s="14">
        <v>0</v>
      </c>
      <c r="I211" s="14">
        <v>1520</v>
      </c>
      <c r="J211" s="14">
        <v>1435</v>
      </c>
      <c r="K211" s="14">
        <v>4871</v>
      </c>
      <c r="L211" s="14">
        <v>42174</v>
      </c>
      <c r="M211" s="11" t="s">
        <v>1352</v>
      </c>
    </row>
    <row r="212" spans="1:13" ht="25.5">
      <c r="A212" s="5" t="s">
        <v>2976</v>
      </c>
      <c r="B212" s="5" t="s">
        <v>192</v>
      </c>
      <c r="C212" s="8" t="s">
        <v>461</v>
      </c>
      <c r="D212" s="8" t="s">
        <v>2696</v>
      </c>
      <c r="E212" s="12">
        <f>_xlfn.XLOOKUP(TJULIO4661019[[#This Row],[NOMBRE Y APELLIDO]],TFECHAS[NOMBRE Y APELLIDO],TFECHAS[DESDE],"BUSCAR")</f>
        <v>44896</v>
      </c>
      <c r="F212" s="12">
        <f>_xlfn.XLOOKUP(TJULIO4661019[[#This Row],[NOMBRE Y APELLIDO]],TFECHAS[NOMBRE Y APELLIDO],TFECHAS[HASTA],"BUSCAR")</f>
        <v>45078</v>
      </c>
      <c r="G212" s="51">
        <v>50000</v>
      </c>
      <c r="H212" s="52">
        <v>0</v>
      </c>
      <c r="I212" s="52">
        <v>1520</v>
      </c>
      <c r="J212" s="52">
        <v>1435</v>
      </c>
      <c r="K212" s="52">
        <v>25</v>
      </c>
      <c r="L212" s="52">
        <v>47020</v>
      </c>
      <c r="M212" s="11" t="s">
        <v>1351</v>
      </c>
    </row>
    <row r="213" spans="1:13">
      <c r="A213" s="5" t="s">
        <v>2808</v>
      </c>
      <c r="B213" s="5" t="s">
        <v>279</v>
      </c>
      <c r="C213" s="8" t="s">
        <v>293</v>
      </c>
      <c r="D213" s="8" t="s">
        <v>2696</v>
      </c>
      <c r="E213" s="12">
        <f>_xlfn.XLOOKUP(TJULIO4661019[[#This Row],[NOMBRE Y APELLIDO]],TFECHAS[NOMBRE Y APELLIDO],TFECHAS[DESDE],"BUSCAR")</f>
        <v>44896</v>
      </c>
      <c r="F213" s="12">
        <f>_xlfn.XLOOKUP(TJULIO4661019[[#This Row],[NOMBRE Y APELLIDO]],TFECHAS[NOMBRE Y APELLIDO],TFECHAS[HASTA],"BUSCAR")</f>
        <v>45078</v>
      </c>
      <c r="G213" s="51">
        <v>45000</v>
      </c>
      <c r="H213" s="52">
        <v>0</v>
      </c>
      <c r="I213" s="52">
        <v>1368</v>
      </c>
      <c r="J213" s="52">
        <v>1291.5</v>
      </c>
      <c r="K213" s="52">
        <v>25</v>
      </c>
      <c r="L213" s="52">
        <v>42315.5</v>
      </c>
      <c r="M213" s="11" t="s">
        <v>1352</v>
      </c>
    </row>
    <row r="214" spans="1:13" ht="25.5">
      <c r="A214" s="5" t="s">
        <v>2619</v>
      </c>
      <c r="B214" s="5" t="s">
        <v>59</v>
      </c>
      <c r="C214" s="8" t="s">
        <v>324</v>
      </c>
      <c r="D214" s="8" t="s">
        <v>2696</v>
      </c>
      <c r="E214" s="12">
        <f>_xlfn.XLOOKUP(TJULIO4661019[[#This Row],[NOMBRE Y APELLIDO]],TFECHAS[NOMBRE Y APELLIDO],TFECHAS[DESDE],"BUSCAR")</f>
        <v>45017</v>
      </c>
      <c r="F214" s="12">
        <f>_xlfn.XLOOKUP(TJULIO4661019[[#This Row],[NOMBRE Y APELLIDO]],TFECHAS[NOMBRE Y APELLIDO],TFECHAS[HASTA],"BUSCAR")</f>
        <v>45200</v>
      </c>
      <c r="G214" s="51">
        <v>150000</v>
      </c>
      <c r="H214" s="52">
        <v>0</v>
      </c>
      <c r="I214" s="52">
        <v>4560</v>
      </c>
      <c r="J214" s="52">
        <v>4305</v>
      </c>
      <c r="K214" s="52">
        <v>1125</v>
      </c>
      <c r="L214" s="52">
        <v>140010</v>
      </c>
      <c r="M214" s="11" t="s">
        <v>1352</v>
      </c>
    </row>
    <row r="215" spans="1:13">
      <c r="A215" s="5" t="s">
        <v>1593</v>
      </c>
      <c r="B215" s="5" t="s">
        <v>291</v>
      </c>
      <c r="C215" s="8" t="s">
        <v>324</v>
      </c>
      <c r="D215" s="8" t="s">
        <v>2696</v>
      </c>
      <c r="E215" s="12">
        <f>_xlfn.XLOOKUP(TJULIO4661019[[#This Row],[NOMBRE Y APELLIDO]],TFECHAS[NOMBRE Y APELLIDO],TFECHAS[DESDE],"BUSCAR")</f>
        <v>44896</v>
      </c>
      <c r="F215" s="12">
        <f>_xlfn.XLOOKUP(TJULIO4661019[[#This Row],[NOMBRE Y APELLIDO]],TFECHAS[NOMBRE Y APELLIDO],TFECHAS[HASTA],"BUSCAR")</f>
        <v>45078</v>
      </c>
      <c r="G215" s="51">
        <v>70000</v>
      </c>
      <c r="H215" s="52">
        <v>5368.48</v>
      </c>
      <c r="I215" s="52">
        <v>2128</v>
      </c>
      <c r="J215" s="52">
        <v>2009</v>
      </c>
      <c r="K215" s="52">
        <v>25.000000000007276</v>
      </c>
      <c r="L215" s="52">
        <v>60469.52</v>
      </c>
      <c r="M215" s="11" t="s">
        <v>1351</v>
      </c>
    </row>
    <row r="216" spans="1:13" ht="25.5">
      <c r="A216" s="5" t="s">
        <v>2857</v>
      </c>
      <c r="B216" s="5" t="s">
        <v>129</v>
      </c>
      <c r="C216" s="8" t="s">
        <v>3106</v>
      </c>
      <c r="D216" s="8" t="s">
        <v>2696</v>
      </c>
      <c r="E216" s="12">
        <f>_xlfn.XLOOKUP(TJULIO4661019[[#This Row],[NOMBRE Y APELLIDO]],TFECHAS[NOMBRE Y APELLIDO],TFECHAS[DESDE],"BUSCAR")</f>
        <v>44896</v>
      </c>
      <c r="F216" s="12">
        <f>_xlfn.XLOOKUP(TJULIO4661019[[#This Row],[NOMBRE Y APELLIDO]],TFECHAS[NOMBRE Y APELLIDO],TFECHAS[HASTA],"BUSCAR")</f>
        <v>45078</v>
      </c>
      <c r="G216" s="51">
        <v>130000</v>
      </c>
      <c r="H216" s="52">
        <v>19162.12</v>
      </c>
      <c r="I216" s="52">
        <v>3952</v>
      </c>
      <c r="J216" s="52">
        <v>3731</v>
      </c>
      <c r="K216" s="52">
        <v>25</v>
      </c>
      <c r="L216" s="52">
        <v>103129.88</v>
      </c>
      <c r="M216" s="11" t="s">
        <v>1351</v>
      </c>
    </row>
    <row r="217" spans="1:13" ht="25.5">
      <c r="A217" s="5" t="s">
        <v>946</v>
      </c>
      <c r="B217" s="5" t="s">
        <v>59</v>
      </c>
      <c r="C217" s="8" t="s">
        <v>3108</v>
      </c>
      <c r="D217" s="8" t="s">
        <v>2696</v>
      </c>
      <c r="E217" s="12">
        <f>_xlfn.XLOOKUP(TJULIO4661019[[#This Row],[NOMBRE Y APELLIDO]],TFECHAS[NOMBRE Y APELLIDO],TFECHAS[DESDE],"BUSCAR")</f>
        <v>44986</v>
      </c>
      <c r="F217" s="12">
        <f>_xlfn.XLOOKUP(TJULIO4661019[[#This Row],[NOMBRE Y APELLIDO]],TFECHAS[NOMBRE Y APELLIDO],TFECHAS[HASTA],"BUSCAR")</f>
        <v>45170</v>
      </c>
      <c r="G217" s="51">
        <v>130000</v>
      </c>
      <c r="H217" s="52">
        <v>19162.12</v>
      </c>
      <c r="I217" s="52">
        <v>3952</v>
      </c>
      <c r="J217" s="52">
        <v>3731</v>
      </c>
      <c r="K217" s="52">
        <v>33071</v>
      </c>
      <c r="L217" s="52">
        <v>70083.88</v>
      </c>
      <c r="M217" s="11" t="s">
        <v>1351</v>
      </c>
    </row>
    <row r="218" spans="1:13" ht="25.5">
      <c r="A218" s="5" t="s">
        <v>2854</v>
      </c>
      <c r="B218" s="5" t="s">
        <v>2856</v>
      </c>
      <c r="C218" s="7" t="s">
        <v>3108</v>
      </c>
      <c r="D218" s="8" t="s">
        <v>2696</v>
      </c>
      <c r="E218" s="12">
        <f>_xlfn.XLOOKUP(TJULIO4661019[[#This Row],[NOMBRE Y APELLIDO]],TFECHAS[NOMBRE Y APELLIDO],TFECHAS[DESDE],"BUSCAR")</f>
        <v>44896</v>
      </c>
      <c r="F218" s="12">
        <f>_xlfn.XLOOKUP(TJULIO4661019[[#This Row],[NOMBRE Y APELLIDO]],TFECHAS[NOMBRE Y APELLIDO],TFECHAS[HASTA],"BUSCAR")</f>
        <v>45078</v>
      </c>
      <c r="G218" s="13">
        <v>70000</v>
      </c>
      <c r="H218" s="14">
        <v>0.03</v>
      </c>
      <c r="I218" s="14">
        <v>2128</v>
      </c>
      <c r="J218" s="14">
        <v>2009</v>
      </c>
      <c r="K218" s="14">
        <v>25</v>
      </c>
      <c r="L218" s="14">
        <v>65837.97</v>
      </c>
      <c r="M218" s="9" t="s">
        <v>1351</v>
      </c>
    </row>
    <row r="219" spans="1:13" ht="25.5">
      <c r="A219" s="5" t="s">
        <v>3043</v>
      </c>
      <c r="B219" s="5" t="s">
        <v>2586</v>
      </c>
      <c r="C219" s="8" t="s">
        <v>3108</v>
      </c>
      <c r="D219" s="8" t="s">
        <v>2696</v>
      </c>
      <c r="E219" s="12">
        <f>_xlfn.XLOOKUP(TJULIO4661019[[#This Row],[NOMBRE Y APELLIDO]],TFECHAS[NOMBRE Y APELLIDO],TFECHAS[DESDE],"BUSCAR")</f>
        <v>44896</v>
      </c>
      <c r="F219" s="12">
        <f>_xlfn.XLOOKUP(TJULIO4661019[[#This Row],[NOMBRE Y APELLIDO]],TFECHAS[NOMBRE Y APELLIDO],TFECHAS[HASTA],"BUSCAR")</f>
        <v>45078</v>
      </c>
      <c r="G219" s="51">
        <v>65000</v>
      </c>
      <c r="H219" s="52">
        <v>0.03</v>
      </c>
      <c r="I219" s="52">
        <v>1976</v>
      </c>
      <c r="J219" s="52">
        <v>1865.5</v>
      </c>
      <c r="K219" s="52">
        <v>25</v>
      </c>
      <c r="L219" s="52">
        <v>61133.47</v>
      </c>
      <c r="M219" s="11" t="s">
        <v>1352</v>
      </c>
    </row>
    <row r="220" spans="1:13" ht="25.5">
      <c r="A220" s="5" t="s">
        <v>2813</v>
      </c>
      <c r="B220" s="5" t="s">
        <v>59</v>
      </c>
      <c r="C220" s="8" t="s">
        <v>3104</v>
      </c>
      <c r="D220" s="8" t="s">
        <v>2696</v>
      </c>
      <c r="E220" s="12">
        <f>_xlfn.XLOOKUP(TJULIO4661019[[#This Row],[NOMBRE Y APELLIDO]],TFECHAS[NOMBRE Y APELLIDO],TFECHAS[DESDE],"BUSCAR")</f>
        <v>44896</v>
      </c>
      <c r="F220" s="12">
        <f>_xlfn.XLOOKUP(TJULIO4661019[[#This Row],[NOMBRE Y APELLIDO]],TFECHAS[NOMBRE Y APELLIDO],TFECHAS[HASTA],"BUSCAR")</f>
        <v>45078</v>
      </c>
      <c r="G220" s="51">
        <v>145000</v>
      </c>
      <c r="H220" s="52">
        <v>0</v>
      </c>
      <c r="I220" s="52">
        <v>4408</v>
      </c>
      <c r="J220" s="52">
        <v>4161.5</v>
      </c>
      <c r="K220" s="52">
        <v>25</v>
      </c>
      <c r="L220" s="52">
        <v>136405.5</v>
      </c>
      <c r="M220" s="11" t="s">
        <v>1351</v>
      </c>
    </row>
    <row r="221" spans="1:13">
      <c r="A221" s="5" t="s">
        <v>2827</v>
      </c>
      <c r="B221" s="5" t="s">
        <v>192</v>
      </c>
      <c r="C221" s="8" t="s">
        <v>106</v>
      </c>
      <c r="D221" s="8" t="s">
        <v>2696</v>
      </c>
      <c r="E221" s="12">
        <f>_xlfn.XLOOKUP(TJULIO4661019[[#This Row],[NOMBRE Y APELLIDO]],TFECHAS[NOMBRE Y APELLIDO],TFECHAS[DESDE],"BUSCAR")</f>
        <v>44896</v>
      </c>
      <c r="F221" s="12">
        <f>_xlfn.XLOOKUP(TJULIO4661019[[#This Row],[NOMBRE Y APELLIDO]],TFECHAS[NOMBRE Y APELLIDO],TFECHAS[HASTA],"BUSCAR")</f>
        <v>45078</v>
      </c>
      <c r="G221" s="51">
        <v>50000</v>
      </c>
      <c r="H221" s="52">
        <v>0</v>
      </c>
      <c r="I221" s="52">
        <v>1520</v>
      </c>
      <c r="J221" s="52">
        <v>1435</v>
      </c>
      <c r="K221" s="52">
        <v>25</v>
      </c>
      <c r="L221" s="52">
        <v>47020</v>
      </c>
      <c r="M221" s="11" t="s">
        <v>1351</v>
      </c>
    </row>
    <row r="222" spans="1:13">
      <c r="A222" s="5" t="s">
        <v>1676</v>
      </c>
      <c r="B222" s="5" t="s">
        <v>1651</v>
      </c>
      <c r="C222" s="7" t="s">
        <v>106</v>
      </c>
      <c r="D222" s="8" t="s">
        <v>2696</v>
      </c>
      <c r="E222" s="12">
        <f>_xlfn.XLOOKUP(TJULIO4661019[[#This Row],[NOMBRE Y APELLIDO]],TFECHAS[NOMBRE Y APELLIDO],TFECHAS[DESDE],"BUSCAR")</f>
        <v>44958</v>
      </c>
      <c r="F222" s="12">
        <f>_xlfn.XLOOKUP(TJULIO4661019[[#This Row],[NOMBRE Y APELLIDO]],TFECHAS[NOMBRE Y APELLIDO],TFECHAS[HASTA],"BUSCAR")</f>
        <v>45139</v>
      </c>
      <c r="G222" s="13">
        <v>45000</v>
      </c>
      <c r="H222" s="14">
        <v>1148.33</v>
      </c>
      <c r="I222" s="14">
        <v>1368</v>
      </c>
      <c r="J222" s="14">
        <v>1291.5</v>
      </c>
      <c r="K222" s="14">
        <v>2071</v>
      </c>
      <c r="L222" s="14">
        <v>39121.17</v>
      </c>
      <c r="M222" s="9" t="s">
        <v>1351</v>
      </c>
    </row>
    <row r="223" spans="1:13">
      <c r="A223" s="5" t="s">
        <v>2948</v>
      </c>
      <c r="B223" s="5" t="s">
        <v>256</v>
      </c>
      <c r="C223" s="8" t="s">
        <v>106</v>
      </c>
      <c r="D223" s="8" t="s">
        <v>2696</v>
      </c>
      <c r="E223" s="12">
        <f>_xlfn.XLOOKUP(TJULIO4661019[[#This Row],[NOMBRE Y APELLIDO]],TFECHAS[NOMBRE Y APELLIDO],TFECHAS[DESDE],"BUSCAR")</f>
        <v>44896</v>
      </c>
      <c r="F223" s="12">
        <f>_xlfn.XLOOKUP(TJULIO4661019[[#This Row],[NOMBRE Y APELLIDO]],TFECHAS[NOMBRE Y APELLIDO],TFECHAS[HASTA],"BUSCAR")</f>
        <v>45078</v>
      </c>
      <c r="G223" s="51">
        <v>45000</v>
      </c>
      <c r="H223" s="52">
        <v>0</v>
      </c>
      <c r="I223" s="52">
        <v>1368</v>
      </c>
      <c r="J223" s="52">
        <v>1291.5</v>
      </c>
      <c r="K223" s="52">
        <v>25</v>
      </c>
      <c r="L223" s="52">
        <v>42315.5</v>
      </c>
      <c r="M223" s="11" t="s">
        <v>1351</v>
      </c>
    </row>
    <row r="224" spans="1:13">
      <c r="A224" s="5" t="s">
        <v>1602</v>
      </c>
      <c r="B224" s="5" t="s">
        <v>527</v>
      </c>
      <c r="C224" s="8" t="s">
        <v>106</v>
      </c>
      <c r="D224" s="8" t="s">
        <v>2696</v>
      </c>
      <c r="E224" s="12">
        <f>_xlfn.XLOOKUP(TJULIO4661019[[#This Row],[NOMBRE Y APELLIDO]],TFECHAS[NOMBRE Y APELLIDO],TFECHAS[DESDE],"BUSCAR")</f>
        <v>44896</v>
      </c>
      <c r="F224" s="12">
        <f>_xlfn.XLOOKUP(TJULIO4661019[[#This Row],[NOMBRE Y APELLIDO]],TFECHAS[NOMBRE Y APELLIDO],TFECHAS[HASTA],"BUSCAR")</f>
        <v>45078</v>
      </c>
      <c r="G224" s="51">
        <v>36000</v>
      </c>
      <c r="H224" s="52">
        <v>0</v>
      </c>
      <c r="I224" s="52">
        <v>1094.4000000000001</v>
      </c>
      <c r="J224" s="52">
        <v>1033.2</v>
      </c>
      <c r="K224" s="52">
        <v>8148.380000000001</v>
      </c>
      <c r="L224" s="52">
        <v>25724.02</v>
      </c>
      <c r="M224" s="11" t="s">
        <v>1351</v>
      </c>
    </row>
    <row r="225" spans="1:13">
      <c r="A225" s="5" t="s">
        <v>2626</v>
      </c>
      <c r="B225" s="5" t="s">
        <v>110</v>
      </c>
      <c r="C225" s="8" t="s">
        <v>106</v>
      </c>
      <c r="D225" s="8" t="s">
        <v>2696</v>
      </c>
      <c r="E225" s="12">
        <f>_xlfn.XLOOKUP(TJULIO4661019[[#This Row],[NOMBRE Y APELLIDO]],TFECHAS[NOMBRE Y APELLIDO],TFECHAS[DESDE],"BUSCAR")</f>
        <v>45017</v>
      </c>
      <c r="F225" s="12">
        <f>_xlfn.XLOOKUP(TJULIO4661019[[#This Row],[NOMBRE Y APELLIDO]],TFECHAS[NOMBRE Y APELLIDO],TFECHAS[HASTA],"BUSCAR")</f>
        <v>45200</v>
      </c>
      <c r="G225" s="51">
        <v>30000</v>
      </c>
      <c r="H225" s="52">
        <v>0</v>
      </c>
      <c r="I225" s="52">
        <v>912</v>
      </c>
      <c r="J225" s="52">
        <v>861</v>
      </c>
      <c r="K225" s="52">
        <v>25</v>
      </c>
      <c r="L225" s="52">
        <v>28202</v>
      </c>
      <c r="M225" s="11" t="s">
        <v>1351</v>
      </c>
    </row>
    <row r="226" spans="1:13">
      <c r="A226" s="5" t="s">
        <v>1385</v>
      </c>
      <c r="B226" s="5" t="s">
        <v>110</v>
      </c>
      <c r="C226" s="8" t="s">
        <v>106</v>
      </c>
      <c r="D226" s="8" t="s">
        <v>2696</v>
      </c>
      <c r="E226" s="12">
        <f>_xlfn.XLOOKUP(TJULIO4661019[[#This Row],[NOMBRE Y APELLIDO]],TFECHAS[NOMBRE Y APELLIDO],TFECHAS[DESDE],"BUSCAR")</f>
        <v>44986</v>
      </c>
      <c r="F226" s="12">
        <f>_xlfn.XLOOKUP(TJULIO4661019[[#This Row],[NOMBRE Y APELLIDO]],TFECHAS[NOMBRE Y APELLIDO],TFECHAS[HASTA],"BUSCAR")</f>
        <v>45170</v>
      </c>
      <c r="G226" s="51">
        <v>30000</v>
      </c>
      <c r="H226" s="52">
        <v>0</v>
      </c>
      <c r="I226" s="52">
        <v>912</v>
      </c>
      <c r="J226" s="52">
        <v>861</v>
      </c>
      <c r="K226" s="52">
        <v>25</v>
      </c>
      <c r="L226" s="52">
        <v>28202</v>
      </c>
      <c r="M226" s="11" t="s">
        <v>1351</v>
      </c>
    </row>
    <row r="227" spans="1:13" ht="38.25">
      <c r="A227" s="5" t="s">
        <v>2988</v>
      </c>
      <c r="B227" s="5" t="s">
        <v>192</v>
      </c>
      <c r="C227" s="8" t="s">
        <v>1662</v>
      </c>
      <c r="D227" s="8" t="s">
        <v>2696</v>
      </c>
      <c r="E227" s="12">
        <f>_xlfn.XLOOKUP(TJULIO4661019[[#This Row],[NOMBRE Y APELLIDO]],TFECHAS[NOMBRE Y APELLIDO],TFECHAS[DESDE],"BUSCAR")</f>
        <v>44896</v>
      </c>
      <c r="F227" s="12">
        <f>_xlfn.XLOOKUP(TJULIO4661019[[#This Row],[NOMBRE Y APELLIDO]],TFECHAS[NOMBRE Y APELLIDO],TFECHAS[HASTA],"BUSCAR")</f>
        <v>45078</v>
      </c>
      <c r="G227" s="51">
        <v>50000</v>
      </c>
      <c r="H227" s="52">
        <v>0</v>
      </c>
      <c r="I227" s="52">
        <v>1520</v>
      </c>
      <c r="J227" s="52">
        <v>1435</v>
      </c>
      <c r="K227" s="52">
        <v>4071</v>
      </c>
      <c r="L227" s="52">
        <v>42974</v>
      </c>
      <c r="M227" s="11" t="s">
        <v>1351</v>
      </c>
    </row>
    <row r="228" spans="1:13" ht="25.5">
      <c r="A228" s="5" t="s">
        <v>947</v>
      </c>
      <c r="B228" s="5" t="s">
        <v>129</v>
      </c>
      <c r="C228" s="8" t="s">
        <v>1672</v>
      </c>
      <c r="D228" s="8" t="s">
        <v>2696</v>
      </c>
      <c r="E228" s="12">
        <f>_xlfn.XLOOKUP(TJULIO4661019[[#This Row],[NOMBRE Y APELLIDO]],TFECHAS[NOMBRE Y APELLIDO],TFECHAS[DESDE],"BUSCAR")</f>
        <v>45017</v>
      </c>
      <c r="F228" s="12">
        <f>_xlfn.XLOOKUP(TJULIO4661019[[#This Row],[NOMBRE Y APELLIDO]],TFECHAS[NOMBRE Y APELLIDO],TFECHAS[HASTA],"BUSCAR")</f>
        <v>45200</v>
      </c>
      <c r="G228" s="51">
        <v>120000</v>
      </c>
      <c r="H228" s="52">
        <v>16415.509999999998</v>
      </c>
      <c r="I228" s="52">
        <v>3648</v>
      </c>
      <c r="J228" s="52">
        <v>3444</v>
      </c>
      <c r="K228" s="52">
        <v>3602.4500000000116</v>
      </c>
      <c r="L228" s="52">
        <v>92890.04</v>
      </c>
      <c r="M228" s="11" t="s">
        <v>1352</v>
      </c>
    </row>
    <row r="229" spans="1:13">
      <c r="A229" s="5" t="s">
        <v>945</v>
      </c>
      <c r="B229" s="5" t="s">
        <v>1390</v>
      </c>
      <c r="C229" s="8" t="s">
        <v>542</v>
      </c>
      <c r="D229" s="8" t="s">
        <v>2696</v>
      </c>
      <c r="E229" s="12">
        <f>_xlfn.XLOOKUP(TJULIO4661019[[#This Row],[NOMBRE Y APELLIDO]],TFECHAS[NOMBRE Y APELLIDO],TFECHAS[DESDE],"BUSCAR")</f>
        <v>44986</v>
      </c>
      <c r="F229" s="12">
        <f>_xlfn.XLOOKUP(TJULIO4661019[[#This Row],[NOMBRE Y APELLIDO]],TFECHAS[NOMBRE Y APELLIDO],TFECHAS[HASTA],"BUSCAR")</f>
        <v>45170</v>
      </c>
      <c r="G229" s="51">
        <v>110000</v>
      </c>
      <c r="H229" s="52">
        <v>12877.17</v>
      </c>
      <c r="I229" s="52">
        <v>3344</v>
      </c>
      <c r="J229" s="52">
        <v>3157</v>
      </c>
      <c r="K229" s="52">
        <v>25</v>
      </c>
      <c r="L229" s="52">
        <v>90596.83</v>
      </c>
      <c r="M229" s="11" t="s">
        <v>1351</v>
      </c>
    </row>
    <row r="230" spans="1:13">
      <c r="A230" s="5" t="s">
        <v>948</v>
      </c>
      <c r="B230" s="5" t="s">
        <v>1390</v>
      </c>
      <c r="C230" s="8" t="s">
        <v>542</v>
      </c>
      <c r="D230" s="8" t="s">
        <v>2696</v>
      </c>
      <c r="E230" s="12">
        <f>_xlfn.XLOOKUP(TJULIO4661019[[#This Row],[NOMBRE Y APELLIDO]],TFECHAS[NOMBRE Y APELLIDO],TFECHAS[DESDE],"BUSCAR")</f>
        <v>44986</v>
      </c>
      <c r="F230" s="12">
        <f>_xlfn.XLOOKUP(TJULIO4661019[[#This Row],[NOMBRE Y APELLIDO]],TFECHAS[NOMBRE Y APELLIDO],TFECHAS[HASTA],"BUSCAR")</f>
        <v>45170</v>
      </c>
      <c r="G230" s="51">
        <v>110000</v>
      </c>
      <c r="H230" s="52">
        <v>14457.59</v>
      </c>
      <c r="I230" s="52">
        <v>3344</v>
      </c>
      <c r="J230" s="52">
        <v>3157</v>
      </c>
      <c r="K230" s="52">
        <v>25</v>
      </c>
      <c r="L230" s="52">
        <v>89016.41</v>
      </c>
      <c r="M230" s="11" t="s">
        <v>1351</v>
      </c>
    </row>
    <row r="231" spans="1:13">
      <c r="A231" s="5" t="s">
        <v>2892</v>
      </c>
      <c r="B231" s="5" t="s">
        <v>991</v>
      </c>
      <c r="C231" s="8" t="s">
        <v>542</v>
      </c>
      <c r="D231" s="8" t="s">
        <v>2696</v>
      </c>
      <c r="E231" s="12">
        <f>_xlfn.XLOOKUP(TJULIO4661019[[#This Row],[NOMBRE Y APELLIDO]],TFECHAS[NOMBRE Y APELLIDO],TFECHAS[DESDE],"BUSCAR")</f>
        <v>44896</v>
      </c>
      <c r="F231" s="12">
        <f>_xlfn.XLOOKUP(TJULIO4661019[[#This Row],[NOMBRE Y APELLIDO]],TFECHAS[NOMBRE Y APELLIDO],TFECHAS[HASTA],"BUSCAR")</f>
        <v>45078</v>
      </c>
      <c r="G231" s="51">
        <v>50000</v>
      </c>
      <c r="H231" s="52">
        <v>0</v>
      </c>
      <c r="I231" s="52">
        <v>1520</v>
      </c>
      <c r="J231" s="52">
        <v>1435</v>
      </c>
      <c r="K231" s="52">
        <v>25</v>
      </c>
      <c r="L231" s="52">
        <v>47020</v>
      </c>
      <c r="M231" s="11" t="s">
        <v>1351</v>
      </c>
    </row>
    <row r="232" spans="1:13">
      <c r="A232" s="5" t="s">
        <v>3208</v>
      </c>
      <c r="B232" s="5" t="s">
        <v>991</v>
      </c>
      <c r="C232" s="8" t="s">
        <v>542</v>
      </c>
      <c r="D232" s="8" t="s">
        <v>2696</v>
      </c>
      <c r="E232" s="12">
        <f>_xlfn.XLOOKUP(TJULIO4661019[[#This Row],[NOMBRE Y APELLIDO]],TFECHAS[NOMBRE Y APELLIDO],TFECHAS[DESDE],"BUSCAR")</f>
        <v>44986</v>
      </c>
      <c r="F232" s="12">
        <f>_xlfn.XLOOKUP(TJULIO4661019[[#This Row],[NOMBRE Y APELLIDO]],TFECHAS[NOMBRE Y APELLIDO],TFECHAS[HASTA],"BUSCAR")</f>
        <v>45170</v>
      </c>
      <c r="G232" s="13">
        <v>50000</v>
      </c>
      <c r="H232" s="14">
        <v>1854</v>
      </c>
      <c r="I232" s="14">
        <v>1520</v>
      </c>
      <c r="J232" s="14">
        <v>1435</v>
      </c>
      <c r="K232" s="14">
        <v>25</v>
      </c>
      <c r="L232" s="14">
        <v>45166</v>
      </c>
      <c r="M232" s="11" t="s">
        <v>1352</v>
      </c>
    </row>
    <row r="233" spans="1:13">
      <c r="A233" s="5" t="s">
        <v>2825</v>
      </c>
      <c r="B233" s="5" t="s">
        <v>970</v>
      </c>
      <c r="C233" s="8" t="s">
        <v>542</v>
      </c>
      <c r="D233" s="8" t="s">
        <v>2696</v>
      </c>
      <c r="E233" s="12">
        <f>_xlfn.XLOOKUP(TJULIO4661019[[#This Row],[NOMBRE Y APELLIDO]],TFECHAS[NOMBRE Y APELLIDO],TFECHAS[DESDE],"BUSCAR")</f>
        <v>44896</v>
      </c>
      <c r="F233" s="12">
        <f>_xlfn.XLOOKUP(TJULIO4661019[[#This Row],[NOMBRE Y APELLIDO]],TFECHAS[NOMBRE Y APELLIDO],TFECHAS[HASTA],"BUSCAR")</f>
        <v>45078</v>
      </c>
      <c r="G233" s="51">
        <v>40000</v>
      </c>
      <c r="H233" s="52">
        <v>442.65</v>
      </c>
      <c r="I233" s="52">
        <v>1216</v>
      </c>
      <c r="J233" s="52">
        <v>1148</v>
      </c>
      <c r="K233" s="52">
        <v>25</v>
      </c>
      <c r="L233" s="52">
        <v>37168.35</v>
      </c>
      <c r="M233" s="11" t="s">
        <v>1352</v>
      </c>
    </row>
    <row r="234" spans="1:13">
      <c r="A234" s="5" t="s">
        <v>2940</v>
      </c>
      <c r="B234" s="5" t="s">
        <v>970</v>
      </c>
      <c r="C234" s="8" t="s">
        <v>542</v>
      </c>
      <c r="D234" s="8" t="s">
        <v>2696</v>
      </c>
      <c r="E234" s="12">
        <f>_xlfn.XLOOKUP(TJULIO4661019[[#This Row],[NOMBRE Y APELLIDO]],TFECHAS[NOMBRE Y APELLIDO],TFECHAS[DESDE],"BUSCAR")</f>
        <v>44896</v>
      </c>
      <c r="F234" s="12">
        <f>_xlfn.XLOOKUP(TJULIO4661019[[#This Row],[NOMBRE Y APELLIDO]],TFECHAS[NOMBRE Y APELLIDO],TFECHAS[HASTA],"BUSCAR")</f>
        <v>45078</v>
      </c>
      <c r="G234" s="51">
        <v>40000</v>
      </c>
      <c r="H234" s="52">
        <v>0</v>
      </c>
      <c r="I234" s="52">
        <v>1216</v>
      </c>
      <c r="J234" s="52">
        <v>1148</v>
      </c>
      <c r="K234" s="52">
        <v>25</v>
      </c>
      <c r="L234" s="52">
        <v>37611</v>
      </c>
      <c r="M234" s="11" t="s">
        <v>1352</v>
      </c>
    </row>
    <row r="235" spans="1:13">
      <c r="A235" s="5" t="s">
        <v>1386</v>
      </c>
      <c r="B235" s="5" t="s">
        <v>970</v>
      </c>
      <c r="C235" s="8" t="s">
        <v>542</v>
      </c>
      <c r="D235" s="8" t="s">
        <v>2696</v>
      </c>
      <c r="E235" s="12">
        <f>_xlfn.XLOOKUP(TJULIO4661019[[#This Row],[NOMBRE Y APELLIDO]],TFECHAS[NOMBRE Y APELLIDO],TFECHAS[DESDE],"BUSCAR")</f>
        <v>44986</v>
      </c>
      <c r="F235" s="12">
        <f>_xlfn.XLOOKUP(TJULIO4661019[[#This Row],[NOMBRE Y APELLIDO]],TFECHAS[NOMBRE Y APELLIDO],TFECHAS[HASTA],"BUSCAR")</f>
        <v>45170</v>
      </c>
      <c r="G235" s="51">
        <v>40000</v>
      </c>
      <c r="H235" s="52">
        <v>0</v>
      </c>
      <c r="I235" s="52">
        <v>1216</v>
      </c>
      <c r="J235" s="52">
        <v>1148</v>
      </c>
      <c r="K235" s="52">
        <v>25</v>
      </c>
      <c r="L235" s="52">
        <v>37611</v>
      </c>
      <c r="M235" s="11" t="s">
        <v>1352</v>
      </c>
    </row>
    <row r="236" spans="1:13">
      <c r="A236" s="5" t="s">
        <v>1594</v>
      </c>
      <c r="B236" s="5" t="s">
        <v>192</v>
      </c>
      <c r="C236" s="8" t="s">
        <v>542</v>
      </c>
      <c r="D236" s="8" t="s">
        <v>2696</v>
      </c>
      <c r="E236" s="12">
        <f>_xlfn.XLOOKUP(TJULIO4661019[[#This Row],[NOMBRE Y APELLIDO]],TFECHAS[NOMBRE Y APELLIDO],TFECHAS[DESDE],"BUSCAR")</f>
        <v>44896</v>
      </c>
      <c r="F236" s="12">
        <f>_xlfn.XLOOKUP(TJULIO4661019[[#This Row],[NOMBRE Y APELLIDO]],TFECHAS[NOMBRE Y APELLIDO],TFECHAS[HASTA],"BUSCAR")</f>
        <v>45078</v>
      </c>
      <c r="G236" s="51">
        <v>35000</v>
      </c>
      <c r="H236" s="52">
        <v>0</v>
      </c>
      <c r="I236" s="52">
        <v>1064</v>
      </c>
      <c r="J236" s="52">
        <v>1004.5</v>
      </c>
      <c r="K236" s="52">
        <v>25</v>
      </c>
      <c r="L236" s="52">
        <v>32906.5</v>
      </c>
      <c r="M236" s="11" t="s">
        <v>1352</v>
      </c>
    </row>
    <row r="237" spans="1:13">
      <c r="A237" s="5" t="s">
        <v>1378</v>
      </c>
      <c r="B237" s="5" t="s">
        <v>192</v>
      </c>
      <c r="C237" s="7" t="s">
        <v>542</v>
      </c>
      <c r="D237" s="8" t="s">
        <v>2696</v>
      </c>
      <c r="E237" s="12">
        <f>_xlfn.XLOOKUP(TJULIO4661019[[#This Row],[NOMBRE Y APELLIDO]],TFECHAS[NOMBRE Y APELLIDO],TFECHAS[DESDE],"BUSCAR")</f>
        <v>44986</v>
      </c>
      <c r="F237" s="12">
        <f>_xlfn.XLOOKUP(TJULIO4661019[[#This Row],[NOMBRE Y APELLIDO]],TFECHAS[NOMBRE Y APELLIDO],TFECHAS[HASTA],"BUSCAR")</f>
        <v>45170</v>
      </c>
      <c r="G237" s="13">
        <v>35000</v>
      </c>
      <c r="H237" s="14">
        <v>0</v>
      </c>
      <c r="I237" s="14">
        <v>1064</v>
      </c>
      <c r="J237" s="14">
        <v>1004.5</v>
      </c>
      <c r="K237" s="14">
        <v>25</v>
      </c>
      <c r="L237" s="14">
        <v>32906.5</v>
      </c>
      <c r="M237" s="11" t="s">
        <v>1351</v>
      </c>
    </row>
    <row r="238" spans="1:13">
      <c r="A238" s="5" t="s">
        <v>2859</v>
      </c>
      <c r="B238" s="5" t="s">
        <v>192</v>
      </c>
      <c r="C238" s="8" t="s">
        <v>542</v>
      </c>
      <c r="D238" s="8" t="s">
        <v>2696</v>
      </c>
      <c r="E238" s="12">
        <f>_xlfn.XLOOKUP(TJULIO4661019[[#This Row],[NOMBRE Y APELLIDO]],TFECHAS[NOMBRE Y APELLIDO],TFECHAS[DESDE],"BUSCAR")</f>
        <v>44896</v>
      </c>
      <c r="F238" s="12">
        <f>_xlfn.XLOOKUP(TJULIO4661019[[#This Row],[NOMBRE Y APELLIDO]],TFECHAS[NOMBRE Y APELLIDO],TFECHAS[HASTA],"BUSCAR")</f>
        <v>45078</v>
      </c>
      <c r="G238" s="13">
        <v>35000</v>
      </c>
      <c r="H238" s="14">
        <v>0</v>
      </c>
      <c r="I238" s="14">
        <v>1064</v>
      </c>
      <c r="J238" s="14">
        <v>1004.5</v>
      </c>
      <c r="K238" s="14">
        <v>25</v>
      </c>
      <c r="L238" s="14">
        <v>32906.5</v>
      </c>
      <c r="M238" s="11" t="s">
        <v>1351</v>
      </c>
    </row>
    <row r="239" spans="1:13">
      <c r="A239" s="5" t="s">
        <v>2885</v>
      </c>
      <c r="B239" s="5" t="s">
        <v>192</v>
      </c>
      <c r="C239" s="8" t="s">
        <v>542</v>
      </c>
      <c r="D239" s="8" t="s">
        <v>2696</v>
      </c>
      <c r="E239" s="12">
        <f>_xlfn.XLOOKUP(TJULIO4661019[[#This Row],[NOMBRE Y APELLIDO]],TFECHAS[NOMBRE Y APELLIDO],TFECHAS[DESDE],"BUSCAR")</f>
        <v>44896</v>
      </c>
      <c r="F239" s="12">
        <f>_xlfn.XLOOKUP(TJULIO4661019[[#This Row],[NOMBRE Y APELLIDO]],TFECHAS[NOMBRE Y APELLIDO],TFECHAS[HASTA],"BUSCAR")</f>
        <v>45078</v>
      </c>
      <c r="G239" s="51">
        <v>35000</v>
      </c>
      <c r="H239" s="52">
        <v>0</v>
      </c>
      <c r="I239" s="52">
        <v>1064</v>
      </c>
      <c r="J239" s="52">
        <v>1004.5</v>
      </c>
      <c r="K239" s="52">
        <v>25</v>
      </c>
      <c r="L239" s="52">
        <v>32906.5</v>
      </c>
      <c r="M239" s="11" t="s">
        <v>1351</v>
      </c>
    </row>
    <row r="240" spans="1:13">
      <c r="A240" s="5" t="s">
        <v>1599</v>
      </c>
      <c r="B240" s="5" t="s">
        <v>192</v>
      </c>
      <c r="C240" s="8" t="s">
        <v>542</v>
      </c>
      <c r="D240" s="8" t="s">
        <v>2696</v>
      </c>
      <c r="E240" s="12">
        <f>_xlfn.XLOOKUP(TJULIO4661019[[#This Row],[NOMBRE Y APELLIDO]],TFECHAS[NOMBRE Y APELLIDO],TFECHAS[DESDE],"BUSCAR")</f>
        <v>44896</v>
      </c>
      <c r="F240" s="12">
        <f>_xlfn.XLOOKUP(TJULIO4661019[[#This Row],[NOMBRE Y APELLIDO]],TFECHAS[NOMBRE Y APELLIDO],TFECHAS[HASTA],"BUSCAR")</f>
        <v>45078</v>
      </c>
      <c r="G240" s="51">
        <v>35000</v>
      </c>
      <c r="H240" s="52">
        <v>0</v>
      </c>
      <c r="I240" s="52">
        <v>1064</v>
      </c>
      <c r="J240" s="52">
        <v>1004.5</v>
      </c>
      <c r="K240" s="52">
        <v>25</v>
      </c>
      <c r="L240" s="52">
        <v>32906.5</v>
      </c>
      <c r="M240" s="11" t="s">
        <v>1352</v>
      </c>
    </row>
    <row r="241" spans="1:13">
      <c r="A241" s="5" t="s">
        <v>1600</v>
      </c>
      <c r="B241" s="5" t="s">
        <v>192</v>
      </c>
      <c r="C241" s="8" t="s">
        <v>542</v>
      </c>
      <c r="D241" s="8" t="s">
        <v>2696</v>
      </c>
      <c r="E241" s="12">
        <f>_xlfn.XLOOKUP(TJULIO4661019[[#This Row],[NOMBRE Y APELLIDO]],TFECHAS[NOMBRE Y APELLIDO],TFECHAS[DESDE],"BUSCAR")</f>
        <v>44896</v>
      </c>
      <c r="F241" s="12">
        <f>_xlfn.XLOOKUP(TJULIO4661019[[#This Row],[NOMBRE Y APELLIDO]],TFECHAS[NOMBRE Y APELLIDO],TFECHAS[HASTA],"BUSCAR")</f>
        <v>45078</v>
      </c>
      <c r="G241" s="51">
        <v>35000</v>
      </c>
      <c r="H241" s="52">
        <v>0</v>
      </c>
      <c r="I241" s="52">
        <v>1064</v>
      </c>
      <c r="J241" s="52">
        <v>1004.5</v>
      </c>
      <c r="K241" s="52">
        <v>9825</v>
      </c>
      <c r="L241" s="52">
        <v>23106.5</v>
      </c>
      <c r="M241" s="11" t="s">
        <v>1351</v>
      </c>
    </row>
    <row r="242" spans="1:13">
      <c r="A242" s="5" t="s">
        <v>2938</v>
      </c>
      <c r="B242" s="5" t="s">
        <v>303</v>
      </c>
      <c r="C242" s="7" t="s">
        <v>542</v>
      </c>
      <c r="D242" s="8" t="s">
        <v>2696</v>
      </c>
      <c r="E242" s="12">
        <f>_xlfn.XLOOKUP(TJULIO4661019[[#This Row],[NOMBRE Y APELLIDO]],TFECHAS[NOMBRE Y APELLIDO],TFECHAS[DESDE],"BUSCAR")</f>
        <v>44896</v>
      </c>
      <c r="F242" s="12">
        <f>_xlfn.XLOOKUP(TJULIO4661019[[#This Row],[NOMBRE Y APELLIDO]],TFECHAS[NOMBRE Y APELLIDO],TFECHAS[HASTA],"BUSCAR")</f>
        <v>45078</v>
      </c>
      <c r="G242" s="13">
        <v>35000</v>
      </c>
      <c r="H242" s="14">
        <v>0</v>
      </c>
      <c r="I242" s="14">
        <v>1064</v>
      </c>
      <c r="J242" s="14">
        <v>1004.5</v>
      </c>
      <c r="K242" s="14">
        <v>25</v>
      </c>
      <c r="L242" s="14">
        <v>32906.5</v>
      </c>
      <c r="M242" s="9" t="s">
        <v>1352</v>
      </c>
    </row>
    <row r="243" spans="1:13">
      <c r="A243" s="5" t="s">
        <v>3083</v>
      </c>
      <c r="B243" s="5" t="s">
        <v>192</v>
      </c>
      <c r="C243" s="8" t="s">
        <v>542</v>
      </c>
      <c r="D243" s="8" t="s">
        <v>2696</v>
      </c>
      <c r="E243" s="12">
        <f>_xlfn.XLOOKUP(TJULIO4661019[[#This Row],[NOMBRE Y APELLIDO]],TFECHAS[NOMBRE Y APELLIDO],TFECHAS[DESDE],"BUSCAR")</f>
        <v>44927</v>
      </c>
      <c r="F243" s="12">
        <f>_xlfn.XLOOKUP(TJULIO4661019[[#This Row],[NOMBRE Y APELLIDO]],TFECHAS[NOMBRE Y APELLIDO],TFECHAS[HASTA],"BUSCAR")</f>
        <v>45108</v>
      </c>
      <c r="G243" s="13">
        <v>35000</v>
      </c>
      <c r="H243" s="14">
        <v>0</v>
      </c>
      <c r="I243" s="14">
        <v>1064</v>
      </c>
      <c r="J243" s="14">
        <v>1004.5</v>
      </c>
      <c r="K243" s="14">
        <v>25</v>
      </c>
      <c r="L243" s="14">
        <v>32906.5</v>
      </c>
      <c r="M243" s="11" t="s">
        <v>1352</v>
      </c>
    </row>
    <row r="244" spans="1:13">
      <c r="A244" s="5" t="s">
        <v>2997</v>
      </c>
      <c r="B244" s="5" t="s">
        <v>303</v>
      </c>
      <c r="C244" s="7" t="s">
        <v>542</v>
      </c>
      <c r="D244" s="8" t="s">
        <v>2696</v>
      </c>
      <c r="E244" s="12">
        <f>_xlfn.XLOOKUP(TJULIO4661019[[#This Row],[NOMBRE Y APELLIDO]],TFECHAS[NOMBRE Y APELLIDO],TFECHAS[DESDE],"BUSCAR")</f>
        <v>44896</v>
      </c>
      <c r="F244" s="12">
        <f>_xlfn.XLOOKUP(TJULIO4661019[[#This Row],[NOMBRE Y APELLIDO]],TFECHAS[NOMBRE Y APELLIDO],TFECHAS[HASTA],"BUSCAR")</f>
        <v>45078</v>
      </c>
      <c r="G244" s="13">
        <v>35000</v>
      </c>
      <c r="H244" s="14">
        <v>0</v>
      </c>
      <c r="I244" s="14">
        <v>1064</v>
      </c>
      <c r="J244" s="14">
        <v>1004.5</v>
      </c>
      <c r="K244" s="14">
        <v>25</v>
      </c>
      <c r="L244" s="14">
        <v>32906.5</v>
      </c>
      <c r="M244" s="9" t="s">
        <v>1352</v>
      </c>
    </row>
    <row r="245" spans="1:13">
      <c r="A245" s="5" t="s">
        <v>1608</v>
      </c>
      <c r="B245" s="5" t="s">
        <v>192</v>
      </c>
      <c r="C245" s="8" t="s">
        <v>542</v>
      </c>
      <c r="D245" s="8" t="s">
        <v>2696</v>
      </c>
      <c r="E245" s="12">
        <f>_xlfn.XLOOKUP(TJULIO4661019[[#This Row],[NOMBRE Y APELLIDO]],TFECHAS[NOMBRE Y APELLIDO],TFECHAS[DESDE],"BUSCAR")</f>
        <v>44896</v>
      </c>
      <c r="F245" s="12">
        <f>_xlfn.XLOOKUP(TJULIO4661019[[#This Row],[NOMBRE Y APELLIDO]],TFECHAS[NOMBRE Y APELLIDO],TFECHAS[HASTA],"BUSCAR")</f>
        <v>45078</v>
      </c>
      <c r="G245" s="51">
        <v>35000</v>
      </c>
      <c r="H245" s="52">
        <v>0</v>
      </c>
      <c r="I245" s="52">
        <v>1064</v>
      </c>
      <c r="J245" s="52">
        <v>1004.5</v>
      </c>
      <c r="K245" s="52">
        <v>25</v>
      </c>
      <c r="L245" s="52">
        <v>32906.5</v>
      </c>
      <c r="M245" s="11" t="s">
        <v>1351</v>
      </c>
    </row>
    <row r="246" spans="1:13">
      <c r="A246" s="5" t="s">
        <v>2873</v>
      </c>
      <c r="B246" s="5" t="s">
        <v>970</v>
      </c>
      <c r="C246" s="8" t="s">
        <v>542</v>
      </c>
      <c r="D246" s="8" t="s">
        <v>2696</v>
      </c>
      <c r="E246" s="12">
        <f>_xlfn.XLOOKUP(TJULIO4661019[[#This Row],[NOMBRE Y APELLIDO]],TFECHAS[NOMBRE Y APELLIDO],TFECHAS[DESDE],"BUSCAR")</f>
        <v>44896</v>
      </c>
      <c r="F246" s="12">
        <f>_xlfn.XLOOKUP(TJULIO4661019[[#This Row],[NOMBRE Y APELLIDO]],TFECHAS[NOMBRE Y APELLIDO],TFECHAS[HASTA],"BUSCAR")</f>
        <v>45078</v>
      </c>
      <c r="G246" s="13">
        <v>31500</v>
      </c>
      <c r="H246" s="14">
        <v>0</v>
      </c>
      <c r="I246" s="14">
        <v>957.6</v>
      </c>
      <c r="J246" s="14">
        <v>904.05</v>
      </c>
      <c r="K246" s="14">
        <v>25</v>
      </c>
      <c r="L246" s="14">
        <v>29613.35</v>
      </c>
      <c r="M246" s="11" t="s">
        <v>1351</v>
      </c>
    </row>
    <row r="247" spans="1:13">
      <c r="A247" s="5" t="s">
        <v>2907</v>
      </c>
      <c r="B247" s="5" t="s">
        <v>970</v>
      </c>
      <c r="C247" s="8" t="s">
        <v>542</v>
      </c>
      <c r="D247" s="8" t="s">
        <v>2696</v>
      </c>
      <c r="E247" s="12">
        <f>_xlfn.XLOOKUP(TJULIO4661019[[#This Row],[NOMBRE Y APELLIDO]],TFECHAS[NOMBRE Y APELLIDO],TFECHAS[DESDE],"BUSCAR")</f>
        <v>44896</v>
      </c>
      <c r="F247" s="12">
        <f>_xlfn.XLOOKUP(TJULIO4661019[[#This Row],[NOMBRE Y APELLIDO]],TFECHAS[NOMBRE Y APELLIDO],TFECHAS[HASTA],"BUSCAR")</f>
        <v>45078</v>
      </c>
      <c r="G247" s="51">
        <v>31500</v>
      </c>
      <c r="H247" s="52">
        <v>0</v>
      </c>
      <c r="I247" s="52">
        <v>957.6</v>
      </c>
      <c r="J247" s="52">
        <v>904.05</v>
      </c>
      <c r="K247" s="52">
        <v>25</v>
      </c>
      <c r="L247" s="52">
        <v>29613.35</v>
      </c>
      <c r="M247" s="11" t="s">
        <v>1351</v>
      </c>
    </row>
    <row r="248" spans="1:13">
      <c r="A248" s="5" t="s">
        <v>2999</v>
      </c>
      <c r="B248" s="5" t="s">
        <v>970</v>
      </c>
      <c r="C248" s="8" t="s">
        <v>542</v>
      </c>
      <c r="D248" s="8" t="s">
        <v>2696</v>
      </c>
      <c r="E248" s="12">
        <f>_xlfn.XLOOKUP(TJULIO4661019[[#This Row],[NOMBRE Y APELLIDO]],TFECHAS[NOMBRE Y APELLIDO],TFECHAS[DESDE],"BUSCAR")</f>
        <v>44896</v>
      </c>
      <c r="F248" s="12">
        <f>_xlfn.XLOOKUP(TJULIO4661019[[#This Row],[NOMBRE Y APELLIDO]],TFECHAS[NOMBRE Y APELLIDO],TFECHAS[HASTA],"BUSCAR")</f>
        <v>45078</v>
      </c>
      <c r="G248" s="51">
        <v>31500</v>
      </c>
      <c r="H248" s="52">
        <v>0</v>
      </c>
      <c r="I248" s="52">
        <v>957.6</v>
      </c>
      <c r="J248" s="52">
        <v>904.05</v>
      </c>
      <c r="K248" s="52">
        <v>25</v>
      </c>
      <c r="L248" s="52">
        <v>29613.35</v>
      </c>
      <c r="M248" s="11" t="s">
        <v>1352</v>
      </c>
    </row>
    <row r="249" spans="1:13">
      <c r="A249" s="5" t="s">
        <v>1382</v>
      </c>
      <c r="B249" s="5" t="s">
        <v>1383</v>
      </c>
      <c r="C249" s="7" t="s">
        <v>542</v>
      </c>
      <c r="D249" s="8" t="s">
        <v>2696</v>
      </c>
      <c r="E249" s="12">
        <f>_xlfn.XLOOKUP(TJULIO4661019[[#This Row],[NOMBRE Y APELLIDO]],TFECHAS[NOMBRE Y APELLIDO],TFECHAS[DESDE],"BUSCAR")</f>
        <v>44986</v>
      </c>
      <c r="F249" s="12">
        <f>_xlfn.XLOOKUP(TJULIO4661019[[#This Row],[NOMBRE Y APELLIDO]],TFECHAS[NOMBRE Y APELLIDO],TFECHAS[HASTA],"BUSCAR")</f>
        <v>45170</v>
      </c>
      <c r="G249" s="13">
        <v>30000</v>
      </c>
      <c r="H249" s="14">
        <v>0</v>
      </c>
      <c r="I249" s="14">
        <v>912</v>
      </c>
      <c r="J249" s="14">
        <v>861</v>
      </c>
      <c r="K249" s="14">
        <v>25</v>
      </c>
      <c r="L249" s="14">
        <v>28202</v>
      </c>
      <c r="M249" s="9" t="s">
        <v>1351</v>
      </c>
    </row>
    <row r="250" spans="1:13">
      <c r="A250" s="5" t="s">
        <v>2909</v>
      </c>
      <c r="B250" s="5" t="s">
        <v>192</v>
      </c>
      <c r="C250" s="7" t="s">
        <v>542</v>
      </c>
      <c r="D250" s="8" t="s">
        <v>2696</v>
      </c>
      <c r="E250" s="12">
        <f>_xlfn.XLOOKUP(TJULIO4661019[[#This Row],[NOMBRE Y APELLIDO]],TFECHAS[NOMBRE Y APELLIDO],TFECHAS[DESDE],"BUSCAR")</f>
        <v>44896</v>
      </c>
      <c r="F250" s="12">
        <f>_xlfn.XLOOKUP(TJULIO4661019[[#This Row],[NOMBRE Y APELLIDO]],TFECHAS[NOMBRE Y APELLIDO],TFECHAS[HASTA],"BUSCAR")</f>
        <v>45078</v>
      </c>
      <c r="G250" s="13">
        <v>30000</v>
      </c>
      <c r="H250" s="14">
        <v>0</v>
      </c>
      <c r="I250" s="14">
        <v>912</v>
      </c>
      <c r="J250" s="14">
        <v>861</v>
      </c>
      <c r="K250" s="14">
        <v>25</v>
      </c>
      <c r="L250" s="14">
        <v>28202</v>
      </c>
      <c r="M250" s="9" t="s">
        <v>1351</v>
      </c>
    </row>
    <row r="251" spans="1:13">
      <c r="A251" s="5" t="s">
        <v>2974</v>
      </c>
      <c r="B251" s="5" t="s">
        <v>192</v>
      </c>
      <c r="C251" s="8" t="s">
        <v>542</v>
      </c>
      <c r="D251" s="8" t="s">
        <v>2696</v>
      </c>
      <c r="E251" s="12">
        <f>_xlfn.XLOOKUP(TJULIO4661019[[#This Row],[NOMBRE Y APELLIDO]],TFECHAS[NOMBRE Y APELLIDO],TFECHAS[DESDE],"BUSCAR")</f>
        <v>44896</v>
      </c>
      <c r="F251" s="12">
        <f>_xlfn.XLOOKUP(TJULIO4661019[[#This Row],[NOMBRE Y APELLIDO]],TFECHAS[NOMBRE Y APELLIDO],TFECHAS[HASTA],"BUSCAR")</f>
        <v>45078</v>
      </c>
      <c r="G251" s="51">
        <v>30000</v>
      </c>
      <c r="H251" s="52">
        <v>0</v>
      </c>
      <c r="I251" s="52">
        <v>912</v>
      </c>
      <c r="J251" s="52">
        <v>861</v>
      </c>
      <c r="K251" s="52">
        <v>25</v>
      </c>
      <c r="L251" s="52">
        <v>28202</v>
      </c>
      <c r="M251" s="11" t="s">
        <v>1351</v>
      </c>
    </row>
    <row r="252" spans="1:13">
      <c r="A252" s="5" t="s">
        <v>2978</v>
      </c>
      <c r="B252" s="5" t="s">
        <v>192</v>
      </c>
      <c r="C252" s="7" t="s">
        <v>542</v>
      </c>
      <c r="D252" s="8" t="s">
        <v>2696</v>
      </c>
      <c r="E252" s="12">
        <f>_xlfn.XLOOKUP(TJULIO4661019[[#This Row],[NOMBRE Y APELLIDO]],TFECHAS[NOMBRE Y APELLIDO],TFECHAS[DESDE],"BUSCAR")</f>
        <v>44896</v>
      </c>
      <c r="F252" s="12">
        <f>_xlfn.XLOOKUP(TJULIO4661019[[#This Row],[NOMBRE Y APELLIDO]],TFECHAS[NOMBRE Y APELLIDO],TFECHAS[HASTA],"BUSCAR")</f>
        <v>45078</v>
      </c>
      <c r="G252" s="13">
        <v>30000</v>
      </c>
      <c r="H252" s="14">
        <v>0</v>
      </c>
      <c r="I252" s="14">
        <v>912</v>
      </c>
      <c r="J252" s="14">
        <v>861</v>
      </c>
      <c r="K252" s="14">
        <v>25</v>
      </c>
      <c r="L252" s="14">
        <v>28202</v>
      </c>
      <c r="M252" s="9" t="s">
        <v>1351</v>
      </c>
    </row>
    <row r="253" spans="1:13">
      <c r="A253" s="5" t="s">
        <v>2993</v>
      </c>
      <c r="B253" s="5" t="s">
        <v>303</v>
      </c>
      <c r="C253" s="8" t="s">
        <v>542</v>
      </c>
      <c r="D253" s="8" t="s">
        <v>2696</v>
      </c>
      <c r="E253" s="12">
        <f>_xlfn.XLOOKUP(TJULIO4661019[[#This Row],[NOMBRE Y APELLIDO]],TFECHAS[NOMBRE Y APELLIDO],TFECHAS[DESDE],"BUSCAR")</f>
        <v>44896</v>
      </c>
      <c r="F253" s="12">
        <f>_xlfn.XLOOKUP(TJULIO4661019[[#This Row],[NOMBRE Y APELLIDO]],TFECHAS[NOMBRE Y APELLIDO],TFECHAS[HASTA],"BUSCAR")</f>
        <v>45078</v>
      </c>
      <c r="G253" s="51">
        <v>30000</v>
      </c>
      <c r="H253" s="52">
        <v>0</v>
      </c>
      <c r="I253" s="52">
        <v>912</v>
      </c>
      <c r="J253" s="52">
        <v>861</v>
      </c>
      <c r="K253" s="52">
        <v>25</v>
      </c>
      <c r="L253" s="52">
        <v>28202</v>
      </c>
      <c r="M253" s="11" t="s">
        <v>1352</v>
      </c>
    </row>
    <row r="254" spans="1:13">
      <c r="A254" s="5" t="s">
        <v>3022</v>
      </c>
      <c r="B254" s="5" t="s">
        <v>192</v>
      </c>
      <c r="C254" s="8" t="s">
        <v>542</v>
      </c>
      <c r="D254" s="8" t="s">
        <v>2696</v>
      </c>
      <c r="E254" s="12">
        <f>_xlfn.XLOOKUP(TJULIO4661019[[#This Row],[NOMBRE Y APELLIDO]],TFECHAS[NOMBRE Y APELLIDO],TFECHAS[DESDE],"BUSCAR")</f>
        <v>44896</v>
      </c>
      <c r="F254" s="12">
        <f>_xlfn.XLOOKUP(TJULIO4661019[[#This Row],[NOMBRE Y APELLIDO]],TFECHAS[NOMBRE Y APELLIDO],TFECHAS[HASTA],"BUSCAR")</f>
        <v>45078</v>
      </c>
      <c r="G254" s="51">
        <v>26250</v>
      </c>
      <c r="H254" s="52">
        <v>0</v>
      </c>
      <c r="I254" s="52">
        <v>798</v>
      </c>
      <c r="J254" s="52">
        <v>753.38</v>
      </c>
      <c r="K254" s="52">
        <v>25</v>
      </c>
      <c r="L254" s="52">
        <v>24673.62</v>
      </c>
      <c r="M254" s="11" t="s">
        <v>1351</v>
      </c>
    </row>
    <row r="255" spans="1:13">
      <c r="A255" s="5" t="s">
        <v>2932</v>
      </c>
      <c r="B255" s="5" t="s">
        <v>303</v>
      </c>
      <c r="C255" s="8" t="s">
        <v>542</v>
      </c>
      <c r="D255" s="8" t="s">
        <v>2696</v>
      </c>
      <c r="E255" s="12">
        <f>_xlfn.XLOOKUP(TJULIO4661019[[#This Row],[NOMBRE Y APELLIDO]],TFECHAS[NOMBRE Y APELLIDO],TFECHAS[DESDE],"BUSCAR")</f>
        <v>44896</v>
      </c>
      <c r="F255" s="12">
        <f>_xlfn.XLOOKUP(TJULIO4661019[[#This Row],[NOMBRE Y APELLIDO]],TFECHAS[NOMBRE Y APELLIDO],TFECHAS[HASTA],"BUSCAR")</f>
        <v>45078</v>
      </c>
      <c r="G255" s="51">
        <v>25000</v>
      </c>
      <c r="H255" s="52">
        <v>0</v>
      </c>
      <c r="I255" s="52">
        <v>760</v>
      </c>
      <c r="J255" s="52">
        <v>717.5</v>
      </c>
      <c r="K255" s="52">
        <v>25</v>
      </c>
      <c r="L255" s="52">
        <v>23497.5</v>
      </c>
      <c r="M255" s="11" t="s">
        <v>1352</v>
      </c>
    </row>
    <row r="256" spans="1:13">
      <c r="A256" s="5" t="s">
        <v>1343</v>
      </c>
      <c r="B256" s="5" t="s">
        <v>192</v>
      </c>
      <c r="C256" s="8" t="s">
        <v>542</v>
      </c>
      <c r="D256" s="8" t="s">
        <v>2696</v>
      </c>
      <c r="E256" s="12">
        <f>_xlfn.XLOOKUP(TJULIO4661019[[#This Row],[NOMBRE Y APELLIDO]],TFECHAS[NOMBRE Y APELLIDO],TFECHAS[DESDE],"BUSCAR")</f>
        <v>44958</v>
      </c>
      <c r="F256" s="12">
        <f>_xlfn.XLOOKUP(TJULIO4661019[[#This Row],[NOMBRE Y APELLIDO]],TFECHAS[NOMBRE Y APELLIDO],TFECHAS[HASTA],"BUSCAR")</f>
        <v>45139</v>
      </c>
      <c r="G256" s="51">
        <v>20000</v>
      </c>
      <c r="H256" s="52">
        <v>0</v>
      </c>
      <c r="I256" s="52">
        <v>608</v>
      </c>
      <c r="J256" s="52">
        <v>574</v>
      </c>
      <c r="K256" s="52">
        <v>25</v>
      </c>
      <c r="L256" s="52">
        <v>18793</v>
      </c>
      <c r="M256" s="11" t="s">
        <v>1351</v>
      </c>
    </row>
    <row r="257" spans="1:13">
      <c r="A257" s="5" t="s">
        <v>2928</v>
      </c>
      <c r="B257" s="5" t="s">
        <v>192</v>
      </c>
      <c r="C257" s="8" t="s">
        <v>542</v>
      </c>
      <c r="D257" s="8" t="s">
        <v>2696</v>
      </c>
      <c r="E257" s="12">
        <f>_xlfn.XLOOKUP(TJULIO4661019[[#This Row],[NOMBRE Y APELLIDO]],TFECHAS[NOMBRE Y APELLIDO],TFECHAS[DESDE],"BUSCAR")</f>
        <v>44896</v>
      </c>
      <c r="F257" s="12">
        <f>_xlfn.XLOOKUP(TJULIO4661019[[#This Row],[NOMBRE Y APELLIDO]],TFECHAS[NOMBRE Y APELLIDO],TFECHAS[HASTA],"BUSCAR")</f>
        <v>45078</v>
      </c>
      <c r="G257" s="51">
        <v>15000</v>
      </c>
      <c r="H257" s="52">
        <v>0</v>
      </c>
      <c r="I257" s="52">
        <v>456</v>
      </c>
      <c r="J257" s="52">
        <v>430.5</v>
      </c>
      <c r="K257" s="52">
        <v>25</v>
      </c>
      <c r="L257" s="52">
        <v>14088.5</v>
      </c>
      <c r="M257" s="11" t="s">
        <v>1351</v>
      </c>
    </row>
    <row r="258" spans="1:13">
      <c r="A258" s="5" t="s">
        <v>1384</v>
      </c>
      <c r="B258" s="5" t="s">
        <v>129</v>
      </c>
      <c r="C258" s="7" t="s">
        <v>929</v>
      </c>
      <c r="D258" s="8" t="s">
        <v>2696</v>
      </c>
      <c r="E258" s="12">
        <f>_xlfn.XLOOKUP(TJULIO4661019[[#This Row],[NOMBRE Y APELLIDO]],TFECHAS[NOMBRE Y APELLIDO],TFECHAS[DESDE],"BUSCAR")</f>
        <v>44986</v>
      </c>
      <c r="F258" s="12">
        <f>_xlfn.XLOOKUP(TJULIO4661019[[#This Row],[NOMBRE Y APELLIDO]],TFECHAS[NOMBRE Y APELLIDO],TFECHAS[HASTA],"BUSCAR")</f>
        <v>45170</v>
      </c>
      <c r="G258" s="13">
        <v>115000</v>
      </c>
      <c r="H258" s="14">
        <v>15633.73</v>
      </c>
      <c r="I258" s="14">
        <v>3496</v>
      </c>
      <c r="J258" s="14">
        <v>3300.5</v>
      </c>
      <c r="K258" s="14">
        <v>25</v>
      </c>
      <c r="L258" s="14">
        <v>92544.77</v>
      </c>
      <c r="M258" s="9" t="s">
        <v>1351</v>
      </c>
    </row>
    <row r="259" spans="1:13">
      <c r="A259" s="5" t="s">
        <v>3171</v>
      </c>
      <c r="B259" s="5" t="s">
        <v>970</v>
      </c>
      <c r="C259" s="8" t="s">
        <v>929</v>
      </c>
      <c r="D259" s="8" t="s">
        <v>2696</v>
      </c>
      <c r="E259" s="12">
        <f>_xlfn.XLOOKUP(TJULIO4661019[[#This Row],[NOMBRE Y APELLIDO]],TFECHAS[NOMBRE Y APELLIDO],TFECHAS[DESDE],"BUSCAR")</f>
        <v>44958</v>
      </c>
      <c r="F259" s="12">
        <f>_xlfn.XLOOKUP(TJULIO4661019[[#This Row],[NOMBRE Y APELLIDO]],TFECHAS[NOMBRE Y APELLIDO],TFECHAS[HASTA],"BUSCAR")</f>
        <v>45139</v>
      </c>
      <c r="G259" s="51">
        <v>95000</v>
      </c>
      <c r="H259" s="52">
        <v>10929.24</v>
      </c>
      <c r="I259" s="52">
        <v>2888</v>
      </c>
      <c r="J259" s="52">
        <v>2726.5</v>
      </c>
      <c r="K259" s="52">
        <v>25.000000000014552</v>
      </c>
      <c r="L259" s="52">
        <v>78431.259999999995</v>
      </c>
      <c r="M259" s="11" t="s">
        <v>1351</v>
      </c>
    </row>
    <row r="260" spans="1:13">
      <c r="A260" s="5" t="s">
        <v>2831</v>
      </c>
      <c r="B260" s="5" t="s">
        <v>970</v>
      </c>
      <c r="C260" s="8" t="s">
        <v>929</v>
      </c>
      <c r="D260" s="8" t="s">
        <v>2696</v>
      </c>
      <c r="E260" s="12">
        <f>_xlfn.XLOOKUP(TJULIO4661019[[#This Row],[NOMBRE Y APELLIDO]],TFECHAS[NOMBRE Y APELLIDO],TFECHAS[DESDE],"BUSCAR")</f>
        <v>44896</v>
      </c>
      <c r="F260" s="12">
        <f>_xlfn.XLOOKUP(TJULIO4661019[[#This Row],[NOMBRE Y APELLIDO]],TFECHAS[NOMBRE Y APELLIDO],TFECHAS[HASTA],"BUSCAR")</f>
        <v>45078</v>
      </c>
      <c r="G260" s="51">
        <v>70000</v>
      </c>
      <c r="H260" s="52">
        <v>0.03</v>
      </c>
      <c r="I260" s="52">
        <v>2128</v>
      </c>
      <c r="J260" s="52">
        <v>2009</v>
      </c>
      <c r="K260" s="52">
        <v>25</v>
      </c>
      <c r="L260" s="52">
        <v>65837.97</v>
      </c>
      <c r="M260" s="11" t="s">
        <v>1351</v>
      </c>
    </row>
    <row r="261" spans="1:13">
      <c r="A261" s="5" t="s">
        <v>2829</v>
      </c>
      <c r="B261" s="5" t="s">
        <v>256</v>
      </c>
      <c r="C261" s="7" t="s">
        <v>929</v>
      </c>
      <c r="D261" s="8" t="s">
        <v>2696</v>
      </c>
      <c r="E261" s="12">
        <f>_xlfn.XLOOKUP(TJULIO4661019[[#This Row],[NOMBRE Y APELLIDO]],TFECHAS[NOMBRE Y APELLIDO],TFECHAS[DESDE],"BUSCAR")</f>
        <v>44896</v>
      </c>
      <c r="F261" s="12">
        <f>_xlfn.XLOOKUP(TJULIO4661019[[#This Row],[NOMBRE Y APELLIDO]],TFECHAS[NOMBRE Y APELLIDO],TFECHAS[HASTA],"BUSCAR")</f>
        <v>45078</v>
      </c>
      <c r="G261" s="13">
        <v>50000</v>
      </c>
      <c r="H261" s="14">
        <v>0</v>
      </c>
      <c r="I261" s="14">
        <v>1520</v>
      </c>
      <c r="J261" s="14">
        <v>1435</v>
      </c>
      <c r="K261" s="14">
        <v>25</v>
      </c>
      <c r="L261" s="14">
        <v>47020</v>
      </c>
      <c r="M261" s="9" t="s">
        <v>1351</v>
      </c>
    </row>
    <row r="262" spans="1:13">
      <c r="A262" s="5" t="s">
        <v>1699</v>
      </c>
      <c r="B262" s="5" t="s">
        <v>192</v>
      </c>
      <c r="C262" s="7" t="s">
        <v>929</v>
      </c>
      <c r="D262" s="8" t="s">
        <v>2696</v>
      </c>
      <c r="E262" s="12">
        <f>_xlfn.XLOOKUP(TJULIO4661019[[#This Row],[NOMBRE Y APELLIDO]],TFECHAS[NOMBRE Y APELLIDO],TFECHAS[DESDE],"BUSCAR")</f>
        <v>45017</v>
      </c>
      <c r="F262" s="12">
        <f>_xlfn.XLOOKUP(TJULIO4661019[[#This Row],[NOMBRE Y APELLIDO]],TFECHAS[NOMBRE Y APELLIDO],TFECHAS[HASTA],"BUSCAR")</f>
        <v>45200</v>
      </c>
      <c r="G262" s="13">
        <v>50000</v>
      </c>
      <c r="H262" s="14">
        <v>1854</v>
      </c>
      <c r="I262" s="14">
        <v>1520</v>
      </c>
      <c r="J262" s="14">
        <v>1435</v>
      </c>
      <c r="K262" s="14">
        <v>25</v>
      </c>
      <c r="L262" s="14">
        <v>45166</v>
      </c>
      <c r="M262" s="9" t="s">
        <v>1352</v>
      </c>
    </row>
    <row r="263" spans="1:13">
      <c r="A263" s="5" t="s">
        <v>3024</v>
      </c>
      <c r="B263" s="5" t="s">
        <v>192</v>
      </c>
      <c r="C263" s="7" t="s">
        <v>929</v>
      </c>
      <c r="D263" s="8" t="s">
        <v>2696</v>
      </c>
      <c r="E263" s="12">
        <f>_xlfn.XLOOKUP(TJULIO4661019[[#This Row],[NOMBRE Y APELLIDO]],TFECHAS[NOMBRE Y APELLIDO],TFECHAS[DESDE],"BUSCAR")</f>
        <v>44896</v>
      </c>
      <c r="F263" s="12">
        <f>_xlfn.XLOOKUP(TJULIO4661019[[#This Row],[NOMBRE Y APELLIDO]],TFECHAS[NOMBRE Y APELLIDO],TFECHAS[HASTA],"BUSCAR")</f>
        <v>45078</v>
      </c>
      <c r="G263" s="13">
        <v>50000</v>
      </c>
      <c r="H263" s="14">
        <v>0</v>
      </c>
      <c r="I263" s="14">
        <v>1520</v>
      </c>
      <c r="J263" s="14">
        <v>1435</v>
      </c>
      <c r="K263" s="14">
        <v>25</v>
      </c>
      <c r="L263" s="14">
        <v>47020</v>
      </c>
      <c r="M263" s="9" t="s">
        <v>1351</v>
      </c>
    </row>
    <row r="264" spans="1:13">
      <c r="A264" s="5" t="s">
        <v>979</v>
      </c>
      <c r="B264" s="5" t="s">
        <v>970</v>
      </c>
      <c r="C264" s="7" t="s">
        <v>929</v>
      </c>
      <c r="D264" s="8" t="s">
        <v>2696</v>
      </c>
      <c r="E264" s="12">
        <f>_xlfn.XLOOKUP(TJULIO4661019[[#This Row],[NOMBRE Y APELLIDO]],TFECHAS[NOMBRE Y APELLIDO],TFECHAS[DESDE],"BUSCAR")</f>
        <v>45047</v>
      </c>
      <c r="F264" s="12">
        <f>_xlfn.XLOOKUP(TJULIO4661019[[#This Row],[NOMBRE Y APELLIDO]],TFECHAS[NOMBRE Y APELLIDO],TFECHAS[HASTA],"BUSCAR")</f>
        <v>45231</v>
      </c>
      <c r="G264" s="13">
        <v>40000</v>
      </c>
      <c r="H264" s="14">
        <v>0</v>
      </c>
      <c r="I264" s="14">
        <v>1216</v>
      </c>
      <c r="J264" s="14">
        <v>1148</v>
      </c>
      <c r="K264" s="14">
        <v>25</v>
      </c>
      <c r="L264" s="14">
        <v>37611</v>
      </c>
      <c r="M264" s="9" t="s">
        <v>1351</v>
      </c>
    </row>
    <row r="265" spans="1:13">
      <c r="A265" s="5" t="s">
        <v>978</v>
      </c>
      <c r="B265" s="5" t="s">
        <v>970</v>
      </c>
      <c r="C265" s="8" t="s">
        <v>929</v>
      </c>
      <c r="D265" s="8" t="s">
        <v>2696</v>
      </c>
      <c r="E265" s="12">
        <f>_xlfn.XLOOKUP(TJULIO4661019[[#This Row],[NOMBRE Y APELLIDO]],TFECHAS[NOMBRE Y APELLIDO],TFECHAS[DESDE],"BUSCAR")</f>
        <v>45047</v>
      </c>
      <c r="F265" s="12">
        <f>_xlfn.XLOOKUP(TJULIO4661019[[#This Row],[NOMBRE Y APELLIDO]],TFECHAS[NOMBRE Y APELLIDO],TFECHAS[HASTA],"BUSCAR")</f>
        <v>45231</v>
      </c>
      <c r="G265" s="51">
        <v>40000</v>
      </c>
      <c r="H265" s="52">
        <v>0</v>
      </c>
      <c r="I265" s="52">
        <v>1216</v>
      </c>
      <c r="J265" s="52">
        <v>1148</v>
      </c>
      <c r="K265" s="52">
        <v>25</v>
      </c>
      <c r="L265" s="52">
        <v>37611</v>
      </c>
      <c r="M265" s="11" t="s">
        <v>1351</v>
      </c>
    </row>
    <row r="266" spans="1:13">
      <c r="A266" s="5" t="s">
        <v>1624</v>
      </c>
      <c r="B266" s="5" t="s">
        <v>970</v>
      </c>
      <c r="C266" s="8" t="s">
        <v>929</v>
      </c>
      <c r="D266" s="8" t="s">
        <v>2696</v>
      </c>
      <c r="E266" s="12">
        <f>_xlfn.XLOOKUP(TJULIO4661019[[#This Row],[NOMBRE Y APELLIDO]],TFECHAS[NOMBRE Y APELLIDO],TFECHAS[DESDE],"BUSCAR")</f>
        <v>45047</v>
      </c>
      <c r="F266" s="12">
        <f>_xlfn.XLOOKUP(TJULIO4661019[[#This Row],[NOMBRE Y APELLIDO]],TFECHAS[NOMBRE Y APELLIDO],TFECHAS[HASTA],"BUSCAR")</f>
        <v>45231</v>
      </c>
      <c r="G266" s="13">
        <v>40000</v>
      </c>
      <c r="H266" s="14">
        <v>442.65</v>
      </c>
      <c r="I266" s="14">
        <v>1216</v>
      </c>
      <c r="J266" s="14">
        <v>1148</v>
      </c>
      <c r="K266" s="14">
        <v>25</v>
      </c>
      <c r="L266" s="14">
        <v>37168.35</v>
      </c>
      <c r="M266" s="11" t="s">
        <v>1351</v>
      </c>
    </row>
    <row r="267" spans="1:13">
      <c r="A267" s="5" t="s">
        <v>975</v>
      </c>
      <c r="B267" s="5" t="s">
        <v>970</v>
      </c>
      <c r="C267" s="8" t="s">
        <v>929</v>
      </c>
      <c r="D267" s="8" t="s">
        <v>2696</v>
      </c>
      <c r="E267" s="12">
        <f>_xlfn.XLOOKUP(TJULIO4661019[[#This Row],[NOMBRE Y APELLIDO]],TFECHAS[NOMBRE Y APELLIDO],TFECHAS[DESDE],"BUSCAR")</f>
        <v>45047</v>
      </c>
      <c r="F267" s="12">
        <f>_xlfn.XLOOKUP(TJULIO4661019[[#This Row],[NOMBRE Y APELLIDO]],TFECHAS[NOMBRE Y APELLIDO],TFECHAS[HASTA],"BUSCAR")</f>
        <v>45231</v>
      </c>
      <c r="G267" s="13">
        <v>40000</v>
      </c>
      <c r="H267" s="14">
        <v>0</v>
      </c>
      <c r="I267" s="14">
        <v>1216</v>
      </c>
      <c r="J267" s="14">
        <v>1148</v>
      </c>
      <c r="K267" s="14">
        <v>25</v>
      </c>
      <c r="L267" s="14">
        <v>37611</v>
      </c>
      <c r="M267" s="11" t="s">
        <v>1351</v>
      </c>
    </row>
    <row r="268" spans="1:13">
      <c r="A268" s="5" t="s">
        <v>973</v>
      </c>
      <c r="B268" s="5" t="s">
        <v>970</v>
      </c>
      <c r="C268" s="8" t="s">
        <v>929</v>
      </c>
      <c r="D268" s="8" t="s">
        <v>2696</v>
      </c>
      <c r="E268" s="12">
        <f>_xlfn.XLOOKUP(TJULIO4661019[[#This Row],[NOMBRE Y APELLIDO]],TFECHAS[NOMBRE Y APELLIDO],TFECHAS[DESDE],"BUSCAR")</f>
        <v>45047</v>
      </c>
      <c r="F268" s="12">
        <f>_xlfn.XLOOKUP(TJULIO4661019[[#This Row],[NOMBRE Y APELLIDO]],TFECHAS[NOMBRE Y APELLIDO],TFECHAS[HASTA],"BUSCAR")</f>
        <v>45231</v>
      </c>
      <c r="G268" s="13">
        <v>40000</v>
      </c>
      <c r="H268" s="14">
        <v>0</v>
      </c>
      <c r="I268" s="14">
        <v>1216</v>
      </c>
      <c r="J268" s="14">
        <v>1148</v>
      </c>
      <c r="K268" s="14">
        <v>25</v>
      </c>
      <c r="L268" s="14">
        <v>37611</v>
      </c>
      <c r="M268" s="11" t="s">
        <v>1351</v>
      </c>
    </row>
    <row r="269" spans="1:13">
      <c r="A269" s="5" t="s">
        <v>971</v>
      </c>
      <c r="B269" s="5" t="s">
        <v>970</v>
      </c>
      <c r="C269" s="8" t="s">
        <v>929</v>
      </c>
      <c r="D269" s="8" t="s">
        <v>2696</v>
      </c>
      <c r="E269" s="12">
        <f>_xlfn.XLOOKUP(TJULIO4661019[[#This Row],[NOMBRE Y APELLIDO]],TFECHAS[NOMBRE Y APELLIDO],TFECHAS[DESDE],"BUSCAR")</f>
        <v>45047</v>
      </c>
      <c r="F269" s="12">
        <f>_xlfn.XLOOKUP(TJULIO4661019[[#This Row],[NOMBRE Y APELLIDO]],TFECHAS[NOMBRE Y APELLIDO],TFECHAS[HASTA],"BUSCAR")</f>
        <v>45231</v>
      </c>
      <c r="G269" s="13">
        <v>40000</v>
      </c>
      <c r="H269" s="14">
        <v>0</v>
      </c>
      <c r="I269" s="14">
        <v>1216</v>
      </c>
      <c r="J269" s="14">
        <v>1148</v>
      </c>
      <c r="K269" s="14">
        <v>25</v>
      </c>
      <c r="L269" s="14">
        <v>37611</v>
      </c>
      <c r="M269" s="11" t="s">
        <v>1351</v>
      </c>
    </row>
    <row r="270" spans="1:13">
      <c r="A270" s="5" t="s">
        <v>3007</v>
      </c>
      <c r="B270" s="5" t="s">
        <v>970</v>
      </c>
      <c r="C270" s="8" t="s">
        <v>929</v>
      </c>
      <c r="D270" s="8" t="s">
        <v>2696</v>
      </c>
      <c r="E270" s="12">
        <f>_xlfn.XLOOKUP(TJULIO4661019[[#This Row],[NOMBRE Y APELLIDO]],TFECHAS[NOMBRE Y APELLIDO],TFECHAS[DESDE],"BUSCAR")</f>
        <v>44896</v>
      </c>
      <c r="F270" s="12">
        <f>_xlfn.XLOOKUP(TJULIO4661019[[#This Row],[NOMBRE Y APELLIDO]],TFECHAS[NOMBRE Y APELLIDO],TFECHAS[HASTA],"BUSCAR")</f>
        <v>45078</v>
      </c>
      <c r="G270" s="13">
        <v>40000</v>
      </c>
      <c r="H270" s="14">
        <v>0</v>
      </c>
      <c r="I270" s="14">
        <v>1216</v>
      </c>
      <c r="J270" s="14">
        <v>1148</v>
      </c>
      <c r="K270" s="14">
        <v>25</v>
      </c>
      <c r="L270" s="14">
        <v>37611</v>
      </c>
      <c r="M270" s="11" t="s">
        <v>1352</v>
      </c>
    </row>
    <row r="271" spans="1:13">
      <c r="A271" s="5" t="s">
        <v>2805</v>
      </c>
      <c r="B271" s="5" t="s">
        <v>970</v>
      </c>
      <c r="C271" s="7" t="s">
        <v>929</v>
      </c>
      <c r="D271" s="8" t="s">
        <v>2696</v>
      </c>
      <c r="E271" s="12">
        <f>_xlfn.XLOOKUP(TJULIO4661019[[#This Row],[NOMBRE Y APELLIDO]],TFECHAS[NOMBRE Y APELLIDO],TFECHAS[DESDE],"BUSCAR")</f>
        <v>44896</v>
      </c>
      <c r="F271" s="12">
        <f>_xlfn.XLOOKUP(TJULIO4661019[[#This Row],[NOMBRE Y APELLIDO]],TFECHAS[NOMBRE Y APELLIDO],TFECHAS[HASTA],"BUSCAR")</f>
        <v>45078</v>
      </c>
      <c r="G271" s="13">
        <v>35000</v>
      </c>
      <c r="H271" s="14">
        <v>0</v>
      </c>
      <c r="I271" s="14">
        <v>1064</v>
      </c>
      <c r="J271" s="14">
        <v>1004.5</v>
      </c>
      <c r="K271" s="14">
        <v>25</v>
      </c>
      <c r="L271" s="14">
        <v>32906.5</v>
      </c>
      <c r="M271" s="9" t="s">
        <v>1352</v>
      </c>
    </row>
    <row r="272" spans="1:13">
      <c r="A272" s="5" t="s">
        <v>2841</v>
      </c>
      <c r="B272" s="5" t="s">
        <v>970</v>
      </c>
      <c r="C272" s="7" t="s">
        <v>929</v>
      </c>
      <c r="D272" s="8" t="s">
        <v>2696</v>
      </c>
      <c r="E272" s="12">
        <f>_xlfn.XLOOKUP(TJULIO4661019[[#This Row],[NOMBRE Y APELLIDO]],TFECHAS[NOMBRE Y APELLIDO],TFECHAS[DESDE],"BUSCAR")</f>
        <v>44896</v>
      </c>
      <c r="F272" s="12">
        <f>_xlfn.XLOOKUP(TJULIO4661019[[#This Row],[NOMBRE Y APELLIDO]],TFECHAS[NOMBRE Y APELLIDO],TFECHAS[HASTA],"BUSCAR")</f>
        <v>45078</v>
      </c>
      <c r="G272" s="13">
        <v>35000</v>
      </c>
      <c r="H272" s="14">
        <v>0</v>
      </c>
      <c r="I272" s="14">
        <v>1064</v>
      </c>
      <c r="J272" s="14">
        <v>1004.5</v>
      </c>
      <c r="K272" s="14">
        <v>25</v>
      </c>
      <c r="L272" s="14">
        <v>32906.5</v>
      </c>
      <c r="M272" s="10" t="s">
        <v>1352</v>
      </c>
    </row>
    <row r="273" spans="1:13">
      <c r="A273" s="5" t="s">
        <v>2956</v>
      </c>
      <c r="B273" s="5" t="s">
        <v>970</v>
      </c>
      <c r="C273" s="7" t="s">
        <v>929</v>
      </c>
      <c r="D273" s="8" t="s">
        <v>2696</v>
      </c>
      <c r="E273" s="12">
        <f>_xlfn.XLOOKUP(TJULIO4661019[[#This Row],[NOMBRE Y APELLIDO]],TFECHAS[NOMBRE Y APELLIDO],TFECHAS[DESDE],"BUSCAR")</f>
        <v>44896</v>
      </c>
      <c r="F273" s="12">
        <f>_xlfn.XLOOKUP(TJULIO4661019[[#This Row],[NOMBRE Y APELLIDO]],TFECHAS[NOMBRE Y APELLIDO],TFECHAS[HASTA],"BUSCAR")</f>
        <v>45078</v>
      </c>
      <c r="G273" s="13">
        <v>31500</v>
      </c>
      <c r="H273" s="14">
        <v>0</v>
      </c>
      <c r="I273" s="14">
        <v>957.6</v>
      </c>
      <c r="J273" s="14">
        <v>904.05</v>
      </c>
      <c r="K273" s="14">
        <v>25</v>
      </c>
      <c r="L273" s="14">
        <v>29613.35</v>
      </c>
      <c r="M273" s="9" t="s">
        <v>1351</v>
      </c>
    </row>
    <row r="274" spans="1:13">
      <c r="A274" s="5" t="s">
        <v>976</v>
      </c>
      <c r="B274" s="5" t="s">
        <v>969</v>
      </c>
      <c r="C274" s="7" t="s">
        <v>968</v>
      </c>
      <c r="D274" s="8" t="s">
        <v>2696</v>
      </c>
      <c r="E274" s="12">
        <f>_xlfn.XLOOKUP(TJULIO4661019[[#This Row],[NOMBRE Y APELLIDO]],TFECHAS[NOMBRE Y APELLIDO],TFECHAS[DESDE],"BUSCAR")</f>
        <v>45047</v>
      </c>
      <c r="F274" s="12">
        <f>_xlfn.XLOOKUP(TJULIO4661019[[#This Row],[NOMBRE Y APELLIDO]],TFECHAS[NOMBRE Y APELLIDO],TFECHAS[HASTA],"BUSCAR")</f>
        <v>45231</v>
      </c>
      <c r="G274" s="13">
        <v>40000</v>
      </c>
      <c r="H274" s="14">
        <v>442.65</v>
      </c>
      <c r="I274" s="14">
        <v>1216</v>
      </c>
      <c r="J274" s="14">
        <v>1148</v>
      </c>
      <c r="K274" s="14">
        <v>25</v>
      </c>
      <c r="L274" s="14">
        <v>37168.35</v>
      </c>
      <c r="M274" s="9" t="s">
        <v>1352</v>
      </c>
    </row>
    <row r="275" spans="1:13">
      <c r="A275" s="1" t="s">
        <v>1035</v>
      </c>
      <c r="B275" s="2">
        <f>SUBTOTAL(103,TJULIO4661019[CARGO])</f>
        <v>267</v>
      </c>
      <c r="C275" s="3"/>
      <c r="D275" s="3"/>
      <c r="E275" s="3"/>
      <c r="F275" s="3"/>
      <c r="G275" s="39">
        <f>SUBTOTAL(109,TJULIO4661019[INGRESO BRUTO])</f>
        <v>15041533.33</v>
      </c>
      <c r="H275" s="4">
        <f>SUBTOTAL(109,TJULIO4661019[ISR])</f>
        <v>718987.88000000024</v>
      </c>
      <c r="I275" s="4">
        <f>SUBTOTAL(109,TJULIO4661019[SFS])</f>
        <v>457262.61000000016</v>
      </c>
      <c r="J275" s="4">
        <f>SUBTOTAL(109,TJULIO4661019[AFP])</f>
        <v>431692.02000000019</v>
      </c>
      <c r="K275" s="4">
        <f>SUBTOTAL(109,TJULIO4661019[OTROS DESC])</f>
        <v>292583.64000000019</v>
      </c>
      <c r="L275" s="4">
        <f>SUBTOTAL(109,TJULIO4661019[INGRESO NETO])</f>
        <v>13141007.180000005</v>
      </c>
      <c r="M275" s="4"/>
    </row>
    <row r="276" spans="1:13">
      <c r="A276" s="1"/>
      <c r="B276" s="2"/>
      <c r="C276" s="3"/>
      <c r="D276" s="3"/>
      <c r="E276" s="3"/>
      <c r="F276" s="3"/>
      <c r="G276" s="39"/>
      <c r="H276" s="4"/>
      <c r="I276" s="4"/>
      <c r="J276" s="4"/>
      <c r="K276" s="4"/>
      <c r="L276" s="4"/>
      <c r="M276" s="4"/>
    </row>
    <row r="277" spans="1:13">
      <c r="A277" s="1"/>
      <c r="B277" s="2"/>
      <c r="C277" s="3"/>
      <c r="D277" s="3"/>
      <c r="E277" s="3"/>
      <c r="F277" s="3"/>
      <c r="G277" s="39"/>
      <c r="H277" s="4"/>
      <c r="I277" s="4"/>
      <c r="J277" s="4"/>
      <c r="K277" s="4"/>
      <c r="L277" s="4"/>
      <c r="M277" s="4"/>
    </row>
    <row r="278" spans="1:13">
      <c r="A278" s="1"/>
      <c r="B278" s="2"/>
      <c r="C278" s="3"/>
      <c r="D278" s="3"/>
      <c r="E278" s="3"/>
      <c r="F278" s="3"/>
      <c r="G278" s="39"/>
      <c r="H278" s="4"/>
      <c r="I278" s="4"/>
      <c r="J278" s="4"/>
      <c r="K278" s="4"/>
      <c r="L278" s="4"/>
      <c r="M278" s="4"/>
    </row>
    <row r="279" spans="1:13">
      <c r="A279" s="1"/>
      <c r="B279" s="2"/>
      <c r="C279" s="3"/>
      <c r="D279" s="3"/>
      <c r="E279" s="3"/>
      <c r="F279" s="3"/>
      <c r="G279" s="39"/>
      <c r="H279" s="4"/>
      <c r="I279" s="4"/>
      <c r="J279" s="4"/>
      <c r="K279" s="4"/>
      <c r="L279" s="4"/>
      <c r="M279" s="4"/>
    </row>
    <row r="280" spans="1:13">
      <c r="A280" s="1"/>
      <c r="B280" s="2"/>
      <c r="C280" s="3"/>
      <c r="D280" s="3"/>
      <c r="E280" s="3"/>
      <c r="F280" s="3"/>
      <c r="G280" s="39"/>
      <c r="H280" s="4"/>
      <c r="I280" s="4"/>
      <c r="J280" s="4"/>
      <c r="K280" s="4"/>
      <c r="L280" s="4"/>
      <c r="M280" s="4"/>
    </row>
    <row r="281" spans="1:13">
      <c r="A281" s="1"/>
      <c r="B281" s="2"/>
      <c r="C281" s="3"/>
      <c r="D281" s="3"/>
      <c r="E281" s="3"/>
      <c r="F281" s="3"/>
      <c r="G281" s="39"/>
      <c r="H281" s="4"/>
      <c r="I281" s="4"/>
      <c r="J281" s="4"/>
      <c r="K281" s="4"/>
      <c r="L281" s="4"/>
      <c r="M281" s="4"/>
    </row>
    <row r="282" spans="1:13">
      <c r="A282" s="23" t="s">
        <v>3172</v>
      </c>
      <c r="B282" s="5"/>
      <c r="C282" s="36"/>
      <c r="D282" s="8"/>
      <c r="E282" s="12"/>
      <c r="F282" s="12"/>
      <c r="G282" s="51"/>
      <c r="H282" s="52"/>
      <c r="I282" s="52"/>
      <c r="J282" s="52"/>
      <c r="K282" s="52"/>
      <c r="L282" s="52"/>
      <c r="M282" s="11"/>
    </row>
    <row r="283" spans="1:13">
      <c r="A283" s="42" t="s">
        <v>3139</v>
      </c>
      <c r="B283" s="5"/>
      <c r="C283" s="36"/>
      <c r="D283" s="8"/>
      <c r="E283" s="12"/>
      <c r="F283" s="12"/>
      <c r="G283" s="51"/>
      <c r="H283" s="52"/>
      <c r="I283" s="52"/>
      <c r="J283" s="52"/>
      <c r="K283" s="52"/>
      <c r="L283" s="52"/>
      <c r="M283" s="11"/>
    </row>
    <row r="284" spans="1:13">
      <c r="A284" s="5"/>
      <c r="B284" s="5"/>
      <c r="C284" s="36"/>
      <c r="D284" s="8"/>
      <c r="E284" s="12"/>
      <c r="F284" s="12"/>
      <c r="G284" s="51"/>
      <c r="H284" s="52"/>
      <c r="I284" s="52"/>
      <c r="J284" s="52"/>
      <c r="K284" s="52"/>
      <c r="L284" s="52"/>
      <c r="M284" s="11"/>
    </row>
    <row r="285" spans="1:13">
      <c r="A285" s="5"/>
      <c r="B285" s="5"/>
      <c r="C285" s="36"/>
      <c r="D285" s="8"/>
      <c r="E285" s="12"/>
      <c r="F285" s="12"/>
      <c r="G285" s="51"/>
      <c r="H285" s="52"/>
      <c r="I285" s="52"/>
      <c r="J285" s="52"/>
      <c r="K285" s="52"/>
      <c r="L285" s="52"/>
      <c r="M285" s="11"/>
    </row>
    <row r="286" spans="1:13">
      <c r="A286" s="5"/>
      <c r="B286" s="5"/>
      <c r="C286" s="36"/>
      <c r="D286" s="8"/>
      <c r="E286" s="12"/>
      <c r="F286" s="12"/>
      <c r="G286" s="51"/>
      <c r="H286" s="52"/>
      <c r="I286" s="52"/>
      <c r="J286" s="52"/>
      <c r="K286" s="52"/>
      <c r="L286" s="52"/>
      <c r="M286" s="11"/>
    </row>
    <row r="287" spans="1:13">
      <c r="A287" s="5"/>
      <c r="B287" s="5"/>
      <c r="C287" s="36"/>
      <c r="D287" s="8"/>
      <c r="E287" s="12"/>
      <c r="F287" s="12"/>
      <c r="G287" s="51"/>
      <c r="H287" s="52"/>
      <c r="I287" s="52"/>
      <c r="J287" s="52"/>
      <c r="K287" s="52"/>
      <c r="L287" s="52"/>
      <c r="M287" s="11"/>
    </row>
    <row r="288" spans="1:13">
      <c r="A288" s="5"/>
      <c r="B288" s="5"/>
      <c r="C288" s="36"/>
      <c r="D288" s="8"/>
      <c r="E288" s="12"/>
      <c r="F288" s="12"/>
      <c r="G288" s="51"/>
      <c r="H288" s="52"/>
      <c r="I288" s="52"/>
      <c r="J288" s="52"/>
      <c r="K288" s="52"/>
      <c r="L288" s="52"/>
      <c r="M288" s="11"/>
    </row>
    <row r="289" spans="1:13">
      <c r="A289" s="5"/>
      <c r="B289" s="5"/>
      <c r="C289" s="36"/>
      <c r="D289" s="8"/>
      <c r="E289" s="12"/>
      <c r="F289" s="12"/>
      <c r="G289" s="51"/>
      <c r="H289" s="52"/>
      <c r="I289" s="52"/>
      <c r="J289" s="52"/>
      <c r="K289" s="52"/>
      <c r="L289" s="52"/>
      <c r="M289" s="11"/>
    </row>
    <row r="290" spans="1:13">
      <c r="A290" s="5"/>
      <c r="B290" s="5"/>
      <c r="C290" s="36"/>
      <c r="D290" s="8"/>
      <c r="E290" s="12"/>
      <c r="F290" s="12"/>
      <c r="G290" s="51"/>
      <c r="H290" s="52"/>
      <c r="I290" s="52"/>
      <c r="J290" s="52"/>
      <c r="K290" s="52"/>
      <c r="L290" s="52"/>
      <c r="M290" s="11"/>
    </row>
    <row r="291" spans="1:13">
      <c r="A291" s="5"/>
      <c r="B291" s="5"/>
      <c r="C291" s="36"/>
      <c r="D291" s="8"/>
      <c r="E291" s="12"/>
      <c r="F291" s="12"/>
      <c r="G291" s="51"/>
      <c r="H291" s="52"/>
      <c r="I291" s="52"/>
      <c r="J291" s="52"/>
      <c r="K291" s="52"/>
      <c r="L291" s="52"/>
      <c r="M291" s="11"/>
    </row>
    <row r="292" spans="1:13">
      <c r="A292" s="5"/>
      <c r="B292" s="5"/>
      <c r="C292" s="36"/>
      <c r="D292" s="8"/>
      <c r="E292" s="12"/>
      <c r="F292" s="12"/>
      <c r="G292" s="51"/>
      <c r="H292" s="52"/>
      <c r="I292" s="52"/>
      <c r="J292" s="52"/>
      <c r="K292" s="52"/>
      <c r="L292" s="52"/>
      <c r="M292" s="11"/>
    </row>
    <row r="293" spans="1:13">
      <c r="A293" s="5"/>
      <c r="B293" s="5"/>
      <c r="C293" s="36"/>
      <c r="D293" s="8"/>
      <c r="E293" s="12"/>
      <c r="F293" s="12"/>
      <c r="G293" s="51"/>
      <c r="H293" s="52"/>
      <c r="I293" s="52"/>
      <c r="J293" s="52"/>
      <c r="K293" s="52"/>
      <c r="L293" s="52"/>
      <c r="M293" s="11"/>
    </row>
    <row r="294" spans="1:13">
      <c r="A294" s="5"/>
      <c r="B294" s="5"/>
      <c r="C294" s="12"/>
      <c r="D294" s="12"/>
      <c r="E294" s="12"/>
      <c r="H294" s="52"/>
      <c r="I294" s="52"/>
      <c r="J294" s="52"/>
      <c r="K294" s="52"/>
      <c r="L294" s="52"/>
      <c r="M294" s="11"/>
    </row>
    <row r="295" spans="1:13">
      <c r="A295" s="5"/>
      <c r="B295" s="5"/>
      <c r="C295" s="12"/>
      <c r="D295" s="12"/>
      <c r="E295" s="12"/>
      <c r="H295" s="52"/>
      <c r="I295" s="52"/>
      <c r="J295" s="52"/>
      <c r="K295" s="52"/>
      <c r="L295" s="52"/>
      <c r="M295" s="11"/>
    </row>
    <row r="296" spans="1:13">
      <c r="A296" s="5"/>
      <c r="B296" s="5"/>
      <c r="C296" s="12"/>
      <c r="D296" s="12"/>
      <c r="E296" s="12"/>
      <c r="H296" s="52"/>
      <c r="I296" s="52"/>
      <c r="J296" s="52"/>
      <c r="K296" s="52"/>
      <c r="L296" s="52"/>
      <c r="M296" s="11"/>
    </row>
    <row r="297" spans="1:13">
      <c r="A297" s="5"/>
      <c r="B297" s="5"/>
      <c r="C297" s="12"/>
      <c r="D297" s="12"/>
      <c r="E297" s="12"/>
      <c r="H297" s="52"/>
      <c r="I297" s="52"/>
      <c r="J297" s="52"/>
      <c r="K297" s="52"/>
      <c r="L297" s="52"/>
      <c r="M297" s="11"/>
    </row>
    <row r="298" spans="1:13">
      <c r="A298" s="5"/>
      <c r="B298" s="5"/>
      <c r="C298" s="12"/>
      <c r="D298" s="12"/>
      <c r="E298" s="12"/>
      <c r="H298" s="52"/>
      <c r="I298" s="52"/>
      <c r="J298" s="52"/>
      <c r="K298" s="52"/>
      <c r="L298" s="52"/>
      <c r="M298" s="11"/>
    </row>
    <row r="299" spans="1:13">
      <c r="A299" s="5"/>
      <c r="B299" s="5"/>
      <c r="C299" s="12"/>
      <c r="D299" s="12"/>
      <c r="E299" s="12"/>
      <c r="H299" s="52"/>
      <c r="I299" s="52"/>
      <c r="J299" s="52"/>
      <c r="K299" s="52"/>
      <c r="L299" s="52"/>
      <c r="M299" s="11"/>
    </row>
    <row r="300" spans="1:13">
      <c r="A300" s="5"/>
      <c r="B300" s="5"/>
      <c r="C300" s="12"/>
      <c r="D300" s="12"/>
      <c r="E300" s="12"/>
      <c r="H300" s="52"/>
      <c r="I300" s="52"/>
      <c r="J300" s="52"/>
      <c r="K300" s="52"/>
      <c r="L300" s="52"/>
      <c r="M300" s="11"/>
    </row>
    <row r="301" spans="1:13">
      <c r="A301" s="5"/>
      <c r="B301" s="5"/>
      <c r="C301" s="12"/>
      <c r="D301" s="12"/>
      <c r="E301" s="12"/>
      <c r="H301" s="52"/>
      <c r="I301" s="52"/>
      <c r="J301" s="52"/>
      <c r="K301" s="52"/>
      <c r="L301" s="52"/>
      <c r="M301" s="11"/>
    </row>
    <row r="302" spans="1:13">
      <c r="A302" s="5"/>
      <c r="B302" s="5"/>
      <c r="C302" s="12"/>
      <c r="D302" s="12"/>
      <c r="E302" s="12"/>
      <c r="H302" s="52"/>
      <c r="I302" s="52"/>
      <c r="J302" s="52"/>
      <c r="K302" s="52"/>
      <c r="L302" s="52"/>
      <c r="M302" s="11"/>
    </row>
    <row r="303" spans="1:13">
      <c r="A303" s="5"/>
      <c r="B303" s="5"/>
      <c r="C303" s="12"/>
      <c r="D303" s="12"/>
      <c r="E303" s="12"/>
      <c r="H303" s="52"/>
      <c r="I303" s="52"/>
      <c r="J303" s="52"/>
      <c r="K303" s="52"/>
      <c r="L303" s="52"/>
      <c r="M303" s="11"/>
    </row>
    <row r="304" spans="1:13">
      <c r="A304" s="5"/>
      <c r="B304" s="5"/>
      <c r="C304" s="12"/>
      <c r="D304" s="12"/>
      <c r="E304" s="12"/>
      <c r="H304" s="52"/>
      <c r="I304" s="52"/>
      <c r="J304" s="52"/>
      <c r="K304" s="52"/>
      <c r="L304" s="52"/>
      <c r="M304" s="11"/>
    </row>
    <row r="305" spans="1:13">
      <c r="A305" s="5"/>
      <c r="B305" s="5"/>
      <c r="C305" s="12"/>
      <c r="D305" s="12"/>
      <c r="E305" s="12"/>
      <c r="H305" s="52"/>
      <c r="I305" s="52"/>
      <c r="J305" s="52"/>
      <c r="K305" s="52"/>
      <c r="L305" s="52"/>
      <c r="M305" s="11"/>
    </row>
    <row r="306" spans="1:13">
      <c r="A306" s="5"/>
      <c r="B306" s="5"/>
      <c r="C306" s="12"/>
      <c r="D306" s="12"/>
      <c r="E306" s="12"/>
      <c r="H306" s="52"/>
      <c r="I306" s="52"/>
      <c r="J306" s="52"/>
      <c r="K306" s="52"/>
      <c r="L306" s="52"/>
      <c r="M306" s="11"/>
    </row>
    <row r="307" spans="1:13">
      <c r="A307" s="5"/>
      <c r="B307" s="5"/>
      <c r="C307" s="12"/>
      <c r="D307" s="12"/>
      <c r="E307" s="12"/>
      <c r="H307" s="52"/>
      <c r="I307" s="52"/>
      <c r="J307" s="52"/>
      <c r="K307" s="52"/>
      <c r="L307" s="52"/>
      <c r="M307" s="11"/>
    </row>
    <row r="308" spans="1:13">
      <c r="A308" s="5"/>
      <c r="B308" s="5"/>
      <c r="C308" s="12"/>
      <c r="D308" s="12"/>
      <c r="E308" s="12"/>
      <c r="H308" s="52"/>
      <c r="I308" s="52"/>
      <c r="J308" s="52"/>
      <c r="K308" s="52"/>
      <c r="L308" s="52"/>
      <c r="M308" s="11"/>
    </row>
    <row r="309" spans="1:13">
      <c r="A309" s="5"/>
      <c r="B309" s="5"/>
      <c r="C309" s="12"/>
      <c r="D309" s="12"/>
      <c r="E309" s="12"/>
      <c r="H309" s="52"/>
      <c r="I309" s="52"/>
      <c r="J309" s="52"/>
      <c r="K309" s="52"/>
      <c r="L309" s="52"/>
      <c r="M309" s="11"/>
    </row>
    <row r="310" spans="1:13">
      <c r="A310" s="5"/>
      <c r="B310" s="5"/>
      <c r="C310" s="12"/>
      <c r="D310" s="12"/>
      <c r="E310" s="12"/>
      <c r="H310" s="52"/>
      <c r="I310" s="52"/>
      <c r="J310" s="52"/>
      <c r="K310" s="52"/>
      <c r="L310" s="52"/>
      <c r="M310" s="11"/>
    </row>
    <row r="311" spans="1:13">
      <c r="A311" s="5"/>
      <c r="B311" s="5"/>
      <c r="C311" s="12"/>
      <c r="D311" s="12"/>
      <c r="E311" s="12"/>
      <c r="H311" s="52"/>
      <c r="I311" s="52"/>
      <c r="J311" s="52"/>
      <c r="K311" s="52"/>
      <c r="L311" s="52"/>
      <c r="M311" s="11"/>
    </row>
    <row r="312" spans="1:13">
      <c r="A312" s="5"/>
      <c r="B312" s="5"/>
      <c r="C312" s="12"/>
      <c r="D312" s="12"/>
      <c r="E312" s="12"/>
      <c r="H312" s="52"/>
      <c r="I312" s="52"/>
      <c r="J312" s="52"/>
      <c r="K312" s="52"/>
      <c r="L312" s="52"/>
      <c r="M312" s="11"/>
    </row>
    <row r="313" spans="1:13">
      <c r="A313" s="5"/>
      <c r="B313" s="5"/>
      <c r="C313" s="12"/>
      <c r="D313" s="12"/>
      <c r="E313" s="12"/>
      <c r="H313" s="52"/>
      <c r="I313" s="52"/>
      <c r="J313" s="52"/>
      <c r="K313" s="52"/>
      <c r="L313" s="52"/>
      <c r="M313" s="11"/>
    </row>
    <row r="314" spans="1:13">
      <c r="A314" s="5"/>
      <c r="B314" s="5"/>
      <c r="C314" s="12"/>
      <c r="D314" s="12"/>
      <c r="E314" s="12"/>
      <c r="H314" s="52"/>
      <c r="I314" s="52"/>
      <c r="J314" s="52"/>
      <c r="K314" s="52"/>
      <c r="L314" s="52"/>
      <c r="M314" s="11"/>
    </row>
    <row r="315" spans="1:13">
      <c r="A315" s="5"/>
      <c r="B315" s="5"/>
      <c r="C315" s="12"/>
      <c r="D315" s="12"/>
      <c r="E315" s="12"/>
      <c r="H315" s="52"/>
      <c r="I315" s="52"/>
      <c r="J315" s="52"/>
      <c r="K315" s="52"/>
      <c r="L315" s="52"/>
      <c r="M315" s="11"/>
    </row>
    <row r="316" spans="1:13">
      <c r="A316" s="5"/>
      <c r="B316" s="5"/>
      <c r="C316" s="12"/>
      <c r="D316" s="12"/>
      <c r="E316" s="12"/>
      <c r="H316" s="52"/>
      <c r="I316" s="52"/>
      <c r="J316" s="52"/>
      <c r="K316" s="52"/>
      <c r="L316" s="52"/>
      <c r="M316" s="11"/>
    </row>
    <row r="317" spans="1:13">
      <c r="A317" s="5"/>
      <c r="B317" s="5"/>
      <c r="C317" s="12"/>
      <c r="D317" s="12"/>
      <c r="E317" s="12"/>
      <c r="H317" s="52"/>
      <c r="I317" s="52"/>
      <c r="J317" s="52"/>
      <c r="K317" s="52"/>
      <c r="L317" s="52"/>
      <c r="M317" s="11"/>
    </row>
    <row r="318" spans="1:13">
      <c r="A318" s="5"/>
      <c r="B318" s="5"/>
      <c r="C318" s="12"/>
      <c r="D318" s="12"/>
      <c r="E318" s="12"/>
      <c r="H318" s="52"/>
      <c r="I318" s="52"/>
      <c r="J318" s="52"/>
      <c r="K318" s="52"/>
      <c r="L318" s="52"/>
      <c r="M318" s="11"/>
    </row>
    <row r="319" spans="1:13">
      <c r="A319" s="5"/>
      <c r="B319" s="5"/>
      <c r="C319" s="12"/>
      <c r="D319" s="12"/>
      <c r="E319" s="12"/>
      <c r="H319" s="52"/>
      <c r="I319" s="52"/>
      <c r="J319" s="52"/>
      <c r="K319" s="52"/>
      <c r="L319" s="52"/>
      <c r="M319" s="11"/>
    </row>
    <row r="320" spans="1:13">
      <c r="A320" s="5"/>
      <c r="B320" s="5"/>
      <c r="C320" s="12"/>
      <c r="D320" s="12"/>
      <c r="E320" s="12"/>
      <c r="H320" s="52"/>
      <c r="I320" s="52"/>
      <c r="J320" s="52"/>
      <c r="K320" s="52"/>
      <c r="L320" s="52"/>
      <c r="M320" s="11"/>
    </row>
    <row r="321" spans="1:13">
      <c r="A321" s="5"/>
      <c r="B321" s="5"/>
      <c r="C321" s="12"/>
      <c r="D321" s="12"/>
      <c r="E321" s="12"/>
      <c r="H321" s="52"/>
      <c r="I321" s="52"/>
      <c r="J321" s="52"/>
      <c r="K321" s="52"/>
      <c r="L321" s="52"/>
      <c r="M321" s="11"/>
    </row>
    <row r="322" spans="1:13">
      <c r="A322" s="5"/>
      <c r="B322" s="5"/>
      <c r="C322" s="12"/>
      <c r="D322" s="12"/>
      <c r="E322" s="12"/>
      <c r="H322" s="52"/>
      <c r="I322" s="52"/>
      <c r="J322" s="52"/>
      <c r="K322" s="52"/>
      <c r="L322" s="52"/>
      <c r="M322" s="11"/>
    </row>
    <row r="323" spans="1:13">
      <c r="A323" s="5"/>
      <c r="B323" s="5"/>
      <c r="C323" s="12"/>
      <c r="D323" s="12"/>
      <c r="E323" s="12"/>
      <c r="H323" s="52"/>
      <c r="I323" s="52"/>
      <c r="J323" s="52"/>
      <c r="K323" s="52"/>
      <c r="L323" s="52"/>
      <c r="M323" s="11"/>
    </row>
    <row r="324" spans="1:13">
      <c r="A324" s="5"/>
      <c r="B324" s="5"/>
      <c r="C324" s="12"/>
      <c r="D324" s="12"/>
      <c r="E324" s="12"/>
      <c r="H324" s="52"/>
      <c r="I324" s="52"/>
      <c r="J324" s="52"/>
      <c r="K324" s="52"/>
      <c r="L324" s="52"/>
      <c r="M324" s="11"/>
    </row>
    <row r="325" spans="1:13">
      <c r="A325" s="5"/>
      <c r="B325" s="5"/>
      <c r="C325" s="12"/>
      <c r="D325" s="12"/>
      <c r="E325" s="12"/>
      <c r="H325" s="52"/>
      <c r="I325" s="52"/>
      <c r="J325" s="52"/>
      <c r="K325" s="52"/>
      <c r="L325" s="52"/>
      <c r="M325" s="11"/>
    </row>
    <row r="326" spans="1:13">
      <c r="A326" s="5"/>
      <c r="B326" s="5"/>
      <c r="C326" s="12"/>
      <c r="D326" s="12"/>
      <c r="E326" s="12"/>
      <c r="H326" s="52"/>
      <c r="I326" s="52"/>
      <c r="J326" s="52"/>
      <c r="K326" s="52"/>
      <c r="L326" s="52"/>
      <c r="M326" s="11"/>
    </row>
    <row r="327" spans="1:13">
      <c r="A327" s="5"/>
      <c r="B327" s="5"/>
      <c r="C327" s="12"/>
      <c r="D327" s="12"/>
      <c r="E327" s="12"/>
      <c r="H327" s="52"/>
      <c r="I327" s="52"/>
      <c r="J327" s="52"/>
      <c r="K327" s="52"/>
      <c r="L327" s="52"/>
      <c r="M327" s="11"/>
    </row>
    <row r="328" spans="1:13">
      <c r="A328" s="5"/>
      <c r="B328" s="5"/>
      <c r="C328" s="12"/>
      <c r="D328" s="12"/>
      <c r="E328" s="12"/>
      <c r="H328" s="52"/>
      <c r="I328" s="52"/>
      <c r="J328" s="52"/>
      <c r="K328" s="52"/>
      <c r="L328" s="52"/>
      <c r="M328" s="11"/>
    </row>
    <row r="329" spans="1:13">
      <c r="A329" s="5"/>
      <c r="B329" s="5"/>
      <c r="C329" s="12"/>
      <c r="D329" s="12"/>
      <c r="E329" s="12"/>
      <c r="H329" s="52"/>
      <c r="I329" s="52"/>
      <c r="J329" s="52"/>
      <c r="K329" s="52"/>
      <c r="L329" s="52"/>
      <c r="M329" s="11"/>
    </row>
    <row r="330" spans="1:13">
      <c r="A330" s="5"/>
      <c r="B330" s="5"/>
      <c r="C330" s="12"/>
      <c r="D330" s="12"/>
      <c r="E330" s="12"/>
      <c r="H330" s="52"/>
      <c r="I330" s="52"/>
      <c r="J330" s="52"/>
      <c r="K330" s="52"/>
      <c r="L330" s="52"/>
      <c r="M330" s="11"/>
    </row>
    <row r="331" spans="1:13">
      <c r="A331" s="5"/>
      <c r="B331" s="5"/>
      <c r="C331" s="12"/>
      <c r="D331" s="12"/>
      <c r="E331" s="12"/>
      <c r="H331" s="52"/>
      <c r="I331" s="52"/>
      <c r="J331" s="52"/>
      <c r="K331" s="52"/>
      <c r="L331" s="52"/>
      <c r="M331" s="11"/>
    </row>
    <row r="332" spans="1:13">
      <c r="A332" s="5"/>
      <c r="B332" s="5"/>
      <c r="C332" s="12"/>
      <c r="D332" s="12"/>
      <c r="E332" s="12"/>
      <c r="H332" s="52"/>
      <c r="I332" s="52"/>
      <c r="J332" s="52"/>
      <c r="K332" s="52"/>
      <c r="L332" s="52"/>
      <c r="M332" s="11"/>
    </row>
    <row r="333" spans="1:13">
      <c r="A333" s="5"/>
      <c r="B333" s="5"/>
      <c r="C333" s="12"/>
      <c r="D333" s="12"/>
      <c r="E333" s="12"/>
      <c r="H333" s="52"/>
      <c r="I333" s="52"/>
      <c r="J333" s="52"/>
      <c r="K333" s="52"/>
      <c r="L333" s="52"/>
      <c r="M333" s="11"/>
    </row>
    <row r="334" spans="1:13">
      <c r="A334" s="5"/>
      <c r="B334" s="5"/>
      <c r="C334" s="12"/>
      <c r="D334" s="12"/>
      <c r="E334" s="12"/>
      <c r="H334" s="52"/>
      <c r="I334" s="52"/>
      <c r="J334" s="52"/>
      <c r="K334" s="52"/>
      <c r="L334" s="52"/>
      <c r="M334" s="11"/>
    </row>
    <row r="335" spans="1:13">
      <c r="A335" s="5"/>
      <c r="B335" s="5"/>
      <c r="C335" s="12"/>
      <c r="D335" s="12"/>
      <c r="E335" s="12"/>
      <c r="H335" s="52"/>
      <c r="I335" s="52"/>
      <c r="J335" s="52"/>
      <c r="K335" s="52"/>
      <c r="L335" s="52"/>
      <c r="M335" s="11"/>
    </row>
    <row r="336" spans="1:13">
      <c r="A336" s="5"/>
      <c r="B336" s="5"/>
      <c r="C336" s="12"/>
      <c r="D336" s="12"/>
      <c r="E336" s="12"/>
      <c r="H336" s="52"/>
      <c r="I336" s="52"/>
      <c r="J336" s="52"/>
      <c r="K336" s="52"/>
      <c r="L336" s="52"/>
      <c r="M336" s="11"/>
    </row>
    <row r="337" spans="1:13">
      <c r="A337" s="5"/>
      <c r="B337" s="5"/>
      <c r="C337" s="12"/>
      <c r="D337" s="12"/>
      <c r="E337" s="12"/>
      <c r="H337" s="52"/>
      <c r="I337" s="52"/>
      <c r="J337" s="52"/>
      <c r="K337" s="52"/>
      <c r="L337" s="52"/>
      <c r="M337" s="11"/>
    </row>
    <row r="338" spans="1:13">
      <c r="A338" s="5"/>
      <c r="B338" s="5"/>
      <c r="C338" s="12"/>
      <c r="D338" s="12"/>
      <c r="E338" s="12"/>
      <c r="H338" s="52"/>
      <c r="I338" s="52"/>
      <c r="J338" s="52"/>
      <c r="K338" s="52"/>
      <c r="L338" s="52"/>
      <c r="M338" s="11"/>
    </row>
    <row r="339" spans="1:13">
      <c r="A339" s="5"/>
      <c r="B339" s="5"/>
      <c r="C339" s="12"/>
      <c r="D339" s="12"/>
      <c r="E339" s="12"/>
      <c r="H339" s="52"/>
      <c r="I339" s="52"/>
      <c r="J339" s="52"/>
      <c r="K339" s="52"/>
      <c r="L339" s="52"/>
      <c r="M339" s="11"/>
    </row>
    <row r="340" spans="1:13">
      <c r="A340" s="5"/>
      <c r="B340" s="5"/>
      <c r="C340" s="12"/>
      <c r="D340" s="12"/>
      <c r="E340" s="12"/>
      <c r="H340" s="52"/>
      <c r="I340" s="52"/>
      <c r="J340" s="52"/>
      <c r="K340" s="52"/>
      <c r="L340" s="52"/>
      <c r="M340" s="11"/>
    </row>
    <row r="341" spans="1:13">
      <c r="A341" s="5"/>
      <c r="B341" s="5"/>
      <c r="C341" s="12"/>
      <c r="D341" s="12"/>
      <c r="E341" s="12"/>
      <c r="H341" s="52"/>
      <c r="I341" s="52"/>
      <c r="J341" s="52"/>
      <c r="K341" s="52"/>
      <c r="L341" s="52"/>
      <c r="M341" s="11"/>
    </row>
    <row r="342" spans="1:13">
      <c r="A342" s="5"/>
      <c r="B342" s="5"/>
      <c r="C342" s="12"/>
      <c r="D342" s="12"/>
      <c r="E342" s="12"/>
      <c r="H342" s="52"/>
      <c r="I342" s="52"/>
      <c r="J342" s="52"/>
      <c r="K342" s="52"/>
      <c r="L342" s="52"/>
      <c r="M342" s="11"/>
    </row>
    <row r="343" spans="1:13">
      <c r="A343" s="5"/>
      <c r="B343" s="5"/>
      <c r="C343" s="12"/>
      <c r="D343" s="12"/>
      <c r="E343" s="12"/>
      <c r="H343" s="52"/>
      <c r="I343" s="52"/>
      <c r="J343" s="52"/>
      <c r="K343" s="52"/>
      <c r="L343" s="52"/>
      <c r="M343" s="11"/>
    </row>
    <row r="344" spans="1:13">
      <c r="A344" s="5"/>
      <c r="B344" s="5"/>
      <c r="C344" s="12"/>
      <c r="D344" s="12"/>
      <c r="E344" s="12"/>
      <c r="H344" s="52"/>
      <c r="I344" s="52"/>
      <c r="J344" s="52"/>
      <c r="K344" s="52"/>
      <c r="L344" s="52"/>
      <c r="M344" s="11"/>
    </row>
    <row r="345" spans="1:13">
      <c r="A345" s="5"/>
      <c r="B345" s="5"/>
      <c r="C345" s="12"/>
      <c r="D345" s="12"/>
      <c r="E345" s="12"/>
      <c r="H345" s="52"/>
      <c r="I345" s="52"/>
      <c r="J345" s="52"/>
      <c r="K345" s="52"/>
      <c r="L345" s="52"/>
      <c r="M345" s="11"/>
    </row>
    <row r="346" spans="1:13">
      <c r="A346" s="5"/>
      <c r="B346" s="5"/>
      <c r="C346" s="12"/>
      <c r="D346" s="12"/>
      <c r="E346" s="12"/>
      <c r="H346" s="52"/>
      <c r="I346" s="52"/>
      <c r="J346" s="52"/>
      <c r="K346" s="52"/>
      <c r="L346" s="52"/>
      <c r="M346" s="11"/>
    </row>
    <row r="347" spans="1:13">
      <c r="A347" s="5"/>
      <c r="B347" s="5"/>
      <c r="C347" s="12"/>
      <c r="D347" s="12"/>
      <c r="E347" s="12"/>
      <c r="H347" s="52"/>
      <c r="I347" s="52"/>
      <c r="J347" s="52"/>
      <c r="K347" s="52"/>
      <c r="L347" s="52"/>
      <c r="M347" s="11"/>
    </row>
    <row r="348" spans="1:13">
      <c r="A348" s="5"/>
      <c r="B348" s="5"/>
      <c r="C348" s="12"/>
      <c r="D348" s="12"/>
      <c r="E348" s="12"/>
      <c r="H348" s="52"/>
      <c r="I348" s="52"/>
      <c r="J348" s="52"/>
      <c r="K348" s="52"/>
      <c r="L348" s="52"/>
      <c r="M348" s="11"/>
    </row>
    <row r="349" spans="1:13">
      <c r="A349" s="5"/>
      <c r="B349" s="5"/>
      <c r="C349" s="12"/>
      <c r="D349" s="12"/>
      <c r="E349" s="12"/>
      <c r="H349" s="52"/>
      <c r="I349" s="52"/>
      <c r="J349" s="52"/>
      <c r="K349" s="52"/>
      <c r="L349" s="52"/>
      <c r="M349" s="11"/>
    </row>
    <row r="350" spans="1:13">
      <c r="A350" s="5"/>
      <c r="B350" s="5"/>
      <c r="C350" s="12"/>
      <c r="D350" s="12"/>
      <c r="E350" s="12"/>
      <c r="H350" s="52"/>
      <c r="I350" s="52"/>
      <c r="J350" s="52"/>
      <c r="K350" s="52"/>
      <c r="L350" s="52"/>
      <c r="M350" s="11"/>
    </row>
    <row r="351" spans="1:13">
      <c r="A351" s="5"/>
      <c r="B351" s="5"/>
      <c r="C351" s="12"/>
      <c r="D351" s="12"/>
      <c r="E351" s="12"/>
      <c r="H351" s="52"/>
      <c r="I351" s="52"/>
      <c r="J351" s="52"/>
      <c r="K351" s="52"/>
      <c r="L351" s="52"/>
      <c r="M351" s="11"/>
    </row>
    <row r="352" spans="1:13">
      <c r="A352" s="5"/>
      <c r="B352" s="5"/>
      <c r="C352" s="12"/>
      <c r="D352" s="12"/>
      <c r="E352" s="12"/>
      <c r="H352" s="52"/>
      <c r="I352" s="52"/>
      <c r="J352" s="52"/>
      <c r="K352" s="52"/>
      <c r="L352" s="52"/>
      <c r="M352" s="11"/>
    </row>
    <row r="353" spans="1:13">
      <c r="A353" s="5"/>
      <c r="B353" s="5"/>
      <c r="C353" s="12"/>
      <c r="D353" s="12"/>
      <c r="E353" s="12"/>
      <c r="H353" s="52"/>
      <c r="I353" s="52"/>
      <c r="J353" s="52"/>
      <c r="K353" s="52"/>
      <c r="L353" s="52"/>
      <c r="M353" s="11"/>
    </row>
    <row r="354" spans="1:13">
      <c r="A354" s="5"/>
      <c r="B354" s="5"/>
      <c r="C354" s="12"/>
      <c r="D354" s="12"/>
      <c r="E354" s="12"/>
      <c r="H354" s="52"/>
      <c r="I354" s="52"/>
      <c r="J354" s="52"/>
      <c r="K354" s="52"/>
      <c r="L354" s="52"/>
      <c r="M354" s="11"/>
    </row>
    <row r="355" spans="1:13">
      <c r="A355" s="5"/>
      <c r="B355" s="5"/>
      <c r="C355" s="12"/>
      <c r="D355" s="12"/>
      <c r="E355" s="12"/>
      <c r="H355" s="52"/>
      <c r="I355" s="52"/>
      <c r="J355" s="52"/>
      <c r="K355" s="52"/>
      <c r="L355" s="52"/>
      <c r="M355" s="11"/>
    </row>
    <row r="356" spans="1:13">
      <c r="A356" s="5"/>
      <c r="B356" s="5"/>
      <c r="C356" s="12"/>
      <c r="D356" s="12"/>
      <c r="E356" s="12"/>
      <c r="H356" s="52"/>
      <c r="I356" s="52"/>
      <c r="J356" s="52"/>
      <c r="K356" s="52"/>
      <c r="L356" s="52"/>
      <c r="M356" s="11"/>
    </row>
    <row r="357" spans="1:13">
      <c r="A357" s="5"/>
      <c r="B357" s="5"/>
      <c r="C357" s="12"/>
      <c r="D357" s="12"/>
      <c r="E357" s="12"/>
      <c r="H357" s="52"/>
      <c r="I357" s="52"/>
      <c r="J357" s="52"/>
      <c r="K357" s="52"/>
      <c r="L357" s="52"/>
      <c r="M357" s="11"/>
    </row>
    <row r="358" spans="1:13">
      <c r="A358" s="5"/>
      <c r="B358" s="5"/>
      <c r="C358" s="12"/>
      <c r="D358" s="12"/>
      <c r="E358" s="12"/>
      <c r="H358" s="52"/>
      <c r="I358" s="52"/>
      <c r="J358" s="52"/>
      <c r="K358" s="52"/>
      <c r="L358" s="52"/>
      <c r="M358" s="11"/>
    </row>
    <row r="359" spans="1:13">
      <c r="A359" s="5"/>
      <c r="B359" s="5"/>
      <c r="C359" s="12"/>
      <c r="D359" s="12"/>
      <c r="E359" s="12"/>
      <c r="H359" s="52"/>
      <c r="I359" s="52"/>
      <c r="J359" s="52"/>
      <c r="K359" s="52"/>
      <c r="L359" s="52"/>
      <c r="M359" s="11"/>
    </row>
    <row r="360" spans="1:13">
      <c r="A360" s="5"/>
      <c r="B360" s="5"/>
      <c r="C360" s="12"/>
      <c r="D360" s="12"/>
      <c r="E360" s="12"/>
      <c r="H360" s="52"/>
      <c r="I360" s="52"/>
      <c r="J360" s="52"/>
      <c r="K360" s="52"/>
      <c r="L360" s="52"/>
      <c r="M360" s="11"/>
    </row>
    <row r="361" spans="1:13">
      <c r="A361" s="5"/>
      <c r="B361" s="5"/>
      <c r="C361" s="12"/>
      <c r="D361" s="12"/>
      <c r="E361" s="12"/>
      <c r="H361" s="52"/>
      <c r="I361" s="52"/>
      <c r="J361" s="52"/>
      <c r="K361" s="52"/>
      <c r="L361" s="52"/>
      <c r="M361" s="11"/>
    </row>
    <row r="362" spans="1:13">
      <c r="A362" s="5"/>
      <c r="B362" s="5"/>
      <c r="C362" s="12"/>
      <c r="D362" s="12"/>
      <c r="E362" s="12"/>
      <c r="H362" s="52"/>
      <c r="I362" s="52"/>
      <c r="J362" s="52"/>
      <c r="K362" s="52"/>
      <c r="L362" s="52"/>
      <c r="M362" s="11"/>
    </row>
    <row r="363" spans="1:13">
      <c r="A363" s="5"/>
      <c r="B363" s="5"/>
      <c r="C363" s="12"/>
      <c r="D363" s="12"/>
      <c r="E363" s="12"/>
      <c r="H363" s="52"/>
      <c r="I363" s="52"/>
      <c r="J363" s="52"/>
      <c r="K363" s="52"/>
      <c r="L363" s="52"/>
      <c r="M363" s="11"/>
    </row>
    <row r="364" spans="1:13">
      <c r="A364" s="5"/>
      <c r="B364" s="5"/>
      <c r="C364" s="12"/>
      <c r="D364" s="12"/>
      <c r="E364" s="12"/>
      <c r="H364" s="52"/>
      <c r="I364" s="52"/>
      <c r="J364" s="52"/>
      <c r="K364" s="52"/>
      <c r="L364" s="52"/>
      <c r="M364" s="11"/>
    </row>
    <row r="365" spans="1:13">
      <c r="A365" s="5"/>
      <c r="B365" s="5"/>
      <c r="C365" s="12"/>
      <c r="D365" s="12"/>
      <c r="E365" s="12"/>
      <c r="H365" s="52"/>
      <c r="I365" s="52"/>
      <c r="J365" s="52"/>
      <c r="K365" s="52"/>
      <c r="L365" s="52"/>
      <c r="M365" s="11"/>
    </row>
    <row r="366" spans="1:13">
      <c r="A366" s="5"/>
      <c r="B366" s="5"/>
      <c r="C366" s="12"/>
      <c r="D366" s="12"/>
      <c r="E366" s="12"/>
      <c r="H366" s="52"/>
      <c r="I366" s="52"/>
      <c r="J366" s="52"/>
      <c r="K366" s="52"/>
      <c r="L366" s="52"/>
      <c r="M366" s="11"/>
    </row>
    <row r="367" spans="1:13">
      <c r="A367" s="5"/>
      <c r="B367" s="5"/>
      <c r="C367" s="12"/>
      <c r="D367" s="12"/>
      <c r="E367" s="12"/>
      <c r="H367" s="52"/>
      <c r="I367" s="52"/>
      <c r="J367" s="52"/>
      <c r="K367" s="52"/>
      <c r="L367" s="52"/>
      <c r="M367" s="11"/>
    </row>
    <row r="368" spans="1:13">
      <c r="A368" s="5"/>
      <c r="B368" s="5"/>
      <c r="C368" s="12"/>
      <c r="D368" s="12"/>
      <c r="E368" s="12"/>
      <c r="H368" s="52"/>
      <c r="I368" s="52"/>
      <c r="J368" s="52"/>
      <c r="K368" s="52"/>
      <c r="L368" s="52"/>
      <c r="M368" s="11"/>
    </row>
    <row r="369" spans="1:13">
      <c r="A369" s="5"/>
      <c r="B369" s="5"/>
      <c r="C369" s="12"/>
      <c r="D369" s="12"/>
      <c r="E369" s="12"/>
      <c r="H369" s="52"/>
      <c r="I369" s="52"/>
      <c r="J369" s="52"/>
      <c r="K369" s="52"/>
      <c r="L369" s="52"/>
      <c r="M369" s="11"/>
    </row>
    <row r="370" spans="1:13">
      <c r="A370" s="5"/>
      <c r="B370" s="5"/>
      <c r="C370" s="12"/>
      <c r="D370" s="12"/>
      <c r="E370" s="12"/>
      <c r="H370" s="52"/>
      <c r="I370" s="52"/>
      <c r="J370" s="52"/>
      <c r="K370" s="52"/>
      <c r="L370" s="52"/>
      <c r="M370" s="11"/>
    </row>
    <row r="371" spans="1:13">
      <c r="A371" s="5"/>
      <c r="B371" s="5"/>
      <c r="C371" s="12"/>
      <c r="D371" s="12"/>
      <c r="E371" s="12"/>
      <c r="H371" s="52"/>
      <c r="I371" s="52"/>
      <c r="J371" s="52"/>
      <c r="K371" s="52"/>
      <c r="L371" s="52"/>
      <c r="M371" s="11"/>
    </row>
    <row r="372" spans="1:13">
      <c r="A372" s="5"/>
      <c r="B372" s="5"/>
      <c r="C372" s="12"/>
      <c r="D372" s="12"/>
      <c r="E372" s="12"/>
      <c r="H372" s="52"/>
      <c r="I372" s="52"/>
      <c r="J372" s="52"/>
      <c r="K372" s="52"/>
      <c r="L372" s="52"/>
      <c r="M372" s="11"/>
    </row>
    <row r="373" spans="1:13">
      <c r="A373" s="5"/>
      <c r="B373" s="5"/>
      <c r="C373" s="12"/>
      <c r="D373" s="12"/>
      <c r="E373" s="12"/>
      <c r="H373" s="52"/>
      <c r="I373" s="52"/>
      <c r="J373" s="52"/>
      <c r="K373" s="52"/>
      <c r="L373" s="52"/>
      <c r="M373" s="11"/>
    </row>
    <row r="374" spans="1:13">
      <c r="A374" s="5"/>
      <c r="B374" s="5"/>
      <c r="C374" s="12"/>
      <c r="D374" s="12"/>
      <c r="E374" s="12"/>
      <c r="H374" s="52"/>
      <c r="I374" s="52"/>
      <c r="J374" s="52"/>
      <c r="K374" s="52"/>
      <c r="L374" s="52"/>
      <c r="M374" s="11"/>
    </row>
    <row r="375" spans="1:13">
      <c r="A375" s="5"/>
      <c r="B375" s="5"/>
      <c r="C375" s="12"/>
      <c r="D375" s="12"/>
      <c r="E375" s="12"/>
      <c r="H375" s="52"/>
      <c r="I375" s="52"/>
      <c r="J375" s="52"/>
      <c r="K375" s="52"/>
      <c r="L375" s="52"/>
      <c r="M375" s="11"/>
    </row>
    <row r="376" spans="1:13">
      <c r="A376" s="5"/>
      <c r="B376" s="5"/>
      <c r="C376" s="12"/>
      <c r="D376" s="12"/>
      <c r="E376" s="12"/>
      <c r="H376" s="52"/>
      <c r="I376" s="52"/>
      <c r="J376" s="52"/>
      <c r="K376" s="52"/>
      <c r="L376" s="52"/>
      <c r="M376" s="11"/>
    </row>
    <row r="377" spans="1:13">
      <c r="A377" s="5"/>
      <c r="B377" s="5"/>
      <c r="C377" s="12"/>
      <c r="D377" s="12"/>
      <c r="E377" s="12"/>
      <c r="H377" s="52"/>
      <c r="I377" s="52"/>
      <c r="J377" s="52"/>
      <c r="K377" s="52"/>
      <c r="L377" s="52"/>
      <c r="M377" s="11"/>
    </row>
    <row r="378" spans="1:13">
      <c r="A378" s="5"/>
      <c r="B378" s="5"/>
      <c r="C378" s="12"/>
      <c r="D378" s="12"/>
      <c r="E378" s="12"/>
      <c r="H378" s="52"/>
      <c r="I378" s="52"/>
      <c r="J378" s="52"/>
      <c r="K378" s="52"/>
      <c r="L378" s="52"/>
      <c r="M378" s="11"/>
    </row>
    <row r="379" spans="1:13">
      <c r="A379" s="5"/>
      <c r="B379" s="5"/>
      <c r="C379" s="12"/>
      <c r="D379" s="12"/>
      <c r="E379" s="12"/>
      <c r="H379" s="52"/>
      <c r="I379" s="52"/>
      <c r="J379" s="52"/>
      <c r="K379" s="52"/>
      <c r="L379" s="52"/>
      <c r="M379" s="11"/>
    </row>
    <row r="380" spans="1:13">
      <c r="A380" s="5"/>
      <c r="B380" s="5"/>
      <c r="C380" s="12"/>
      <c r="D380" s="12"/>
      <c r="E380" s="12"/>
      <c r="H380" s="52"/>
      <c r="I380" s="52"/>
      <c r="J380" s="52"/>
      <c r="K380" s="52"/>
      <c r="L380" s="52"/>
      <c r="M380" s="11"/>
    </row>
    <row r="381" spans="1:13">
      <c r="A381" s="5"/>
      <c r="B381" s="5"/>
      <c r="C381" s="12"/>
      <c r="D381" s="12"/>
      <c r="E381" s="12"/>
      <c r="H381" s="52"/>
      <c r="I381" s="52"/>
      <c r="J381" s="52"/>
      <c r="K381" s="52"/>
      <c r="L381" s="52"/>
      <c r="M381" s="11"/>
    </row>
    <row r="382" spans="1:13">
      <c r="A382" s="5"/>
      <c r="B382" s="5"/>
      <c r="C382" s="12"/>
      <c r="D382" s="12"/>
      <c r="E382" s="12"/>
      <c r="H382" s="52"/>
      <c r="I382" s="52"/>
      <c r="J382" s="52"/>
      <c r="K382" s="52"/>
      <c r="L382" s="52"/>
      <c r="M382" s="11"/>
    </row>
    <row r="383" spans="1:13">
      <c r="A383" s="5"/>
      <c r="B383" s="5"/>
      <c r="C383" s="12"/>
      <c r="D383" s="12"/>
      <c r="E383" s="12"/>
      <c r="H383" s="52"/>
      <c r="I383" s="52"/>
      <c r="J383" s="52"/>
      <c r="K383" s="52"/>
      <c r="L383" s="52"/>
      <c r="M383" s="11"/>
    </row>
    <row r="384" spans="1:13">
      <c r="A384" s="5"/>
      <c r="B384" s="5"/>
      <c r="C384" s="12"/>
      <c r="D384" s="12"/>
      <c r="E384" s="12"/>
      <c r="H384" s="52"/>
      <c r="I384" s="52"/>
      <c r="J384" s="52"/>
      <c r="K384" s="52"/>
      <c r="L384" s="52"/>
      <c r="M384" s="11"/>
    </row>
    <row r="385" spans="1:13">
      <c r="A385" s="5"/>
      <c r="B385" s="5"/>
      <c r="C385" s="12"/>
      <c r="D385" s="12"/>
      <c r="E385" s="12"/>
      <c r="H385" s="52"/>
      <c r="I385" s="52"/>
      <c r="J385" s="52"/>
      <c r="K385" s="52"/>
      <c r="L385" s="52"/>
      <c r="M385" s="11"/>
    </row>
    <row r="386" spans="1:13">
      <c r="A386" s="5"/>
      <c r="B386" s="5"/>
      <c r="C386" s="12"/>
      <c r="D386" s="12"/>
      <c r="E386" s="12"/>
      <c r="H386" s="52"/>
      <c r="I386" s="52"/>
      <c r="J386" s="52"/>
      <c r="K386" s="52"/>
      <c r="L386" s="52"/>
      <c r="M386" s="11"/>
    </row>
    <row r="387" spans="1:13">
      <c r="A387" s="5"/>
      <c r="B387" s="5"/>
      <c r="C387" s="12"/>
      <c r="D387" s="12"/>
      <c r="E387" s="12"/>
      <c r="H387" s="52"/>
      <c r="I387" s="52"/>
      <c r="J387" s="52"/>
      <c r="K387" s="52"/>
      <c r="L387" s="52"/>
      <c r="M387" s="11"/>
    </row>
    <row r="388" spans="1:13">
      <c r="A388" s="5"/>
      <c r="B388" s="5"/>
      <c r="C388" s="12"/>
      <c r="D388" s="12"/>
      <c r="E388" s="12"/>
      <c r="H388" s="52"/>
      <c r="I388" s="52"/>
      <c r="J388" s="52"/>
      <c r="K388" s="52"/>
      <c r="L388" s="52"/>
      <c r="M388" s="11"/>
    </row>
    <row r="389" spans="1:13">
      <c r="A389" s="5"/>
      <c r="B389" s="5"/>
      <c r="C389" s="12"/>
      <c r="D389" s="12"/>
      <c r="E389" s="12"/>
      <c r="H389" s="52"/>
      <c r="I389" s="52"/>
      <c r="J389" s="52"/>
      <c r="K389" s="52"/>
      <c r="L389" s="52"/>
      <c r="M389" s="11"/>
    </row>
    <row r="390" spans="1:13">
      <c r="A390" s="5"/>
      <c r="B390" s="5"/>
      <c r="C390" s="12"/>
      <c r="D390" s="12"/>
      <c r="E390" s="12"/>
      <c r="H390" s="52"/>
      <c r="I390" s="52"/>
      <c r="J390" s="52"/>
      <c r="K390" s="52"/>
      <c r="L390" s="52"/>
      <c r="M390" s="11"/>
    </row>
    <row r="391" spans="1:13">
      <c r="A391" s="5"/>
      <c r="B391" s="5"/>
      <c r="C391" s="12"/>
      <c r="D391" s="12"/>
      <c r="E391" s="12"/>
      <c r="H391" s="52"/>
      <c r="I391" s="52"/>
      <c r="J391" s="52"/>
      <c r="K391" s="52"/>
      <c r="L391" s="52"/>
      <c r="M391" s="11"/>
    </row>
    <row r="392" spans="1:13">
      <c r="A392" s="5"/>
      <c r="B392" s="5"/>
      <c r="C392" s="12"/>
      <c r="D392" s="12"/>
      <c r="E392" s="12"/>
      <c r="H392" s="52"/>
      <c r="I392" s="52"/>
      <c r="J392" s="52"/>
      <c r="K392" s="52"/>
      <c r="L392" s="52"/>
      <c r="M392" s="11"/>
    </row>
    <row r="393" spans="1:13">
      <c r="A393" s="5"/>
      <c r="B393" s="5"/>
      <c r="C393" s="12"/>
      <c r="D393" s="12"/>
      <c r="E393" s="12"/>
      <c r="H393" s="52"/>
      <c r="I393" s="52"/>
      <c r="J393" s="52"/>
      <c r="K393" s="52"/>
      <c r="L393" s="52"/>
      <c r="M393" s="11"/>
    </row>
    <row r="394" spans="1:13">
      <c r="A394" s="5"/>
      <c r="B394" s="5"/>
      <c r="C394" s="12"/>
      <c r="D394" s="12"/>
      <c r="E394" s="12"/>
      <c r="H394" s="52"/>
      <c r="I394" s="52"/>
      <c r="J394" s="52"/>
      <c r="K394" s="52"/>
      <c r="L394" s="52"/>
      <c r="M394" s="11"/>
    </row>
    <row r="395" spans="1:13">
      <c r="A395" s="5"/>
      <c r="B395" s="5"/>
      <c r="C395" s="12"/>
      <c r="D395" s="12"/>
      <c r="E395" s="12"/>
      <c r="H395" s="52"/>
      <c r="I395" s="52"/>
      <c r="J395" s="52"/>
      <c r="K395" s="52"/>
      <c r="L395" s="52"/>
      <c r="M395" s="11"/>
    </row>
    <row r="396" spans="1:13">
      <c r="A396" s="5"/>
      <c r="B396" s="5"/>
      <c r="C396" s="12"/>
      <c r="D396" s="12"/>
      <c r="E396" s="12"/>
      <c r="H396" s="52"/>
      <c r="I396" s="52"/>
      <c r="J396" s="52"/>
      <c r="K396" s="52"/>
      <c r="L396" s="52"/>
      <c r="M396" s="11"/>
    </row>
    <row r="397" spans="1:13">
      <c r="A397" s="5"/>
      <c r="B397" s="5"/>
      <c r="C397" s="12"/>
      <c r="D397" s="12"/>
      <c r="E397" s="12"/>
      <c r="H397" s="52"/>
      <c r="I397" s="52"/>
      <c r="J397" s="52"/>
      <c r="K397" s="52"/>
      <c r="L397" s="52"/>
      <c r="M397" s="11"/>
    </row>
    <row r="398" spans="1:13">
      <c r="A398" s="5"/>
      <c r="B398" s="5"/>
      <c r="C398" s="12"/>
      <c r="D398" s="12"/>
      <c r="E398" s="12"/>
      <c r="H398" s="52"/>
      <c r="I398" s="52"/>
      <c r="J398" s="52"/>
      <c r="K398" s="52"/>
      <c r="L398" s="52"/>
      <c r="M398" s="11"/>
    </row>
    <row r="399" spans="1:13">
      <c r="A399" s="5"/>
      <c r="B399" s="5"/>
      <c r="C399" s="12"/>
      <c r="D399" s="12"/>
      <c r="E399" s="12"/>
      <c r="H399" s="52"/>
      <c r="I399" s="52"/>
      <c r="J399" s="52"/>
      <c r="K399" s="52"/>
      <c r="L399" s="52"/>
      <c r="M399" s="11"/>
    </row>
    <row r="400" spans="1:13">
      <c r="A400" s="5"/>
      <c r="B400" s="5"/>
      <c r="C400" s="12"/>
      <c r="D400" s="12"/>
      <c r="E400" s="12"/>
      <c r="H400" s="52"/>
      <c r="I400" s="52"/>
      <c r="J400" s="52"/>
      <c r="K400" s="52"/>
      <c r="L400" s="52"/>
      <c r="M400" s="11"/>
    </row>
    <row r="401" spans="1:13">
      <c r="A401" s="5"/>
      <c r="B401" s="5"/>
      <c r="C401" s="12"/>
      <c r="D401" s="12"/>
      <c r="E401" s="12"/>
      <c r="H401" s="52"/>
      <c r="I401" s="52"/>
      <c r="J401" s="52"/>
      <c r="K401" s="52"/>
      <c r="L401" s="52"/>
      <c r="M401" s="11"/>
    </row>
    <row r="402" spans="1:13">
      <c r="A402" s="5"/>
      <c r="B402" s="5"/>
      <c r="C402" s="12"/>
      <c r="D402" s="12"/>
      <c r="E402" s="12"/>
      <c r="H402" s="52"/>
      <c r="I402" s="52"/>
      <c r="J402" s="52"/>
      <c r="K402" s="52"/>
      <c r="L402" s="52"/>
      <c r="M402" s="11"/>
    </row>
    <row r="403" spans="1:13">
      <c r="A403" s="5"/>
      <c r="B403" s="5"/>
      <c r="C403" s="12"/>
      <c r="D403" s="12"/>
      <c r="E403" s="12"/>
      <c r="H403" s="52"/>
      <c r="I403" s="52"/>
      <c r="J403" s="52"/>
      <c r="K403" s="52"/>
      <c r="L403" s="52"/>
      <c r="M403" s="11"/>
    </row>
    <row r="404" spans="1:13">
      <c r="A404" s="5"/>
      <c r="B404" s="5"/>
      <c r="C404" s="12"/>
      <c r="D404" s="12"/>
      <c r="E404" s="12"/>
      <c r="H404" s="52"/>
      <c r="I404" s="52"/>
      <c r="J404" s="52"/>
      <c r="K404" s="52"/>
      <c r="L404" s="52"/>
      <c r="M404" s="11"/>
    </row>
    <row r="405" spans="1:13">
      <c r="A405" s="5"/>
      <c r="B405" s="5"/>
      <c r="C405" s="12"/>
      <c r="D405" s="12"/>
      <c r="E405" s="12"/>
      <c r="H405" s="52"/>
      <c r="I405" s="52"/>
      <c r="J405" s="52"/>
      <c r="K405" s="52"/>
      <c r="L405" s="52"/>
      <c r="M405" s="11"/>
    </row>
    <row r="406" spans="1:13">
      <c r="A406" s="5"/>
      <c r="B406" s="5"/>
      <c r="C406" s="12"/>
      <c r="D406" s="12"/>
      <c r="E406" s="12"/>
      <c r="H406" s="52"/>
      <c r="I406" s="52"/>
      <c r="J406" s="52"/>
      <c r="K406" s="52"/>
      <c r="L406" s="52"/>
      <c r="M406" s="11"/>
    </row>
    <row r="407" spans="1:13">
      <c r="A407" s="5"/>
      <c r="B407" s="5"/>
      <c r="C407" s="12"/>
      <c r="D407" s="12"/>
      <c r="E407" s="12"/>
      <c r="H407" s="52"/>
      <c r="I407" s="52"/>
      <c r="J407" s="52"/>
      <c r="K407" s="52"/>
      <c r="L407" s="52"/>
      <c r="M407" s="11"/>
    </row>
    <row r="408" spans="1:13">
      <c r="A408" s="5"/>
      <c r="B408" s="5"/>
      <c r="C408" s="12"/>
      <c r="D408" s="12"/>
      <c r="E408" s="12"/>
      <c r="H408" s="52"/>
      <c r="I408" s="52"/>
      <c r="J408" s="52"/>
      <c r="K408" s="52"/>
      <c r="L408" s="52"/>
      <c r="M408" s="11"/>
    </row>
    <row r="409" spans="1:13">
      <c r="A409" s="5"/>
      <c r="B409" s="5"/>
      <c r="C409" s="12"/>
      <c r="D409" s="12"/>
      <c r="E409" s="12"/>
      <c r="H409" s="52"/>
      <c r="I409" s="52"/>
      <c r="J409" s="52"/>
      <c r="K409" s="52"/>
      <c r="L409" s="52"/>
      <c r="M409" s="11"/>
    </row>
    <row r="410" spans="1:13">
      <c r="A410" s="5"/>
      <c r="B410" s="5"/>
      <c r="C410" s="12"/>
      <c r="D410" s="12"/>
      <c r="E410" s="12"/>
      <c r="H410" s="52"/>
      <c r="I410" s="52"/>
      <c r="J410" s="52"/>
      <c r="K410" s="52"/>
      <c r="L410" s="52"/>
      <c r="M410" s="11"/>
    </row>
    <row r="411" spans="1:13">
      <c r="A411" s="5"/>
      <c r="B411" s="5"/>
      <c r="C411" s="12"/>
      <c r="D411" s="12"/>
      <c r="E411" s="12"/>
      <c r="H411" s="52"/>
      <c r="I411" s="52"/>
      <c r="J411" s="52"/>
      <c r="K411" s="52"/>
      <c r="L411" s="52"/>
      <c r="M411" s="11"/>
    </row>
    <row r="412" spans="1:13">
      <c r="A412" s="5"/>
      <c r="B412" s="5"/>
      <c r="C412" s="12"/>
      <c r="D412" s="12"/>
      <c r="E412" s="12"/>
      <c r="H412" s="52"/>
      <c r="I412" s="52"/>
      <c r="J412" s="52"/>
      <c r="K412" s="52"/>
      <c r="L412" s="52"/>
      <c r="M412" s="11"/>
    </row>
    <row r="413" spans="1:13">
      <c r="A413" s="5"/>
      <c r="B413" s="5"/>
      <c r="C413" s="12"/>
      <c r="D413" s="12"/>
      <c r="E413" s="12"/>
      <c r="H413" s="52"/>
      <c r="I413" s="52"/>
      <c r="J413" s="52"/>
      <c r="K413" s="52"/>
      <c r="L413" s="52"/>
      <c r="M413" s="11"/>
    </row>
    <row r="414" spans="1:13">
      <c r="A414" s="5"/>
      <c r="B414" s="5"/>
      <c r="C414" s="12"/>
      <c r="D414" s="12"/>
      <c r="E414" s="12"/>
      <c r="H414" s="52"/>
      <c r="I414" s="52"/>
      <c r="J414" s="52"/>
      <c r="K414" s="52"/>
      <c r="L414" s="52"/>
      <c r="M414" s="11"/>
    </row>
    <row r="415" spans="1:13">
      <c r="A415" s="5"/>
      <c r="B415" s="5"/>
      <c r="C415" s="12"/>
      <c r="D415" s="12"/>
      <c r="E415" s="12"/>
      <c r="H415" s="52"/>
      <c r="I415" s="52"/>
      <c r="J415" s="52"/>
      <c r="K415" s="52"/>
      <c r="L415" s="52"/>
      <c r="M415" s="11"/>
    </row>
    <row r="416" spans="1:13">
      <c r="A416" s="5"/>
      <c r="B416" s="5"/>
      <c r="C416" s="12"/>
      <c r="D416" s="12"/>
      <c r="E416" s="12"/>
      <c r="H416" s="52"/>
      <c r="I416" s="52"/>
      <c r="J416" s="52"/>
      <c r="K416" s="52"/>
      <c r="L416" s="52"/>
      <c r="M416" s="11"/>
    </row>
    <row r="417" spans="1:13">
      <c r="A417" s="5"/>
      <c r="B417" s="5"/>
      <c r="C417" s="12"/>
      <c r="D417" s="12"/>
      <c r="E417" s="12"/>
      <c r="H417" s="52"/>
      <c r="I417" s="52"/>
      <c r="J417" s="52"/>
      <c r="K417" s="52"/>
      <c r="L417" s="52"/>
      <c r="M417" s="11"/>
    </row>
    <row r="418" spans="1:13">
      <c r="A418" s="5"/>
      <c r="B418" s="5"/>
      <c r="C418" s="12"/>
      <c r="D418" s="12"/>
      <c r="E418" s="12"/>
      <c r="H418" s="52"/>
      <c r="I418" s="52"/>
      <c r="J418" s="52"/>
      <c r="K418" s="52"/>
      <c r="L418" s="52"/>
      <c r="M418" s="11"/>
    </row>
    <row r="419" spans="1:13">
      <c r="A419" s="5"/>
      <c r="B419" s="5"/>
      <c r="C419" s="12"/>
      <c r="D419" s="12"/>
      <c r="E419" s="12"/>
      <c r="H419" s="52"/>
      <c r="I419" s="52"/>
      <c r="J419" s="52"/>
      <c r="K419" s="52"/>
      <c r="L419" s="52"/>
      <c r="M419" s="11"/>
    </row>
    <row r="420" spans="1:13">
      <c r="A420" s="5"/>
      <c r="B420" s="5"/>
      <c r="C420" s="12"/>
      <c r="D420" s="12"/>
      <c r="E420" s="12"/>
      <c r="H420" s="52"/>
      <c r="I420" s="52"/>
      <c r="J420" s="52"/>
      <c r="K420" s="52"/>
      <c r="L420" s="52"/>
      <c r="M420" s="11"/>
    </row>
    <row r="421" spans="1:13">
      <c r="A421" s="5"/>
      <c r="B421" s="5"/>
      <c r="C421" s="12"/>
      <c r="D421" s="12"/>
      <c r="E421" s="12"/>
      <c r="H421" s="52"/>
      <c r="I421" s="52"/>
      <c r="J421" s="52"/>
      <c r="K421" s="52"/>
      <c r="L421" s="52"/>
      <c r="M421" s="11"/>
    </row>
    <row r="422" spans="1:13">
      <c r="A422" s="5"/>
      <c r="B422" s="5"/>
      <c r="C422" s="12"/>
      <c r="D422" s="12"/>
      <c r="E422" s="12"/>
      <c r="H422" s="52"/>
      <c r="I422" s="52"/>
      <c r="J422" s="52"/>
      <c r="K422" s="52"/>
      <c r="L422" s="52"/>
      <c r="M422" s="11"/>
    </row>
    <row r="423" spans="1:13">
      <c r="A423" s="5"/>
      <c r="B423" s="5"/>
      <c r="C423" s="12"/>
      <c r="D423" s="12"/>
      <c r="E423" s="12"/>
      <c r="H423" s="52"/>
      <c r="I423" s="52"/>
      <c r="J423" s="52"/>
      <c r="K423" s="52"/>
      <c r="L423" s="52"/>
      <c r="M423" s="11"/>
    </row>
    <row r="424" spans="1:13">
      <c r="A424" s="5"/>
      <c r="B424" s="5"/>
      <c r="C424" s="12"/>
      <c r="D424" s="12"/>
      <c r="E424" s="12"/>
      <c r="H424" s="52"/>
      <c r="I424" s="52"/>
      <c r="J424" s="52"/>
      <c r="K424" s="52"/>
      <c r="L424" s="52"/>
      <c r="M424" s="11"/>
    </row>
    <row r="425" spans="1:13">
      <c r="A425" s="5"/>
      <c r="B425" s="5"/>
      <c r="C425" s="12"/>
      <c r="D425" s="12"/>
      <c r="E425" s="12"/>
      <c r="H425" s="52"/>
      <c r="I425" s="52"/>
      <c r="J425" s="52"/>
      <c r="K425" s="52"/>
      <c r="L425" s="52"/>
      <c r="M425" s="11"/>
    </row>
    <row r="426" spans="1:13">
      <c r="A426" s="5"/>
      <c r="B426" s="5"/>
      <c r="C426" s="12"/>
      <c r="D426" s="12"/>
      <c r="E426" s="12"/>
      <c r="H426" s="52"/>
      <c r="I426" s="52"/>
      <c r="J426" s="52"/>
      <c r="K426" s="52"/>
      <c r="L426" s="52"/>
      <c r="M426" s="11"/>
    </row>
    <row r="427" spans="1:13">
      <c r="A427" s="5"/>
      <c r="B427" s="5"/>
      <c r="C427" s="12"/>
      <c r="D427" s="12"/>
      <c r="E427" s="12"/>
      <c r="H427" s="52"/>
      <c r="I427" s="52"/>
      <c r="J427" s="52"/>
      <c r="K427" s="52"/>
      <c r="L427" s="52"/>
      <c r="M427" s="11"/>
    </row>
    <row r="428" spans="1:13">
      <c r="A428" s="5"/>
      <c r="B428" s="5"/>
      <c r="C428" s="12"/>
      <c r="D428" s="12"/>
      <c r="E428" s="12"/>
      <c r="H428" s="52"/>
      <c r="I428" s="52"/>
      <c r="J428" s="52"/>
      <c r="K428" s="52"/>
      <c r="L428" s="52"/>
      <c r="M428" s="11"/>
    </row>
    <row r="429" spans="1:13">
      <c r="A429" s="5"/>
      <c r="B429" s="5"/>
      <c r="C429" s="12"/>
      <c r="D429" s="12"/>
      <c r="E429" s="12"/>
      <c r="H429" s="52"/>
      <c r="I429" s="52"/>
      <c r="J429" s="52"/>
      <c r="K429" s="52"/>
      <c r="L429" s="52"/>
      <c r="M429" s="11"/>
    </row>
    <row r="430" spans="1:13">
      <c r="A430" s="5"/>
      <c r="B430" s="5"/>
      <c r="C430" s="12"/>
      <c r="D430" s="12"/>
      <c r="E430" s="12"/>
      <c r="H430" s="52"/>
      <c r="I430" s="52"/>
      <c r="J430" s="52"/>
      <c r="K430" s="52"/>
      <c r="L430" s="52"/>
      <c r="M430" s="11"/>
    </row>
    <row r="431" spans="1:13">
      <c r="A431" s="5"/>
      <c r="B431" s="5"/>
      <c r="C431" s="12"/>
      <c r="D431" s="12"/>
      <c r="E431" s="12"/>
      <c r="H431" s="52"/>
      <c r="I431" s="52"/>
      <c r="J431" s="52"/>
      <c r="K431" s="52"/>
      <c r="L431" s="52"/>
      <c r="M431" s="11"/>
    </row>
    <row r="432" spans="1:13">
      <c r="A432" s="5"/>
      <c r="B432" s="5"/>
      <c r="C432" s="12"/>
      <c r="D432" s="12"/>
      <c r="E432" s="12"/>
      <c r="H432" s="52"/>
      <c r="I432" s="52"/>
      <c r="J432" s="52"/>
      <c r="K432" s="52"/>
      <c r="L432" s="52"/>
      <c r="M432" s="11"/>
    </row>
    <row r="433" spans="1:13">
      <c r="A433" s="5"/>
      <c r="B433" s="5"/>
      <c r="C433" s="12"/>
      <c r="D433" s="12"/>
      <c r="E433" s="12"/>
      <c r="H433" s="52"/>
      <c r="I433" s="52"/>
      <c r="J433" s="52"/>
      <c r="K433" s="52"/>
      <c r="L433" s="52"/>
      <c r="M433" s="11"/>
    </row>
    <row r="434" spans="1:13">
      <c r="A434" s="5"/>
      <c r="B434" s="5"/>
      <c r="C434" s="12"/>
      <c r="D434" s="12"/>
      <c r="E434" s="12"/>
      <c r="H434" s="52"/>
      <c r="I434" s="52"/>
      <c r="J434" s="52"/>
      <c r="K434" s="52"/>
      <c r="L434" s="52"/>
      <c r="M434" s="11"/>
    </row>
    <row r="435" spans="1:13">
      <c r="A435" s="5"/>
      <c r="B435" s="5"/>
      <c r="C435" s="12"/>
      <c r="D435" s="12"/>
      <c r="E435" s="12"/>
      <c r="H435" s="52"/>
      <c r="I435" s="52"/>
      <c r="J435" s="52"/>
      <c r="K435" s="52"/>
      <c r="L435" s="52"/>
      <c r="M435" s="11"/>
    </row>
    <row r="436" spans="1:13">
      <c r="A436" s="5"/>
      <c r="B436" s="5"/>
      <c r="C436" s="12"/>
      <c r="D436" s="12"/>
      <c r="E436" s="12"/>
      <c r="H436" s="52"/>
      <c r="I436" s="52"/>
      <c r="J436" s="52"/>
      <c r="K436" s="52"/>
      <c r="L436" s="52"/>
      <c r="M436" s="11"/>
    </row>
    <row r="437" spans="1:13">
      <c r="A437" s="5"/>
      <c r="B437" s="5"/>
      <c r="C437" s="12"/>
      <c r="D437" s="12"/>
      <c r="E437" s="12"/>
      <c r="H437" s="52"/>
      <c r="I437" s="52"/>
      <c r="J437" s="52"/>
      <c r="K437" s="52"/>
      <c r="L437" s="52"/>
      <c r="M437" s="11"/>
    </row>
    <row r="438" spans="1:13">
      <c r="A438" s="5"/>
      <c r="B438" s="5"/>
      <c r="C438" s="12"/>
      <c r="D438" s="12"/>
      <c r="E438" s="12"/>
      <c r="H438" s="52"/>
      <c r="I438" s="52"/>
      <c r="J438" s="52"/>
      <c r="K438" s="52"/>
      <c r="L438" s="52"/>
      <c r="M438" s="11"/>
    </row>
    <row r="439" spans="1:13">
      <c r="A439" s="5"/>
      <c r="B439" s="5"/>
      <c r="C439" s="12"/>
      <c r="D439" s="12"/>
      <c r="E439" s="12"/>
      <c r="H439" s="52"/>
      <c r="I439" s="52"/>
      <c r="J439" s="52"/>
      <c r="K439" s="52"/>
      <c r="L439" s="52"/>
      <c r="M439" s="11"/>
    </row>
    <row r="440" spans="1:13">
      <c r="A440" s="5"/>
      <c r="B440" s="5"/>
      <c r="C440" s="12"/>
      <c r="D440" s="12"/>
      <c r="E440" s="12"/>
      <c r="H440" s="52"/>
      <c r="I440" s="52"/>
      <c r="J440" s="52"/>
      <c r="K440" s="52"/>
      <c r="L440" s="52"/>
      <c r="M440" s="11"/>
    </row>
    <row r="441" spans="1:13">
      <c r="A441" s="5"/>
      <c r="B441" s="5"/>
      <c r="C441" s="12"/>
      <c r="D441" s="12"/>
      <c r="E441" s="12"/>
      <c r="H441" s="52"/>
      <c r="I441" s="52"/>
      <c r="J441" s="52"/>
      <c r="K441" s="52"/>
      <c r="L441" s="52"/>
      <c r="M441" s="11"/>
    </row>
    <row r="442" spans="1:13">
      <c r="A442" s="5"/>
      <c r="B442" s="5"/>
      <c r="C442" s="12"/>
      <c r="D442" s="12"/>
      <c r="E442" s="12"/>
      <c r="H442" s="52"/>
      <c r="I442" s="52"/>
      <c r="J442" s="52"/>
      <c r="K442" s="52"/>
      <c r="L442" s="52"/>
      <c r="M442" s="11"/>
    </row>
    <row r="443" spans="1:13">
      <c r="A443" s="5"/>
      <c r="B443" s="5"/>
      <c r="C443" s="12"/>
      <c r="D443" s="12"/>
      <c r="E443" s="12"/>
      <c r="H443" s="52"/>
      <c r="I443" s="52"/>
      <c r="J443" s="52"/>
      <c r="K443" s="52"/>
      <c r="L443" s="52"/>
      <c r="M443" s="11"/>
    </row>
    <row r="444" spans="1:13">
      <c r="A444" s="5"/>
      <c r="B444" s="5"/>
      <c r="C444" s="12"/>
      <c r="D444" s="12"/>
      <c r="E444" s="12"/>
      <c r="H444" s="52"/>
      <c r="I444" s="52"/>
      <c r="J444" s="52"/>
      <c r="K444" s="52"/>
      <c r="L444" s="52"/>
      <c r="M444" s="11"/>
    </row>
    <row r="445" spans="1:13">
      <c r="A445" s="5"/>
      <c r="B445" s="5"/>
      <c r="C445" s="12"/>
      <c r="D445" s="12"/>
      <c r="E445" s="12"/>
      <c r="H445" s="52"/>
      <c r="I445" s="52"/>
      <c r="J445" s="52"/>
      <c r="K445" s="52"/>
      <c r="L445" s="52"/>
      <c r="M445" s="11"/>
    </row>
    <row r="446" spans="1:13">
      <c r="A446" s="5"/>
      <c r="B446" s="5"/>
      <c r="C446" s="12"/>
      <c r="D446" s="12"/>
      <c r="E446" s="12"/>
      <c r="H446" s="52"/>
      <c r="I446" s="52"/>
      <c r="J446" s="52"/>
      <c r="K446" s="52"/>
      <c r="L446" s="52"/>
      <c r="M446" s="11"/>
    </row>
    <row r="447" spans="1:13">
      <c r="A447" s="5"/>
      <c r="B447" s="5"/>
      <c r="C447" s="12"/>
      <c r="D447" s="12"/>
      <c r="E447" s="12"/>
      <c r="H447" s="52"/>
      <c r="I447" s="52"/>
      <c r="J447" s="52"/>
      <c r="K447" s="52"/>
      <c r="L447" s="52"/>
      <c r="M447" s="11"/>
    </row>
    <row r="448" spans="1:13">
      <c r="A448" s="5"/>
      <c r="B448" s="5"/>
      <c r="C448" s="12"/>
      <c r="D448" s="12"/>
      <c r="E448" s="12"/>
      <c r="H448" s="52"/>
      <c r="I448" s="52"/>
      <c r="J448" s="52"/>
      <c r="K448" s="52"/>
      <c r="L448" s="52"/>
      <c r="M448" s="11"/>
    </row>
    <row r="449" spans="1:13">
      <c r="A449" s="5"/>
      <c r="B449" s="5"/>
      <c r="C449" s="12"/>
      <c r="D449" s="12"/>
      <c r="E449" s="12"/>
      <c r="H449" s="52"/>
      <c r="I449" s="52"/>
      <c r="J449" s="52"/>
      <c r="K449" s="52"/>
      <c r="L449" s="52"/>
      <c r="M449" s="11"/>
    </row>
    <row r="450" spans="1:13">
      <c r="A450" s="5"/>
      <c r="B450" s="5"/>
      <c r="C450" s="12"/>
      <c r="D450" s="12"/>
      <c r="E450" s="12"/>
      <c r="H450" s="52"/>
      <c r="I450" s="52"/>
      <c r="J450" s="52"/>
      <c r="K450" s="52"/>
      <c r="L450" s="52"/>
      <c r="M450" s="11"/>
    </row>
    <row r="451" spans="1:13">
      <c r="A451" s="5"/>
      <c r="B451" s="5"/>
      <c r="C451" s="12"/>
      <c r="D451" s="12"/>
      <c r="E451" s="12"/>
      <c r="H451" s="52"/>
      <c r="I451" s="52"/>
      <c r="J451" s="52"/>
      <c r="K451" s="52"/>
      <c r="L451" s="52"/>
      <c r="M451" s="11"/>
    </row>
    <row r="452" spans="1:13">
      <c r="A452" s="5"/>
      <c r="B452" s="5"/>
      <c r="C452" s="12"/>
      <c r="D452" s="12"/>
      <c r="E452" s="12"/>
      <c r="H452" s="52"/>
      <c r="I452" s="52"/>
      <c r="J452" s="52"/>
      <c r="K452" s="52"/>
      <c r="L452" s="52"/>
      <c r="M452" s="11"/>
    </row>
    <row r="453" spans="1:13">
      <c r="A453" s="5"/>
      <c r="B453" s="5"/>
      <c r="C453" s="12"/>
      <c r="D453" s="12"/>
      <c r="E453" s="12"/>
      <c r="H453" s="52"/>
      <c r="I453" s="52"/>
      <c r="J453" s="52"/>
      <c r="K453" s="52"/>
      <c r="L453" s="52"/>
      <c r="M453" s="11"/>
    </row>
    <row r="454" spans="1:13">
      <c r="A454" s="5"/>
      <c r="B454" s="5"/>
      <c r="C454" s="12"/>
      <c r="D454" s="12"/>
      <c r="E454" s="12"/>
      <c r="H454" s="52"/>
      <c r="I454" s="52"/>
      <c r="J454" s="52"/>
      <c r="K454" s="52"/>
      <c r="L454" s="52"/>
      <c r="M454" s="11"/>
    </row>
    <row r="455" spans="1:13">
      <c r="A455" s="5"/>
      <c r="B455" s="5"/>
      <c r="C455" s="12"/>
      <c r="D455" s="12"/>
      <c r="E455" s="12"/>
      <c r="H455" s="52"/>
      <c r="I455" s="52"/>
      <c r="J455" s="52"/>
      <c r="K455" s="52"/>
      <c r="L455" s="52"/>
      <c r="M455" s="11"/>
    </row>
    <row r="456" spans="1:13">
      <c r="A456" s="5"/>
      <c r="B456" s="5"/>
      <c r="C456" s="12"/>
      <c r="D456" s="12"/>
      <c r="E456" s="12"/>
      <c r="H456" s="52"/>
      <c r="I456" s="52"/>
      <c r="J456" s="52"/>
      <c r="K456" s="52"/>
      <c r="L456" s="52"/>
      <c r="M456" s="11"/>
    </row>
    <row r="457" spans="1:13">
      <c r="A457" s="5"/>
      <c r="B457" s="5"/>
      <c r="C457" s="12"/>
      <c r="D457" s="12"/>
      <c r="E457" s="12"/>
      <c r="H457" s="52"/>
      <c r="I457" s="52"/>
      <c r="J457" s="52"/>
      <c r="K457" s="52"/>
      <c r="L457" s="52"/>
      <c r="M457" s="11"/>
    </row>
    <row r="458" spans="1:13">
      <c r="A458" s="5"/>
      <c r="B458" s="5"/>
      <c r="C458" s="12"/>
      <c r="D458" s="12"/>
      <c r="E458" s="12"/>
      <c r="H458" s="52"/>
      <c r="I458" s="52"/>
      <c r="J458" s="52"/>
      <c r="K458" s="52"/>
      <c r="L458" s="52"/>
      <c r="M458" s="11"/>
    </row>
    <row r="459" spans="1:13">
      <c r="A459" s="5"/>
      <c r="B459" s="5"/>
      <c r="C459" s="12"/>
      <c r="D459" s="12"/>
      <c r="E459" s="12"/>
      <c r="H459" s="52"/>
      <c r="I459" s="52"/>
      <c r="J459" s="52"/>
      <c r="K459" s="52"/>
      <c r="L459" s="52"/>
      <c r="M459" s="11"/>
    </row>
    <row r="460" spans="1:13">
      <c r="A460" s="5"/>
      <c r="B460" s="5"/>
      <c r="C460" s="12"/>
      <c r="D460" s="12"/>
      <c r="E460" s="12"/>
      <c r="H460" s="52"/>
      <c r="I460" s="52"/>
      <c r="J460" s="52"/>
      <c r="K460" s="52"/>
      <c r="L460" s="52"/>
      <c r="M460" s="11"/>
    </row>
    <row r="461" spans="1:13">
      <c r="A461" s="5"/>
      <c r="B461" s="5"/>
      <c r="C461" s="12"/>
      <c r="D461" s="12"/>
      <c r="E461" s="12"/>
      <c r="H461" s="52"/>
      <c r="I461" s="52"/>
      <c r="J461" s="52"/>
      <c r="K461" s="52"/>
      <c r="L461" s="52"/>
      <c r="M461" s="11"/>
    </row>
    <row r="462" spans="1:13">
      <c r="A462" s="5"/>
      <c r="B462" s="5"/>
      <c r="C462" s="12"/>
      <c r="D462" s="12"/>
      <c r="E462" s="12"/>
      <c r="H462" s="52"/>
      <c r="I462" s="52"/>
      <c r="J462" s="52"/>
      <c r="K462" s="52"/>
      <c r="L462" s="52"/>
      <c r="M462" s="11"/>
    </row>
    <row r="463" spans="1:13">
      <c r="A463" s="5"/>
      <c r="B463" s="5"/>
      <c r="C463" s="12"/>
      <c r="D463" s="12"/>
      <c r="E463" s="12"/>
      <c r="H463" s="52"/>
      <c r="I463" s="52"/>
      <c r="J463" s="52"/>
      <c r="K463" s="52"/>
      <c r="L463" s="52"/>
      <c r="M463" s="11"/>
    </row>
    <row r="464" spans="1:13">
      <c r="A464" s="5"/>
      <c r="B464" s="5"/>
      <c r="C464" s="12"/>
      <c r="D464" s="12"/>
      <c r="E464" s="12"/>
      <c r="H464" s="52"/>
      <c r="I464" s="52"/>
      <c r="J464" s="52"/>
      <c r="K464" s="52"/>
      <c r="L464" s="52"/>
      <c r="M464" s="11"/>
    </row>
    <row r="465" spans="1:13">
      <c r="A465" s="5"/>
      <c r="B465" s="5"/>
      <c r="C465" s="12"/>
      <c r="D465" s="12"/>
      <c r="E465" s="12"/>
      <c r="H465" s="52"/>
      <c r="I465" s="52"/>
      <c r="J465" s="52"/>
      <c r="K465" s="52"/>
      <c r="L465" s="52"/>
      <c r="M465" s="11"/>
    </row>
    <row r="466" spans="1:13">
      <c r="A466" s="5"/>
      <c r="B466" s="5"/>
      <c r="C466" s="12"/>
      <c r="D466" s="12"/>
      <c r="E466" s="12"/>
      <c r="H466" s="52"/>
      <c r="I466" s="52"/>
      <c r="J466" s="52"/>
      <c r="K466" s="52"/>
      <c r="L466" s="52"/>
      <c r="M466" s="11"/>
    </row>
    <row r="467" spans="1:13">
      <c r="A467" s="5"/>
      <c r="B467" s="5"/>
      <c r="C467" s="12"/>
      <c r="D467" s="12"/>
      <c r="E467" s="12"/>
      <c r="H467" s="52"/>
      <c r="I467" s="52"/>
      <c r="J467" s="52"/>
      <c r="K467" s="52"/>
      <c r="L467" s="52"/>
      <c r="M467" s="11"/>
    </row>
    <row r="468" spans="1:13">
      <c r="A468" s="5"/>
      <c r="B468" s="5"/>
      <c r="C468" s="12"/>
      <c r="D468" s="12"/>
      <c r="E468" s="12"/>
      <c r="H468" s="52"/>
      <c r="I468" s="52"/>
      <c r="J468" s="52"/>
      <c r="K468" s="52"/>
      <c r="L468" s="52"/>
      <c r="M468" s="11"/>
    </row>
    <row r="469" spans="1:13">
      <c r="A469" s="5"/>
      <c r="B469" s="5"/>
      <c r="C469" s="12"/>
      <c r="D469" s="12"/>
      <c r="E469" s="12"/>
      <c r="H469" s="52"/>
      <c r="I469" s="52"/>
      <c r="J469" s="52"/>
      <c r="K469" s="52"/>
      <c r="L469" s="52"/>
      <c r="M469" s="11"/>
    </row>
    <row r="470" spans="1:13">
      <c r="A470" s="5"/>
      <c r="B470" s="5"/>
      <c r="C470" s="12"/>
      <c r="D470" s="12"/>
      <c r="E470" s="12"/>
      <c r="H470" s="52"/>
      <c r="I470" s="52"/>
      <c r="J470" s="52"/>
      <c r="K470" s="52"/>
      <c r="L470" s="52"/>
      <c r="M470" s="11"/>
    </row>
    <row r="471" spans="1:13">
      <c r="A471" s="5"/>
      <c r="B471" s="5"/>
      <c r="C471" s="12"/>
      <c r="D471" s="12"/>
      <c r="E471" s="12"/>
      <c r="H471" s="52"/>
      <c r="I471" s="52"/>
      <c r="J471" s="52"/>
      <c r="K471" s="52"/>
      <c r="L471" s="52"/>
      <c r="M471" s="11"/>
    </row>
    <row r="472" spans="1:13">
      <c r="A472" s="5"/>
      <c r="B472" s="5"/>
      <c r="C472" s="12"/>
      <c r="D472" s="12"/>
      <c r="E472" s="12"/>
      <c r="H472" s="52"/>
      <c r="I472" s="52"/>
      <c r="J472" s="52"/>
      <c r="K472" s="52"/>
      <c r="L472" s="52"/>
      <c r="M472" s="11"/>
    </row>
    <row r="473" spans="1:13">
      <c r="A473" s="5"/>
      <c r="B473" s="5"/>
      <c r="C473" s="12"/>
      <c r="D473" s="12"/>
      <c r="E473" s="12"/>
      <c r="H473" s="52"/>
      <c r="I473" s="52"/>
      <c r="J473" s="52"/>
      <c r="K473" s="52"/>
      <c r="L473" s="52"/>
      <c r="M473" s="11"/>
    </row>
    <row r="474" spans="1:13">
      <c r="A474" s="5"/>
      <c r="B474" s="5"/>
      <c r="C474" s="12"/>
      <c r="D474" s="12"/>
      <c r="E474" s="12"/>
      <c r="H474" s="52"/>
      <c r="I474" s="52"/>
      <c r="J474" s="52"/>
      <c r="K474" s="52"/>
      <c r="L474" s="52"/>
      <c r="M474" s="11"/>
    </row>
    <row r="475" spans="1:13">
      <c r="A475" s="5"/>
      <c r="B475" s="5"/>
      <c r="C475" s="12"/>
      <c r="D475" s="12"/>
      <c r="E475" s="12"/>
      <c r="H475" s="52"/>
      <c r="I475" s="52"/>
      <c r="J475" s="52"/>
      <c r="K475" s="52"/>
      <c r="L475" s="52"/>
      <c r="M475" s="11"/>
    </row>
    <row r="476" spans="1:13">
      <c r="A476" s="5"/>
      <c r="B476" s="5"/>
      <c r="C476" s="12"/>
      <c r="D476" s="12"/>
      <c r="E476" s="12"/>
      <c r="H476" s="52"/>
      <c r="I476" s="52"/>
      <c r="J476" s="52"/>
      <c r="K476" s="52"/>
      <c r="L476" s="52"/>
      <c r="M476" s="11"/>
    </row>
    <row r="477" spans="1:13">
      <c r="A477" s="5"/>
      <c r="B477" s="5"/>
      <c r="C477" s="12"/>
      <c r="D477" s="12"/>
      <c r="E477" s="12"/>
      <c r="H477" s="52"/>
      <c r="I477" s="52"/>
      <c r="J477" s="52"/>
      <c r="K477" s="52"/>
      <c r="L477" s="52"/>
      <c r="M477" s="11"/>
    </row>
    <row r="478" spans="1:13">
      <c r="A478" s="5"/>
      <c r="B478" s="5"/>
      <c r="C478" s="12"/>
      <c r="D478" s="12"/>
      <c r="E478" s="12"/>
      <c r="H478" s="52"/>
      <c r="I478" s="52"/>
      <c r="J478" s="52"/>
      <c r="K478" s="52"/>
      <c r="L478" s="52"/>
      <c r="M478" s="11"/>
    </row>
    <row r="479" spans="1:13">
      <c r="A479" s="5"/>
      <c r="B479" s="5"/>
      <c r="C479" s="12"/>
      <c r="D479" s="12"/>
      <c r="E479" s="12"/>
      <c r="H479" s="52"/>
      <c r="I479" s="52"/>
      <c r="J479" s="52"/>
      <c r="K479" s="52"/>
      <c r="L479" s="52"/>
      <c r="M479" s="11"/>
    </row>
    <row r="480" spans="1:13">
      <c r="A480" s="5"/>
      <c r="B480" s="5"/>
      <c r="C480" s="12"/>
      <c r="D480" s="12"/>
      <c r="E480" s="12"/>
      <c r="H480" s="52"/>
      <c r="I480" s="52"/>
      <c r="J480" s="52"/>
      <c r="K480" s="52"/>
      <c r="L480" s="52"/>
      <c r="M480" s="11"/>
    </row>
    <row r="481" spans="1:13">
      <c r="A481" s="5"/>
      <c r="B481" s="5"/>
      <c r="C481" s="12"/>
      <c r="D481" s="12"/>
      <c r="E481" s="12"/>
      <c r="H481" s="52"/>
      <c r="I481" s="52"/>
      <c r="J481" s="52"/>
      <c r="K481" s="52"/>
      <c r="L481" s="52"/>
      <c r="M481" s="11"/>
    </row>
    <row r="482" spans="1:13">
      <c r="A482" s="5"/>
      <c r="B482" s="5"/>
      <c r="C482" s="12"/>
      <c r="D482" s="12"/>
      <c r="E482" s="12"/>
      <c r="H482" s="52"/>
      <c r="I482" s="52"/>
      <c r="J482" s="52"/>
      <c r="K482" s="52"/>
      <c r="L482" s="52"/>
      <c r="M482" s="11"/>
    </row>
    <row r="483" spans="1:13">
      <c r="A483" s="5"/>
      <c r="B483" s="5"/>
      <c r="C483" s="12"/>
      <c r="D483" s="12"/>
      <c r="E483" s="12"/>
      <c r="H483" s="52"/>
      <c r="I483" s="52"/>
      <c r="J483" s="52"/>
      <c r="K483" s="52"/>
      <c r="L483" s="52"/>
      <c r="M483" s="11"/>
    </row>
    <row r="484" spans="1:13">
      <c r="A484" s="5"/>
      <c r="B484" s="5"/>
      <c r="C484" s="12"/>
      <c r="D484" s="12"/>
      <c r="E484" s="12"/>
      <c r="H484" s="52"/>
      <c r="I484" s="52"/>
      <c r="J484" s="52"/>
      <c r="K484" s="52"/>
      <c r="L484" s="52"/>
      <c r="M484" s="11"/>
    </row>
    <row r="485" spans="1:13">
      <c r="A485" s="5"/>
      <c r="B485" s="5"/>
      <c r="C485" s="12"/>
      <c r="D485" s="12"/>
      <c r="E485" s="12"/>
      <c r="H485" s="52"/>
      <c r="I485" s="52"/>
      <c r="J485" s="52"/>
      <c r="K485" s="52"/>
      <c r="L485" s="52"/>
      <c r="M485" s="11"/>
    </row>
    <row r="486" spans="1:13">
      <c r="A486" s="5"/>
      <c r="B486" s="5"/>
      <c r="C486" s="12"/>
      <c r="D486" s="12"/>
      <c r="E486" s="12"/>
      <c r="H486" s="52"/>
      <c r="I486" s="52"/>
      <c r="J486" s="52"/>
      <c r="K486" s="52"/>
      <c r="L486" s="52"/>
      <c r="M486" s="11"/>
    </row>
    <row r="487" spans="1:13">
      <c r="A487" s="5"/>
      <c r="B487" s="5"/>
      <c r="C487" s="12"/>
      <c r="D487" s="12"/>
      <c r="E487" s="12"/>
      <c r="H487" s="52"/>
      <c r="I487" s="52"/>
      <c r="J487" s="52"/>
      <c r="K487" s="52"/>
      <c r="L487" s="52"/>
      <c r="M487" s="11"/>
    </row>
    <row r="488" spans="1:13">
      <c r="A488" s="5"/>
      <c r="B488" s="5"/>
      <c r="C488" s="12"/>
      <c r="D488" s="12"/>
      <c r="E488" s="12"/>
      <c r="H488" s="52"/>
      <c r="I488" s="52"/>
      <c r="J488" s="52"/>
      <c r="K488" s="52"/>
      <c r="L488" s="52"/>
      <c r="M488" s="11"/>
    </row>
    <row r="489" spans="1:13">
      <c r="A489" s="5"/>
      <c r="B489" s="5"/>
      <c r="C489" s="12"/>
      <c r="D489" s="12"/>
      <c r="E489" s="12"/>
      <c r="H489" s="52"/>
      <c r="I489" s="52"/>
      <c r="J489" s="52"/>
      <c r="K489" s="52"/>
      <c r="L489" s="52"/>
      <c r="M489" s="11"/>
    </row>
    <row r="490" spans="1:13">
      <c r="A490" s="5"/>
      <c r="B490" s="5"/>
      <c r="C490" s="12"/>
      <c r="D490" s="12"/>
      <c r="E490" s="12"/>
      <c r="H490" s="52"/>
      <c r="I490" s="52"/>
      <c r="J490" s="52"/>
      <c r="K490" s="52"/>
      <c r="L490" s="52"/>
      <c r="M490" s="11"/>
    </row>
    <row r="491" spans="1:13">
      <c r="A491" s="5"/>
      <c r="B491" s="5"/>
      <c r="C491" s="12"/>
      <c r="D491" s="12"/>
      <c r="E491" s="12"/>
      <c r="H491" s="52"/>
      <c r="I491" s="52"/>
      <c r="J491" s="52"/>
      <c r="K491" s="52"/>
      <c r="L491" s="52"/>
      <c r="M491" s="11"/>
    </row>
    <row r="492" spans="1:13">
      <c r="A492" s="5"/>
      <c r="B492" s="5"/>
      <c r="C492" s="12"/>
      <c r="D492" s="12"/>
      <c r="E492" s="12"/>
      <c r="H492" s="52"/>
      <c r="I492" s="52"/>
      <c r="J492" s="52"/>
      <c r="K492" s="52"/>
      <c r="L492" s="52"/>
      <c r="M492" s="11"/>
    </row>
    <row r="493" spans="1:13">
      <c r="A493" s="5"/>
      <c r="B493" s="5"/>
      <c r="C493" s="12"/>
      <c r="D493" s="12"/>
      <c r="E493" s="12"/>
      <c r="H493" s="52"/>
      <c r="I493" s="52"/>
      <c r="J493" s="52"/>
      <c r="K493" s="52"/>
      <c r="L493" s="52"/>
      <c r="M493" s="11"/>
    </row>
    <row r="494" spans="1:13">
      <c r="A494" s="5"/>
      <c r="B494" s="5"/>
      <c r="C494" s="12"/>
      <c r="D494" s="12"/>
      <c r="E494" s="12"/>
      <c r="H494" s="52"/>
      <c r="I494" s="52"/>
      <c r="J494" s="52"/>
      <c r="K494" s="52"/>
      <c r="L494" s="52"/>
      <c r="M494" s="11"/>
    </row>
    <row r="495" spans="1:13">
      <c r="A495" s="5"/>
      <c r="B495" s="5"/>
      <c r="C495" s="12"/>
      <c r="D495" s="12"/>
      <c r="E495" s="12"/>
      <c r="H495" s="52"/>
      <c r="I495" s="52"/>
      <c r="J495" s="52"/>
      <c r="K495" s="52"/>
      <c r="L495" s="52"/>
      <c r="M495" s="11"/>
    </row>
    <row r="496" spans="1:13">
      <c r="A496" s="5"/>
      <c r="B496" s="5"/>
      <c r="C496" s="12"/>
      <c r="D496" s="12"/>
      <c r="E496" s="12"/>
      <c r="H496" s="52"/>
      <c r="I496" s="52"/>
      <c r="J496" s="52"/>
      <c r="K496" s="52"/>
      <c r="L496" s="52"/>
      <c r="M496" s="11"/>
    </row>
    <row r="497" spans="1:13">
      <c r="A497" s="5"/>
      <c r="B497" s="5"/>
      <c r="C497" s="12"/>
      <c r="D497" s="12"/>
      <c r="E497" s="12"/>
      <c r="H497" s="52"/>
      <c r="I497" s="52"/>
      <c r="J497" s="52"/>
      <c r="K497" s="52"/>
      <c r="L497" s="52"/>
      <c r="M497" s="11"/>
    </row>
    <row r="498" spans="1:13">
      <c r="A498" s="5"/>
      <c r="B498" s="5"/>
      <c r="C498" s="12"/>
      <c r="D498" s="12"/>
      <c r="E498" s="12"/>
      <c r="H498" s="52"/>
      <c r="I498" s="52"/>
      <c r="J498" s="52"/>
      <c r="K498" s="52"/>
      <c r="L498" s="52"/>
      <c r="M498" s="11"/>
    </row>
    <row r="499" spans="1:13">
      <c r="A499" s="5"/>
      <c r="B499" s="5"/>
      <c r="C499" s="12"/>
      <c r="D499" s="12"/>
      <c r="E499" s="12"/>
      <c r="H499" s="52"/>
      <c r="I499" s="52"/>
      <c r="J499" s="52"/>
      <c r="K499" s="52"/>
      <c r="L499" s="52"/>
      <c r="M499" s="11"/>
    </row>
    <row r="500" spans="1:13">
      <c r="A500" s="5"/>
      <c r="B500" s="5"/>
      <c r="C500" s="12"/>
      <c r="D500" s="12"/>
      <c r="E500" s="12"/>
      <c r="H500" s="52"/>
      <c r="I500" s="52"/>
      <c r="J500" s="52"/>
      <c r="K500" s="52"/>
      <c r="L500" s="52"/>
      <c r="M500" s="11"/>
    </row>
    <row r="501" spans="1:13">
      <c r="A501" s="5"/>
      <c r="B501" s="5"/>
      <c r="C501" s="12"/>
      <c r="D501" s="12"/>
      <c r="E501" s="12"/>
      <c r="H501" s="52"/>
      <c r="I501" s="52"/>
      <c r="J501" s="52"/>
      <c r="K501" s="52"/>
      <c r="L501" s="52"/>
      <c r="M501" s="11"/>
    </row>
    <row r="502" spans="1:13">
      <c r="A502" s="5"/>
      <c r="B502" s="5"/>
      <c r="C502" s="12"/>
      <c r="D502" s="12"/>
      <c r="E502" s="12"/>
      <c r="H502" s="52"/>
      <c r="I502" s="52"/>
      <c r="J502" s="52"/>
      <c r="K502" s="52"/>
      <c r="L502" s="52"/>
      <c r="M502" s="11"/>
    </row>
    <row r="503" spans="1:13">
      <c r="A503" s="5"/>
      <c r="B503" s="5"/>
      <c r="C503" s="12"/>
      <c r="D503" s="12"/>
      <c r="E503" s="12"/>
      <c r="H503" s="52"/>
      <c r="I503" s="52"/>
      <c r="J503" s="52"/>
      <c r="K503" s="52"/>
      <c r="L503" s="52"/>
      <c r="M503" s="11"/>
    </row>
    <row r="504" spans="1:13">
      <c r="A504" s="5"/>
      <c r="B504" s="5"/>
      <c r="C504" s="12"/>
      <c r="D504" s="12"/>
      <c r="E504" s="12"/>
      <c r="H504" s="52"/>
      <c r="I504" s="52"/>
      <c r="J504" s="52"/>
      <c r="K504" s="52"/>
      <c r="L504" s="52"/>
      <c r="M504" s="11"/>
    </row>
    <row r="505" spans="1:13">
      <c r="A505" s="5"/>
      <c r="B505" s="5"/>
      <c r="C505" s="12"/>
      <c r="D505" s="12"/>
      <c r="E505" s="12"/>
      <c r="H505" s="52"/>
      <c r="I505" s="52"/>
      <c r="J505" s="52"/>
      <c r="K505" s="52"/>
      <c r="L505" s="52"/>
      <c r="M505" s="11"/>
    </row>
    <row r="506" spans="1:13">
      <c r="A506" s="5"/>
      <c r="B506" s="5"/>
      <c r="C506" s="12"/>
      <c r="D506" s="12"/>
      <c r="E506" s="12"/>
      <c r="H506" s="52"/>
      <c r="I506" s="52"/>
      <c r="J506" s="52"/>
      <c r="K506" s="52"/>
      <c r="L506" s="52"/>
      <c r="M506" s="11"/>
    </row>
    <row r="507" spans="1:13">
      <c r="A507" s="5"/>
      <c r="B507" s="5"/>
      <c r="C507" s="12"/>
      <c r="D507" s="12"/>
      <c r="E507" s="12"/>
      <c r="H507" s="52"/>
      <c r="I507" s="52"/>
      <c r="J507" s="52"/>
      <c r="K507" s="52"/>
      <c r="L507" s="52"/>
      <c r="M507" s="11"/>
    </row>
    <row r="508" spans="1:13">
      <c r="A508" s="5"/>
      <c r="B508" s="5"/>
      <c r="C508" s="12"/>
      <c r="D508" s="12"/>
      <c r="E508" s="12"/>
      <c r="H508" s="52"/>
      <c r="I508" s="52"/>
      <c r="J508" s="52"/>
      <c r="K508" s="52"/>
      <c r="L508" s="52"/>
      <c r="M508" s="11"/>
    </row>
    <row r="509" spans="1:13">
      <c r="A509" s="5"/>
      <c r="B509" s="5"/>
      <c r="C509" s="12"/>
      <c r="D509" s="12"/>
      <c r="E509" s="12"/>
      <c r="H509" s="52"/>
      <c r="I509" s="52"/>
      <c r="J509" s="52"/>
      <c r="K509" s="52"/>
      <c r="L509" s="52"/>
      <c r="M509" s="11"/>
    </row>
    <row r="510" spans="1:13">
      <c r="A510" s="5"/>
      <c r="B510" s="5"/>
      <c r="C510" s="12"/>
      <c r="D510" s="12"/>
      <c r="E510" s="12"/>
      <c r="H510" s="52"/>
      <c r="I510" s="52"/>
      <c r="J510" s="52"/>
      <c r="K510" s="52"/>
      <c r="L510" s="52"/>
      <c r="M510" s="11"/>
    </row>
    <row r="511" spans="1:13">
      <c r="A511" s="5"/>
      <c r="B511" s="5"/>
      <c r="C511" s="12"/>
      <c r="D511" s="12"/>
      <c r="E511" s="12"/>
      <c r="H511" s="52"/>
      <c r="I511" s="52"/>
      <c r="J511" s="52"/>
      <c r="K511" s="52"/>
      <c r="L511" s="52"/>
      <c r="M511" s="11"/>
    </row>
    <row r="512" spans="1:13">
      <c r="A512" s="5"/>
      <c r="B512" s="5"/>
      <c r="C512" s="12"/>
      <c r="D512" s="12"/>
      <c r="E512" s="12"/>
      <c r="H512" s="52"/>
      <c r="I512" s="52"/>
      <c r="J512" s="52"/>
      <c r="K512" s="52"/>
      <c r="L512" s="52"/>
      <c r="M512" s="11"/>
    </row>
    <row r="513" spans="1:13">
      <c r="A513" s="5"/>
      <c r="B513" s="5"/>
      <c r="C513" s="12"/>
      <c r="D513" s="12"/>
      <c r="E513" s="12"/>
      <c r="H513" s="52"/>
      <c r="I513" s="52"/>
      <c r="J513" s="52"/>
      <c r="K513" s="52"/>
      <c r="L513" s="52"/>
      <c r="M513" s="11"/>
    </row>
    <row r="514" spans="1:13">
      <c r="A514" s="5"/>
      <c r="B514" s="5"/>
      <c r="C514" s="12"/>
      <c r="D514" s="12"/>
      <c r="E514" s="12"/>
      <c r="H514" s="52"/>
      <c r="I514" s="52"/>
      <c r="J514" s="52"/>
      <c r="K514" s="52"/>
      <c r="L514" s="52"/>
      <c r="M514" s="11"/>
    </row>
    <row r="515" spans="1:13">
      <c r="A515" s="5"/>
      <c r="B515" s="5"/>
      <c r="C515" s="12"/>
      <c r="D515" s="12"/>
      <c r="E515" s="12"/>
      <c r="H515" s="52"/>
      <c r="I515" s="52"/>
      <c r="J515" s="52"/>
      <c r="K515" s="52"/>
      <c r="L515" s="52"/>
      <c r="M515" s="11"/>
    </row>
    <row r="516" spans="1:13">
      <c r="A516" s="5"/>
      <c r="B516" s="5"/>
      <c r="C516" s="12"/>
      <c r="D516" s="12"/>
      <c r="E516" s="12"/>
      <c r="H516" s="52"/>
      <c r="I516" s="52"/>
      <c r="J516" s="52"/>
      <c r="K516" s="52"/>
      <c r="L516" s="52"/>
      <c r="M516" s="11"/>
    </row>
    <row r="517" spans="1:13">
      <c r="C517" s="12"/>
      <c r="D517" s="12"/>
    </row>
    <row r="518" spans="1:13">
      <c r="C518" s="12"/>
      <c r="D518" s="12"/>
    </row>
    <row r="519" spans="1:13">
      <c r="C519" s="12"/>
      <c r="D519" s="12"/>
    </row>
    <row r="520" spans="1:13">
      <c r="C520" s="12"/>
      <c r="D520" s="12"/>
    </row>
    <row r="521" spans="1:13">
      <c r="C521" s="12"/>
      <c r="D521" s="12"/>
    </row>
    <row r="522" spans="1:13">
      <c r="C522" s="12"/>
      <c r="D522" s="12"/>
    </row>
    <row r="523" spans="1:13">
      <c r="C523" s="12"/>
      <c r="D523" s="12"/>
    </row>
    <row r="524" spans="1:13">
      <c r="C524" s="12"/>
      <c r="D524" s="12"/>
    </row>
    <row r="525" spans="1:13">
      <c r="C525" s="12"/>
      <c r="D525" s="12"/>
    </row>
    <row r="526" spans="1:13">
      <c r="C526" s="12"/>
      <c r="D526" s="12"/>
    </row>
    <row r="527" spans="1:13">
      <c r="C527" s="12"/>
      <c r="D527" s="12"/>
    </row>
    <row r="528" spans="1:13">
      <c r="C528" s="12"/>
      <c r="D528" s="12"/>
    </row>
    <row r="529" spans="3:4">
      <c r="C529" s="12"/>
      <c r="D529" s="12"/>
    </row>
    <row r="530" spans="3:4">
      <c r="C530" s="12"/>
      <c r="D530" s="12"/>
    </row>
    <row r="531" spans="3:4">
      <c r="C531" s="12"/>
      <c r="D531" s="12"/>
    </row>
    <row r="532" spans="3:4">
      <c r="C532" s="12"/>
      <c r="D532" s="12"/>
    </row>
    <row r="533" spans="3:4">
      <c r="C533" s="12"/>
      <c r="D533" s="12"/>
    </row>
    <row r="534" spans="3:4">
      <c r="C534" s="12"/>
      <c r="D534" s="12"/>
    </row>
    <row r="535" spans="3:4">
      <c r="C535" s="12"/>
      <c r="D535" s="12"/>
    </row>
    <row r="536" spans="3:4">
      <c r="C536" s="12"/>
      <c r="D536" s="12"/>
    </row>
    <row r="537" spans="3:4">
      <c r="C537" s="12"/>
      <c r="D537" s="12"/>
    </row>
    <row r="538" spans="3:4">
      <c r="C538" s="12"/>
      <c r="D538" s="12"/>
    </row>
    <row r="539" spans="3:4">
      <c r="C539" s="12"/>
      <c r="D539" s="12"/>
    </row>
    <row r="540" spans="3:4">
      <c r="C540" s="12"/>
      <c r="D540" s="12"/>
    </row>
    <row r="541" spans="3:4">
      <c r="C541" s="12"/>
      <c r="D541" s="12"/>
    </row>
    <row r="542" spans="3:4">
      <c r="C542" s="12"/>
      <c r="D542" s="12"/>
    </row>
    <row r="543" spans="3:4">
      <c r="C543" s="12"/>
      <c r="D543" s="12"/>
    </row>
    <row r="544" spans="3:4">
      <c r="C544" s="12"/>
      <c r="D544" s="12"/>
    </row>
    <row r="545" spans="3:4">
      <c r="C545" s="12"/>
      <c r="D545" s="12"/>
    </row>
    <row r="546" spans="3:4">
      <c r="C546" s="12"/>
      <c r="D546" s="12"/>
    </row>
    <row r="547" spans="3:4">
      <c r="C547" s="12"/>
      <c r="D547" s="12"/>
    </row>
    <row r="548" spans="3:4">
      <c r="C548" s="12"/>
      <c r="D548" s="12"/>
    </row>
    <row r="549" spans="3:4">
      <c r="C549" s="12"/>
      <c r="D549" s="12"/>
    </row>
    <row r="550" spans="3:4">
      <c r="C550" s="12"/>
      <c r="D550" s="12"/>
    </row>
    <row r="551" spans="3:4">
      <c r="C551" s="12"/>
      <c r="D551" s="12"/>
    </row>
    <row r="552" spans="3:4">
      <c r="C552" s="12"/>
      <c r="D552" s="12"/>
    </row>
    <row r="553" spans="3:4">
      <c r="C553" s="12"/>
      <c r="D553" s="12"/>
    </row>
    <row r="554" spans="3:4">
      <c r="C554" s="12"/>
      <c r="D554" s="12"/>
    </row>
    <row r="555" spans="3:4">
      <c r="C555" s="12"/>
      <c r="D555" s="12"/>
    </row>
    <row r="556" spans="3:4">
      <c r="C556" s="12"/>
      <c r="D556" s="12"/>
    </row>
    <row r="557" spans="3:4">
      <c r="C557" s="12"/>
      <c r="D557" s="12"/>
    </row>
    <row r="558" spans="3:4">
      <c r="C558" s="12"/>
      <c r="D558" s="12"/>
    </row>
    <row r="559" spans="3:4">
      <c r="C559" s="12"/>
      <c r="D559" s="12"/>
    </row>
    <row r="560" spans="3:4">
      <c r="C560" s="12"/>
      <c r="D560" s="12"/>
    </row>
    <row r="561" spans="3:4">
      <c r="C561" s="12"/>
      <c r="D561" s="12"/>
    </row>
    <row r="562" spans="3:4">
      <c r="C562" s="12"/>
      <c r="D562" s="12"/>
    </row>
    <row r="563" spans="3:4">
      <c r="C563" s="12"/>
      <c r="D563" s="12"/>
    </row>
    <row r="564" spans="3:4">
      <c r="C564" s="12"/>
      <c r="D564" s="12"/>
    </row>
    <row r="565" spans="3:4">
      <c r="C565" s="12"/>
      <c r="D565" s="12"/>
    </row>
    <row r="566" spans="3:4">
      <c r="C566" s="12"/>
      <c r="D566" s="12"/>
    </row>
    <row r="567" spans="3:4">
      <c r="C567" s="12"/>
      <c r="D567" s="12"/>
    </row>
    <row r="568" spans="3:4">
      <c r="C568" s="12"/>
      <c r="D568" s="12"/>
    </row>
    <row r="569" spans="3:4">
      <c r="C569" s="12"/>
      <c r="D569" s="12"/>
    </row>
    <row r="570" spans="3:4">
      <c r="C570" s="12"/>
      <c r="D570" s="12"/>
    </row>
    <row r="571" spans="3:4">
      <c r="C571" s="12"/>
      <c r="D571" s="12"/>
    </row>
    <row r="572" spans="3:4">
      <c r="C572" s="12"/>
      <c r="D572" s="12"/>
    </row>
    <row r="573" spans="3:4">
      <c r="C573" s="12"/>
      <c r="D573" s="12"/>
    </row>
    <row r="574" spans="3:4">
      <c r="C574" s="12"/>
      <c r="D574" s="12"/>
    </row>
  </sheetData>
  <conditionalFormatting sqref="A162">
    <cfRule type="duplicateValues" dxfId="30" priority="1"/>
  </conditionalFormatting>
  <conditionalFormatting sqref="A8:A274">
    <cfRule type="duplicateValues" dxfId="29" priority="65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69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90"/>
  <sheetViews>
    <sheetView workbookViewId="0"/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1614</v>
      </c>
      <c r="B1" s="16" t="s">
        <v>1401</v>
      </c>
      <c r="C1" s="28" t="s">
        <v>1478</v>
      </c>
    </row>
    <row r="2" spans="1:3">
      <c r="A2" s="123" t="s">
        <v>1086</v>
      </c>
      <c r="B2" s="15" t="s">
        <v>633</v>
      </c>
      <c r="C2" s="29" t="s">
        <v>39</v>
      </c>
    </row>
    <row r="3" spans="1:3">
      <c r="A3" s="123" t="s">
        <v>1112</v>
      </c>
      <c r="B3" s="15" t="s">
        <v>650</v>
      </c>
      <c r="C3" s="29" t="s">
        <v>39</v>
      </c>
    </row>
    <row r="4" spans="1:3">
      <c r="A4" s="123" t="s">
        <v>1093</v>
      </c>
      <c r="B4" s="15" t="s">
        <v>255</v>
      </c>
      <c r="C4" s="29" t="s">
        <v>39</v>
      </c>
    </row>
    <row r="5" spans="1:3">
      <c r="A5" s="123" t="s">
        <v>1290</v>
      </c>
      <c r="B5" s="15" t="s">
        <v>78</v>
      </c>
      <c r="C5" s="29" t="s">
        <v>39</v>
      </c>
    </row>
    <row r="6" spans="1:3">
      <c r="A6" s="123" t="s">
        <v>1304</v>
      </c>
      <c r="B6" s="15" t="s">
        <v>85</v>
      </c>
      <c r="C6" s="29" t="s">
        <v>39</v>
      </c>
    </row>
    <row r="7" spans="1:3">
      <c r="A7" s="123" t="s">
        <v>1307</v>
      </c>
      <c r="B7" s="15" t="s">
        <v>87</v>
      </c>
      <c r="C7" s="29" t="s">
        <v>39</v>
      </c>
    </row>
    <row r="8" spans="1:3">
      <c r="A8" s="123" t="s">
        <v>1312</v>
      </c>
      <c r="B8" s="15" t="s">
        <v>89</v>
      </c>
      <c r="C8" s="29" t="s">
        <v>39</v>
      </c>
    </row>
    <row r="9" spans="1:3">
      <c r="A9" s="123" t="s">
        <v>1317</v>
      </c>
      <c r="B9" s="15" t="s">
        <v>92</v>
      </c>
      <c r="C9" s="29" t="s">
        <v>39</v>
      </c>
    </row>
    <row r="10" spans="1:3">
      <c r="A10" s="123" t="s">
        <v>1195</v>
      </c>
      <c r="B10" s="15" t="s">
        <v>374</v>
      </c>
      <c r="C10" s="29" t="s">
        <v>39</v>
      </c>
    </row>
    <row r="11" spans="1:3">
      <c r="A11" s="123" t="s">
        <v>1271</v>
      </c>
      <c r="B11" s="15" t="s">
        <v>510</v>
      </c>
      <c r="C11" s="29" t="s">
        <v>39</v>
      </c>
    </row>
    <row r="12" spans="1:3">
      <c r="A12" s="123" t="s">
        <v>1273</v>
      </c>
      <c r="B12" s="15" t="s">
        <v>245</v>
      </c>
      <c r="C12" s="29" t="s">
        <v>39</v>
      </c>
    </row>
    <row r="13" spans="1:3">
      <c r="A13" s="123" t="s">
        <v>1295</v>
      </c>
      <c r="B13" s="15" t="s">
        <v>37</v>
      </c>
      <c r="C13" s="29" t="s">
        <v>39</v>
      </c>
    </row>
    <row r="14" spans="1:3">
      <c r="A14" s="123" t="s">
        <v>1300</v>
      </c>
      <c r="B14" s="15" t="s">
        <v>50</v>
      </c>
      <c r="C14" s="29" t="s">
        <v>39</v>
      </c>
    </row>
    <row r="15" spans="1:3">
      <c r="A15" s="123" t="s">
        <v>1309</v>
      </c>
      <c r="B15" s="15" t="s">
        <v>58</v>
      </c>
      <c r="C15" s="29" t="s">
        <v>39</v>
      </c>
    </row>
    <row r="16" spans="1:3">
      <c r="A16" s="123" t="s">
        <v>1318</v>
      </c>
      <c r="B16" s="15" t="s">
        <v>61</v>
      </c>
      <c r="C16" s="29" t="s">
        <v>39</v>
      </c>
    </row>
    <row r="17" spans="1:3">
      <c r="A17" s="123" t="s">
        <v>1320</v>
      </c>
      <c r="B17" s="15" t="s">
        <v>64</v>
      </c>
      <c r="C17" s="29" t="s">
        <v>39</v>
      </c>
    </row>
    <row r="18" spans="1:3">
      <c r="A18" s="123" t="s">
        <v>1322</v>
      </c>
      <c r="B18" s="15" t="s">
        <v>65</v>
      </c>
      <c r="C18" s="29" t="s">
        <v>39</v>
      </c>
    </row>
    <row r="19" spans="1:3">
      <c r="A19" s="123" t="s">
        <v>1325</v>
      </c>
      <c r="B19" s="15" t="s">
        <v>68</v>
      </c>
      <c r="C19" s="29" t="s">
        <v>39</v>
      </c>
    </row>
    <row r="20" spans="1:3">
      <c r="A20" s="123" t="s">
        <v>1332</v>
      </c>
      <c r="B20" s="15" t="s">
        <v>109</v>
      </c>
      <c r="C20" s="29" t="s">
        <v>39</v>
      </c>
    </row>
    <row r="21" spans="1:3">
      <c r="A21" s="123" t="s">
        <v>1333</v>
      </c>
      <c r="B21" s="15" t="s">
        <v>112</v>
      </c>
      <c r="C21" s="29" t="s">
        <v>39</v>
      </c>
    </row>
    <row r="22" spans="1:3">
      <c r="A22" s="123" t="s">
        <v>1334</v>
      </c>
      <c r="B22" s="15" t="s">
        <v>114</v>
      </c>
      <c r="C22" s="29" t="s">
        <v>39</v>
      </c>
    </row>
    <row r="23" spans="1:3">
      <c r="A23" s="123" t="s">
        <v>1335</v>
      </c>
      <c r="B23" s="15" t="s">
        <v>116</v>
      </c>
      <c r="C23" s="29" t="s">
        <v>39</v>
      </c>
    </row>
    <row r="24" spans="1:3">
      <c r="A24" s="123" t="s">
        <v>1336</v>
      </c>
      <c r="B24" s="15" t="s">
        <v>121</v>
      </c>
      <c r="C24" s="29" t="s">
        <v>39</v>
      </c>
    </row>
    <row r="25" spans="1:3">
      <c r="A25" s="123" t="s">
        <v>1337</v>
      </c>
      <c r="B25" s="15" t="s">
        <v>122</v>
      </c>
      <c r="C25" s="29" t="s">
        <v>39</v>
      </c>
    </row>
    <row r="26" spans="1:3">
      <c r="A26" s="123" t="s">
        <v>1339</v>
      </c>
      <c r="B26" s="15" t="s">
        <v>125</v>
      </c>
      <c r="C26" s="29" t="s">
        <v>39</v>
      </c>
    </row>
    <row r="27" spans="1:3">
      <c r="A27" s="123" t="s">
        <v>1341</v>
      </c>
      <c r="B27" s="15" t="s">
        <v>130</v>
      </c>
      <c r="C27" s="29" t="s">
        <v>39</v>
      </c>
    </row>
    <row r="28" spans="1:3">
      <c r="A28" s="123" t="s">
        <v>1146</v>
      </c>
      <c r="B28" s="15" t="s">
        <v>442</v>
      </c>
      <c r="C28" s="29" t="s">
        <v>39</v>
      </c>
    </row>
    <row r="29" spans="1:3">
      <c r="A29" s="123" t="s">
        <v>1076</v>
      </c>
      <c r="B29" s="15" t="s">
        <v>808</v>
      </c>
      <c r="C29" s="29" t="s">
        <v>39</v>
      </c>
    </row>
    <row r="30" spans="1:3">
      <c r="A30" s="123" t="s">
        <v>1078</v>
      </c>
      <c r="B30" s="15" t="s">
        <v>811</v>
      </c>
      <c r="C30" s="29" t="s">
        <v>39</v>
      </c>
    </row>
    <row r="31" spans="1:3">
      <c r="A31" s="123" t="s">
        <v>1082</v>
      </c>
      <c r="B31" s="15" t="s">
        <v>813</v>
      </c>
      <c r="C31" s="29" t="s">
        <v>39</v>
      </c>
    </row>
    <row r="32" spans="1:3">
      <c r="A32" s="123" t="s">
        <v>1094</v>
      </c>
      <c r="B32" s="15" t="s">
        <v>315</v>
      </c>
      <c r="C32" s="29" t="s">
        <v>39</v>
      </c>
    </row>
    <row r="33" spans="1:3">
      <c r="A33" s="123" t="s">
        <v>1100</v>
      </c>
      <c r="B33" s="15" t="s">
        <v>816</v>
      </c>
      <c r="C33" s="29" t="s">
        <v>39</v>
      </c>
    </row>
    <row r="34" spans="1:3">
      <c r="A34" s="123" t="s">
        <v>1107</v>
      </c>
      <c r="B34" s="15" t="s">
        <v>820</v>
      </c>
      <c r="C34" s="29" t="s">
        <v>39</v>
      </c>
    </row>
    <row r="35" spans="1:3">
      <c r="A35" s="123" t="s">
        <v>1111</v>
      </c>
      <c r="B35" s="15" t="s">
        <v>822</v>
      </c>
      <c r="C35" s="29" t="s">
        <v>39</v>
      </c>
    </row>
    <row r="36" spans="1:3">
      <c r="A36" s="123" t="s">
        <v>1114</v>
      </c>
      <c r="B36" s="15" t="s">
        <v>824</v>
      </c>
      <c r="C36" s="29" t="s">
        <v>39</v>
      </c>
    </row>
    <row r="37" spans="1:3">
      <c r="A37" s="123" t="s">
        <v>1123</v>
      </c>
      <c r="B37" s="15" t="s">
        <v>827</v>
      </c>
      <c r="C37" s="29" t="s">
        <v>39</v>
      </c>
    </row>
    <row r="38" spans="1:3">
      <c r="A38" s="123" t="s">
        <v>1124</v>
      </c>
      <c r="B38" s="15" t="s">
        <v>830</v>
      </c>
      <c r="C38" s="29" t="s">
        <v>39</v>
      </c>
    </row>
    <row r="39" spans="1:3">
      <c r="A39" s="123" t="s">
        <v>1136</v>
      </c>
      <c r="B39" s="15" t="s">
        <v>831</v>
      </c>
      <c r="C39" s="29" t="s">
        <v>39</v>
      </c>
    </row>
    <row r="40" spans="1:3">
      <c r="A40" s="123" t="s">
        <v>1140</v>
      </c>
      <c r="B40" s="15" t="s">
        <v>837</v>
      </c>
      <c r="C40" s="29" t="s">
        <v>39</v>
      </c>
    </row>
    <row r="41" spans="1:3">
      <c r="A41" s="123" t="s">
        <v>1147</v>
      </c>
      <c r="B41" s="15" t="s">
        <v>840</v>
      </c>
      <c r="C41" s="29" t="s">
        <v>39</v>
      </c>
    </row>
    <row r="42" spans="1:3">
      <c r="A42" s="123" t="s">
        <v>1159</v>
      </c>
      <c r="B42" s="15" t="s">
        <v>844</v>
      </c>
      <c r="C42" s="29" t="s">
        <v>39</v>
      </c>
    </row>
    <row r="43" spans="1:3">
      <c r="A43" s="123" t="s">
        <v>1104</v>
      </c>
      <c r="B43" s="15" t="s">
        <v>180</v>
      </c>
      <c r="C43" s="29" t="s">
        <v>39</v>
      </c>
    </row>
    <row r="44" spans="1:3">
      <c r="A44" s="123" t="s">
        <v>1280</v>
      </c>
      <c r="B44" s="15" t="s">
        <v>314</v>
      </c>
      <c r="C44" s="29" t="s">
        <v>39</v>
      </c>
    </row>
    <row r="45" spans="1:3">
      <c r="A45" s="123" t="s">
        <v>1286</v>
      </c>
      <c r="B45" s="15" t="s">
        <v>152</v>
      </c>
      <c r="C45" s="29" t="s">
        <v>39</v>
      </c>
    </row>
    <row r="46" spans="1:3">
      <c r="A46" s="123" t="s">
        <v>1287</v>
      </c>
      <c r="B46" s="15" t="s">
        <v>155</v>
      </c>
      <c r="C46" s="29" t="s">
        <v>39</v>
      </c>
    </row>
    <row r="47" spans="1:3">
      <c r="A47" s="123" t="s">
        <v>1294</v>
      </c>
      <c r="B47" s="15" t="s">
        <v>164</v>
      </c>
      <c r="C47" s="29" t="s">
        <v>39</v>
      </c>
    </row>
    <row r="48" spans="1:3">
      <c r="A48" s="123" t="s">
        <v>1298</v>
      </c>
      <c r="B48" s="15" t="s">
        <v>168</v>
      </c>
      <c r="C48" s="29" t="s">
        <v>39</v>
      </c>
    </row>
    <row r="49" spans="1:3">
      <c r="A49" s="123" t="s">
        <v>1303</v>
      </c>
      <c r="B49" s="15" t="s">
        <v>173</v>
      </c>
      <c r="C49" s="29" t="s">
        <v>39</v>
      </c>
    </row>
    <row r="50" spans="1:3">
      <c r="A50" s="123" t="s">
        <v>1311</v>
      </c>
      <c r="B50" s="15" t="s">
        <v>574</v>
      </c>
      <c r="C50" s="29" t="s">
        <v>39</v>
      </c>
    </row>
    <row r="51" spans="1:3">
      <c r="A51" s="123" t="s">
        <v>1319</v>
      </c>
      <c r="B51" s="15" t="s">
        <v>174</v>
      </c>
      <c r="C51" s="29" t="s">
        <v>39</v>
      </c>
    </row>
    <row r="52" spans="1:3">
      <c r="A52" s="123" t="s">
        <v>1323</v>
      </c>
      <c r="B52" s="15" t="s">
        <v>176</v>
      </c>
      <c r="C52" s="29" t="s">
        <v>39</v>
      </c>
    </row>
    <row r="53" spans="1:3">
      <c r="A53" s="123" t="s">
        <v>1324</v>
      </c>
      <c r="B53" s="15" t="s">
        <v>177</v>
      </c>
      <c r="C53" s="29" t="s">
        <v>39</v>
      </c>
    </row>
    <row r="54" spans="1:3">
      <c r="A54" s="123" t="s">
        <v>1099</v>
      </c>
      <c r="B54" s="15" t="s">
        <v>185</v>
      </c>
      <c r="C54" s="29" t="s">
        <v>39</v>
      </c>
    </row>
    <row r="55" spans="1:3">
      <c r="A55" s="123" t="s">
        <v>1085</v>
      </c>
      <c r="B55" s="15" t="s">
        <v>191</v>
      </c>
      <c r="C55" s="29" t="s">
        <v>39</v>
      </c>
    </row>
    <row r="56" spans="1:3">
      <c r="A56" s="123" t="s">
        <v>1095</v>
      </c>
      <c r="B56" s="15" t="s">
        <v>213</v>
      </c>
      <c r="C56" s="29" t="s">
        <v>39</v>
      </c>
    </row>
    <row r="57" spans="1:3">
      <c r="A57" s="123" t="s">
        <v>1103</v>
      </c>
      <c r="B57" s="15" t="s">
        <v>216</v>
      </c>
      <c r="C57" s="29" t="s">
        <v>39</v>
      </c>
    </row>
    <row r="58" spans="1:3">
      <c r="A58" s="123" t="s">
        <v>1151</v>
      </c>
      <c r="B58" s="15" t="s">
        <v>218</v>
      </c>
      <c r="C58" s="29" t="s">
        <v>39</v>
      </c>
    </row>
    <row r="59" spans="1:3">
      <c r="A59" s="123" t="s">
        <v>1570</v>
      </c>
      <c r="B59" s="15" t="s">
        <v>1569</v>
      </c>
      <c r="C59" s="29" t="s">
        <v>39</v>
      </c>
    </row>
    <row r="60" spans="1:3">
      <c r="A60" s="123" t="s">
        <v>1127</v>
      </c>
      <c r="B60" s="15" t="s">
        <v>209</v>
      </c>
      <c r="C60" s="29" t="s">
        <v>39</v>
      </c>
    </row>
    <row r="61" spans="1:3">
      <c r="A61" s="123" t="s">
        <v>1137</v>
      </c>
      <c r="B61" s="15" t="s">
        <v>207</v>
      </c>
      <c r="C61" s="29" t="s">
        <v>39</v>
      </c>
    </row>
    <row r="62" spans="1:3">
      <c r="A62" s="123" t="s">
        <v>1116</v>
      </c>
      <c r="B62" s="15" t="s">
        <v>229</v>
      </c>
      <c r="C62" s="29" t="s">
        <v>39</v>
      </c>
    </row>
    <row r="63" spans="1:3">
      <c r="A63" s="123" t="s">
        <v>2608</v>
      </c>
      <c r="B63" s="15" t="s">
        <v>2592</v>
      </c>
      <c r="C63" s="29" t="s">
        <v>39</v>
      </c>
    </row>
    <row r="64" spans="1:3">
      <c r="A64" s="123" t="s">
        <v>1121</v>
      </c>
      <c r="B64" s="15" t="s">
        <v>274</v>
      </c>
      <c r="C64" s="29" t="s">
        <v>39</v>
      </c>
    </row>
    <row r="65" spans="1:3">
      <c r="A65" s="123" t="s">
        <v>1081</v>
      </c>
      <c r="B65" s="15" t="s">
        <v>203</v>
      </c>
      <c r="C65" s="29" t="s">
        <v>39</v>
      </c>
    </row>
    <row r="66" spans="1:3">
      <c r="A66" s="123" t="s">
        <v>1156</v>
      </c>
      <c r="B66" s="15" t="s">
        <v>239</v>
      </c>
      <c r="C66" s="29" t="s">
        <v>39</v>
      </c>
    </row>
    <row r="67" spans="1:3">
      <c r="A67" s="123" t="s">
        <v>1118</v>
      </c>
      <c r="B67" s="15" t="s">
        <v>258</v>
      </c>
      <c r="C67" s="29" t="s">
        <v>39</v>
      </c>
    </row>
    <row r="68" spans="1:3">
      <c r="A68" s="123" t="s">
        <v>1105</v>
      </c>
      <c r="B68" s="15" t="s">
        <v>278</v>
      </c>
      <c r="C68" s="29" t="s">
        <v>39</v>
      </c>
    </row>
    <row r="69" spans="1:3">
      <c r="A69" s="123" t="s">
        <v>1113</v>
      </c>
      <c r="B69" s="15" t="s">
        <v>280</v>
      </c>
      <c r="C69" s="29" t="s">
        <v>39</v>
      </c>
    </row>
    <row r="70" spans="1:3">
      <c r="A70" s="123" t="s">
        <v>3073</v>
      </c>
      <c r="B70" s="15" t="s">
        <v>3093</v>
      </c>
      <c r="C70" s="29" t="s">
        <v>39</v>
      </c>
    </row>
    <row r="71" spans="1:3">
      <c r="A71" s="123" t="s">
        <v>1091</v>
      </c>
      <c r="B71" s="15" t="s">
        <v>285</v>
      </c>
      <c r="C71" s="29" t="s">
        <v>39</v>
      </c>
    </row>
    <row r="72" spans="1:3">
      <c r="A72" s="123" t="s">
        <v>1096</v>
      </c>
      <c r="B72" s="15" t="s">
        <v>289</v>
      </c>
      <c r="C72" s="29" t="s">
        <v>39</v>
      </c>
    </row>
    <row r="73" spans="1:3">
      <c r="A73" s="123" t="s">
        <v>1098</v>
      </c>
      <c r="B73" s="15" t="s">
        <v>290</v>
      </c>
      <c r="C73" s="29" t="s">
        <v>39</v>
      </c>
    </row>
    <row r="74" spans="1:3">
      <c r="A74" s="123" t="s">
        <v>1133</v>
      </c>
      <c r="B74" s="15" t="s">
        <v>292</v>
      </c>
      <c r="C74" s="29" t="s">
        <v>39</v>
      </c>
    </row>
    <row r="75" spans="1:3">
      <c r="A75" s="123" t="s">
        <v>1321</v>
      </c>
      <c r="B75" s="15" t="s">
        <v>300</v>
      </c>
      <c r="C75" s="29" t="s">
        <v>39</v>
      </c>
    </row>
    <row r="76" spans="1:3">
      <c r="A76" s="123" t="s">
        <v>1089</v>
      </c>
      <c r="B76" s="15" t="s">
        <v>304</v>
      </c>
      <c r="C76" s="29" t="s">
        <v>39</v>
      </c>
    </row>
    <row r="77" spans="1:3">
      <c r="A77" s="123" t="s">
        <v>1126</v>
      </c>
      <c r="B77" s="15" t="s">
        <v>307</v>
      </c>
      <c r="C77" s="29" t="s">
        <v>39</v>
      </c>
    </row>
    <row r="78" spans="1:3">
      <c r="A78" s="123" t="s">
        <v>1092</v>
      </c>
      <c r="B78" s="15" t="s">
        <v>150</v>
      </c>
      <c r="C78" s="29" t="s">
        <v>39</v>
      </c>
    </row>
    <row r="79" spans="1:3">
      <c r="A79" s="123" t="s">
        <v>1193</v>
      </c>
      <c r="B79" s="15" t="s">
        <v>497</v>
      </c>
      <c r="C79" s="29" t="s">
        <v>39</v>
      </c>
    </row>
    <row r="80" spans="1:3">
      <c r="A80" s="123" t="s">
        <v>1349</v>
      </c>
      <c r="B80" s="15" t="s">
        <v>1671</v>
      </c>
      <c r="C80" s="29" t="s">
        <v>39</v>
      </c>
    </row>
    <row r="81" spans="1:3">
      <c r="A81" s="123" t="s">
        <v>1122</v>
      </c>
      <c r="B81" s="15" t="s">
        <v>826</v>
      </c>
      <c r="C81" s="29" t="s">
        <v>39</v>
      </c>
    </row>
    <row r="82" spans="1:3">
      <c r="A82" s="123" t="s">
        <v>1272</v>
      </c>
      <c r="B82" s="15" t="s">
        <v>519</v>
      </c>
      <c r="C82" s="29" t="s">
        <v>39</v>
      </c>
    </row>
    <row r="83" spans="1:3">
      <c r="A83" s="123" t="s">
        <v>1260</v>
      </c>
      <c r="B83" s="15" t="s">
        <v>679</v>
      </c>
      <c r="C83" s="29" t="s">
        <v>39</v>
      </c>
    </row>
    <row r="84" spans="1:3">
      <c r="A84" s="123" t="s">
        <v>1329</v>
      </c>
      <c r="B84" s="15" t="s">
        <v>99</v>
      </c>
      <c r="C84" s="29" t="s">
        <v>39</v>
      </c>
    </row>
    <row r="85" spans="1:3">
      <c r="A85" s="123" t="s">
        <v>3065</v>
      </c>
      <c r="B85" s="15" t="s">
        <v>3085</v>
      </c>
      <c r="C85" s="29" t="s">
        <v>39</v>
      </c>
    </row>
    <row r="86" spans="1:3">
      <c r="A86" s="123" t="s">
        <v>1218</v>
      </c>
      <c r="B86" s="15" t="s">
        <v>404</v>
      </c>
      <c r="C86" s="29" t="s">
        <v>39</v>
      </c>
    </row>
    <row r="87" spans="1:3">
      <c r="A87" s="123" t="s">
        <v>1119</v>
      </c>
      <c r="B87" s="15" t="s">
        <v>223</v>
      </c>
      <c r="C87" s="29" t="s">
        <v>39</v>
      </c>
    </row>
    <row r="88" spans="1:3">
      <c r="A88" s="123" t="s">
        <v>1149</v>
      </c>
      <c r="B88" s="15" t="s">
        <v>252</v>
      </c>
      <c r="C88" s="29" t="s">
        <v>39</v>
      </c>
    </row>
    <row r="89" spans="1:3">
      <c r="A89" s="123" t="s">
        <v>1079</v>
      </c>
      <c r="B89" s="15" t="s">
        <v>264</v>
      </c>
      <c r="C89" s="29" t="s">
        <v>39</v>
      </c>
    </row>
    <row r="90" spans="1:3">
      <c r="A90" s="123" t="s">
        <v>1080</v>
      </c>
      <c r="B90" s="15" t="s">
        <v>276</v>
      </c>
      <c r="C90" s="29" t="s">
        <v>39</v>
      </c>
    </row>
    <row r="91" spans="1:3">
      <c r="A91" s="123" t="s">
        <v>1187</v>
      </c>
      <c r="B91" s="15" t="s">
        <v>362</v>
      </c>
      <c r="C91" s="29" t="s">
        <v>39</v>
      </c>
    </row>
    <row r="92" spans="1:3">
      <c r="A92" s="123" t="s">
        <v>1270</v>
      </c>
      <c r="B92" s="15" t="s">
        <v>242</v>
      </c>
      <c r="C92" s="29" t="s">
        <v>39</v>
      </c>
    </row>
    <row r="93" spans="1:3">
      <c r="A93" s="123" t="s">
        <v>1131</v>
      </c>
      <c r="B93" s="15" t="s">
        <v>91</v>
      </c>
      <c r="C93" s="29" t="s">
        <v>39</v>
      </c>
    </row>
    <row r="94" spans="1:3">
      <c r="A94" s="123" t="s">
        <v>1242</v>
      </c>
      <c r="B94" s="15" t="s">
        <v>427</v>
      </c>
      <c r="C94" s="29" t="s">
        <v>39</v>
      </c>
    </row>
    <row r="95" spans="1:3">
      <c r="A95" s="123" t="s">
        <v>1231</v>
      </c>
      <c r="B95" s="15" t="s">
        <v>419</v>
      </c>
      <c r="C95" s="29" t="s">
        <v>39</v>
      </c>
    </row>
    <row r="96" spans="1:3">
      <c r="A96" s="123" t="s">
        <v>1248</v>
      </c>
      <c r="B96" s="15" t="s">
        <v>432</v>
      </c>
      <c r="C96" s="29" t="s">
        <v>39</v>
      </c>
    </row>
    <row r="97" spans="1:3">
      <c r="A97" s="123" t="s">
        <v>1088</v>
      </c>
      <c r="B97" s="15" t="s">
        <v>466</v>
      </c>
      <c r="C97" s="29" t="s">
        <v>39</v>
      </c>
    </row>
    <row r="98" spans="1:3">
      <c r="A98" s="123" t="s">
        <v>1106</v>
      </c>
      <c r="B98" s="15" t="s">
        <v>468</v>
      </c>
      <c r="C98" s="29" t="s">
        <v>39</v>
      </c>
    </row>
    <row r="99" spans="1:3">
      <c r="A99" s="123" t="s">
        <v>1144</v>
      </c>
      <c r="B99" s="15" t="s">
        <v>475</v>
      </c>
      <c r="C99" s="29" t="s">
        <v>39</v>
      </c>
    </row>
    <row r="100" spans="1:3">
      <c r="A100" s="123" t="s">
        <v>1102</v>
      </c>
      <c r="B100" s="15" t="s">
        <v>226</v>
      </c>
      <c r="C100" s="29" t="s">
        <v>39</v>
      </c>
    </row>
    <row r="101" spans="1:3">
      <c r="A101" s="123" t="s">
        <v>1120</v>
      </c>
      <c r="B101" s="15" t="s">
        <v>270</v>
      </c>
      <c r="C101" s="29" t="s">
        <v>39</v>
      </c>
    </row>
    <row r="102" spans="1:3">
      <c r="A102" s="123" t="s">
        <v>1130</v>
      </c>
      <c r="B102" s="15" t="s">
        <v>655</v>
      </c>
      <c r="C102" s="29" t="s">
        <v>39</v>
      </c>
    </row>
    <row r="103" spans="1:3">
      <c r="A103" s="123" t="s">
        <v>1165</v>
      </c>
      <c r="B103" s="15" t="s">
        <v>484</v>
      </c>
      <c r="C103" s="29" t="s">
        <v>39</v>
      </c>
    </row>
    <row r="104" spans="1:3">
      <c r="A104" s="123" t="s">
        <v>1166</v>
      </c>
      <c r="B104" s="15" t="s">
        <v>486</v>
      </c>
      <c r="C104" s="29" t="s">
        <v>39</v>
      </c>
    </row>
    <row r="105" spans="1:3">
      <c r="A105" s="123" t="s">
        <v>1170</v>
      </c>
      <c r="B105" s="15" t="s">
        <v>487</v>
      </c>
      <c r="C105" s="29" t="s">
        <v>39</v>
      </c>
    </row>
    <row r="106" spans="1:3">
      <c r="A106" s="123" t="s">
        <v>1177</v>
      </c>
      <c r="B106" s="15" t="s">
        <v>489</v>
      </c>
      <c r="C106" s="29" t="s">
        <v>39</v>
      </c>
    </row>
    <row r="107" spans="1:3">
      <c r="A107" s="123" t="s">
        <v>1181</v>
      </c>
      <c r="B107" s="15" t="s">
        <v>493</v>
      </c>
      <c r="C107" s="29" t="s">
        <v>39</v>
      </c>
    </row>
    <row r="108" spans="1:3">
      <c r="A108" s="123" t="s">
        <v>1183</v>
      </c>
      <c r="B108" s="15" t="s">
        <v>495</v>
      </c>
      <c r="C108" s="29" t="s">
        <v>39</v>
      </c>
    </row>
    <row r="109" spans="1:3">
      <c r="A109" s="123" t="s">
        <v>1188</v>
      </c>
      <c r="B109" s="15" t="s">
        <v>496</v>
      </c>
      <c r="C109" s="29" t="s">
        <v>39</v>
      </c>
    </row>
    <row r="110" spans="1:3">
      <c r="A110" s="123" t="s">
        <v>1196</v>
      </c>
      <c r="B110" s="15" t="s">
        <v>499</v>
      </c>
      <c r="C110" s="29" t="s">
        <v>39</v>
      </c>
    </row>
    <row r="111" spans="1:3">
      <c r="A111" s="123" t="s">
        <v>1197</v>
      </c>
      <c r="B111" s="15" t="s">
        <v>500</v>
      </c>
      <c r="C111" s="29" t="s">
        <v>39</v>
      </c>
    </row>
    <row r="112" spans="1:3">
      <c r="A112" s="123" t="s">
        <v>1345</v>
      </c>
      <c r="B112" s="15" t="s">
        <v>859</v>
      </c>
      <c r="C112" s="29" t="s">
        <v>39</v>
      </c>
    </row>
    <row r="113" spans="1:3">
      <c r="A113" s="123" t="s">
        <v>1346</v>
      </c>
      <c r="B113" s="15" t="s">
        <v>860</v>
      </c>
      <c r="C113" s="29" t="s">
        <v>39</v>
      </c>
    </row>
    <row r="114" spans="1:3">
      <c r="A114" s="123" t="s">
        <v>1203</v>
      </c>
      <c r="B114" s="15" t="s">
        <v>504</v>
      </c>
      <c r="C114" s="29" t="s">
        <v>39</v>
      </c>
    </row>
    <row r="115" spans="1:3">
      <c r="A115" s="123" t="s">
        <v>1207</v>
      </c>
      <c r="B115" s="15" t="s">
        <v>509</v>
      </c>
      <c r="C115" s="29" t="s">
        <v>39</v>
      </c>
    </row>
    <row r="116" spans="1:3">
      <c r="A116" s="123" t="s">
        <v>1211</v>
      </c>
      <c r="B116" s="15" t="s">
        <v>513</v>
      </c>
      <c r="C116" s="29" t="s">
        <v>39</v>
      </c>
    </row>
    <row r="117" spans="1:3">
      <c r="A117" s="123" t="s">
        <v>1991</v>
      </c>
      <c r="B117" s="15" t="s">
        <v>515</v>
      </c>
      <c r="C117" s="29" t="s">
        <v>39</v>
      </c>
    </row>
    <row r="118" spans="1:3">
      <c r="A118" s="123" t="s">
        <v>1232</v>
      </c>
      <c r="B118" s="15" t="s">
        <v>521</v>
      </c>
      <c r="C118" s="29" t="s">
        <v>39</v>
      </c>
    </row>
    <row r="119" spans="1:3">
      <c r="A119" s="123" t="s">
        <v>1239</v>
      </c>
      <c r="B119" s="15" t="s">
        <v>523</v>
      </c>
      <c r="C119" s="29" t="s">
        <v>39</v>
      </c>
    </row>
    <row r="120" spans="1:3">
      <c r="A120" s="123" t="s">
        <v>1247</v>
      </c>
      <c r="B120" s="15" t="s">
        <v>525</v>
      </c>
      <c r="C120" s="29" t="s">
        <v>39</v>
      </c>
    </row>
    <row r="121" spans="1:3">
      <c r="A121" s="123" t="s">
        <v>1259</v>
      </c>
      <c r="B121" s="15" t="s">
        <v>469</v>
      </c>
      <c r="C121" s="29" t="s">
        <v>39</v>
      </c>
    </row>
    <row r="122" spans="1:3">
      <c r="A122" s="123" t="s">
        <v>1261</v>
      </c>
      <c r="B122" s="15" t="s">
        <v>532</v>
      </c>
      <c r="C122" s="29" t="s">
        <v>39</v>
      </c>
    </row>
    <row r="123" spans="1:3">
      <c r="A123" s="123" t="s">
        <v>1266</v>
      </c>
      <c r="B123" s="15" t="s">
        <v>139</v>
      </c>
      <c r="C123" s="29" t="s">
        <v>39</v>
      </c>
    </row>
    <row r="124" spans="1:3">
      <c r="A124" s="123" t="s">
        <v>1084</v>
      </c>
      <c r="B124" s="15" t="s">
        <v>543</v>
      </c>
      <c r="C124" s="29" t="s">
        <v>39</v>
      </c>
    </row>
    <row r="125" spans="1:3">
      <c r="A125" s="123" t="s">
        <v>1268</v>
      </c>
      <c r="B125" s="15" t="s">
        <v>458</v>
      </c>
      <c r="C125" s="29" t="s">
        <v>39</v>
      </c>
    </row>
    <row r="126" spans="1:3">
      <c r="A126" s="123" t="s">
        <v>1109</v>
      </c>
      <c r="B126" s="15" t="s">
        <v>558</v>
      </c>
      <c r="C126" s="29" t="s">
        <v>39</v>
      </c>
    </row>
    <row r="127" spans="1:3">
      <c r="A127" s="123" t="s">
        <v>1153</v>
      </c>
      <c r="B127" s="15" t="s">
        <v>560</v>
      </c>
      <c r="C127" s="29" t="s">
        <v>39</v>
      </c>
    </row>
    <row r="128" spans="1:3">
      <c r="A128" s="123" t="s">
        <v>1108</v>
      </c>
      <c r="B128" s="15" t="s">
        <v>565</v>
      </c>
      <c r="C128" s="29" t="s">
        <v>39</v>
      </c>
    </row>
    <row r="129" spans="1:3">
      <c r="A129" s="123" t="s">
        <v>1745</v>
      </c>
      <c r="B129" s="15" t="s">
        <v>568</v>
      </c>
      <c r="C129" s="29" t="s">
        <v>39</v>
      </c>
    </row>
    <row r="130" spans="1:3">
      <c r="A130" s="123" t="s">
        <v>1097</v>
      </c>
      <c r="B130" s="15" t="s">
        <v>569</v>
      </c>
      <c r="C130" s="29" t="s">
        <v>39</v>
      </c>
    </row>
    <row r="131" spans="1:3">
      <c r="A131" s="123" t="s">
        <v>1848</v>
      </c>
      <c r="B131" s="15" t="s">
        <v>572</v>
      </c>
      <c r="C131" s="29" t="s">
        <v>39</v>
      </c>
    </row>
    <row r="132" spans="1:3">
      <c r="A132" s="123" t="s">
        <v>1125</v>
      </c>
      <c r="B132" s="15" t="s">
        <v>575</v>
      </c>
      <c r="C132" s="29" t="s">
        <v>39</v>
      </c>
    </row>
    <row r="133" spans="1:3">
      <c r="A133" s="123" t="s">
        <v>1128</v>
      </c>
      <c r="B133" s="15" t="s">
        <v>576</v>
      </c>
      <c r="C133" s="29" t="s">
        <v>39</v>
      </c>
    </row>
    <row r="134" spans="1:3">
      <c r="A134" s="123" t="s">
        <v>1135</v>
      </c>
      <c r="B134" s="15" t="s">
        <v>577</v>
      </c>
      <c r="C134" s="29" t="s">
        <v>39</v>
      </c>
    </row>
    <row r="135" spans="1:3">
      <c r="A135" s="123" t="s">
        <v>1152</v>
      </c>
      <c r="B135" s="15" t="s">
        <v>580</v>
      </c>
      <c r="C135" s="29" t="s">
        <v>39</v>
      </c>
    </row>
    <row r="136" spans="1:3">
      <c r="A136" s="123" t="s">
        <v>1117</v>
      </c>
      <c r="B136" s="15" t="s">
        <v>585</v>
      </c>
      <c r="C136" s="29" t="s">
        <v>39</v>
      </c>
    </row>
    <row r="137" spans="1:3">
      <c r="A137" s="123" t="s">
        <v>1129</v>
      </c>
      <c r="B137" s="15" t="s">
        <v>587</v>
      </c>
      <c r="C137" s="29" t="s">
        <v>39</v>
      </c>
    </row>
    <row r="138" spans="1:3">
      <c r="A138" s="123" t="s">
        <v>1101</v>
      </c>
      <c r="B138" s="15" t="s">
        <v>817</v>
      </c>
      <c r="C138" s="29" t="s">
        <v>39</v>
      </c>
    </row>
    <row r="139" spans="1:3">
      <c r="A139" s="123" t="s">
        <v>1110</v>
      </c>
      <c r="B139" s="15" t="s">
        <v>649</v>
      </c>
      <c r="C139" s="29" t="s">
        <v>39</v>
      </c>
    </row>
    <row r="140" spans="1:3">
      <c r="A140" s="123" t="s">
        <v>1338</v>
      </c>
      <c r="B140" s="15" t="s">
        <v>124</v>
      </c>
      <c r="C140" s="29" t="s">
        <v>39</v>
      </c>
    </row>
    <row r="141" spans="1:3">
      <c r="A141" s="123" t="s">
        <v>1134</v>
      </c>
      <c r="B141" s="15" t="s">
        <v>657</v>
      </c>
      <c r="C141" s="29" t="s">
        <v>39</v>
      </c>
    </row>
    <row r="142" spans="1:3">
      <c r="A142" s="123" t="s">
        <v>1141</v>
      </c>
      <c r="B142" s="15" t="s">
        <v>658</v>
      </c>
      <c r="C142" s="29" t="s">
        <v>39</v>
      </c>
    </row>
    <row r="143" spans="1:3">
      <c r="A143" s="124" t="s">
        <v>5977</v>
      </c>
      <c r="B143" s="15" t="s">
        <v>5978</v>
      </c>
      <c r="C143" s="29" t="s">
        <v>39</v>
      </c>
    </row>
    <row r="144" spans="1:3">
      <c r="A144" s="123" t="s">
        <v>1278</v>
      </c>
      <c r="B144" s="15" t="s">
        <v>595</v>
      </c>
      <c r="C144" s="29" t="s">
        <v>39</v>
      </c>
    </row>
    <row r="145" spans="1:3">
      <c r="A145" s="123" t="s">
        <v>1279</v>
      </c>
      <c r="B145" s="15" t="s">
        <v>597</v>
      </c>
      <c r="C145" s="29" t="s">
        <v>39</v>
      </c>
    </row>
    <row r="146" spans="1:3">
      <c r="A146" s="123" t="s">
        <v>2050</v>
      </c>
      <c r="B146" s="15" t="s">
        <v>599</v>
      </c>
      <c r="C146" s="29" t="s">
        <v>39</v>
      </c>
    </row>
    <row r="147" spans="1:3">
      <c r="A147" s="123" t="s">
        <v>1292</v>
      </c>
      <c r="B147" s="15" t="s">
        <v>607</v>
      </c>
      <c r="C147" s="29" t="s">
        <v>39</v>
      </c>
    </row>
    <row r="148" spans="1:3">
      <c r="A148" s="123" t="s">
        <v>1315</v>
      </c>
      <c r="B148" s="15" t="s">
        <v>617</v>
      </c>
      <c r="C148" s="29" t="s">
        <v>39</v>
      </c>
    </row>
    <row r="149" spans="1:3">
      <c r="A149" s="123" t="s">
        <v>2352</v>
      </c>
      <c r="B149" s="15" t="s">
        <v>864</v>
      </c>
      <c r="C149" s="29" t="s">
        <v>39</v>
      </c>
    </row>
    <row r="150" spans="1:3">
      <c r="A150" s="123" t="s">
        <v>5979</v>
      </c>
      <c r="B150" s="15" t="s">
        <v>5980</v>
      </c>
      <c r="C150" s="29" t="s">
        <v>39</v>
      </c>
    </row>
    <row r="151" spans="1:3">
      <c r="A151" s="123" t="s">
        <v>1792</v>
      </c>
      <c r="B151" s="15" t="s">
        <v>644</v>
      </c>
      <c r="C151" s="29" t="s">
        <v>39</v>
      </c>
    </row>
    <row r="152" spans="1:3">
      <c r="A152" s="123" t="s">
        <v>1173</v>
      </c>
      <c r="B152" s="15" t="s">
        <v>349</v>
      </c>
      <c r="C152" s="29" t="s">
        <v>39</v>
      </c>
    </row>
    <row r="153" spans="1:3">
      <c r="A153" s="123" t="s">
        <v>1199</v>
      </c>
      <c r="B153" s="15" t="s">
        <v>380</v>
      </c>
      <c r="C153" s="29" t="s">
        <v>39</v>
      </c>
    </row>
    <row r="154" spans="1:3">
      <c r="A154" s="123" t="s">
        <v>1225</v>
      </c>
      <c r="B154" s="15" t="s">
        <v>411</v>
      </c>
      <c r="C154" s="29" t="s">
        <v>39</v>
      </c>
    </row>
    <row r="155" spans="1:3">
      <c r="A155" s="123" t="s">
        <v>1169</v>
      </c>
      <c r="B155" s="15" t="s">
        <v>346</v>
      </c>
      <c r="C155" s="29" t="s">
        <v>39</v>
      </c>
    </row>
    <row r="156" spans="1:3">
      <c r="A156" s="123" t="s">
        <v>1228</v>
      </c>
      <c r="B156" s="15" t="s">
        <v>416</v>
      </c>
      <c r="C156" s="29" t="s">
        <v>39</v>
      </c>
    </row>
    <row r="157" spans="1:3">
      <c r="A157" s="123" t="s">
        <v>1256</v>
      </c>
      <c r="B157" s="15" t="s">
        <v>441</v>
      </c>
      <c r="C157" s="29" t="s">
        <v>39</v>
      </c>
    </row>
    <row r="158" spans="1:3">
      <c r="A158" s="123" t="s">
        <v>1161</v>
      </c>
      <c r="B158" s="15" t="s">
        <v>330</v>
      </c>
      <c r="C158" s="29" t="s">
        <v>39</v>
      </c>
    </row>
    <row r="159" spans="1:3">
      <c r="A159" s="123" t="s">
        <v>1164</v>
      </c>
      <c r="B159" s="15" t="s">
        <v>340</v>
      </c>
      <c r="C159" s="29" t="s">
        <v>39</v>
      </c>
    </row>
    <row r="160" spans="1:3">
      <c r="A160" s="123" t="s">
        <v>1174</v>
      </c>
      <c r="B160" s="15" t="s">
        <v>350</v>
      </c>
      <c r="C160" s="29" t="s">
        <v>39</v>
      </c>
    </row>
    <row r="161" spans="1:3">
      <c r="A161" s="123" t="s">
        <v>1179</v>
      </c>
      <c r="B161" s="15" t="s">
        <v>352</v>
      </c>
      <c r="C161" s="29" t="s">
        <v>39</v>
      </c>
    </row>
    <row r="162" spans="1:3">
      <c r="A162" s="123" t="s">
        <v>1204</v>
      </c>
      <c r="B162" s="15" t="s">
        <v>386</v>
      </c>
      <c r="C162" s="29" t="s">
        <v>39</v>
      </c>
    </row>
    <row r="163" spans="1:3">
      <c r="A163" s="123" t="s">
        <v>1206</v>
      </c>
      <c r="B163" s="15" t="s">
        <v>391</v>
      </c>
      <c r="C163" s="29" t="s">
        <v>39</v>
      </c>
    </row>
    <row r="164" spans="1:3">
      <c r="A164" s="123" t="s">
        <v>1209</v>
      </c>
      <c r="B164" s="15" t="s">
        <v>197</v>
      </c>
      <c r="C164" s="29" t="s">
        <v>39</v>
      </c>
    </row>
    <row r="165" spans="1:3">
      <c r="A165" s="123" t="s">
        <v>1212</v>
      </c>
      <c r="B165" s="15" t="s">
        <v>397</v>
      </c>
      <c r="C165" s="29" t="s">
        <v>39</v>
      </c>
    </row>
    <row r="166" spans="1:3">
      <c r="A166" s="123" t="s">
        <v>1214</v>
      </c>
      <c r="B166" s="15" t="s">
        <v>401</v>
      </c>
      <c r="C166" s="29" t="s">
        <v>39</v>
      </c>
    </row>
    <row r="167" spans="1:3">
      <c r="A167" s="123" t="s">
        <v>1227</v>
      </c>
      <c r="B167" s="15" t="s">
        <v>414</v>
      </c>
      <c r="C167" s="29" t="s">
        <v>39</v>
      </c>
    </row>
    <row r="168" spans="1:3">
      <c r="A168" s="123" t="s">
        <v>5981</v>
      </c>
      <c r="B168" s="15" t="s">
        <v>5982</v>
      </c>
      <c r="C168" s="29" t="s">
        <v>39</v>
      </c>
    </row>
    <row r="169" spans="1:3">
      <c r="A169" s="123" t="s">
        <v>1234</v>
      </c>
      <c r="B169" s="15" t="s">
        <v>421</v>
      </c>
      <c r="C169" s="29" t="s">
        <v>39</v>
      </c>
    </row>
    <row r="170" spans="1:3">
      <c r="A170" s="123" t="s">
        <v>1243</v>
      </c>
      <c r="B170" s="15" t="s">
        <v>428</v>
      </c>
      <c r="C170" s="29" t="s">
        <v>39</v>
      </c>
    </row>
    <row r="171" spans="1:3">
      <c r="A171" s="123" t="s">
        <v>1257</v>
      </c>
      <c r="B171" s="15" t="s">
        <v>444</v>
      </c>
      <c r="C171" s="29" t="s">
        <v>39</v>
      </c>
    </row>
    <row r="172" spans="1:3">
      <c r="A172" s="123" t="s">
        <v>1265</v>
      </c>
      <c r="B172" s="15" t="s">
        <v>452</v>
      </c>
      <c r="C172" s="29" t="s">
        <v>39</v>
      </c>
    </row>
    <row r="173" spans="1:3">
      <c r="A173" s="123" t="s">
        <v>5983</v>
      </c>
      <c r="B173" s="15" t="s">
        <v>5984</v>
      </c>
      <c r="C173" s="29" t="s">
        <v>39</v>
      </c>
    </row>
    <row r="174" spans="1:3">
      <c r="A174" s="123" t="s">
        <v>1172</v>
      </c>
      <c r="B174" s="15" t="s">
        <v>348</v>
      </c>
      <c r="C174" s="29" t="s">
        <v>39</v>
      </c>
    </row>
    <row r="175" spans="1:3">
      <c r="A175" s="123" t="s">
        <v>1185</v>
      </c>
      <c r="B175" s="15" t="s">
        <v>640</v>
      </c>
      <c r="C175" s="29" t="s">
        <v>39</v>
      </c>
    </row>
    <row r="176" spans="1:3">
      <c r="A176" s="123" t="s">
        <v>1202</v>
      </c>
      <c r="B176" s="15" t="s">
        <v>382</v>
      </c>
      <c r="C176" s="29" t="s">
        <v>39</v>
      </c>
    </row>
    <row r="177" spans="1:3">
      <c r="A177" s="123" t="s">
        <v>5985</v>
      </c>
      <c r="B177" s="15" t="s">
        <v>5986</v>
      </c>
      <c r="C177" s="29" t="s">
        <v>39</v>
      </c>
    </row>
    <row r="178" spans="1:3">
      <c r="A178" s="123" t="s">
        <v>1229</v>
      </c>
      <c r="B178" s="15" t="s">
        <v>417</v>
      </c>
      <c r="C178" s="29" t="s">
        <v>39</v>
      </c>
    </row>
    <row r="179" spans="1:3">
      <c r="A179" s="123" t="s">
        <v>1235</v>
      </c>
      <c r="B179" s="15" t="s">
        <v>656</v>
      </c>
      <c r="C179" s="29" t="s">
        <v>39</v>
      </c>
    </row>
    <row r="180" spans="1:3">
      <c r="A180" s="123" t="s">
        <v>1246</v>
      </c>
      <c r="B180" s="15" t="s">
        <v>431</v>
      </c>
      <c r="C180" s="29" t="s">
        <v>39</v>
      </c>
    </row>
    <row r="181" spans="1:3">
      <c r="A181" s="123" t="s">
        <v>1191</v>
      </c>
      <c r="B181" s="15" t="s">
        <v>368</v>
      </c>
      <c r="C181" s="29" t="s">
        <v>39</v>
      </c>
    </row>
    <row r="182" spans="1:3">
      <c r="A182" s="123" t="s">
        <v>1154</v>
      </c>
      <c r="B182" s="15" t="s">
        <v>799</v>
      </c>
      <c r="C182" s="29" t="s">
        <v>39</v>
      </c>
    </row>
    <row r="183" spans="1:3">
      <c r="A183" s="123" t="s">
        <v>1269</v>
      </c>
      <c r="B183" s="15" t="s">
        <v>460</v>
      </c>
      <c r="C183" s="29" t="s">
        <v>39</v>
      </c>
    </row>
    <row r="184" spans="1:3">
      <c r="A184" s="123" t="s">
        <v>1186</v>
      </c>
      <c r="B184" s="15" t="s">
        <v>361</v>
      </c>
      <c r="C184" s="29" t="s">
        <v>39</v>
      </c>
    </row>
    <row r="185" spans="1:3">
      <c r="A185" s="123" t="s">
        <v>1189</v>
      </c>
      <c r="B185" s="15" t="s">
        <v>365</v>
      </c>
      <c r="C185" s="29" t="s">
        <v>39</v>
      </c>
    </row>
    <row r="186" spans="1:3">
      <c r="A186" s="123" t="s">
        <v>1194</v>
      </c>
      <c r="B186" s="15" t="s">
        <v>373</v>
      </c>
      <c r="C186" s="29" t="s">
        <v>39</v>
      </c>
    </row>
    <row r="187" spans="1:3">
      <c r="A187" s="123" t="s">
        <v>5987</v>
      </c>
      <c r="B187" s="15" t="s">
        <v>5988</v>
      </c>
      <c r="C187" s="29" t="s">
        <v>39</v>
      </c>
    </row>
    <row r="188" spans="1:3">
      <c r="A188" s="123" t="s">
        <v>1215</v>
      </c>
      <c r="B188" s="15" t="s">
        <v>402</v>
      </c>
      <c r="C188" s="29" t="s">
        <v>39</v>
      </c>
    </row>
    <row r="189" spans="1:3">
      <c r="A189" s="123" t="s">
        <v>1221</v>
      </c>
      <c r="B189" s="15" t="s">
        <v>408</v>
      </c>
      <c r="C189" s="29" t="s">
        <v>39</v>
      </c>
    </row>
    <row r="190" spans="1:3">
      <c r="A190" s="123" t="s">
        <v>1233</v>
      </c>
      <c r="B190" s="15" t="s">
        <v>420</v>
      </c>
      <c r="C190" s="29" t="s">
        <v>39</v>
      </c>
    </row>
    <row r="191" spans="1:3">
      <c r="A191" s="123" t="s">
        <v>1238</v>
      </c>
      <c r="B191" s="15" t="s">
        <v>424</v>
      </c>
      <c r="C191" s="29" t="s">
        <v>39</v>
      </c>
    </row>
    <row r="192" spans="1:3">
      <c r="A192" s="123" t="s">
        <v>1244</v>
      </c>
      <c r="B192" s="15" t="s">
        <v>429</v>
      </c>
      <c r="C192" s="29" t="s">
        <v>39</v>
      </c>
    </row>
    <row r="193" spans="1:3">
      <c r="A193" s="123" t="s">
        <v>1250</v>
      </c>
      <c r="B193" s="15" t="s">
        <v>433</v>
      </c>
      <c r="C193" s="29" t="s">
        <v>39</v>
      </c>
    </row>
    <row r="194" spans="1:3">
      <c r="A194" s="123" t="s">
        <v>1252</v>
      </c>
      <c r="B194" s="15" t="s">
        <v>438</v>
      </c>
      <c r="C194" s="29" t="s">
        <v>39</v>
      </c>
    </row>
    <row r="195" spans="1:3">
      <c r="A195" s="123" t="s">
        <v>1262</v>
      </c>
      <c r="B195" s="15" t="s">
        <v>447</v>
      </c>
      <c r="C195" s="29" t="s">
        <v>39</v>
      </c>
    </row>
    <row r="196" spans="1:3">
      <c r="A196" s="123" t="s">
        <v>1274</v>
      </c>
      <c r="B196" s="15" t="s">
        <v>455</v>
      </c>
      <c r="C196" s="29" t="s">
        <v>39</v>
      </c>
    </row>
    <row r="197" spans="1:3">
      <c r="A197" s="123" t="s">
        <v>1267</v>
      </c>
      <c r="B197" s="15" t="s">
        <v>457</v>
      </c>
      <c r="C197" s="29" t="s">
        <v>39</v>
      </c>
    </row>
    <row r="198" spans="1:3">
      <c r="A198" s="123" t="s">
        <v>1077</v>
      </c>
      <c r="B198" s="15" t="s">
        <v>308</v>
      </c>
      <c r="C198" s="29" t="s">
        <v>39</v>
      </c>
    </row>
    <row r="199" spans="1:3">
      <c r="A199" s="123" t="s">
        <v>1198</v>
      </c>
      <c r="B199" s="15" t="s">
        <v>379</v>
      </c>
      <c r="C199" s="29" t="s">
        <v>39</v>
      </c>
    </row>
    <row r="200" spans="1:3">
      <c r="A200" s="123" t="s">
        <v>5989</v>
      </c>
      <c r="B200" s="15" t="s">
        <v>5990</v>
      </c>
      <c r="C200" s="29" t="s">
        <v>39</v>
      </c>
    </row>
    <row r="201" spans="1:3">
      <c r="A201" s="123" t="s">
        <v>5991</v>
      </c>
      <c r="B201" s="15" t="s">
        <v>396</v>
      </c>
      <c r="C201" s="29" t="s">
        <v>39</v>
      </c>
    </row>
    <row r="202" spans="1:3">
      <c r="A202" s="123" t="s">
        <v>1230</v>
      </c>
      <c r="B202" s="15" t="s">
        <v>418</v>
      </c>
      <c r="C202" s="29" t="s">
        <v>39</v>
      </c>
    </row>
    <row r="203" spans="1:3">
      <c r="A203" s="123" t="s">
        <v>1245</v>
      </c>
      <c r="B203" s="15" t="s">
        <v>430</v>
      </c>
      <c r="C203" s="29" t="s">
        <v>39</v>
      </c>
    </row>
    <row r="204" spans="1:3">
      <c r="A204" s="123" t="s">
        <v>1264</v>
      </c>
      <c r="B204" s="15" t="s">
        <v>449</v>
      </c>
      <c r="C204" s="29" t="s">
        <v>39</v>
      </c>
    </row>
    <row r="205" spans="1:3">
      <c r="A205" s="123" t="s">
        <v>1160</v>
      </c>
      <c r="B205" s="15" t="s">
        <v>335</v>
      </c>
      <c r="C205" s="29" t="s">
        <v>39</v>
      </c>
    </row>
    <row r="206" spans="1:3">
      <c r="A206" s="123" t="s">
        <v>1162</v>
      </c>
      <c r="B206" s="15" t="s">
        <v>338</v>
      </c>
      <c r="C206" s="29" t="s">
        <v>39</v>
      </c>
    </row>
    <row r="207" spans="1:3">
      <c r="A207" s="123" t="s">
        <v>1163</v>
      </c>
      <c r="B207" s="15" t="s">
        <v>339</v>
      </c>
      <c r="C207" s="29" t="s">
        <v>39</v>
      </c>
    </row>
    <row r="208" spans="1:3">
      <c r="A208" s="123" t="s">
        <v>1167</v>
      </c>
      <c r="B208" s="15" t="s">
        <v>342</v>
      </c>
      <c r="C208" s="29" t="s">
        <v>39</v>
      </c>
    </row>
    <row r="209" spans="1:3">
      <c r="A209" s="123" t="s">
        <v>1168</v>
      </c>
      <c r="B209" s="15" t="s">
        <v>343</v>
      </c>
      <c r="C209" s="29" t="s">
        <v>39</v>
      </c>
    </row>
    <row r="210" spans="1:3">
      <c r="A210" s="123" t="s">
        <v>1171</v>
      </c>
      <c r="B210" s="15" t="s">
        <v>347</v>
      </c>
      <c r="C210" s="29" t="s">
        <v>39</v>
      </c>
    </row>
    <row r="211" spans="1:3">
      <c r="A211" s="123" t="s">
        <v>1182</v>
      </c>
      <c r="B211" s="15" t="s">
        <v>356</v>
      </c>
      <c r="C211" s="29" t="s">
        <v>39</v>
      </c>
    </row>
    <row r="212" spans="1:3">
      <c r="A212" s="123" t="s">
        <v>1184</v>
      </c>
      <c r="B212" s="15" t="s">
        <v>358</v>
      </c>
      <c r="C212" s="29" t="s">
        <v>39</v>
      </c>
    </row>
    <row r="213" spans="1:3">
      <c r="A213" s="123" t="s">
        <v>1190</v>
      </c>
      <c r="B213" s="15" t="s">
        <v>367</v>
      </c>
      <c r="C213" s="29" t="s">
        <v>39</v>
      </c>
    </row>
    <row r="214" spans="1:3">
      <c r="A214" s="123" t="s">
        <v>1192</v>
      </c>
      <c r="B214" s="15" t="s">
        <v>371</v>
      </c>
      <c r="C214" s="29" t="s">
        <v>39</v>
      </c>
    </row>
    <row r="215" spans="1:3">
      <c r="A215" s="123" t="s">
        <v>1201</v>
      </c>
      <c r="B215" s="15" t="s">
        <v>1200</v>
      </c>
      <c r="C215" s="29" t="s">
        <v>39</v>
      </c>
    </row>
    <row r="216" spans="1:3">
      <c r="A216" s="123" t="s">
        <v>1205</v>
      </c>
      <c r="B216" s="15" t="s">
        <v>388</v>
      </c>
      <c r="C216" s="29" t="s">
        <v>39</v>
      </c>
    </row>
    <row r="217" spans="1:3">
      <c r="A217" s="123" t="s">
        <v>1208</v>
      </c>
      <c r="B217" s="15" t="s">
        <v>392</v>
      </c>
      <c r="C217" s="29" t="s">
        <v>39</v>
      </c>
    </row>
    <row r="218" spans="1:3">
      <c r="A218" s="123" t="s">
        <v>1213</v>
      </c>
      <c r="B218" s="15" t="s">
        <v>399</v>
      </c>
      <c r="C218" s="29" t="s">
        <v>39</v>
      </c>
    </row>
    <row r="219" spans="1:3">
      <c r="A219" s="123" t="s">
        <v>1217</v>
      </c>
      <c r="B219" s="15" t="s">
        <v>403</v>
      </c>
      <c r="C219" s="29" t="s">
        <v>39</v>
      </c>
    </row>
    <row r="220" spans="1:3">
      <c r="A220" s="123" t="s">
        <v>1219</v>
      </c>
      <c r="B220" s="15" t="s">
        <v>406</v>
      </c>
      <c r="C220" s="29" t="s">
        <v>39</v>
      </c>
    </row>
    <row r="221" spans="1:3">
      <c r="A221" s="123" t="s">
        <v>1223</v>
      </c>
      <c r="B221" s="15" t="s">
        <v>409</v>
      </c>
      <c r="C221" s="29" t="s">
        <v>39</v>
      </c>
    </row>
    <row r="222" spans="1:3">
      <c r="A222" s="123" t="s">
        <v>1224</v>
      </c>
      <c r="B222" s="15" t="s">
        <v>410</v>
      </c>
      <c r="C222" s="29" t="s">
        <v>39</v>
      </c>
    </row>
    <row r="223" spans="1:3">
      <c r="A223" s="123" t="s">
        <v>1236</v>
      </c>
      <c r="B223" s="15" t="s">
        <v>422</v>
      </c>
      <c r="C223" s="29" t="s">
        <v>39</v>
      </c>
    </row>
    <row r="224" spans="1:3">
      <c r="A224" s="123" t="s">
        <v>1237</v>
      </c>
      <c r="B224" s="15" t="s">
        <v>423</v>
      </c>
      <c r="C224" s="29" t="s">
        <v>39</v>
      </c>
    </row>
    <row r="225" spans="1:3">
      <c r="A225" s="123" t="s">
        <v>1240</v>
      </c>
      <c r="B225" s="15" t="s">
        <v>425</v>
      </c>
      <c r="C225" s="29" t="s">
        <v>39</v>
      </c>
    </row>
    <row r="226" spans="1:3">
      <c r="A226" s="123" t="s">
        <v>1142</v>
      </c>
      <c r="B226" s="15" t="s">
        <v>208</v>
      </c>
      <c r="C226" s="29" t="s">
        <v>39</v>
      </c>
    </row>
    <row r="227" spans="1:3">
      <c r="A227" s="123" t="s">
        <v>1251</v>
      </c>
      <c r="B227" s="15" t="s">
        <v>435</v>
      </c>
      <c r="C227" s="29" t="s">
        <v>39</v>
      </c>
    </row>
    <row r="228" spans="1:3">
      <c r="A228" s="123" t="s">
        <v>1210</v>
      </c>
      <c r="B228" s="15" t="s">
        <v>394</v>
      </c>
      <c r="C228" s="29" t="s">
        <v>39</v>
      </c>
    </row>
    <row r="229" spans="1:3">
      <c r="A229" s="123" t="s">
        <v>1226</v>
      </c>
      <c r="B229" s="15" t="s">
        <v>412</v>
      </c>
      <c r="C229" s="29" t="s">
        <v>39</v>
      </c>
    </row>
    <row r="230" spans="1:3">
      <c r="A230" s="123" t="s">
        <v>1241</v>
      </c>
      <c r="B230" s="15" t="s">
        <v>426</v>
      </c>
      <c r="C230" s="29" t="s">
        <v>39</v>
      </c>
    </row>
    <row r="231" spans="1:3">
      <c r="A231" s="123" t="s">
        <v>1258</v>
      </c>
      <c r="B231" s="15" t="s">
        <v>445</v>
      </c>
      <c r="C231" s="29" t="s">
        <v>39</v>
      </c>
    </row>
    <row r="232" spans="1:3">
      <c r="A232" s="123" t="s">
        <v>2606</v>
      </c>
      <c r="B232" s="15" t="s">
        <v>2590</v>
      </c>
      <c r="C232" s="29" t="s">
        <v>39</v>
      </c>
    </row>
    <row r="233" spans="1:3">
      <c r="A233" s="123" t="s">
        <v>1175</v>
      </c>
      <c r="B233" s="15" t="s">
        <v>666</v>
      </c>
      <c r="C233" s="29" t="s">
        <v>39</v>
      </c>
    </row>
    <row r="234" spans="1:3">
      <c r="A234" s="123" t="s">
        <v>1176</v>
      </c>
      <c r="B234" s="15" t="s">
        <v>668</v>
      </c>
      <c r="C234" s="29" t="s">
        <v>39</v>
      </c>
    </row>
    <row r="235" spans="1:3">
      <c r="A235" s="123" t="s">
        <v>1180</v>
      </c>
      <c r="B235" s="15" t="s">
        <v>670</v>
      </c>
      <c r="C235" s="29" t="s">
        <v>39</v>
      </c>
    </row>
    <row r="236" spans="1:3">
      <c r="A236" s="123" t="s">
        <v>1216</v>
      </c>
      <c r="B236" s="15" t="s">
        <v>672</v>
      </c>
      <c r="C236" s="29" t="s">
        <v>39</v>
      </c>
    </row>
    <row r="237" spans="1:3">
      <c r="A237" s="123" t="s">
        <v>1249</v>
      </c>
      <c r="B237" s="15" t="s">
        <v>674</v>
      </c>
      <c r="C237" s="29" t="s">
        <v>39</v>
      </c>
    </row>
    <row r="238" spans="1:3">
      <c r="A238" s="123" t="s">
        <v>1253</v>
      </c>
      <c r="B238" s="15" t="s">
        <v>676</v>
      </c>
      <c r="C238" s="29" t="s">
        <v>39</v>
      </c>
    </row>
    <row r="239" spans="1:3">
      <c r="A239" s="123" t="s">
        <v>1254</v>
      </c>
      <c r="B239" s="15" t="s">
        <v>677</v>
      </c>
      <c r="C239" s="29" t="s">
        <v>39</v>
      </c>
    </row>
    <row r="240" spans="1:3">
      <c r="A240" s="123" t="s">
        <v>1263</v>
      </c>
      <c r="B240" s="15" t="s">
        <v>681</v>
      </c>
      <c r="C240" s="29" t="s">
        <v>39</v>
      </c>
    </row>
    <row r="241" spans="1:3">
      <c r="A241" s="123" t="s">
        <v>1276</v>
      </c>
      <c r="B241" s="15" t="s">
        <v>690</v>
      </c>
      <c r="C241" s="29" t="s">
        <v>39</v>
      </c>
    </row>
    <row r="242" spans="1:3">
      <c r="A242" s="123" t="s">
        <v>1277</v>
      </c>
      <c r="B242" s="15" t="s">
        <v>692</v>
      </c>
      <c r="C242" s="29" t="s">
        <v>39</v>
      </c>
    </row>
    <row r="243" spans="1:3">
      <c r="A243" s="123" t="s">
        <v>1281</v>
      </c>
      <c r="B243" s="15" t="s">
        <v>693</v>
      </c>
      <c r="C243" s="29" t="s">
        <v>39</v>
      </c>
    </row>
    <row r="244" spans="1:3">
      <c r="A244" s="123" t="s">
        <v>1283</v>
      </c>
      <c r="B244" s="15" t="s">
        <v>695</v>
      </c>
      <c r="C244" s="29" t="s">
        <v>39</v>
      </c>
    </row>
    <row r="245" spans="1:3">
      <c r="A245" s="123" t="s">
        <v>1284</v>
      </c>
      <c r="B245" s="15" t="s">
        <v>700</v>
      </c>
      <c r="C245" s="29" t="s">
        <v>39</v>
      </c>
    </row>
    <row r="246" spans="1:3">
      <c r="A246" s="123" t="s">
        <v>1285</v>
      </c>
      <c r="B246" s="15" t="s">
        <v>701</v>
      </c>
      <c r="C246" s="29" t="s">
        <v>39</v>
      </c>
    </row>
    <row r="247" spans="1:3">
      <c r="A247" s="123" t="s">
        <v>2079</v>
      </c>
      <c r="B247" s="15" t="s">
        <v>703</v>
      </c>
      <c r="C247" s="29" t="s">
        <v>39</v>
      </c>
    </row>
    <row r="248" spans="1:3">
      <c r="A248" s="123" t="s">
        <v>1288</v>
      </c>
      <c r="B248" s="15" t="s">
        <v>704</v>
      </c>
      <c r="C248" s="29" t="s">
        <v>39</v>
      </c>
    </row>
    <row r="249" spans="1:3">
      <c r="A249" s="123" t="s">
        <v>1289</v>
      </c>
      <c r="B249" s="15" t="s">
        <v>709</v>
      </c>
      <c r="C249" s="29" t="s">
        <v>39</v>
      </c>
    </row>
    <row r="250" spans="1:3">
      <c r="A250" s="123" t="s">
        <v>1291</v>
      </c>
      <c r="B250" s="15" t="s">
        <v>710</v>
      </c>
      <c r="C250" s="29" t="s">
        <v>39</v>
      </c>
    </row>
    <row r="251" spans="1:3">
      <c r="A251" s="123" t="s">
        <v>2104</v>
      </c>
      <c r="B251" s="15" t="s">
        <v>714</v>
      </c>
      <c r="C251" s="29" t="s">
        <v>39</v>
      </c>
    </row>
    <row r="252" spans="1:3">
      <c r="A252" s="123" t="s">
        <v>1293</v>
      </c>
      <c r="B252" s="15" t="s">
        <v>716</v>
      </c>
      <c r="C252" s="29" t="s">
        <v>39</v>
      </c>
    </row>
    <row r="253" spans="1:3">
      <c r="A253" s="123" t="s">
        <v>1296</v>
      </c>
      <c r="B253" s="15" t="s">
        <v>726</v>
      </c>
      <c r="C253" s="29" t="s">
        <v>39</v>
      </c>
    </row>
    <row r="254" spans="1:3">
      <c r="A254" s="123" t="s">
        <v>1297</v>
      </c>
      <c r="B254" s="15" t="s">
        <v>728</v>
      </c>
      <c r="C254" s="29" t="s">
        <v>39</v>
      </c>
    </row>
    <row r="255" spans="1:3">
      <c r="A255" s="123" t="s">
        <v>1299</v>
      </c>
      <c r="B255" s="15" t="s">
        <v>729</v>
      </c>
      <c r="C255" s="29" t="s">
        <v>39</v>
      </c>
    </row>
    <row r="256" spans="1:3">
      <c r="A256" s="123" t="s">
        <v>1301</v>
      </c>
      <c r="B256" s="15" t="s">
        <v>730</v>
      </c>
      <c r="C256" s="29" t="s">
        <v>39</v>
      </c>
    </row>
    <row r="257" spans="1:3">
      <c r="A257" s="123" t="s">
        <v>1220</v>
      </c>
      <c r="B257" s="15" t="s">
        <v>731</v>
      </c>
      <c r="C257" s="29" t="s">
        <v>39</v>
      </c>
    </row>
    <row r="258" spans="1:3">
      <c r="A258" s="123" t="s">
        <v>1302</v>
      </c>
      <c r="B258" s="15" t="s">
        <v>732</v>
      </c>
      <c r="C258" s="29" t="s">
        <v>39</v>
      </c>
    </row>
    <row r="259" spans="1:3">
      <c r="A259" s="123" t="s">
        <v>1306</v>
      </c>
      <c r="B259" s="15" t="s">
        <v>734</v>
      </c>
      <c r="C259" s="29" t="s">
        <v>39</v>
      </c>
    </row>
    <row r="260" spans="1:3">
      <c r="A260" s="123" t="s">
        <v>1308</v>
      </c>
      <c r="B260" s="15" t="s">
        <v>736</v>
      </c>
      <c r="C260" s="29" t="s">
        <v>39</v>
      </c>
    </row>
    <row r="261" spans="1:3">
      <c r="A261" s="123" t="s">
        <v>1310</v>
      </c>
      <c r="B261" s="15" t="s">
        <v>738</v>
      </c>
      <c r="C261" s="29" t="s">
        <v>39</v>
      </c>
    </row>
    <row r="262" spans="1:3">
      <c r="A262" s="123" t="s">
        <v>1313</v>
      </c>
      <c r="B262" s="15" t="s">
        <v>740</v>
      </c>
      <c r="C262" s="29" t="s">
        <v>39</v>
      </c>
    </row>
    <row r="263" spans="1:3">
      <c r="A263" s="123" t="s">
        <v>1314</v>
      </c>
      <c r="B263" s="15" t="s">
        <v>741</v>
      </c>
      <c r="C263" s="29" t="s">
        <v>39</v>
      </c>
    </row>
    <row r="264" spans="1:3">
      <c r="A264" s="123" t="s">
        <v>1316</v>
      </c>
      <c r="B264" s="15" t="s">
        <v>743</v>
      </c>
      <c r="C264" s="29" t="s">
        <v>39</v>
      </c>
    </row>
    <row r="265" spans="1:3">
      <c r="A265" s="123" t="s">
        <v>1326</v>
      </c>
      <c r="B265" s="15" t="s">
        <v>747</v>
      </c>
      <c r="C265" s="29" t="s">
        <v>39</v>
      </c>
    </row>
    <row r="266" spans="1:3">
      <c r="A266" s="123" t="s">
        <v>1327</v>
      </c>
      <c r="B266" s="15" t="s">
        <v>751</v>
      </c>
      <c r="C266" s="29" t="s">
        <v>39</v>
      </c>
    </row>
    <row r="267" spans="1:3">
      <c r="A267" s="123" t="s">
        <v>1328</v>
      </c>
      <c r="B267" s="15" t="s">
        <v>754</v>
      </c>
      <c r="C267" s="29" t="s">
        <v>39</v>
      </c>
    </row>
    <row r="268" spans="1:3">
      <c r="A268" s="123" t="s">
        <v>1330</v>
      </c>
      <c r="B268" s="15" t="s">
        <v>759</v>
      </c>
      <c r="C268" s="29" t="s">
        <v>39</v>
      </c>
    </row>
    <row r="269" spans="1:3">
      <c r="A269" s="123" t="s">
        <v>1331</v>
      </c>
      <c r="B269" s="15" t="s">
        <v>761</v>
      </c>
      <c r="C269" s="29" t="s">
        <v>39</v>
      </c>
    </row>
    <row r="270" spans="1:3">
      <c r="A270" s="123" t="s">
        <v>1115</v>
      </c>
      <c r="B270" s="15" t="s">
        <v>803</v>
      </c>
      <c r="C270" s="29" t="s">
        <v>39</v>
      </c>
    </row>
    <row r="271" spans="1:3">
      <c r="A271" s="123" t="s">
        <v>3185</v>
      </c>
      <c r="B271" s="15" t="s">
        <v>3184</v>
      </c>
      <c r="C271" s="29" t="s">
        <v>39</v>
      </c>
    </row>
    <row r="272" spans="1:3">
      <c r="A272" s="123" t="s">
        <v>2752</v>
      </c>
      <c r="B272" s="15" t="s">
        <v>2751</v>
      </c>
      <c r="C272" s="29" t="s">
        <v>39</v>
      </c>
    </row>
    <row r="273" spans="1:3">
      <c r="A273" s="123" t="s">
        <v>1139</v>
      </c>
      <c r="B273" s="15" t="s">
        <v>553</v>
      </c>
      <c r="C273" s="29" t="s">
        <v>39</v>
      </c>
    </row>
    <row r="274" spans="1:3">
      <c r="A274" s="123" t="s">
        <v>1145</v>
      </c>
      <c r="B274" s="15" t="s">
        <v>297</v>
      </c>
      <c r="C274" s="29" t="s">
        <v>39</v>
      </c>
    </row>
    <row r="275" spans="1:3">
      <c r="A275" s="123" t="s">
        <v>1148</v>
      </c>
      <c r="B275" s="15" t="s">
        <v>555</v>
      </c>
      <c r="C275" s="29" t="s">
        <v>39</v>
      </c>
    </row>
    <row r="276" spans="1:3">
      <c r="A276" s="123" t="s">
        <v>1158</v>
      </c>
      <c r="B276" s="15" t="s">
        <v>805</v>
      </c>
      <c r="C276" s="29" t="s">
        <v>39</v>
      </c>
    </row>
    <row r="277" spans="1:3">
      <c r="A277" s="123" t="s">
        <v>1090</v>
      </c>
      <c r="B277" s="15" t="s">
        <v>639</v>
      </c>
      <c r="C277" s="29" t="s">
        <v>39</v>
      </c>
    </row>
    <row r="278" spans="1:3">
      <c r="A278" s="123" t="s">
        <v>1155</v>
      </c>
      <c r="B278" s="15" t="s">
        <v>454</v>
      </c>
      <c r="C278" s="29" t="s">
        <v>39</v>
      </c>
    </row>
    <row r="279" spans="1:3">
      <c r="A279" s="123" t="s">
        <v>1222</v>
      </c>
      <c r="B279" s="15" t="s">
        <v>248</v>
      </c>
      <c r="C279" s="29" t="s">
        <v>39</v>
      </c>
    </row>
    <row r="280" spans="1:3">
      <c r="A280" s="123" t="s">
        <v>1138</v>
      </c>
      <c r="B280" s="15" t="s">
        <v>833</v>
      </c>
      <c r="C280" s="29" t="s">
        <v>39</v>
      </c>
    </row>
    <row r="281" spans="1:3">
      <c r="A281" s="123" t="s">
        <v>1157</v>
      </c>
      <c r="B281" s="15" t="s">
        <v>842</v>
      </c>
      <c r="C281" s="29" t="s">
        <v>39</v>
      </c>
    </row>
    <row r="282" spans="1:3">
      <c r="A282" s="123" t="s">
        <v>1132</v>
      </c>
      <c r="B282" s="15" t="s">
        <v>551</v>
      </c>
      <c r="C282" s="29" t="s">
        <v>39</v>
      </c>
    </row>
    <row r="283" spans="1:3">
      <c r="A283" s="125" t="s">
        <v>5785</v>
      </c>
      <c r="B283" s="89" t="s">
        <v>5784</v>
      </c>
      <c r="C283" s="29" t="s">
        <v>39</v>
      </c>
    </row>
    <row r="284" spans="1:3">
      <c r="A284" s="123" t="s">
        <v>1255</v>
      </c>
      <c r="B284" s="15" t="s">
        <v>665</v>
      </c>
      <c r="C284" s="29" t="s">
        <v>39</v>
      </c>
    </row>
    <row r="285" spans="1:3">
      <c r="A285" s="123" t="s">
        <v>1083</v>
      </c>
      <c r="B285" s="15" t="s">
        <v>582</v>
      </c>
      <c r="C285" s="29" t="s">
        <v>39</v>
      </c>
    </row>
    <row r="286" spans="1:3">
      <c r="A286" s="123" t="s">
        <v>1178</v>
      </c>
      <c r="B286" s="15" t="s">
        <v>491</v>
      </c>
      <c r="C286" s="29" t="s">
        <v>39</v>
      </c>
    </row>
    <row r="287" spans="1:3">
      <c r="A287" s="123" t="s">
        <v>1087</v>
      </c>
      <c r="B287" s="15" t="s">
        <v>310</v>
      </c>
      <c r="C287" s="29" t="s">
        <v>39</v>
      </c>
    </row>
    <row r="288" spans="1:3">
      <c r="A288" s="123" t="s">
        <v>1275</v>
      </c>
      <c r="B288" s="15" t="s">
        <v>688</v>
      </c>
      <c r="C288" s="29" t="s">
        <v>39</v>
      </c>
    </row>
    <row r="289" spans="1:3">
      <c r="A289" s="123" t="s">
        <v>1305</v>
      </c>
      <c r="B289" s="15" t="s">
        <v>733</v>
      </c>
      <c r="C289" s="29" t="s">
        <v>39</v>
      </c>
    </row>
    <row r="290" spans="1:3">
      <c r="A290" s="123" t="s">
        <v>1282</v>
      </c>
      <c r="B290" s="15" t="s">
        <v>133</v>
      </c>
      <c r="C290" s="29" t="s">
        <v>39</v>
      </c>
    </row>
  </sheetData>
  <conditionalFormatting sqref="A2:A290">
    <cfRule type="duplicateValues" dxfId="178" priority="69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1:L1299"/>
  <sheetViews>
    <sheetView topLeftCell="F3" zoomScale="115" zoomScaleNormal="115" workbookViewId="0">
      <selection activeCell="H1262" sqref="H4:I1262"/>
    </sheetView>
  </sheetViews>
  <sheetFormatPr baseColWidth="10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customWidth="1"/>
    <col min="7" max="7" width="24.85546875" customWidth="1"/>
    <col min="8" max="8" width="80.85546875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2">
      <c r="A1" s="85" t="s">
        <v>3234</v>
      </c>
    </row>
    <row r="3" spans="1:12">
      <c r="A3" s="56" t="s">
        <v>2582</v>
      </c>
      <c r="B3" s="56" t="s">
        <v>2583</v>
      </c>
      <c r="C3" s="56" t="s">
        <v>1613</v>
      </c>
      <c r="D3" s="56" t="s">
        <v>3055</v>
      </c>
      <c r="E3" s="56" t="s">
        <v>2533</v>
      </c>
      <c r="F3" s="56" t="s">
        <v>2534</v>
      </c>
      <c r="G3" s="56" t="s">
        <v>2532</v>
      </c>
      <c r="H3" s="56" t="s">
        <v>3102</v>
      </c>
      <c r="I3" s="56" t="s">
        <v>3103</v>
      </c>
      <c r="J3" s="56" t="s">
        <v>3224</v>
      </c>
      <c r="K3" s="57" t="s">
        <v>3056</v>
      </c>
      <c r="L3" s="57" t="s">
        <v>5767</v>
      </c>
    </row>
    <row r="4" spans="1:12">
      <c r="A4" s="77" t="s">
        <v>2180</v>
      </c>
      <c r="B4" s="83" t="str">
        <f>_xlfn.XLOOKUP(Tabla8[[#This Row],[Codigo Area Liquidacion]],TBLAREA[PLANTA],TBLAREA[PROG])</f>
        <v>11</v>
      </c>
      <c r="C4" s="58" t="s">
        <v>11</v>
      </c>
      <c r="D4" s="83" t="str">
        <f>Tabla8[[#This Row],[Numero Documento]]&amp;Tabla8[[#This Row],[PROG]]&amp;LEFT(Tabla8[[#This Row],[Tipo Empleado]],3)</f>
        <v>0100108368011FIJ</v>
      </c>
      <c r="E4" s="82" t="s">
        <v>919</v>
      </c>
      <c r="F4" s="58" t="s">
        <v>59</v>
      </c>
      <c r="G4" s="82" t="s">
        <v>2543</v>
      </c>
      <c r="H4" s="82" t="s">
        <v>920</v>
      </c>
      <c r="I4" s="59" t="s">
        <v>1471</v>
      </c>
      <c r="J4" s="58" t="s">
        <v>2537</v>
      </c>
      <c r="K4" s="85" t="str">
        <f t="shared" ref="K4:K67" si="0">LEFT(J4,1)</f>
        <v>M</v>
      </c>
      <c r="L4">
        <v>604</v>
      </c>
    </row>
    <row r="5" spans="1:12">
      <c r="A5" s="77" t="s">
        <v>2912</v>
      </c>
      <c r="B5" s="83" t="str">
        <f>_xlfn.XLOOKUP(Tabla8[[#This Row],[Codigo Area Liquidacion]],TBLAREA[PLANTA],TBLAREA[PROG])</f>
        <v>01</v>
      </c>
      <c r="C5" s="58" t="s">
        <v>2464</v>
      </c>
      <c r="D5" s="83" t="str">
        <f>Tabla8[[#This Row],[Numero Documento]]&amp;Tabla8[[#This Row],[PROG]]&amp;LEFT(Tabla8[[#This Row],[Tipo Empleado]],3)</f>
        <v>0100108389601EMP</v>
      </c>
      <c r="E5" s="82" t="s">
        <v>2911</v>
      </c>
      <c r="F5" s="58" t="s">
        <v>1568</v>
      </c>
      <c r="G5" s="82" t="s">
        <v>2535</v>
      </c>
      <c r="H5" s="82" t="s">
        <v>920</v>
      </c>
      <c r="I5" s="59" t="s">
        <v>1471</v>
      </c>
      <c r="J5" s="58" t="s">
        <v>2537</v>
      </c>
      <c r="K5" s="85" t="str">
        <f t="shared" si="0"/>
        <v>M</v>
      </c>
      <c r="L5">
        <v>605</v>
      </c>
    </row>
    <row r="6" spans="1:12">
      <c r="A6" s="77" t="s">
        <v>2778</v>
      </c>
      <c r="B6" s="83" t="str">
        <f>_xlfn.XLOOKUP(Tabla8[[#This Row],[Codigo Area Liquidacion]],TBLAREA[PLANTA],TBLAREA[PROG])</f>
        <v>11</v>
      </c>
      <c r="C6" s="58" t="s">
        <v>11</v>
      </c>
      <c r="D6" s="83" t="str">
        <f>Tabla8[[#This Row],[Numero Documento]]&amp;Tabla8[[#This Row],[PROG]]&amp;LEFT(Tabla8[[#This Row],[Tipo Empleado]],3)</f>
        <v>0100119364611FIJ</v>
      </c>
      <c r="E6" s="82" t="s">
        <v>2777</v>
      </c>
      <c r="F6" s="58" t="s">
        <v>206</v>
      </c>
      <c r="G6" s="82" t="s">
        <v>2543</v>
      </c>
      <c r="H6" s="82" t="s">
        <v>920</v>
      </c>
      <c r="I6" s="59" t="s">
        <v>1471</v>
      </c>
      <c r="J6" s="58" t="s">
        <v>2537</v>
      </c>
      <c r="K6" s="85" t="str">
        <f t="shared" si="0"/>
        <v>M</v>
      </c>
      <c r="L6">
        <v>608</v>
      </c>
    </row>
    <row r="7" spans="1:12">
      <c r="A7" s="77" t="s">
        <v>2768</v>
      </c>
      <c r="B7" s="83" t="str">
        <f>_xlfn.XLOOKUP(Tabla8[[#This Row],[Codigo Area Liquidacion]],TBLAREA[PLANTA],TBLAREA[PROG])</f>
        <v>11</v>
      </c>
      <c r="C7" s="58" t="s">
        <v>11</v>
      </c>
      <c r="D7" s="83" t="str">
        <f>Tabla8[[#This Row],[Numero Documento]]&amp;Tabla8[[#This Row],[PROG]]&amp;LEFT(Tabla8[[#This Row],[Tipo Empleado]],3)</f>
        <v>4021005820811FIJ</v>
      </c>
      <c r="E7" s="82" t="s">
        <v>2767</v>
      </c>
      <c r="F7" s="58" t="s">
        <v>55</v>
      </c>
      <c r="G7" s="82" t="s">
        <v>2543</v>
      </c>
      <c r="H7" s="82" t="s">
        <v>920</v>
      </c>
      <c r="I7" s="59" t="s">
        <v>1471</v>
      </c>
      <c r="J7" s="58" t="s">
        <v>2538</v>
      </c>
      <c r="K7" s="85" t="str">
        <f t="shared" si="0"/>
        <v>F</v>
      </c>
      <c r="L7">
        <v>1068</v>
      </c>
    </row>
    <row r="8" spans="1:12">
      <c r="A8" s="77" t="s">
        <v>2182</v>
      </c>
      <c r="B8" s="83" t="str">
        <f>_xlfn.XLOOKUP(Tabla8[[#This Row],[Codigo Area Liquidacion]],TBLAREA[PLANTA],TBLAREA[PROG])</f>
        <v>11</v>
      </c>
      <c r="C8" s="58" t="s">
        <v>11</v>
      </c>
      <c r="D8" s="83" t="str">
        <f>Tabla8[[#This Row],[Numero Documento]]&amp;Tabla8[[#This Row],[PROG]]&amp;LEFT(Tabla8[[#This Row],[Tipo Empleado]],3)</f>
        <v>0160004452111FIJ</v>
      </c>
      <c r="E8" s="82" t="s">
        <v>14</v>
      </c>
      <c r="F8" s="58" t="s">
        <v>15</v>
      </c>
      <c r="G8" s="82" t="s">
        <v>2543</v>
      </c>
      <c r="H8" s="82" t="s">
        <v>7</v>
      </c>
      <c r="I8" s="59" t="s">
        <v>1473</v>
      </c>
      <c r="J8" s="58" t="s">
        <v>2537</v>
      </c>
      <c r="K8" s="85" t="str">
        <f t="shared" si="0"/>
        <v>M</v>
      </c>
      <c r="L8">
        <v>639</v>
      </c>
    </row>
    <row r="9" spans="1:12">
      <c r="A9" s="77" t="s">
        <v>2092</v>
      </c>
      <c r="B9" s="83" t="str">
        <f>_xlfn.XLOOKUP(Tabla8[[#This Row],[Codigo Area Liquidacion]],TBLAREA[PLANTA],TBLAREA[PROG])</f>
        <v>11</v>
      </c>
      <c r="C9" s="58" t="s">
        <v>11</v>
      </c>
      <c r="D9" s="83" t="str">
        <f>Tabla8[[#This Row],[Numero Documento]]&amp;Tabla8[[#This Row],[PROG]]&amp;LEFT(Tabla8[[#This Row],[Tipo Empleado]],3)</f>
        <v>0160006348911FIJ</v>
      </c>
      <c r="E9" s="82" t="s">
        <v>6</v>
      </c>
      <c r="F9" s="58" t="s">
        <v>8</v>
      </c>
      <c r="G9" s="82" t="s">
        <v>2543</v>
      </c>
      <c r="H9" s="82" t="s">
        <v>7</v>
      </c>
      <c r="I9" s="59" t="s">
        <v>1473</v>
      </c>
      <c r="J9" s="58" t="s">
        <v>2538</v>
      </c>
      <c r="K9" s="85" t="str">
        <f t="shared" si="0"/>
        <v>F</v>
      </c>
      <c r="L9">
        <v>640</v>
      </c>
    </row>
    <row r="10" spans="1:12">
      <c r="A10" s="77" t="s">
        <v>2203</v>
      </c>
      <c r="B10" s="83" t="str">
        <f>_xlfn.XLOOKUP(Tabla8[[#This Row],[Codigo Area Liquidacion]],TBLAREA[PLANTA],TBLAREA[PROG])</f>
        <v>11</v>
      </c>
      <c r="C10" s="58" t="s">
        <v>11</v>
      </c>
      <c r="D10" s="83" t="str">
        <f>Tabla8[[#This Row],[Numero Documento]]&amp;Tabla8[[#This Row],[PROG]]&amp;LEFT(Tabla8[[#This Row],[Tipo Empleado]],3)</f>
        <v>0160017769311FIJ</v>
      </c>
      <c r="E10" s="82" t="s">
        <v>16</v>
      </c>
      <c r="F10" s="58" t="s">
        <v>17</v>
      </c>
      <c r="G10" s="82" t="s">
        <v>2543</v>
      </c>
      <c r="H10" s="82" t="s">
        <v>7</v>
      </c>
      <c r="I10" s="59" t="s">
        <v>1473</v>
      </c>
      <c r="J10" s="58" t="s">
        <v>2537</v>
      </c>
      <c r="K10" s="85" t="str">
        <f t="shared" si="0"/>
        <v>M</v>
      </c>
      <c r="L10">
        <v>649</v>
      </c>
    </row>
    <row r="11" spans="1:12">
      <c r="A11" s="77" t="s">
        <v>2110</v>
      </c>
      <c r="B11" s="83" t="str">
        <f>_xlfn.XLOOKUP(Tabla8[[#This Row],[Codigo Area Liquidacion]],TBLAREA[PLANTA],TBLAREA[PROG])</f>
        <v>11</v>
      </c>
      <c r="C11" s="58" t="s">
        <v>11</v>
      </c>
      <c r="D11" s="83" t="str">
        <f>Tabla8[[#This Row],[Numero Documento]]&amp;Tabla8[[#This Row],[PROG]]&amp;LEFT(Tabla8[[#This Row],[Tipo Empleado]],3)</f>
        <v>4022130175311FIJ</v>
      </c>
      <c r="E11" s="82" t="s">
        <v>9</v>
      </c>
      <c r="F11" s="58" t="s">
        <v>10</v>
      </c>
      <c r="G11" s="82" t="s">
        <v>2543</v>
      </c>
      <c r="H11" s="82" t="s">
        <v>7</v>
      </c>
      <c r="I11" s="59" t="s">
        <v>1473</v>
      </c>
      <c r="J11" s="58" t="s">
        <v>2538</v>
      </c>
      <c r="K11" s="85" t="str">
        <f t="shared" si="0"/>
        <v>F</v>
      </c>
      <c r="L11">
        <v>1116</v>
      </c>
    </row>
    <row r="12" spans="1:12">
      <c r="A12" s="77" t="s">
        <v>2176</v>
      </c>
      <c r="B12" s="83" t="str">
        <f>_xlfn.XLOOKUP(Tabla8[[#This Row],[Codigo Area Liquidacion]],TBLAREA[PLANTA],TBLAREA[PROG])</f>
        <v>11</v>
      </c>
      <c r="C12" s="58" t="s">
        <v>11</v>
      </c>
      <c r="D12" s="83" t="str">
        <f>Tabla8[[#This Row],[Numero Documento]]&amp;Tabla8[[#This Row],[PROG]]&amp;LEFT(Tabla8[[#This Row],[Tipo Empleado]],3)</f>
        <v>0120002979911FIJ</v>
      </c>
      <c r="E12" s="82" t="s">
        <v>1065</v>
      </c>
      <c r="F12" s="58" t="s">
        <v>8</v>
      </c>
      <c r="G12" s="82" t="s">
        <v>2543</v>
      </c>
      <c r="H12" s="82" t="s">
        <v>1063</v>
      </c>
      <c r="I12" s="59" t="s">
        <v>1472</v>
      </c>
      <c r="J12" s="58" t="s">
        <v>2537</v>
      </c>
      <c r="K12" s="85" t="str">
        <f t="shared" si="0"/>
        <v>M</v>
      </c>
      <c r="L12">
        <v>620</v>
      </c>
    </row>
    <row r="13" spans="1:12">
      <c r="A13" s="80" t="s">
        <v>2149</v>
      </c>
      <c r="B13" s="83" t="str">
        <f>_xlfn.XLOOKUP(Tabla8[[#This Row],[Codigo Area Liquidacion]],TBLAREA[PLANTA],TBLAREA[PROG])</f>
        <v>11</v>
      </c>
      <c r="C13" s="58" t="s">
        <v>11</v>
      </c>
      <c r="D13" s="83" t="str">
        <f>Tabla8[[#This Row],[Numero Documento]]&amp;Tabla8[[#This Row],[PROG]]&amp;LEFT(Tabla8[[#This Row],[Tipo Empleado]],3)</f>
        <v>0120087644711FIJ</v>
      </c>
      <c r="E13" s="82" t="s">
        <v>1064</v>
      </c>
      <c r="F13" s="58" t="s">
        <v>127</v>
      </c>
      <c r="G13" s="82" t="s">
        <v>2543</v>
      </c>
      <c r="H13" s="82" t="s">
        <v>1063</v>
      </c>
      <c r="I13" s="59" t="s">
        <v>1472</v>
      </c>
      <c r="J13" s="58" t="s">
        <v>2537</v>
      </c>
      <c r="K13" s="85" t="str">
        <f t="shared" si="0"/>
        <v>M</v>
      </c>
      <c r="L13">
        <v>626</v>
      </c>
    </row>
    <row r="14" spans="1:12">
      <c r="A14" s="77" t="s">
        <v>2075</v>
      </c>
      <c r="B14" s="83" t="str">
        <f>_xlfn.XLOOKUP(Tabla8[[#This Row],[Codigo Area Liquidacion]],TBLAREA[PLANTA],TBLAREA[PROG])</f>
        <v>11</v>
      </c>
      <c r="C14" s="58" t="s">
        <v>11</v>
      </c>
      <c r="D14" s="83" t="str">
        <f>Tabla8[[#This Row],[Numero Documento]]&amp;Tabla8[[#This Row],[PROG]]&amp;LEFT(Tabla8[[#This Row],[Tipo Empleado]],3)</f>
        <v>0120119445111FIJ</v>
      </c>
      <c r="E14" s="82" t="s">
        <v>1366</v>
      </c>
      <c r="F14" s="58" t="s">
        <v>10</v>
      </c>
      <c r="G14" s="82" t="s">
        <v>2543</v>
      </c>
      <c r="H14" s="82" t="s">
        <v>1063</v>
      </c>
      <c r="I14" s="59" t="s">
        <v>1472</v>
      </c>
      <c r="J14" s="58" t="s">
        <v>2538</v>
      </c>
      <c r="K14" s="85" t="str">
        <f t="shared" si="0"/>
        <v>F</v>
      </c>
      <c r="L14">
        <v>631</v>
      </c>
    </row>
    <row r="15" spans="1:12">
      <c r="A15" s="80" t="s">
        <v>2253</v>
      </c>
      <c r="B15" s="83" t="str">
        <f>_xlfn.XLOOKUP(Tabla8[[#This Row],[Codigo Area Liquidacion]],TBLAREA[PLANTA],TBLAREA[PROG])</f>
        <v>01</v>
      </c>
      <c r="C15" s="58" t="s">
        <v>2464</v>
      </c>
      <c r="D15" s="83" t="str">
        <f>Tabla8[[#This Row],[Numero Documento]]&amp;Tabla8[[#This Row],[PROG]]&amp;LEFT(Tabla8[[#This Row],[Tipo Empleado]],3)</f>
        <v>4022608025301EMP</v>
      </c>
      <c r="E15" s="82" t="s">
        <v>1696</v>
      </c>
      <c r="F15" s="58" t="s">
        <v>129</v>
      </c>
      <c r="G15" s="82" t="s">
        <v>2535</v>
      </c>
      <c r="H15" s="82" t="s">
        <v>1063</v>
      </c>
      <c r="I15" s="59" t="s">
        <v>1472</v>
      </c>
      <c r="J15" s="58" t="s">
        <v>2537</v>
      </c>
      <c r="K15" s="85" t="str">
        <f t="shared" si="0"/>
        <v>M</v>
      </c>
      <c r="L15">
        <v>1172</v>
      </c>
    </row>
    <row r="16" spans="1:12">
      <c r="A16" s="77" t="s">
        <v>2142</v>
      </c>
      <c r="B16" s="83" t="str">
        <f>_xlfn.XLOOKUP(Tabla8[[#This Row],[Codigo Area Liquidacion]],TBLAREA[PLANTA],TBLAREA[PROG])</f>
        <v>11</v>
      </c>
      <c r="C16" s="58" t="s">
        <v>11</v>
      </c>
      <c r="D16" s="83" t="str">
        <f>Tabla8[[#This Row],[Numero Documento]]&amp;Tabla8[[#This Row],[PROG]]&amp;LEFT(Tabla8[[#This Row],[Tipo Empleado]],3)</f>
        <v>0310004372211FIJ</v>
      </c>
      <c r="E16" s="82" t="s">
        <v>48</v>
      </c>
      <c r="F16" s="58" t="s">
        <v>45</v>
      </c>
      <c r="G16" s="82" t="s">
        <v>2543</v>
      </c>
      <c r="H16" s="82" t="s">
        <v>18</v>
      </c>
      <c r="I16" s="59" t="s">
        <v>1474</v>
      </c>
      <c r="J16" s="58" t="s">
        <v>2537</v>
      </c>
      <c r="K16" s="85" t="str">
        <f t="shared" si="0"/>
        <v>M</v>
      </c>
      <c r="L16">
        <v>706</v>
      </c>
    </row>
    <row r="17" spans="1:12">
      <c r="A17" s="77" t="s">
        <v>1320</v>
      </c>
      <c r="B17" s="83" t="str">
        <f>_xlfn.XLOOKUP(Tabla8[[#This Row],[Codigo Area Liquidacion]],TBLAREA[PLANTA],TBLAREA[PROG])</f>
        <v>11</v>
      </c>
      <c r="C17" s="58" t="s">
        <v>11</v>
      </c>
      <c r="D17" s="83" t="str">
        <f>Tabla8[[#This Row],[Numero Documento]]&amp;Tabla8[[#This Row],[PROG]]&amp;LEFT(Tabla8[[#This Row],[Tipo Empleado]],3)</f>
        <v>0310004856411FIJ</v>
      </c>
      <c r="E17" s="82" t="s">
        <v>64</v>
      </c>
      <c r="F17" s="58" t="s">
        <v>34</v>
      </c>
      <c r="G17" s="82" t="s">
        <v>2543</v>
      </c>
      <c r="H17" s="82" t="s">
        <v>18</v>
      </c>
      <c r="I17" s="59" t="s">
        <v>1474</v>
      </c>
      <c r="J17" s="58" t="s">
        <v>2537</v>
      </c>
      <c r="K17" s="85" t="str">
        <f t="shared" si="0"/>
        <v>M</v>
      </c>
      <c r="L17">
        <v>707</v>
      </c>
    </row>
    <row r="18" spans="1:12">
      <c r="A18" s="77" t="s">
        <v>1325</v>
      </c>
      <c r="B18" s="83" t="str">
        <f>_xlfn.XLOOKUP(Tabla8[[#This Row],[Codigo Area Liquidacion]],TBLAREA[PLANTA],TBLAREA[PROG])</f>
        <v>11</v>
      </c>
      <c r="C18" s="58" t="s">
        <v>11</v>
      </c>
      <c r="D18" s="83" t="str">
        <f>Tabla8[[#This Row],[Numero Documento]]&amp;Tabla8[[#This Row],[PROG]]&amp;LEFT(Tabla8[[#This Row],[Tipo Empleado]],3)</f>
        <v>0310022102111FIJ</v>
      </c>
      <c r="E18" s="82" t="s">
        <v>68</v>
      </c>
      <c r="F18" s="58" t="s">
        <v>69</v>
      </c>
      <c r="G18" s="82" t="s">
        <v>2543</v>
      </c>
      <c r="H18" s="82" t="s">
        <v>18</v>
      </c>
      <c r="I18" s="59" t="s">
        <v>1474</v>
      </c>
      <c r="J18" s="58" t="s">
        <v>2538</v>
      </c>
      <c r="K18" s="85" t="str">
        <f t="shared" si="0"/>
        <v>F</v>
      </c>
      <c r="L18">
        <v>712</v>
      </c>
    </row>
    <row r="19" spans="1:12">
      <c r="A19" s="77" t="s">
        <v>2169</v>
      </c>
      <c r="B19" s="83" t="str">
        <f>_xlfn.XLOOKUP(Tabla8[[#This Row],[Codigo Area Liquidacion]],TBLAREA[PLANTA],TBLAREA[PROG])</f>
        <v>11</v>
      </c>
      <c r="C19" s="58" t="s">
        <v>11</v>
      </c>
      <c r="D19" s="83" t="str">
        <f>Tabla8[[#This Row],[Numero Documento]]&amp;Tabla8[[#This Row],[PROG]]&amp;LEFT(Tabla8[[#This Row],[Tipo Empleado]],3)</f>
        <v>0310034362711FIJ</v>
      </c>
      <c r="E19" s="82" t="s">
        <v>62</v>
      </c>
      <c r="F19" s="58" t="s">
        <v>63</v>
      </c>
      <c r="G19" s="82" t="s">
        <v>2543</v>
      </c>
      <c r="H19" s="82" t="s">
        <v>18</v>
      </c>
      <c r="I19" s="59" t="s">
        <v>1474</v>
      </c>
      <c r="J19" s="58" t="s">
        <v>2537</v>
      </c>
      <c r="K19" s="85" t="str">
        <f t="shared" si="0"/>
        <v>M</v>
      </c>
      <c r="L19">
        <v>715</v>
      </c>
    </row>
    <row r="20" spans="1:12">
      <c r="A20" s="77" t="s">
        <v>2321</v>
      </c>
      <c r="B20" s="83" t="str">
        <f>_xlfn.XLOOKUP(Tabla8[[#This Row],[Codigo Area Liquidacion]],TBLAREA[PLANTA],TBLAREA[PROG])</f>
        <v>01</v>
      </c>
      <c r="C20" s="58" t="s">
        <v>2464</v>
      </c>
      <c r="D20" s="83" t="str">
        <f>Tabla8[[#This Row],[Numero Documento]]&amp;Tabla8[[#This Row],[PROG]]&amp;LEFT(Tabla8[[#This Row],[Tipo Empleado]],3)</f>
        <v>0310040263901EMP</v>
      </c>
      <c r="E20" s="82" t="s">
        <v>1622</v>
      </c>
      <c r="F20" s="58" t="s">
        <v>129</v>
      </c>
      <c r="G20" s="82" t="s">
        <v>2535</v>
      </c>
      <c r="H20" s="82" t="s">
        <v>18</v>
      </c>
      <c r="I20" s="59" t="s">
        <v>1474</v>
      </c>
      <c r="J20" s="58" t="s">
        <v>2537</v>
      </c>
      <c r="K20" s="85" t="str">
        <f t="shared" si="0"/>
        <v>M</v>
      </c>
      <c r="L20">
        <v>717</v>
      </c>
    </row>
    <row r="21" spans="1:12">
      <c r="A21" s="77" t="s">
        <v>2156</v>
      </c>
      <c r="B21" s="83" t="str">
        <f>_xlfn.XLOOKUP(Tabla8[[#This Row],[Codigo Area Liquidacion]],TBLAREA[PLANTA],TBLAREA[PROG])</f>
        <v>11</v>
      </c>
      <c r="C21" s="58" t="s">
        <v>11</v>
      </c>
      <c r="D21" s="83" t="str">
        <f>Tabla8[[#This Row],[Numero Documento]]&amp;Tabla8[[#This Row],[PROG]]&amp;LEFT(Tabla8[[#This Row],[Tipo Empleado]],3)</f>
        <v>0310047307711FIJ</v>
      </c>
      <c r="E21" s="82" t="s">
        <v>53</v>
      </c>
      <c r="F21" s="58" t="s">
        <v>54</v>
      </c>
      <c r="G21" s="82" t="s">
        <v>2543</v>
      </c>
      <c r="H21" s="82" t="s">
        <v>18</v>
      </c>
      <c r="I21" s="59" t="s">
        <v>1474</v>
      </c>
      <c r="J21" s="58" t="s">
        <v>2537</v>
      </c>
      <c r="K21" s="85" t="str">
        <f t="shared" si="0"/>
        <v>M</v>
      </c>
      <c r="L21">
        <v>719</v>
      </c>
    </row>
    <row r="22" spans="1:12">
      <c r="A22" s="77" t="s">
        <v>2043</v>
      </c>
      <c r="B22" s="83" t="str">
        <f>_xlfn.XLOOKUP(Tabla8[[#This Row],[Codigo Area Liquidacion]],TBLAREA[PLANTA],TBLAREA[PROG])</f>
        <v>11</v>
      </c>
      <c r="C22" s="58" t="s">
        <v>11</v>
      </c>
      <c r="D22" s="83" t="str">
        <f>Tabla8[[#This Row],[Numero Documento]]&amp;Tabla8[[#This Row],[PROG]]&amp;LEFT(Tabla8[[#This Row],[Tipo Empleado]],3)</f>
        <v>0310052992811FIJ</v>
      </c>
      <c r="E22" s="82" t="s">
        <v>19</v>
      </c>
      <c r="F22" s="58" t="s">
        <v>20</v>
      </c>
      <c r="G22" s="82" t="s">
        <v>2543</v>
      </c>
      <c r="H22" s="82" t="s">
        <v>18</v>
      </c>
      <c r="I22" s="59" t="s">
        <v>1474</v>
      </c>
      <c r="J22" s="58" t="s">
        <v>2538</v>
      </c>
      <c r="K22" s="85" t="str">
        <f t="shared" si="0"/>
        <v>F</v>
      </c>
      <c r="L22">
        <v>721</v>
      </c>
    </row>
    <row r="23" spans="1:12">
      <c r="A23" s="77" t="s">
        <v>2134</v>
      </c>
      <c r="B23" s="83" t="str">
        <f>_xlfn.XLOOKUP(Tabla8[[#This Row],[Codigo Area Liquidacion]],TBLAREA[PLANTA],TBLAREA[PROG])</f>
        <v>11</v>
      </c>
      <c r="C23" s="58" t="s">
        <v>11</v>
      </c>
      <c r="D23" s="83" t="str">
        <f>Tabla8[[#This Row],[Numero Documento]]&amp;Tabla8[[#This Row],[PROG]]&amp;LEFT(Tabla8[[#This Row],[Tipo Empleado]],3)</f>
        <v>0310067310611FIJ</v>
      </c>
      <c r="E23" s="82" t="s">
        <v>46</v>
      </c>
      <c r="F23" s="58" t="s">
        <v>47</v>
      </c>
      <c r="G23" s="82" t="s">
        <v>2543</v>
      </c>
      <c r="H23" s="82" t="s">
        <v>18</v>
      </c>
      <c r="I23" s="59" t="s">
        <v>1474</v>
      </c>
      <c r="J23" s="58" t="s">
        <v>2538</v>
      </c>
      <c r="K23" s="85" t="str">
        <f t="shared" si="0"/>
        <v>F</v>
      </c>
      <c r="L23">
        <v>723</v>
      </c>
    </row>
    <row r="24" spans="1:12">
      <c r="A24" s="77" t="s">
        <v>2144</v>
      </c>
      <c r="B24" s="83" t="str">
        <f>_xlfn.XLOOKUP(Tabla8[[#This Row],[Codigo Area Liquidacion]],TBLAREA[PLANTA],TBLAREA[PROG])</f>
        <v>11</v>
      </c>
      <c r="C24" s="58" t="s">
        <v>11</v>
      </c>
      <c r="D24" s="83" t="str">
        <f>Tabla8[[#This Row],[Numero Documento]]&amp;Tabla8[[#This Row],[PROG]]&amp;LEFT(Tabla8[[#This Row],[Tipo Empleado]],3)</f>
        <v>0310071961011FIJ</v>
      </c>
      <c r="E24" s="82" t="s">
        <v>1582</v>
      </c>
      <c r="F24" s="58" t="s">
        <v>8</v>
      </c>
      <c r="G24" s="82" t="s">
        <v>2543</v>
      </c>
      <c r="H24" s="82" t="s">
        <v>18</v>
      </c>
      <c r="I24" s="59" t="s">
        <v>1474</v>
      </c>
      <c r="J24" s="58" t="s">
        <v>2537</v>
      </c>
      <c r="K24" s="85" t="str">
        <f t="shared" si="0"/>
        <v>M</v>
      </c>
      <c r="L24">
        <v>724</v>
      </c>
    </row>
    <row r="25" spans="1:12">
      <c r="A25" s="77" t="s">
        <v>2089</v>
      </c>
      <c r="B25" s="83" t="str">
        <f>_xlfn.XLOOKUP(Tabla8[[#This Row],[Codigo Area Liquidacion]],TBLAREA[PLANTA],TBLAREA[PROG])</f>
        <v>11</v>
      </c>
      <c r="C25" s="58" t="s">
        <v>11</v>
      </c>
      <c r="D25" s="83" t="str">
        <f>Tabla8[[#This Row],[Numero Documento]]&amp;Tabla8[[#This Row],[PROG]]&amp;LEFT(Tabla8[[#This Row],[Tipo Empleado]],3)</f>
        <v>0310078995111FIJ</v>
      </c>
      <c r="E25" s="82" t="s">
        <v>29</v>
      </c>
      <c r="F25" s="58" t="s">
        <v>30</v>
      </c>
      <c r="G25" s="82" t="s">
        <v>2543</v>
      </c>
      <c r="H25" s="82" t="s">
        <v>18</v>
      </c>
      <c r="I25" s="59" t="s">
        <v>1474</v>
      </c>
      <c r="J25" s="58" t="s">
        <v>2537</v>
      </c>
      <c r="K25" s="85" t="str">
        <f t="shared" si="0"/>
        <v>M</v>
      </c>
      <c r="L25">
        <v>725</v>
      </c>
    </row>
    <row r="26" spans="1:12">
      <c r="A26" s="77" t="s">
        <v>2133</v>
      </c>
      <c r="B26" s="83" t="str">
        <f>_xlfn.XLOOKUP(Tabla8[[#This Row],[Codigo Area Liquidacion]],TBLAREA[PLANTA],TBLAREA[PROG])</f>
        <v>11</v>
      </c>
      <c r="C26" s="58" t="s">
        <v>11</v>
      </c>
      <c r="D26" s="83" t="str">
        <f>Tabla8[[#This Row],[Numero Documento]]&amp;Tabla8[[#This Row],[PROG]]&amp;LEFT(Tabla8[[#This Row],[Tipo Empleado]],3)</f>
        <v>0310081311611FIJ</v>
      </c>
      <c r="E26" s="82" t="s">
        <v>44</v>
      </c>
      <c r="F26" s="58" t="s">
        <v>45</v>
      </c>
      <c r="G26" s="82" t="s">
        <v>2543</v>
      </c>
      <c r="H26" s="82" t="s">
        <v>18</v>
      </c>
      <c r="I26" s="59" t="s">
        <v>1474</v>
      </c>
      <c r="J26" s="58" t="s">
        <v>2537</v>
      </c>
      <c r="K26" s="85" t="str">
        <f t="shared" si="0"/>
        <v>M</v>
      </c>
      <c r="L26">
        <v>726</v>
      </c>
    </row>
    <row r="27" spans="1:12">
      <c r="A27" s="77" t="s">
        <v>2130</v>
      </c>
      <c r="B27" s="83" t="str">
        <f>_xlfn.XLOOKUP(Tabla8[[#This Row],[Codigo Area Liquidacion]],TBLAREA[PLANTA],TBLAREA[PROG])</f>
        <v>11</v>
      </c>
      <c r="C27" s="58" t="s">
        <v>11</v>
      </c>
      <c r="D27" s="83" t="str">
        <f>Tabla8[[#This Row],[Numero Documento]]&amp;Tabla8[[#This Row],[PROG]]&amp;LEFT(Tabla8[[#This Row],[Tipo Empleado]],3)</f>
        <v>0310081644011FIJ</v>
      </c>
      <c r="E27" s="82" t="s">
        <v>1581</v>
      </c>
      <c r="F27" s="58" t="s">
        <v>22</v>
      </c>
      <c r="G27" s="82" t="s">
        <v>2543</v>
      </c>
      <c r="H27" s="82" t="s">
        <v>18</v>
      </c>
      <c r="I27" s="59" t="s">
        <v>1474</v>
      </c>
      <c r="J27" s="58" t="s">
        <v>2537</v>
      </c>
      <c r="K27" s="85" t="str">
        <f t="shared" si="0"/>
        <v>M</v>
      </c>
      <c r="L27">
        <v>727</v>
      </c>
    </row>
    <row r="28" spans="1:12">
      <c r="A28" s="77" t="s">
        <v>1300</v>
      </c>
      <c r="B28" s="83" t="str">
        <f>_xlfn.XLOOKUP(Tabla8[[#This Row],[Codigo Area Liquidacion]],TBLAREA[PLANTA],TBLAREA[PROG])</f>
        <v>11</v>
      </c>
      <c r="C28" s="58" t="s">
        <v>11</v>
      </c>
      <c r="D28" s="83" t="str">
        <f>Tabla8[[#This Row],[Numero Documento]]&amp;Tabla8[[#This Row],[PROG]]&amp;LEFT(Tabla8[[#This Row],[Tipo Empleado]],3)</f>
        <v>0310089193011FIJ</v>
      </c>
      <c r="E28" s="82" t="s">
        <v>50</v>
      </c>
      <c r="F28" s="58" t="s">
        <v>8</v>
      </c>
      <c r="G28" s="82" t="s">
        <v>2543</v>
      </c>
      <c r="H28" s="82" t="s">
        <v>18</v>
      </c>
      <c r="I28" s="59" t="s">
        <v>1474</v>
      </c>
      <c r="J28" s="58" t="s">
        <v>2538</v>
      </c>
      <c r="K28" s="85" t="str">
        <f t="shared" si="0"/>
        <v>F</v>
      </c>
      <c r="L28">
        <v>728</v>
      </c>
    </row>
    <row r="29" spans="1:12">
      <c r="A29" s="77" t="s">
        <v>2178</v>
      </c>
      <c r="B29" s="83" t="str">
        <f>_xlfn.XLOOKUP(Tabla8[[#This Row],[Codigo Area Liquidacion]],TBLAREA[PLANTA],TBLAREA[PROG])</f>
        <v>11</v>
      </c>
      <c r="C29" s="58" t="s">
        <v>11</v>
      </c>
      <c r="D29" s="83" t="str">
        <f>Tabla8[[#This Row],[Numero Documento]]&amp;Tabla8[[#This Row],[PROG]]&amp;LEFT(Tabla8[[#This Row],[Tipo Empleado]],3)</f>
        <v>0310099915411FIJ</v>
      </c>
      <c r="E29" s="82" t="s">
        <v>66</v>
      </c>
      <c r="F29" s="58" t="s">
        <v>67</v>
      </c>
      <c r="G29" s="82" t="s">
        <v>2543</v>
      </c>
      <c r="H29" s="82" t="s">
        <v>18</v>
      </c>
      <c r="I29" s="59" t="s">
        <v>1474</v>
      </c>
      <c r="J29" s="58" t="s">
        <v>2537</v>
      </c>
      <c r="K29" s="85" t="str">
        <f t="shared" si="0"/>
        <v>M</v>
      </c>
      <c r="L29">
        <v>733</v>
      </c>
    </row>
    <row r="30" spans="1:12">
      <c r="A30" s="77" t="s">
        <v>2213</v>
      </c>
      <c r="B30" s="83" t="str">
        <f>_xlfn.XLOOKUP(Tabla8[[#This Row],[Codigo Area Liquidacion]],TBLAREA[PLANTA],TBLAREA[PROG])</f>
        <v>11</v>
      </c>
      <c r="C30" s="58" t="s">
        <v>11</v>
      </c>
      <c r="D30" s="83" t="str">
        <f>Tabla8[[#This Row],[Numero Documento]]&amp;Tabla8[[#This Row],[PROG]]&amp;LEFT(Tabla8[[#This Row],[Tipo Empleado]],3)</f>
        <v>0310102581911FIJ</v>
      </c>
      <c r="E30" s="82" t="s">
        <v>71</v>
      </c>
      <c r="F30" s="58" t="s">
        <v>72</v>
      </c>
      <c r="G30" s="82" t="s">
        <v>2543</v>
      </c>
      <c r="H30" s="82" t="s">
        <v>18</v>
      </c>
      <c r="I30" s="59" t="s">
        <v>1474</v>
      </c>
      <c r="J30" s="58" t="s">
        <v>2538</v>
      </c>
      <c r="K30" s="85" t="str">
        <f t="shared" si="0"/>
        <v>F</v>
      </c>
      <c r="L30">
        <v>734</v>
      </c>
    </row>
    <row r="31" spans="1:12">
      <c r="A31" s="77" t="s">
        <v>2132</v>
      </c>
      <c r="B31" s="83" t="str">
        <f>_xlfn.XLOOKUP(Tabla8[[#This Row],[Codigo Area Liquidacion]],TBLAREA[PLANTA],TBLAREA[PROG])</f>
        <v>11</v>
      </c>
      <c r="C31" s="58" t="s">
        <v>11</v>
      </c>
      <c r="D31" s="83" t="str">
        <f>Tabla8[[#This Row],[Numero Documento]]&amp;Tabla8[[#This Row],[PROG]]&amp;LEFT(Tabla8[[#This Row],[Tipo Empleado]],3)</f>
        <v>0310114763911FIJ</v>
      </c>
      <c r="E31" s="82" t="s">
        <v>2549</v>
      </c>
      <c r="F31" s="58" t="s">
        <v>43</v>
      </c>
      <c r="G31" s="82" t="s">
        <v>2543</v>
      </c>
      <c r="H31" s="82" t="s">
        <v>18</v>
      </c>
      <c r="I31" s="59" t="s">
        <v>1474</v>
      </c>
      <c r="J31" s="58" t="s">
        <v>2537</v>
      </c>
      <c r="K31" s="85" t="str">
        <f t="shared" si="0"/>
        <v>M</v>
      </c>
      <c r="L31">
        <v>740</v>
      </c>
    </row>
    <row r="32" spans="1:12">
      <c r="A32" s="77" t="s">
        <v>2183</v>
      </c>
      <c r="B32" s="83" t="str">
        <f>_xlfn.XLOOKUP(Tabla8[[#This Row],[Codigo Area Liquidacion]],TBLAREA[PLANTA],TBLAREA[PROG])</f>
        <v>11</v>
      </c>
      <c r="C32" s="58" t="s">
        <v>11</v>
      </c>
      <c r="D32" s="83" t="str">
        <f>Tabla8[[#This Row],[Numero Documento]]&amp;Tabla8[[#This Row],[PROG]]&amp;LEFT(Tabla8[[#This Row],[Tipo Empleado]],3)</f>
        <v>0310117925111FIJ</v>
      </c>
      <c r="E32" s="82" t="s">
        <v>70</v>
      </c>
      <c r="F32" s="58" t="s">
        <v>52</v>
      </c>
      <c r="G32" s="82" t="s">
        <v>2543</v>
      </c>
      <c r="H32" s="82" t="s">
        <v>18</v>
      </c>
      <c r="I32" s="59" t="s">
        <v>1474</v>
      </c>
      <c r="J32" s="58" t="s">
        <v>2537</v>
      </c>
      <c r="K32" s="85" t="str">
        <f t="shared" si="0"/>
        <v>M</v>
      </c>
      <c r="L32">
        <v>741</v>
      </c>
    </row>
    <row r="33" spans="1:12">
      <c r="A33" s="77" t="s">
        <v>2072</v>
      </c>
      <c r="B33" s="83" t="str">
        <f>_xlfn.XLOOKUP(Tabla8[[#This Row],[Codigo Area Liquidacion]],TBLAREA[PLANTA],TBLAREA[PROG])</f>
        <v>11</v>
      </c>
      <c r="C33" s="58" t="s">
        <v>11</v>
      </c>
      <c r="D33" s="83" t="str">
        <f>Tabla8[[#This Row],[Numero Documento]]&amp;Tabla8[[#This Row],[PROG]]&amp;LEFT(Tabla8[[#This Row],[Tipo Empleado]],3)</f>
        <v>0310152365611FIJ</v>
      </c>
      <c r="E33" s="82" t="s">
        <v>25</v>
      </c>
      <c r="F33" s="58" t="s">
        <v>8</v>
      </c>
      <c r="G33" s="82" t="s">
        <v>2543</v>
      </c>
      <c r="H33" s="82" t="s">
        <v>18</v>
      </c>
      <c r="I33" s="59" t="s">
        <v>1474</v>
      </c>
      <c r="J33" s="58" t="s">
        <v>2538</v>
      </c>
      <c r="K33" s="85" t="str">
        <f t="shared" si="0"/>
        <v>F</v>
      </c>
      <c r="L33">
        <v>745</v>
      </c>
    </row>
    <row r="34" spans="1:12">
      <c r="A34" s="77" t="s">
        <v>2045</v>
      </c>
      <c r="B34" s="83" t="str">
        <f>_xlfn.XLOOKUP(Tabla8[[#This Row],[Codigo Area Liquidacion]],TBLAREA[PLANTA],TBLAREA[PROG])</f>
        <v>11</v>
      </c>
      <c r="C34" s="58" t="s">
        <v>11</v>
      </c>
      <c r="D34" s="83" t="str">
        <f>Tabla8[[#This Row],[Numero Documento]]&amp;Tabla8[[#This Row],[PROG]]&amp;LEFT(Tabla8[[#This Row],[Tipo Empleado]],3)</f>
        <v>0310155273911FIJ</v>
      </c>
      <c r="E34" s="82" t="s">
        <v>21</v>
      </c>
      <c r="F34" s="58" t="s">
        <v>22</v>
      </c>
      <c r="G34" s="82" t="s">
        <v>2543</v>
      </c>
      <c r="H34" s="82" t="s">
        <v>18</v>
      </c>
      <c r="I34" s="59" t="s">
        <v>1474</v>
      </c>
      <c r="J34" s="58" t="s">
        <v>2537</v>
      </c>
      <c r="K34" s="85" t="str">
        <f t="shared" si="0"/>
        <v>M</v>
      </c>
      <c r="L34">
        <v>747</v>
      </c>
    </row>
    <row r="35" spans="1:12">
      <c r="A35" s="77" t="s">
        <v>2159</v>
      </c>
      <c r="B35" s="83" t="str">
        <f>_xlfn.XLOOKUP(Tabla8[[#This Row],[Codigo Area Liquidacion]],TBLAREA[PLANTA],TBLAREA[PROG])</f>
        <v>11</v>
      </c>
      <c r="C35" s="58" t="s">
        <v>11</v>
      </c>
      <c r="D35" s="83" t="str">
        <f>Tabla8[[#This Row],[Numero Documento]]&amp;Tabla8[[#This Row],[PROG]]&amp;LEFT(Tabla8[[#This Row],[Tipo Empleado]],3)</f>
        <v>0310185535511FIJ</v>
      </c>
      <c r="E35" s="82" t="s">
        <v>57</v>
      </c>
      <c r="F35" s="58" t="s">
        <v>8</v>
      </c>
      <c r="G35" s="82" t="s">
        <v>2543</v>
      </c>
      <c r="H35" s="82" t="s">
        <v>18</v>
      </c>
      <c r="I35" s="59" t="s">
        <v>1474</v>
      </c>
      <c r="J35" s="58" t="s">
        <v>2538</v>
      </c>
      <c r="K35" s="85" t="str">
        <f t="shared" si="0"/>
        <v>F</v>
      </c>
      <c r="L35">
        <v>749</v>
      </c>
    </row>
    <row r="36" spans="1:12">
      <c r="A36" s="77" t="s">
        <v>2152</v>
      </c>
      <c r="B36" s="83" t="str">
        <f>_xlfn.XLOOKUP(Tabla8[[#This Row],[Codigo Area Liquidacion]],TBLAREA[PLANTA],TBLAREA[PROG])</f>
        <v>11</v>
      </c>
      <c r="C36" s="58" t="s">
        <v>11</v>
      </c>
      <c r="D36" s="83" t="str">
        <f>Tabla8[[#This Row],[Numero Documento]]&amp;Tabla8[[#This Row],[PROG]]&amp;LEFT(Tabla8[[#This Row],[Tipo Empleado]],3)</f>
        <v>0310193955511FIJ</v>
      </c>
      <c r="E36" s="82" t="s">
        <v>51</v>
      </c>
      <c r="F36" s="58" t="s">
        <v>52</v>
      </c>
      <c r="G36" s="82" t="s">
        <v>2543</v>
      </c>
      <c r="H36" s="82" t="s">
        <v>18</v>
      </c>
      <c r="I36" s="59" t="s">
        <v>1474</v>
      </c>
      <c r="J36" s="58" t="s">
        <v>2537</v>
      </c>
      <c r="K36" s="85" t="str">
        <f t="shared" si="0"/>
        <v>M</v>
      </c>
      <c r="L36">
        <v>751</v>
      </c>
    </row>
    <row r="37" spans="1:12">
      <c r="A37" s="77" t="s">
        <v>2131</v>
      </c>
      <c r="B37" s="83" t="str">
        <f>_xlfn.XLOOKUP(Tabla8[[#This Row],[Codigo Area Liquidacion]],TBLAREA[PLANTA],TBLAREA[PROG])</f>
        <v>11</v>
      </c>
      <c r="C37" s="58" t="s">
        <v>11</v>
      </c>
      <c r="D37" s="83" t="str">
        <f>Tabla8[[#This Row],[Numero Documento]]&amp;Tabla8[[#This Row],[PROG]]&amp;LEFT(Tabla8[[#This Row],[Tipo Empleado]],3)</f>
        <v>0310215662111FIJ</v>
      </c>
      <c r="E37" s="82" t="s">
        <v>41</v>
      </c>
      <c r="F37" s="58" t="s">
        <v>24</v>
      </c>
      <c r="G37" s="82" t="s">
        <v>2543</v>
      </c>
      <c r="H37" s="82" t="s">
        <v>18</v>
      </c>
      <c r="I37" s="59" t="s">
        <v>1474</v>
      </c>
      <c r="J37" s="58" t="s">
        <v>2537</v>
      </c>
      <c r="K37" s="85" t="str">
        <f t="shared" si="0"/>
        <v>M</v>
      </c>
      <c r="L37">
        <v>757</v>
      </c>
    </row>
    <row r="38" spans="1:12">
      <c r="A38" s="77" t="s">
        <v>1295</v>
      </c>
      <c r="B38" s="83" t="str">
        <f>_xlfn.XLOOKUP(Tabla8[[#This Row],[Codigo Area Liquidacion]],TBLAREA[PLANTA],TBLAREA[PROG])</f>
        <v>11</v>
      </c>
      <c r="C38" s="58" t="s">
        <v>11</v>
      </c>
      <c r="D38" s="83" t="str">
        <f>Tabla8[[#This Row],[Numero Documento]]&amp;Tabla8[[#This Row],[PROG]]&amp;LEFT(Tabla8[[#This Row],[Tipo Empleado]],3)</f>
        <v>0310216583811FIJ</v>
      </c>
      <c r="E38" s="82" t="s">
        <v>37</v>
      </c>
      <c r="F38" s="58" t="s">
        <v>38</v>
      </c>
      <c r="G38" s="82" t="s">
        <v>2543</v>
      </c>
      <c r="H38" s="82" t="s">
        <v>18</v>
      </c>
      <c r="I38" s="59" t="s">
        <v>1474</v>
      </c>
      <c r="J38" s="58" t="s">
        <v>2537</v>
      </c>
      <c r="K38" s="85" t="str">
        <f t="shared" si="0"/>
        <v>M</v>
      </c>
      <c r="L38">
        <v>758</v>
      </c>
    </row>
    <row r="39" spans="1:12">
      <c r="A39" s="77" t="s">
        <v>2129</v>
      </c>
      <c r="B39" s="83" t="str">
        <f>_xlfn.XLOOKUP(Tabla8[[#This Row],[Codigo Area Liquidacion]],TBLAREA[PLANTA],TBLAREA[PROG])</f>
        <v>11</v>
      </c>
      <c r="C39" s="58" t="s">
        <v>11</v>
      </c>
      <c r="D39" s="83" t="str">
        <f>Tabla8[[#This Row],[Numero Documento]]&amp;Tabla8[[#This Row],[PROG]]&amp;LEFT(Tabla8[[#This Row],[Tipo Empleado]],3)</f>
        <v>0310224315511FIJ</v>
      </c>
      <c r="E39" s="82" t="s">
        <v>40</v>
      </c>
      <c r="F39" s="58" t="s">
        <v>27</v>
      </c>
      <c r="G39" s="82" t="s">
        <v>2543</v>
      </c>
      <c r="H39" s="82" t="s">
        <v>18</v>
      </c>
      <c r="I39" s="59" t="s">
        <v>1474</v>
      </c>
      <c r="J39" s="58" t="s">
        <v>2537</v>
      </c>
      <c r="K39" s="85" t="str">
        <f t="shared" si="0"/>
        <v>M</v>
      </c>
      <c r="L39">
        <v>759</v>
      </c>
    </row>
    <row r="40" spans="1:12">
      <c r="A40" s="77" t="s">
        <v>1309</v>
      </c>
      <c r="B40" s="83" t="str">
        <f>_xlfn.XLOOKUP(Tabla8[[#This Row],[Codigo Area Liquidacion]],TBLAREA[PLANTA],TBLAREA[PROG])</f>
        <v>11</v>
      </c>
      <c r="C40" s="58" t="s">
        <v>11</v>
      </c>
      <c r="D40" s="83" t="str">
        <f>Tabla8[[#This Row],[Numero Documento]]&amp;Tabla8[[#This Row],[PROG]]&amp;LEFT(Tabla8[[#This Row],[Tipo Empleado]],3)</f>
        <v>0310243285711FIJ</v>
      </c>
      <c r="E40" s="82" t="s">
        <v>58</v>
      </c>
      <c r="F40" s="58" t="s">
        <v>59</v>
      </c>
      <c r="G40" s="82" t="s">
        <v>2543</v>
      </c>
      <c r="H40" s="82" t="s">
        <v>18</v>
      </c>
      <c r="I40" s="59" t="s">
        <v>1474</v>
      </c>
      <c r="J40" s="58" t="s">
        <v>2538</v>
      </c>
      <c r="K40" s="85" t="str">
        <f t="shared" si="0"/>
        <v>F</v>
      </c>
      <c r="L40">
        <v>760</v>
      </c>
    </row>
    <row r="41" spans="1:12">
      <c r="A41" s="77" t="s">
        <v>2105</v>
      </c>
      <c r="B41" s="83" t="str">
        <f>_xlfn.XLOOKUP(Tabla8[[#This Row],[Codigo Area Liquidacion]],TBLAREA[PLANTA],TBLAREA[PROG])</f>
        <v>11</v>
      </c>
      <c r="C41" s="58" t="s">
        <v>11</v>
      </c>
      <c r="D41" s="83" t="str">
        <f>Tabla8[[#This Row],[Numero Documento]]&amp;Tabla8[[#This Row],[PROG]]&amp;LEFT(Tabla8[[#This Row],[Tipo Empleado]],3)</f>
        <v>0310243854011FIJ</v>
      </c>
      <c r="E41" s="82" t="s">
        <v>31</v>
      </c>
      <c r="F41" s="58" t="s">
        <v>32</v>
      </c>
      <c r="G41" s="82" t="s">
        <v>2543</v>
      </c>
      <c r="H41" s="82" t="s">
        <v>18</v>
      </c>
      <c r="I41" s="59" t="s">
        <v>1474</v>
      </c>
      <c r="J41" s="58" t="s">
        <v>2537</v>
      </c>
      <c r="K41" s="85" t="str">
        <f t="shared" si="0"/>
        <v>M</v>
      </c>
      <c r="L41">
        <v>761</v>
      </c>
    </row>
    <row r="42" spans="1:12">
      <c r="A42" s="77" t="s">
        <v>2121</v>
      </c>
      <c r="B42" s="83" t="str">
        <f>_xlfn.XLOOKUP(Tabla8[[#This Row],[Codigo Area Liquidacion]],TBLAREA[PLANTA],TBLAREA[PROG])</f>
        <v>11</v>
      </c>
      <c r="C42" s="58" t="s">
        <v>11</v>
      </c>
      <c r="D42" s="83" t="str">
        <f>Tabla8[[#This Row],[Numero Documento]]&amp;Tabla8[[#This Row],[PROG]]&amp;LEFT(Tabla8[[#This Row],[Tipo Empleado]],3)</f>
        <v>0310293202111FIJ</v>
      </c>
      <c r="E42" s="82" t="s">
        <v>35</v>
      </c>
      <c r="F42" s="58" t="s">
        <v>36</v>
      </c>
      <c r="G42" s="82" t="s">
        <v>2543</v>
      </c>
      <c r="H42" s="82" t="s">
        <v>18</v>
      </c>
      <c r="I42" s="59" t="s">
        <v>1474</v>
      </c>
      <c r="J42" s="58" t="s">
        <v>2537</v>
      </c>
      <c r="K42" s="85" t="str">
        <f t="shared" si="0"/>
        <v>M</v>
      </c>
      <c r="L42">
        <v>768</v>
      </c>
    </row>
    <row r="43" spans="1:12">
      <c r="A43" s="77" t="s">
        <v>1322</v>
      </c>
      <c r="B43" s="83" t="str">
        <f>_xlfn.XLOOKUP(Tabla8[[#This Row],[Codigo Area Liquidacion]],TBLAREA[PLANTA],TBLAREA[PROG])</f>
        <v>11</v>
      </c>
      <c r="C43" s="58" t="s">
        <v>11</v>
      </c>
      <c r="D43" s="83" t="str">
        <f>Tabla8[[#This Row],[Numero Documento]]&amp;Tabla8[[#This Row],[PROG]]&amp;LEFT(Tabla8[[#This Row],[Tipo Empleado]],3)</f>
        <v>0310299011011FIJ</v>
      </c>
      <c r="E43" s="82" t="s">
        <v>65</v>
      </c>
      <c r="F43" s="58" t="s">
        <v>8</v>
      </c>
      <c r="G43" s="82" t="s">
        <v>2543</v>
      </c>
      <c r="H43" s="82" t="s">
        <v>18</v>
      </c>
      <c r="I43" s="59" t="s">
        <v>1474</v>
      </c>
      <c r="J43" s="58" t="s">
        <v>2538</v>
      </c>
      <c r="K43" s="85" t="str">
        <f t="shared" si="0"/>
        <v>F</v>
      </c>
      <c r="L43">
        <v>770</v>
      </c>
    </row>
    <row r="44" spans="1:12">
      <c r="A44" s="77" t="s">
        <v>2074</v>
      </c>
      <c r="B44" s="83" t="str">
        <f>_xlfn.XLOOKUP(Tabla8[[#This Row],[Codigo Area Liquidacion]],TBLAREA[PLANTA],TBLAREA[PROG])</f>
        <v>11</v>
      </c>
      <c r="C44" s="58" t="s">
        <v>11</v>
      </c>
      <c r="D44" s="83" t="str">
        <f>Tabla8[[#This Row],[Numero Documento]]&amp;Tabla8[[#This Row],[PROG]]&amp;LEFT(Tabla8[[#This Row],[Tipo Empleado]],3)</f>
        <v>0310306278611FIJ</v>
      </c>
      <c r="E44" s="82" t="s">
        <v>26</v>
      </c>
      <c r="F44" s="58" t="s">
        <v>27</v>
      </c>
      <c r="G44" s="82" t="s">
        <v>2543</v>
      </c>
      <c r="H44" s="82" t="s">
        <v>18</v>
      </c>
      <c r="I44" s="59" t="s">
        <v>1474</v>
      </c>
      <c r="J44" s="58" t="s">
        <v>2537</v>
      </c>
      <c r="K44" s="85" t="str">
        <f t="shared" si="0"/>
        <v>M</v>
      </c>
      <c r="L44">
        <v>771</v>
      </c>
    </row>
    <row r="45" spans="1:12">
      <c r="A45" s="77" t="s">
        <v>2691</v>
      </c>
      <c r="B45" s="83" t="str">
        <f>_xlfn.XLOOKUP(Tabla8[[#This Row],[Codigo Area Liquidacion]],TBLAREA[PLANTA],TBLAREA[PROG])</f>
        <v>11</v>
      </c>
      <c r="C45" s="58" t="s">
        <v>11</v>
      </c>
      <c r="D45" s="83" t="str">
        <f>Tabla8[[#This Row],[Numero Documento]]&amp;Tabla8[[#This Row],[PROG]]&amp;LEFT(Tabla8[[#This Row],[Tipo Empleado]],3)</f>
        <v>0310324821111FIJ</v>
      </c>
      <c r="E45" s="82" t="s">
        <v>2690</v>
      </c>
      <c r="F45" s="58" t="s">
        <v>69</v>
      </c>
      <c r="G45" s="82" t="s">
        <v>2543</v>
      </c>
      <c r="H45" s="82" t="s">
        <v>18</v>
      </c>
      <c r="I45" s="59" t="s">
        <v>1474</v>
      </c>
      <c r="J45" s="58" t="s">
        <v>2538</v>
      </c>
      <c r="K45" s="85" t="str">
        <f t="shared" si="0"/>
        <v>F</v>
      </c>
      <c r="L45">
        <v>776</v>
      </c>
    </row>
    <row r="46" spans="1:12">
      <c r="A46" s="77" t="s">
        <v>2068</v>
      </c>
      <c r="B46" s="83" t="str">
        <f>_xlfn.XLOOKUP(Tabla8[[#This Row],[Codigo Area Liquidacion]],TBLAREA[PLANTA],TBLAREA[PROG])</f>
        <v>11</v>
      </c>
      <c r="C46" s="58" t="s">
        <v>11</v>
      </c>
      <c r="D46" s="83" t="str">
        <f>Tabla8[[#This Row],[Numero Documento]]&amp;Tabla8[[#This Row],[PROG]]&amp;LEFT(Tabla8[[#This Row],[Tipo Empleado]],3)</f>
        <v>0310324892211FIJ</v>
      </c>
      <c r="E46" s="82" t="s">
        <v>1053</v>
      </c>
      <c r="F46" s="58" t="s">
        <v>1054</v>
      </c>
      <c r="G46" s="82" t="s">
        <v>2543</v>
      </c>
      <c r="H46" s="82" t="s">
        <v>18</v>
      </c>
      <c r="I46" s="59" t="s">
        <v>1474</v>
      </c>
      <c r="J46" s="58" t="s">
        <v>2537</v>
      </c>
      <c r="K46" s="85" t="str">
        <f t="shared" si="0"/>
        <v>M</v>
      </c>
      <c r="L46">
        <v>777</v>
      </c>
    </row>
    <row r="47" spans="1:12">
      <c r="A47" s="77" t="s">
        <v>2209</v>
      </c>
      <c r="B47" s="83" t="str">
        <f>_xlfn.XLOOKUP(Tabla8[[#This Row],[Codigo Area Liquidacion]],TBLAREA[PLANTA],TBLAREA[PROG])</f>
        <v>11</v>
      </c>
      <c r="C47" s="58" t="s">
        <v>11</v>
      </c>
      <c r="D47" s="83" t="str">
        <f>Tabla8[[#This Row],[Numero Documento]]&amp;Tabla8[[#This Row],[PROG]]&amp;LEFT(Tabla8[[#This Row],[Tipo Empleado]],3)</f>
        <v>0310326868011FIJ</v>
      </c>
      <c r="E47" s="82" t="s">
        <v>1678</v>
      </c>
      <c r="F47" s="58" t="s">
        <v>8</v>
      </c>
      <c r="G47" s="82" t="s">
        <v>2543</v>
      </c>
      <c r="H47" s="82" t="s">
        <v>18</v>
      </c>
      <c r="I47" s="59" t="s">
        <v>1474</v>
      </c>
      <c r="J47" s="58" t="s">
        <v>2538</v>
      </c>
      <c r="K47" s="85" t="str">
        <f t="shared" si="0"/>
        <v>F</v>
      </c>
      <c r="L47">
        <v>778</v>
      </c>
    </row>
    <row r="48" spans="1:12">
      <c r="A48" s="77" t="s">
        <v>2063</v>
      </c>
      <c r="B48" s="83" t="str">
        <f>_xlfn.XLOOKUP(Tabla8[[#This Row],[Codigo Area Liquidacion]],TBLAREA[PLANTA],TBLAREA[PROG])</f>
        <v>11</v>
      </c>
      <c r="C48" s="58" t="s">
        <v>11</v>
      </c>
      <c r="D48" s="83" t="str">
        <f>Tabla8[[#This Row],[Numero Documento]]&amp;Tabla8[[#This Row],[PROG]]&amp;LEFT(Tabla8[[#This Row],[Tipo Empleado]],3)</f>
        <v>0310418364911FIJ</v>
      </c>
      <c r="E48" s="82" t="s">
        <v>23</v>
      </c>
      <c r="F48" s="58" t="s">
        <v>24</v>
      </c>
      <c r="G48" s="82" t="s">
        <v>2543</v>
      </c>
      <c r="H48" s="82" t="s">
        <v>18</v>
      </c>
      <c r="I48" s="59" t="s">
        <v>1474</v>
      </c>
      <c r="J48" s="58" t="s">
        <v>2538</v>
      </c>
      <c r="K48" s="85" t="str">
        <f t="shared" si="0"/>
        <v>F</v>
      </c>
      <c r="L48">
        <v>787</v>
      </c>
    </row>
    <row r="49" spans="1:12">
      <c r="A49" s="77" t="s">
        <v>2109</v>
      </c>
      <c r="B49" s="83" t="str">
        <f>_xlfn.XLOOKUP(Tabla8[[#This Row],[Codigo Area Liquidacion]],TBLAREA[PLANTA],TBLAREA[PROG])</f>
        <v>11</v>
      </c>
      <c r="C49" s="58" t="s">
        <v>11</v>
      </c>
      <c r="D49" s="83" t="str">
        <f>Tabla8[[#This Row],[Numero Documento]]&amp;Tabla8[[#This Row],[PROG]]&amp;LEFT(Tabla8[[#This Row],[Tipo Empleado]],3)</f>
        <v>0310458790611FIJ</v>
      </c>
      <c r="E49" s="82" t="s">
        <v>33</v>
      </c>
      <c r="F49" s="58" t="s">
        <v>34</v>
      </c>
      <c r="G49" s="82" t="s">
        <v>2543</v>
      </c>
      <c r="H49" s="82" t="s">
        <v>18</v>
      </c>
      <c r="I49" s="59" t="s">
        <v>1474</v>
      </c>
      <c r="J49" s="58" t="s">
        <v>2538</v>
      </c>
      <c r="K49" s="85" t="str">
        <f t="shared" si="0"/>
        <v>F</v>
      </c>
      <c r="L49">
        <v>793</v>
      </c>
    </row>
    <row r="50" spans="1:12">
      <c r="A50" s="77" t="s">
        <v>2708</v>
      </c>
      <c r="B50" s="83" t="str">
        <f>_xlfn.XLOOKUP(Tabla8[[#This Row],[Codigo Area Liquidacion]],TBLAREA[PLANTA],TBLAREA[PROG])</f>
        <v>01</v>
      </c>
      <c r="C50" s="58" t="s">
        <v>2464</v>
      </c>
      <c r="D50" s="83" t="str">
        <f>Tabla8[[#This Row],[Numero Documento]]&amp;Tabla8[[#This Row],[PROG]]&amp;LEFT(Tabla8[[#This Row],[Tipo Empleado]],3)</f>
        <v>0310471676001EMP</v>
      </c>
      <c r="E50" s="82" t="s">
        <v>2707</v>
      </c>
      <c r="F50" s="58" t="s">
        <v>75</v>
      </c>
      <c r="G50" s="82" t="s">
        <v>2535</v>
      </c>
      <c r="H50" s="82" t="s">
        <v>18</v>
      </c>
      <c r="I50" s="59" t="s">
        <v>1474</v>
      </c>
      <c r="J50" s="58" t="s">
        <v>2537</v>
      </c>
      <c r="K50" s="85" t="str">
        <f t="shared" si="0"/>
        <v>M</v>
      </c>
      <c r="L50">
        <v>796</v>
      </c>
    </row>
    <row r="51" spans="1:12">
      <c r="A51" s="77" t="s">
        <v>2698</v>
      </c>
      <c r="B51" s="83" t="str">
        <f>_xlfn.XLOOKUP(Tabla8[[#This Row],[Codigo Area Liquidacion]],TBLAREA[PLANTA],TBLAREA[PROG])</f>
        <v>01</v>
      </c>
      <c r="C51" s="58" t="s">
        <v>2464</v>
      </c>
      <c r="D51" s="83" t="str">
        <f>Tabla8[[#This Row],[Numero Documento]]&amp;Tabla8[[#This Row],[PROG]]&amp;LEFT(Tabla8[[#This Row],[Tipo Empleado]],3)</f>
        <v>0310511149001EMP</v>
      </c>
      <c r="E51" s="82" t="s">
        <v>2697</v>
      </c>
      <c r="F51" s="58" t="s">
        <v>2586</v>
      </c>
      <c r="G51" s="82" t="s">
        <v>2535</v>
      </c>
      <c r="H51" s="82" t="s">
        <v>18</v>
      </c>
      <c r="I51" s="59" t="s">
        <v>1474</v>
      </c>
      <c r="J51" s="58" t="s">
        <v>2538</v>
      </c>
      <c r="K51" s="85" t="str">
        <f t="shared" si="0"/>
        <v>F</v>
      </c>
      <c r="L51">
        <v>803</v>
      </c>
    </row>
    <row r="52" spans="1:12">
      <c r="A52" s="77" t="s">
        <v>2659</v>
      </c>
      <c r="B52" s="83" t="str">
        <f>_xlfn.XLOOKUP(Tabla8[[#This Row],[Codigo Area Liquidacion]],TBLAREA[PLANTA],TBLAREA[PROG])</f>
        <v>11</v>
      </c>
      <c r="C52" s="58" t="s">
        <v>11</v>
      </c>
      <c r="D52" s="83" t="str">
        <f>Tabla8[[#This Row],[Numero Documento]]&amp;Tabla8[[#This Row],[PROG]]&amp;LEFT(Tabla8[[#This Row],[Tipo Empleado]],3)</f>
        <v>0310525799611FIJ</v>
      </c>
      <c r="E52" s="82" t="s">
        <v>2631</v>
      </c>
      <c r="F52" s="58" t="s">
        <v>10</v>
      </c>
      <c r="G52" s="82" t="s">
        <v>2543</v>
      </c>
      <c r="H52" s="82" t="s">
        <v>18</v>
      </c>
      <c r="I52" s="59" t="s">
        <v>1474</v>
      </c>
      <c r="J52" s="58" t="s">
        <v>2538</v>
      </c>
      <c r="K52" s="85" t="str">
        <f t="shared" si="0"/>
        <v>F</v>
      </c>
      <c r="L52">
        <v>804</v>
      </c>
    </row>
    <row r="53" spans="1:12">
      <c r="A53" s="77" t="s">
        <v>2257</v>
      </c>
      <c r="B53" s="83" t="str">
        <f>_xlfn.XLOOKUP(Tabla8[[#This Row],[Codigo Area Liquidacion]],TBLAREA[PLANTA],TBLAREA[PROG])</f>
        <v>01</v>
      </c>
      <c r="C53" s="58" t="s">
        <v>2464</v>
      </c>
      <c r="D53" s="83" t="str">
        <f>Tabla8[[#This Row],[Numero Documento]]&amp;Tabla8[[#This Row],[PROG]]&amp;LEFT(Tabla8[[#This Row],[Tipo Empleado]],3)</f>
        <v>0340048771001EMP</v>
      </c>
      <c r="E53" s="82" t="s">
        <v>1597</v>
      </c>
      <c r="F53" s="58" t="s">
        <v>1480</v>
      </c>
      <c r="G53" s="82" t="s">
        <v>2535</v>
      </c>
      <c r="H53" s="82" t="s">
        <v>18</v>
      </c>
      <c r="I53" s="59" t="s">
        <v>1474</v>
      </c>
      <c r="J53" s="58" t="s">
        <v>2538</v>
      </c>
      <c r="K53" s="85" t="str">
        <f t="shared" si="0"/>
        <v>F</v>
      </c>
      <c r="L53">
        <v>811</v>
      </c>
    </row>
    <row r="54" spans="1:12">
      <c r="A54" s="77" t="s">
        <v>2081</v>
      </c>
      <c r="B54" s="83" t="str">
        <f>_xlfn.XLOOKUP(Tabla8[[#This Row],[Codigo Area Liquidacion]],TBLAREA[PLANTA],TBLAREA[PROG])</f>
        <v>11</v>
      </c>
      <c r="C54" s="58" t="s">
        <v>11</v>
      </c>
      <c r="D54" s="83" t="str">
        <f>Tabla8[[#This Row],[Numero Documento]]&amp;Tabla8[[#This Row],[PROG]]&amp;LEFT(Tabla8[[#This Row],[Tipo Empleado]],3)</f>
        <v>0460024753211FIJ</v>
      </c>
      <c r="E54" s="82" t="s">
        <v>28</v>
      </c>
      <c r="F54" s="58" t="s">
        <v>8</v>
      </c>
      <c r="G54" s="82" t="s">
        <v>2543</v>
      </c>
      <c r="H54" s="82" t="s">
        <v>18</v>
      </c>
      <c r="I54" s="59" t="s">
        <v>1474</v>
      </c>
      <c r="J54" s="58" t="s">
        <v>2538</v>
      </c>
      <c r="K54" s="85" t="str">
        <f t="shared" si="0"/>
        <v>F</v>
      </c>
      <c r="L54">
        <v>851</v>
      </c>
    </row>
    <row r="55" spans="1:12">
      <c r="A55" s="77" t="s">
        <v>2143</v>
      </c>
      <c r="B55" s="83" t="str">
        <f>_xlfn.XLOOKUP(Tabla8[[#This Row],[Codigo Area Liquidacion]],TBLAREA[PLANTA],TBLAREA[PROG])</f>
        <v>11</v>
      </c>
      <c r="C55" s="58" t="s">
        <v>11</v>
      </c>
      <c r="D55" s="83" t="str">
        <f>Tabla8[[#This Row],[Numero Documento]]&amp;Tabla8[[#This Row],[PROG]]&amp;LEFT(Tabla8[[#This Row],[Tipo Empleado]],3)</f>
        <v>0470004239511FIJ</v>
      </c>
      <c r="E55" s="82" t="s">
        <v>49</v>
      </c>
      <c r="F55" s="58" t="s">
        <v>45</v>
      </c>
      <c r="G55" s="82" t="s">
        <v>2543</v>
      </c>
      <c r="H55" s="82" t="s">
        <v>18</v>
      </c>
      <c r="I55" s="59" t="s">
        <v>1474</v>
      </c>
      <c r="J55" s="58" t="s">
        <v>2537</v>
      </c>
      <c r="K55" s="85" t="str">
        <f t="shared" si="0"/>
        <v>M</v>
      </c>
      <c r="L55">
        <v>854</v>
      </c>
    </row>
    <row r="56" spans="1:12">
      <c r="A56" s="77" t="s">
        <v>1318</v>
      </c>
      <c r="B56" s="83" t="str">
        <f>_xlfn.XLOOKUP(Tabla8[[#This Row],[Codigo Area Liquidacion]],TBLAREA[PLANTA],TBLAREA[PROG])</f>
        <v>11</v>
      </c>
      <c r="C56" s="58" t="s">
        <v>11</v>
      </c>
      <c r="D56" s="83" t="str">
        <f>Tabla8[[#This Row],[Numero Documento]]&amp;Tabla8[[#This Row],[PROG]]&amp;LEFT(Tabla8[[#This Row],[Tipo Empleado]],3)</f>
        <v>0950016992611FIJ</v>
      </c>
      <c r="E56" s="82" t="s">
        <v>61</v>
      </c>
      <c r="F56" s="58" t="s">
        <v>34</v>
      </c>
      <c r="G56" s="82" t="s">
        <v>2543</v>
      </c>
      <c r="H56" s="82" t="s">
        <v>18</v>
      </c>
      <c r="I56" s="59" t="s">
        <v>1474</v>
      </c>
      <c r="J56" s="58" t="s">
        <v>2538</v>
      </c>
      <c r="K56" s="85" t="str">
        <f t="shared" si="0"/>
        <v>F</v>
      </c>
      <c r="L56">
        <v>962</v>
      </c>
    </row>
    <row r="57" spans="1:12">
      <c r="A57" s="77" t="s">
        <v>2080</v>
      </c>
      <c r="B57" s="83" t="str">
        <f>_xlfn.XLOOKUP(Tabla8[[#This Row],[Codigo Area Liquidacion]],TBLAREA[PLANTA],TBLAREA[PROG])</f>
        <v>11</v>
      </c>
      <c r="C57" s="58" t="s">
        <v>11</v>
      </c>
      <c r="D57" s="83" t="str">
        <f>Tabla8[[#This Row],[Numero Documento]]&amp;Tabla8[[#This Row],[PROG]]&amp;LEFT(Tabla8[[#This Row],[Tipo Empleado]],3)</f>
        <v>4020892351211FIJ</v>
      </c>
      <c r="E57" s="82" t="s">
        <v>958</v>
      </c>
      <c r="F57" s="58" t="s">
        <v>42</v>
      </c>
      <c r="G57" s="82" t="s">
        <v>2543</v>
      </c>
      <c r="H57" s="82" t="s">
        <v>18</v>
      </c>
      <c r="I57" s="59" t="s">
        <v>1474</v>
      </c>
      <c r="J57" s="58" t="s">
        <v>2537</v>
      </c>
      <c r="K57" s="85" t="str">
        <f t="shared" si="0"/>
        <v>M</v>
      </c>
      <c r="L57">
        <v>1062</v>
      </c>
    </row>
    <row r="58" spans="1:12">
      <c r="A58" s="77" t="s">
        <v>2193</v>
      </c>
      <c r="B58" s="83" t="str">
        <f>_xlfn.XLOOKUP(Tabla8[[#This Row],[Codigo Area Liquidacion]],TBLAREA[PLANTA],TBLAREA[PROG])</f>
        <v>11</v>
      </c>
      <c r="C58" s="58" t="s">
        <v>11</v>
      </c>
      <c r="D58" s="83" t="str">
        <f>Tabla8[[#This Row],[Numero Documento]]&amp;Tabla8[[#This Row],[PROG]]&amp;LEFT(Tabla8[[#This Row],[Tipo Empleado]],3)</f>
        <v>4022706324111FIJ</v>
      </c>
      <c r="E58" s="82" t="s">
        <v>981</v>
      </c>
      <c r="F58" s="58" t="s">
        <v>60</v>
      </c>
      <c r="G58" s="82" t="s">
        <v>2543</v>
      </c>
      <c r="H58" s="82" t="s">
        <v>18</v>
      </c>
      <c r="I58" s="59" t="s">
        <v>1474</v>
      </c>
      <c r="J58" s="58" t="s">
        <v>2538</v>
      </c>
      <c r="K58" s="85" t="str">
        <f t="shared" si="0"/>
        <v>F</v>
      </c>
      <c r="L58">
        <v>1184</v>
      </c>
    </row>
    <row r="59" spans="1:12">
      <c r="A59" s="77" t="s">
        <v>2811</v>
      </c>
      <c r="B59" s="83" t="str">
        <f>_xlfn.XLOOKUP(Tabla8[[#This Row],[Codigo Area Liquidacion]],TBLAREA[PLANTA],TBLAREA[PROG])</f>
        <v>01</v>
      </c>
      <c r="C59" s="58" t="s">
        <v>2464</v>
      </c>
      <c r="D59" s="83" t="str">
        <f>Tabla8[[#This Row],[Numero Documento]]&amp;Tabla8[[#This Row],[PROG]]&amp;LEFT(Tabla8[[#This Row],[Tipo Empleado]],3)</f>
        <v>4022794259201EMP</v>
      </c>
      <c r="E59" s="82" t="s">
        <v>3052</v>
      </c>
      <c r="F59" s="58" t="s">
        <v>2812</v>
      </c>
      <c r="G59" s="82" t="s">
        <v>2535</v>
      </c>
      <c r="H59" s="82" t="s">
        <v>18</v>
      </c>
      <c r="I59" s="59" t="s">
        <v>1474</v>
      </c>
      <c r="J59" s="58" t="s">
        <v>2537</v>
      </c>
      <c r="K59" s="85" t="str">
        <f t="shared" si="0"/>
        <v>M</v>
      </c>
      <c r="L59">
        <v>1188</v>
      </c>
    </row>
    <row r="60" spans="1:12">
      <c r="A60" s="78" t="s">
        <v>4622</v>
      </c>
      <c r="B60" s="84" t="s">
        <v>2510</v>
      </c>
      <c r="C60" s="58" t="s">
        <v>11</v>
      </c>
      <c r="D60" s="83" t="str">
        <f>Tabla8[[#This Row],[Numero Documento]]&amp;Tabla8[[#This Row],[PROG]]&amp;LEFT(Tabla8[[#This Row],[Tipo Empleado]],3)</f>
        <v>4022160698713FIJ</v>
      </c>
      <c r="E60" s="82" t="s">
        <v>4621</v>
      </c>
      <c r="F60" s="58" t="s">
        <v>60</v>
      </c>
      <c r="G60" s="82" t="s">
        <v>2543</v>
      </c>
      <c r="H60" s="82" t="s">
        <v>18</v>
      </c>
      <c r="I60" s="59" t="s">
        <v>1474</v>
      </c>
      <c r="J60" s="58" t="s">
        <v>2538</v>
      </c>
      <c r="K60" s="85" t="str">
        <f t="shared" si="0"/>
        <v>F</v>
      </c>
      <c r="L60">
        <v>1230</v>
      </c>
    </row>
    <row r="61" spans="1:12">
      <c r="A61" s="77" t="s">
        <v>2053</v>
      </c>
      <c r="B61" s="83" t="str">
        <f>_xlfn.XLOOKUP(Tabla8[[#This Row],[Codigo Area Liquidacion]],TBLAREA[PLANTA],TBLAREA[PROG])</f>
        <v>11</v>
      </c>
      <c r="C61" s="58" t="s">
        <v>11</v>
      </c>
      <c r="D61" s="83" t="str">
        <f>Tabla8[[#This Row],[Numero Documento]]&amp;Tabla8[[#This Row],[PROG]]&amp;LEFT(Tabla8[[#This Row],[Tipo Empleado]],3)</f>
        <v>0010011017011FIJ</v>
      </c>
      <c r="E61" s="82" t="s">
        <v>868</v>
      </c>
      <c r="F61" s="58" t="s">
        <v>110</v>
      </c>
      <c r="G61" s="82" t="s">
        <v>2543</v>
      </c>
      <c r="H61" s="82" t="s">
        <v>73</v>
      </c>
      <c r="I61" s="59" t="s">
        <v>1429</v>
      </c>
      <c r="J61" s="58" t="s">
        <v>2538</v>
      </c>
      <c r="K61" s="85" t="str">
        <f t="shared" si="0"/>
        <v>F</v>
      </c>
      <c r="L61">
        <v>14</v>
      </c>
    </row>
    <row r="62" spans="1:12">
      <c r="A62" s="77" t="s">
        <v>1312</v>
      </c>
      <c r="B62" s="83" t="str">
        <f>_xlfn.XLOOKUP(Tabla8[[#This Row],[Codigo Area Liquidacion]],TBLAREA[PLANTA],TBLAREA[PROG])</f>
        <v>11</v>
      </c>
      <c r="C62" s="58" t="s">
        <v>11</v>
      </c>
      <c r="D62" s="83" t="str">
        <f>Tabla8[[#This Row],[Numero Documento]]&amp;Tabla8[[#This Row],[PROG]]&amp;LEFT(Tabla8[[#This Row],[Tipo Empleado]],3)</f>
        <v>0010160545911FIJ</v>
      </c>
      <c r="E62" s="82" t="s">
        <v>89</v>
      </c>
      <c r="F62" s="58" t="s">
        <v>90</v>
      </c>
      <c r="G62" s="82" t="s">
        <v>2543</v>
      </c>
      <c r="H62" s="82" t="s">
        <v>73</v>
      </c>
      <c r="I62" s="59" t="s">
        <v>1429</v>
      </c>
      <c r="J62" s="58" t="s">
        <v>2537</v>
      </c>
      <c r="K62" s="85" t="str">
        <f t="shared" si="0"/>
        <v>M</v>
      </c>
      <c r="L62">
        <v>94</v>
      </c>
    </row>
    <row r="63" spans="1:12">
      <c r="A63" s="77" t="s">
        <v>2139</v>
      </c>
      <c r="B63" s="83" t="str">
        <f>_xlfn.XLOOKUP(Tabla8[[#This Row],[Codigo Area Liquidacion]],TBLAREA[PLANTA],TBLAREA[PROG])</f>
        <v>11</v>
      </c>
      <c r="C63" s="58" t="s">
        <v>11</v>
      </c>
      <c r="D63" s="83" t="str">
        <f>Tabla8[[#This Row],[Numero Documento]]&amp;Tabla8[[#This Row],[PROG]]&amp;LEFT(Tabla8[[#This Row],[Tipo Empleado]],3)</f>
        <v>0010179433711FIJ</v>
      </c>
      <c r="E63" s="82" t="s">
        <v>1695</v>
      </c>
      <c r="F63" s="58" t="s">
        <v>378</v>
      </c>
      <c r="G63" s="82" t="s">
        <v>2543</v>
      </c>
      <c r="H63" s="82" t="s">
        <v>73</v>
      </c>
      <c r="I63" s="59" t="s">
        <v>1429</v>
      </c>
      <c r="J63" s="58" t="s">
        <v>2537</v>
      </c>
      <c r="K63" s="85" t="str">
        <f t="shared" si="0"/>
        <v>M</v>
      </c>
      <c r="L63">
        <v>103</v>
      </c>
    </row>
    <row r="64" spans="1:12">
      <c r="A64" s="77" t="s">
        <v>2247</v>
      </c>
      <c r="B64" s="83" t="str">
        <f>_xlfn.XLOOKUP(Tabla8[[#This Row],[Codigo Area Liquidacion]],TBLAREA[PLANTA],TBLAREA[PROG])</f>
        <v>01</v>
      </c>
      <c r="C64" s="58" t="s">
        <v>2464</v>
      </c>
      <c r="D64" s="83" t="str">
        <f>Tabla8[[#This Row],[Numero Documento]]&amp;Tabla8[[#This Row],[PROG]]&amp;LEFT(Tabla8[[#This Row],[Tipo Empleado]],3)</f>
        <v>0010184491801EMP</v>
      </c>
      <c r="E64" s="82" t="s">
        <v>1342</v>
      </c>
      <c r="F64" s="58" t="s">
        <v>110</v>
      </c>
      <c r="G64" s="82" t="s">
        <v>2535</v>
      </c>
      <c r="H64" s="82" t="s">
        <v>73</v>
      </c>
      <c r="I64" s="59" t="s">
        <v>1429</v>
      </c>
      <c r="J64" s="58" t="s">
        <v>2538</v>
      </c>
      <c r="K64" s="85" t="str">
        <f t="shared" si="0"/>
        <v>F</v>
      </c>
      <c r="L64">
        <v>106</v>
      </c>
    </row>
    <row r="65" spans="1:12">
      <c r="A65" s="77" t="s">
        <v>2923</v>
      </c>
      <c r="B65" s="83" t="str">
        <f>_xlfn.XLOOKUP(Tabla8[[#This Row],[Codigo Area Liquidacion]],TBLAREA[PLANTA],TBLAREA[PROG])</f>
        <v>01</v>
      </c>
      <c r="C65" s="58" t="s">
        <v>2464</v>
      </c>
      <c r="D65" s="83" t="str">
        <f>Tabla8[[#This Row],[Numero Documento]]&amp;Tabla8[[#This Row],[PROG]]&amp;LEFT(Tabla8[[#This Row],[Tipo Empleado]],3)</f>
        <v>0010248552101EMP</v>
      </c>
      <c r="E65" s="82" t="s">
        <v>2922</v>
      </c>
      <c r="F65" s="58" t="s">
        <v>75</v>
      </c>
      <c r="G65" s="82" t="s">
        <v>2535</v>
      </c>
      <c r="H65" s="82" t="s">
        <v>73</v>
      </c>
      <c r="I65" s="59" t="s">
        <v>1429</v>
      </c>
      <c r="J65" s="58" t="s">
        <v>2537</v>
      </c>
      <c r="K65" s="85" t="str">
        <f t="shared" si="0"/>
        <v>M</v>
      </c>
      <c r="L65">
        <v>127</v>
      </c>
    </row>
    <row r="66" spans="1:12">
      <c r="A66" s="77" t="s">
        <v>2197</v>
      </c>
      <c r="B66" s="83" t="str">
        <f>_xlfn.XLOOKUP(Tabla8[[#This Row],[Codigo Area Liquidacion]],TBLAREA[PLANTA],TBLAREA[PROG])</f>
        <v>11</v>
      </c>
      <c r="C66" s="58" t="s">
        <v>11</v>
      </c>
      <c r="D66" s="83" t="str">
        <f>Tabla8[[#This Row],[Numero Documento]]&amp;Tabla8[[#This Row],[PROG]]&amp;LEFT(Tabla8[[#This Row],[Tipo Empleado]],3)</f>
        <v>0010251391811FIJ</v>
      </c>
      <c r="E66" s="82" t="s">
        <v>980</v>
      </c>
      <c r="F66" s="58" t="s">
        <v>378</v>
      </c>
      <c r="G66" s="82" t="s">
        <v>2543</v>
      </c>
      <c r="H66" s="82" t="s">
        <v>73</v>
      </c>
      <c r="I66" s="59" t="s">
        <v>1429</v>
      </c>
      <c r="J66" s="58" t="s">
        <v>2537</v>
      </c>
      <c r="K66" s="85" t="str">
        <f t="shared" si="0"/>
        <v>M</v>
      </c>
      <c r="L66">
        <v>131</v>
      </c>
    </row>
    <row r="67" spans="1:12">
      <c r="A67" s="77" t="s">
        <v>2059</v>
      </c>
      <c r="B67" s="83" t="str">
        <f>_xlfn.XLOOKUP(Tabla8[[#This Row],[Codigo Area Liquidacion]],TBLAREA[PLANTA],TBLAREA[PROG])</f>
        <v>11</v>
      </c>
      <c r="C67" s="58" t="s">
        <v>11</v>
      </c>
      <c r="D67" s="83" t="str">
        <f>Tabla8[[#This Row],[Numero Documento]]&amp;Tabla8[[#This Row],[PROG]]&amp;LEFT(Tabla8[[#This Row],[Tipo Empleado]],3)</f>
        <v>0010252709011FIJ</v>
      </c>
      <c r="E67" s="82" t="s">
        <v>957</v>
      </c>
      <c r="F67" s="58" t="s">
        <v>60</v>
      </c>
      <c r="G67" s="82" t="s">
        <v>2543</v>
      </c>
      <c r="H67" s="82" t="s">
        <v>73</v>
      </c>
      <c r="I67" s="59" t="s">
        <v>1429</v>
      </c>
      <c r="J67" s="58" t="s">
        <v>2538</v>
      </c>
      <c r="K67" s="85" t="str">
        <f t="shared" si="0"/>
        <v>F</v>
      </c>
      <c r="L67">
        <v>132</v>
      </c>
    </row>
    <row r="68" spans="1:12">
      <c r="A68" s="77" t="s">
        <v>2179</v>
      </c>
      <c r="B68" s="83" t="str">
        <f>_xlfn.XLOOKUP(Tabla8[[#This Row],[Codigo Area Liquidacion]],TBLAREA[PLANTA],TBLAREA[PROG])</f>
        <v>11</v>
      </c>
      <c r="C68" s="58" t="s">
        <v>11</v>
      </c>
      <c r="D68" s="83" t="str">
        <f>Tabla8[[#This Row],[Numero Documento]]&amp;Tabla8[[#This Row],[PROG]]&amp;LEFT(Tabla8[[#This Row],[Tipo Empleado]],3)</f>
        <v>0010274150111FIJ</v>
      </c>
      <c r="E68" s="82" t="s">
        <v>96</v>
      </c>
      <c r="F68" s="58" t="s">
        <v>8</v>
      </c>
      <c r="G68" s="82" t="s">
        <v>2543</v>
      </c>
      <c r="H68" s="82" t="s">
        <v>73</v>
      </c>
      <c r="I68" s="59" t="s">
        <v>1429</v>
      </c>
      <c r="J68" s="58" t="s">
        <v>2538</v>
      </c>
      <c r="K68" s="85" t="str">
        <f t="shared" ref="K68:K131" si="1">LEFT(J68,1)</f>
        <v>F</v>
      </c>
      <c r="L68">
        <v>142</v>
      </c>
    </row>
    <row r="69" spans="1:12">
      <c r="A69" s="77" t="s">
        <v>2127</v>
      </c>
      <c r="B69" s="83" t="str">
        <f>_xlfn.XLOOKUP(Tabla8[[#This Row],[Codigo Area Liquidacion]],TBLAREA[PLANTA],TBLAREA[PROG])</f>
        <v>11</v>
      </c>
      <c r="C69" s="58" t="s">
        <v>11</v>
      </c>
      <c r="D69" s="83" t="str">
        <f>Tabla8[[#This Row],[Numero Documento]]&amp;Tabla8[[#This Row],[PROG]]&amp;LEFT(Tabla8[[#This Row],[Tipo Empleado]],3)</f>
        <v>0010326001411FIJ</v>
      </c>
      <c r="E69" s="82" t="s">
        <v>83</v>
      </c>
      <c r="F69" s="58" t="s">
        <v>84</v>
      </c>
      <c r="G69" s="82" t="s">
        <v>2543</v>
      </c>
      <c r="H69" s="82" t="s">
        <v>73</v>
      </c>
      <c r="I69" s="59" t="s">
        <v>1429</v>
      </c>
      <c r="J69" s="58" t="s">
        <v>2537</v>
      </c>
      <c r="K69" s="85" t="str">
        <f t="shared" si="1"/>
        <v>M</v>
      </c>
      <c r="L69">
        <v>157</v>
      </c>
    </row>
    <row r="70" spans="1:12">
      <c r="A70" s="77" t="s">
        <v>1290</v>
      </c>
      <c r="B70" s="83" t="str">
        <f>_xlfn.XLOOKUP(Tabla8[[#This Row],[Codigo Area Liquidacion]],TBLAREA[PLANTA],TBLAREA[PROG])</f>
        <v>11</v>
      </c>
      <c r="C70" s="58" t="s">
        <v>11</v>
      </c>
      <c r="D70" s="83" t="str">
        <f>Tabla8[[#This Row],[Numero Documento]]&amp;Tabla8[[#This Row],[PROG]]&amp;LEFT(Tabla8[[#This Row],[Tipo Empleado]],3)</f>
        <v>0010339444111FIJ</v>
      </c>
      <c r="E70" s="82" t="s">
        <v>78</v>
      </c>
      <c r="F70" s="58" t="s">
        <v>79</v>
      </c>
      <c r="G70" s="82" t="s">
        <v>2543</v>
      </c>
      <c r="H70" s="82" t="s">
        <v>73</v>
      </c>
      <c r="I70" s="59" t="s">
        <v>1429</v>
      </c>
      <c r="J70" s="58" t="s">
        <v>2538</v>
      </c>
      <c r="K70" s="85" t="str">
        <f t="shared" si="1"/>
        <v>F</v>
      </c>
      <c r="L70">
        <v>159</v>
      </c>
    </row>
    <row r="71" spans="1:12">
      <c r="A71" s="77" t="s">
        <v>1304</v>
      </c>
      <c r="B71" s="83" t="str">
        <f>_xlfn.XLOOKUP(Tabla8[[#This Row],[Codigo Area Liquidacion]],TBLAREA[PLANTA],TBLAREA[PROG])</f>
        <v>11</v>
      </c>
      <c r="C71" s="58" t="s">
        <v>11</v>
      </c>
      <c r="D71" s="83" t="str">
        <f>Tabla8[[#This Row],[Numero Documento]]&amp;Tabla8[[#This Row],[PROG]]&amp;LEFT(Tabla8[[#This Row],[Tipo Empleado]],3)</f>
        <v>0010360197711FIJ</v>
      </c>
      <c r="E71" s="82" t="s">
        <v>85</v>
      </c>
      <c r="F71" s="58" t="s">
        <v>86</v>
      </c>
      <c r="G71" s="82" t="s">
        <v>2543</v>
      </c>
      <c r="H71" s="82" t="s">
        <v>73</v>
      </c>
      <c r="I71" s="59" t="s">
        <v>1429</v>
      </c>
      <c r="J71" s="58" t="s">
        <v>2537</v>
      </c>
      <c r="K71" s="85" t="str">
        <f t="shared" si="1"/>
        <v>M</v>
      </c>
      <c r="L71">
        <v>166</v>
      </c>
    </row>
    <row r="72" spans="1:12">
      <c r="A72" s="77" t="s">
        <v>2175</v>
      </c>
      <c r="B72" s="83" t="str">
        <f>_xlfn.XLOOKUP(Tabla8[[#This Row],[Codigo Area Liquidacion]],TBLAREA[PLANTA],TBLAREA[PROG])</f>
        <v>11</v>
      </c>
      <c r="C72" s="58" t="s">
        <v>11</v>
      </c>
      <c r="D72" s="83" t="str">
        <f>Tabla8[[#This Row],[Numero Documento]]&amp;Tabla8[[#This Row],[PROG]]&amp;LEFT(Tabla8[[#This Row],[Tipo Empleado]],3)</f>
        <v>0010369382611FIJ</v>
      </c>
      <c r="E72" s="82" t="s">
        <v>94</v>
      </c>
      <c r="F72" s="58" t="s">
        <v>95</v>
      </c>
      <c r="G72" s="82" t="s">
        <v>2543</v>
      </c>
      <c r="H72" s="82" t="s">
        <v>73</v>
      </c>
      <c r="I72" s="59" t="s">
        <v>1429</v>
      </c>
      <c r="J72" s="58" t="s">
        <v>2537</v>
      </c>
      <c r="K72" s="85" t="str">
        <f t="shared" si="1"/>
        <v>M</v>
      </c>
      <c r="L72">
        <v>170</v>
      </c>
    </row>
    <row r="73" spans="1:12">
      <c r="A73" s="77" t="s">
        <v>1329</v>
      </c>
      <c r="B73" s="83" t="str">
        <f>_xlfn.XLOOKUP(Tabla8[[#This Row],[Codigo Area Liquidacion]],TBLAREA[PLANTA],TBLAREA[PROG])</f>
        <v>11</v>
      </c>
      <c r="C73" s="58" t="s">
        <v>11</v>
      </c>
      <c r="D73" s="83" t="str">
        <f>Tabla8[[#This Row],[Numero Documento]]&amp;Tabla8[[#This Row],[PROG]]&amp;LEFT(Tabla8[[#This Row],[Tipo Empleado]],3)</f>
        <v>0010378351011FIJ</v>
      </c>
      <c r="E73" s="82" t="s">
        <v>99</v>
      </c>
      <c r="F73" s="58" t="s">
        <v>100</v>
      </c>
      <c r="G73" s="82" t="s">
        <v>2543</v>
      </c>
      <c r="H73" s="82" t="s">
        <v>73</v>
      </c>
      <c r="I73" s="59" t="s">
        <v>1429</v>
      </c>
      <c r="J73" s="58" t="s">
        <v>2538</v>
      </c>
      <c r="K73" s="85" t="str">
        <f t="shared" si="1"/>
        <v>F</v>
      </c>
      <c r="L73">
        <v>171</v>
      </c>
    </row>
    <row r="74" spans="1:12">
      <c r="A74" s="77" t="s">
        <v>3015</v>
      </c>
      <c r="B74" s="83" t="str">
        <f>_xlfn.XLOOKUP(Tabla8[[#This Row],[Codigo Area Liquidacion]],TBLAREA[PLANTA],TBLAREA[PROG])</f>
        <v>01</v>
      </c>
      <c r="C74" s="58" t="s">
        <v>2464</v>
      </c>
      <c r="D74" s="83" t="str">
        <f>Tabla8[[#This Row],[Numero Documento]]&amp;Tabla8[[#This Row],[PROG]]&amp;LEFT(Tabla8[[#This Row],[Tipo Empleado]],3)</f>
        <v>0010387220601EMP</v>
      </c>
      <c r="E74" s="82" t="s">
        <v>3014</v>
      </c>
      <c r="F74" s="58" t="s">
        <v>75</v>
      </c>
      <c r="G74" s="82" t="s">
        <v>2535</v>
      </c>
      <c r="H74" s="82" t="s">
        <v>73</v>
      </c>
      <c r="I74" s="59" t="s">
        <v>1429</v>
      </c>
      <c r="J74" s="58" t="s">
        <v>2537</v>
      </c>
      <c r="K74" s="85" t="str">
        <f t="shared" si="1"/>
        <v>M</v>
      </c>
      <c r="L74">
        <v>176</v>
      </c>
    </row>
    <row r="75" spans="1:12">
      <c r="A75" s="77" t="s">
        <v>2214</v>
      </c>
      <c r="B75" s="83" t="str">
        <f>_xlfn.XLOOKUP(Tabla8[[#This Row],[Codigo Area Liquidacion]],TBLAREA[PLANTA],TBLAREA[PROG])</f>
        <v>11</v>
      </c>
      <c r="C75" s="58" t="s">
        <v>11</v>
      </c>
      <c r="D75" s="83" t="str">
        <f>Tabla8[[#This Row],[Numero Documento]]&amp;Tabla8[[#This Row],[PROG]]&amp;LEFT(Tabla8[[#This Row],[Tipo Empleado]],3)</f>
        <v>0010488345911FIJ</v>
      </c>
      <c r="E75" s="82" t="s">
        <v>103</v>
      </c>
      <c r="F75" s="58" t="s">
        <v>104</v>
      </c>
      <c r="G75" s="82" t="s">
        <v>2543</v>
      </c>
      <c r="H75" s="82" t="s">
        <v>73</v>
      </c>
      <c r="I75" s="59" t="s">
        <v>1429</v>
      </c>
      <c r="J75" s="58" t="s">
        <v>2538</v>
      </c>
      <c r="K75" s="85" t="str">
        <f t="shared" si="1"/>
        <v>F</v>
      </c>
      <c r="L75">
        <v>202</v>
      </c>
    </row>
    <row r="76" spans="1:12">
      <c r="A76" s="77" t="s">
        <v>2187</v>
      </c>
      <c r="B76" s="83" t="str">
        <f>_xlfn.XLOOKUP(Tabla8[[#This Row],[Codigo Area Liquidacion]],TBLAREA[PLANTA],TBLAREA[PROG])</f>
        <v>11</v>
      </c>
      <c r="C76" s="58" t="s">
        <v>11</v>
      </c>
      <c r="D76" s="83" t="str">
        <f>Tabla8[[#This Row],[Numero Documento]]&amp;Tabla8[[#This Row],[PROG]]&amp;LEFT(Tabla8[[#This Row],[Tipo Empleado]],3)</f>
        <v>0010751634611FIJ</v>
      </c>
      <c r="E76" s="82" t="s">
        <v>97</v>
      </c>
      <c r="F76" s="58" t="s">
        <v>98</v>
      </c>
      <c r="G76" s="82" t="s">
        <v>2543</v>
      </c>
      <c r="H76" s="82" t="s">
        <v>73</v>
      </c>
      <c r="I76" s="59" t="s">
        <v>1429</v>
      </c>
      <c r="J76" s="58" t="s">
        <v>2537</v>
      </c>
      <c r="K76" s="85" t="str">
        <f t="shared" si="1"/>
        <v>M</v>
      </c>
      <c r="L76">
        <v>251</v>
      </c>
    </row>
    <row r="77" spans="1:12">
      <c r="A77" s="77" t="s">
        <v>1307</v>
      </c>
      <c r="B77" s="83" t="str">
        <f>_xlfn.XLOOKUP(Tabla8[[#This Row],[Codigo Area Liquidacion]],TBLAREA[PLANTA],TBLAREA[PROG])</f>
        <v>11</v>
      </c>
      <c r="C77" s="58" t="s">
        <v>11</v>
      </c>
      <c r="D77" s="83" t="str">
        <f>Tabla8[[#This Row],[Numero Documento]]&amp;Tabla8[[#This Row],[PROG]]&amp;LEFT(Tabla8[[#This Row],[Tipo Empleado]],3)</f>
        <v>0010854345511FIJ</v>
      </c>
      <c r="E77" s="82" t="s">
        <v>87</v>
      </c>
      <c r="F77" s="58" t="s">
        <v>88</v>
      </c>
      <c r="G77" s="82" t="s">
        <v>2543</v>
      </c>
      <c r="H77" s="82" t="s">
        <v>73</v>
      </c>
      <c r="I77" s="59" t="s">
        <v>1429</v>
      </c>
      <c r="J77" s="58" t="s">
        <v>2538</v>
      </c>
      <c r="K77" s="85" t="str">
        <f t="shared" si="1"/>
        <v>F</v>
      </c>
      <c r="L77">
        <v>267</v>
      </c>
    </row>
    <row r="78" spans="1:12">
      <c r="A78" s="77" t="s">
        <v>2095</v>
      </c>
      <c r="B78" s="83" t="str">
        <f>_xlfn.XLOOKUP(Tabla8[[#This Row],[Codigo Area Liquidacion]],TBLAREA[PLANTA],TBLAREA[PROG])</f>
        <v>11</v>
      </c>
      <c r="C78" s="58" t="s">
        <v>11</v>
      </c>
      <c r="D78" s="83" t="str">
        <f>Tabla8[[#This Row],[Numero Documento]]&amp;Tabla8[[#This Row],[PROG]]&amp;LEFT(Tabla8[[#This Row],[Tipo Empleado]],3)</f>
        <v>0010906776911FIJ</v>
      </c>
      <c r="E78" s="82" t="s">
        <v>80</v>
      </c>
      <c r="F78" s="58" t="s">
        <v>8</v>
      </c>
      <c r="G78" s="82" t="s">
        <v>2543</v>
      </c>
      <c r="H78" s="82" t="s">
        <v>73</v>
      </c>
      <c r="I78" s="59" t="s">
        <v>1429</v>
      </c>
      <c r="J78" s="58" t="s">
        <v>2538</v>
      </c>
      <c r="K78" s="85" t="str">
        <f t="shared" si="1"/>
        <v>F</v>
      </c>
      <c r="L78">
        <v>285</v>
      </c>
    </row>
    <row r="79" spans="1:12">
      <c r="A79" s="77" t="s">
        <v>3021</v>
      </c>
      <c r="B79" s="83" t="str">
        <f>_xlfn.XLOOKUP(Tabla8[[#This Row],[Codigo Area Liquidacion]],TBLAREA[PLANTA],TBLAREA[PROG])</f>
        <v>01</v>
      </c>
      <c r="C79" s="58" t="s">
        <v>2464</v>
      </c>
      <c r="D79" s="83" t="str">
        <f>Tabla8[[#This Row],[Numero Documento]]&amp;Tabla8[[#This Row],[PROG]]&amp;LEFT(Tabla8[[#This Row],[Tipo Empleado]],3)</f>
        <v>0011034578201EMP</v>
      </c>
      <c r="E79" s="82" t="s">
        <v>3020</v>
      </c>
      <c r="F79" s="58" t="s">
        <v>100</v>
      </c>
      <c r="G79" s="82" t="s">
        <v>2535</v>
      </c>
      <c r="H79" s="82" t="s">
        <v>73</v>
      </c>
      <c r="I79" s="59" t="s">
        <v>1429</v>
      </c>
      <c r="J79" s="58" t="s">
        <v>2537</v>
      </c>
      <c r="K79" s="85" t="str">
        <f t="shared" si="1"/>
        <v>M</v>
      </c>
      <c r="L79">
        <v>324</v>
      </c>
    </row>
    <row r="80" spans="1:12">
      <c r="A80" s="77" t="s">
        <v>2921</v>
      </c>
      <c r="B80" s="83" t="str">
        <f>_xlfn.XLOOKUP(Tabla8[[#This Row],[Codigo Area Liquidacion]],TBLAREA[PLANTA],TBLAREA[PROG])</f>
        <v>01</v>
      </c>
      <c r="C80" s="58" t="s">
        <v>2464</v>
      </c>
      <c r="D80" s="83" t="str">
        <f>Tabla8[[#This Row],[Numero Documento]]&amp;Tabla8[[#This Row],[PROG]]&amp;LEFT(Tabla8[[#This Row],[Tipo Empleado]],3)</f>
        <v>0011275579801EMP</v>
      </c>
      <c r="E80" s="82" t="s">
        <v>2920</v>
      </c>
      <c r="F80" s="58" t="s">
        <v>75</v>
      </c>
      <c r="G80" s="82" t="s">
        <v>2535</v>
      </c>
      <c r="H80" s="82" t="s">
        <v>73</v>
      </c>
      <c r="I80" s="59" t="s">
        <v>1429</v>
      </c>
      <c r="J80" s="58" t="s">
        <v>2537</v>
      </c>
      <c r="K80" s="85" t="str">
        <f t="shared" si="1"/>
        <v>M</v>
      </c>
      <c r="L80">
        <v>383</v>
      </c>
    </row>
    <row r="81" spans="1:12">
      <c r="A81" s="77" t="s">
        <v>2116</v>
      </c>
      <c r="B81" s="83" t="str">
        <f>_xlfn.XLOOKUP(Tabla8[[#This Row],[Codigo Area Liquidacion]],TBLAREA[PLANTA],TBLAREA[PROG])</f>
        <v>11</v>
      </c>
      <c r="C81" s="58" t="s">
        <v>11</v>
      </c>
      <c r="D81" s="83" t="str">
        <f>Tabla8[[#This Row],[Numero Documento]]&amp;Tabla8[[#This Row],[PROG]]&amp;LEFT(Tabla8[[#This Row],[Tipo Empleado]],3)</f>
        <v>0011375723111FIJ</v>
      </c>
      <c r="E81" s="82" t="s">
        <v>959</v>
      </c>
      <c r="F81" s="58" t="s">
        <v>961</v>
      </c>
      <c r="G81" s="82" t="s">
        <v>2543</v>
      </c>
      <c r="H81" s="82" t="s">
        <v>73</v>
      </c>
      <c r="I81" s="59" t="s">
        <v>1429</v>
      </c>
      <c r="J81" s="58" t="s">
        <v>2537</v>
      </c>
      <c r="K81" s="85" t="str">
        <f t="shared" si="1"/>
        <v>M</v>
      </c>
      <c r="L81">
        <v>408</v>
      </c>
    </row>
    <row r="82" spans="1:12">
      <c r="A82" s="77" t="s">
        <v>2195</v>
      </c>
      <c r="B82" s="83" t="str">
        <f>_xlfn.XLOOKUP(Tabla8[[#This Row],[Codigo Area Liquidacion]],TBLAREA[PLANTA],TBLAREA[PROG])</f>
        <v>11</v>
      </c>
      <c r="C82" s="58" t="s">
        <v>11</v>
      </c>
      <c r="D82" s="83" t="str">
        <f>Tabla8[[#This Row],[Numero Documento]]&amp;Tabla8[[#This Row],[PROG]]&amp;LEFT(Tabla8[[#This Row],[Tipo Empleado]],3)</f>
        <v>0011382754711FIJ</v>
      </c>
      <c r="E82" s="82" t="s">
        <v>101</v>
      </c>
      <c r="F82" s="58" t="s">
        <v>102</v>
      </c>
      <c r="G82" s="82" t="s">
        <v>2543</v>
      </c>
      <c r="H82" s="82" t="s">
        <v>73</v>
      </c>
      <c r="I82" s="59" t="s">
        <v>1429</v>
      </c>
      <c r="J82" s="58" t="s">
        <v>2537</v>
      </c>
      <c r="K82" s="85" t="str">
        <f t="shared" si="1"/>
        <v>M</v>
      </c>
      <c r="L82">
        <v>411</v>
      </c>
    </row>
    <row r="83" spans="1:12">
      <c r="A83" s="77" t="s">
        <v>2062</v>
      </c>
      <c r="B83" s="83" t="str">
        <f>_xlfn.XLOOKUP(Tabla8[[#This Row],[Codigo Area Liquidacion]],TBLAREA[PLANTA],TBLAREA[PROG])</f>
        <v>11</v>
      </c>
      <c r="C83" s="58" t="s">
        <v>11</v>
      </c>
      <c r="D83" s="83" t="str">
        <f>Tabla8[[#This Row],[Numero Documento]]&amp;Tabla8[[#This Row],[PROG]]&amp;LEFT(Tabla8[[#This Row],[Tipo Empleado]],3)</f>
        <v>0011435428511FIJ</v>
      </c>
      <c r="E83" s="82" t="s">
        <v>74</v>
      </c>
      <c r="F83" s="58" t="s">
        <v>22</v>
      </c>
      <c r="G83" s="82" t="s">
        <v>2543</v>
      </c>
      <c r="H83" s="82" t="s">
        <v>73</v>
      </c>
      <c r="I83" s="59" t="s">
        <v>1429</v>
      </c>
      <c r="J83" s="58" t="s">
        <v>2537</v>
      </c>
      <c r="K83" s="85" t="str">
        <f t="shared" si="1"/>
        <v>M</v>
      </c>
      <c r="L83">
        <v>425</v>
      </c>
    </row>
    <row r="84" spans="1:12">
      <c r="A84" s="77" t="s">
        <v>2098</v>
      </c>
      <c r="B84" s="83" t="str">
        <f>_xlfn.XLOOKUP(Tabla8[[#This Row],[Codigo Area Liquidacion]],TBLAREA[PLANTA],TBLAREA[PROG])</f>
        <v>11</v>
      </c>
      <c r="C84" s="58" t="s">
        <v>11</v>
      </c>
      <c r="D84" s="83" t="str">
        <f>Tabla8[[#This Row],[Numero Documento]]&amp;Tabla8[[#This Row],[PROG]]&amp;LEFT(Tabla8[[#This Row],[Tipo Empleado]],3)</f>
        <v>0011445495211FIJ</v>
      </c>
      <c r="E84" s="82" t="s">
        <v>81</v>
      </c>
      <c r="F84" s="58" t="s">
        <v>82</v>
      </c>
      <c r="G84" s="82" t="s">
        <v>2543</v>
      </c>
      <c r="H84" s="82" t="s">
        <v>73</v>
      </c>
      <c r="I84" s="59" t="s">
        <v>1429</v>
      </c>
      <c r="J84" s="58" t="s">
        <v>2538</v>
      </c>
      <c r="K84" s="85" t="str">
        <f t="shared" si="1"/>
        <v>F</v>
      </c>
      <c r="L84">
        <v>428</v>
      </c>
    </row>
    <row r="85" spans="1:12">
      <c r="A85" s="77" t="s">
        <v>2206</v>
      </c>
      <c r="B85" s="83" t="str">
        <f>_xlfn.XLOOKUP(Tabla8[[#This Row],[Codigo Area Liquidacion]],TBLAREA[PLANTA],TBLAREA[PROG])</f>
        <v>11</v>
      </c>
      <c r="C85" s="58" t="s">
        <v>11</v>
      </c>
      <c r="D85" s="83" t="str">
        <f>Tabla8[[#This Row],[Numero Documento]]&amp;Tabla8[[#This Row],[PROG]]&amp;LEFT(Tabla8[[#This Row],[Tipo Empleado]],3)</f>
        <v>0011710116211FIJ</v>
      </c>
      <c r="E85" s="82" t="s">
        <v>921</v>
      </c>
      <c r="F85" s="58" t="s">
        <v>123</v>
      </c>
      <c r="G85" s="82" t="s">
        <v>2543</v>
      </c>
      <c r="H85" s="82" t="s">
        <v>73</v>
      </c>
      <c r="I85" s="59" t="s">
        <v>1429</v>
      </c>
      <c r="J85" s="58" t="s">
        <v>2537</v>
      </c>
      <c r="K85" s="85" t="str">
        <f t="shared" si="1"/>
        <v>M</v>
      </c>
      <c r="L85">
        <v>489</v>
      </c>
    </row>
    <row r="86" spans="1:12">
      <c r="A86" s="77" t="s">
        <v>2653</v>
      </c>
      <c r="B86" s="83" t="str">
        <f>_xlfn.XLOOKUP(Tabla8[[#This Row],[Codigo Area Liquidacion]],TBLAREA[PLANTA],TBLAREA[PROG])</f>
        <v>01</v>
      </c>
      <c r="C86" s="58" t="s">
        <v>2464</v>
      </c>
      <c r="D86" s="83" t="str">
        <f>Tabla8[[#This Row],[Numero Documento]]&amp;Tabla8[[#This Row],[PROG]]&amp;LEFT(Tabla8[[#This Row],[Tipo Empleado]],3)</f>
        <v>0011757831001EMP</v>
      </c>
      <c r="E86" s="82" t="s">
        <v>2624</v>
      </c>
      <c r="F86" s="58" t="s">
        <v>129</v>
      </c>
      <c r="G86" s="82" t="s">
        <v>2535</v>
      </c>
      <c r="H86" s="82" t="s">
        <v>73</v>
      </c>
      <c r="I86" s="59" t="s">
        <v>1429</v>
      </c>
      <c r="J86" s="58" t="s">
        <v>2537</v>
      </c>
      <c r="K86" s="85" t="str">
        <f t="shared" si="1"/>
        <v>M</v>
      </c>
      <c r="L86">
        <v>500</v>
      </c>
    </row>
    <row r="87" spans="1:12">
      <c r="A87" s="77" t="s">
        <v>2044</v>
      </c>
      <c r="B87" s="83" t="str">
        <f>_xlfn.XLOOKUP(Tabla8[[#This Row],[Codigo Area Liquidacion]],TBLAREA[PLANTA],TBLAREA[PROG])</f>
        <v>11</v>
      </c>
      <c r="C87" s="58" t="s">
        <v>11</v>
      </c>
      <c r="D87" s="83" t="str">
        <f>Tabla8[[#This Row],[Numero Documento]]&amp;Tabla8[[#This Row],[PROG]]&amp;LEFT(Tabla8[[#This Row],[Tipo Empleado]],3)</f>
        <v>0011773379011FIJ</v>
      </c>
      <c r="E87" s="82" t="s">
        <v>988</v>
      </c>
      <c r="F87" s="58" t="s">
        <v>42</v>
      </c>
      <c r="G87" s="82" t="s">
        <v>2543</v>
      </c>
      <c r="H87" s="82" t="s">
        <v>73</v>
      </c>
      <c r="I87" s="59" t="s">
        <v>1429</v>
      </c>
      <c r="J87" s="58" t="s">
        <v>2537</v>
      </c>
      <c r="K87" s="85" t="str">
        <f t="shared" si="1"/>
        <v>M</v>
      </c>
      <c r="L87">
        <v>505</v>
      </c>
    </row>
    <row r="88" spans="1:12">
      <c r="A88" s="77" t="s">
        <v>2138</v>
      </c>
      <c r="B88" s="83" t="str">
        <f>_xlfn.XLOOKUP(Tabla8[[#This Row],[Codigo Area Liquidacion]],TBLAREA[PLANTA],TBLAREA[PROG])</f>
        <v>11</v>
      </c>
      <c r="C88" s="58" t="s">
        <v>11</v>
      </c>
      <c r="D88" s="83" t="str">
        <f>Tabla8[[#This Row],[Numero Documento]]&amp;Tabla8[[#This Row],[PROG]]&amp;LEFT(Tabla8[[#This Row],[Tipo Empleado]],3)</f>
        <v>0011777414111FIJ</v>
      </c>
      <c r="E88" s="82" t="s">
        <v>1694</v>
      </c>
      <c r="F88" s="58" t="s">
        <v>395</v>
      </c>
      <c r="G88" s="82" t="s">
        <v>2543</v>
      </c>
      <c r="H88" s="82" t="s">
        <v>73</v>
      </c>
      <c r="I88" s="59" t="s">
        <v>1429</v>
      </c>
      <c r="J88" s="58" t="s">
        <v>2537</v>
      </c>
      <c r="K88" s="85" t="str">
        <f t="shared" si="1"/>
        <v>M</v>
      </c>
      <c r="L88">
        <v>508</v>
      </c>
    </row>
    <row r="89" spans="1:12">
      <c r="A89" s="77" t="s">
        <v>2148</v>
      </c>
      <c r="B89" s="83" t="str">
        <f>_xlfn.XLOOKUP(Tabla8[[#This Row],[Codigo Area Liquidacion]],TBLAREA[PLANTA],TBLAREA[PROG])</f>
        <v>11</v>
      </c>
      <c r="C89" s="58" t="s">
        <v>11</v>
      </c>
      <c r="D89" s="83" t="str">
        <f>Tabla8[[#This Row],[Numero Documento]]&amp;Tabla8[[#This Row],[PROG]]&amp;LEFT(Tabla8[[#This Row],[Tipo Empleado]],3)</f>
        <v>0011860037811FIJ</v>
      </c>
      <c r="E89" s="82" t="s">
        <v>984</v>
      </c>
      <c r="F89" s="58" t="s">
        <v>8</v>
      </c>
      <c r="G89" s="82" t="s">
        <v>2543</v>
      </c>
      <c r="H89" s="82" t="s">
        <v>73</v>
      </c>
      <c r="I89" s="59" t="s">
        <v>1429</v>
      </c>
      <c r="J89" s="58" t="s">
        <v>2538</v>
      </c>
      <c r="K89" s="85" t="str">
        <f t="shared" si="1"/>
        <v>F</v>
      </c>
      <c r="L89">
        <v>541</v>
      </c>
    </row>
    <row r="90" spans="1:12">
      <c r="A90" s="77" t="s">
        <v>1093</v>
      </c>
      <c r="B90" s="83" t="str">
        <f>_xlfn.XLOOKUP(Tabla8[[#This Row],[Codigo Area Liquidacion]],TBLAREA[PLANTA],TBLAREA[PROG])</f>
        <v>11</v>
      </c>
      <c r="C90" s="58" t="s">
        <v>11</v>
      </c>
      <c r="D90" s="83" t="str">
        <f>Tabla8[[#This Row],[Numero Documento]]&amp;Tabla8[[#This Row],[PROG]]&amp;LEFT(Tabla8[[#This Row],[Tipo Empleado]],3)</f>
        <v>0100071434311FIJ</v>
      </c>
      <c r="E90" s="82" t="s">
        <v>255</v>
      </c>
      <c r="F90" s="58" t="s">
        <v>256</v>
      </c>
      <c r="G90" s="82" t="s">
        <v>2543</v>
      </c>
      <c r="H90" s="82" t="s">
        <v>73</v>
      </c>
      <c r="I90" s="59" t="s">
        <v>1429</v>
      </c>
      <c r="J90" s="58" t="s">
        <v>2538</v>
      </c>
      <c r="K90" s="85" t="str">
        <f t="shared" si="1"/>
        <v>F</v>
      </c>
      <c r="L90">
        <v>598</v>
      </c>
    </row>
    <row r="91" spans="1:12">
      <c r="A91" s="77" t="s">
        <v>1317</v>
      </c>
      <c r="B91" s="83" t="str">
        <f>_xlfn.XLOOKUP(Tabla8[[#This Row],[Codigo Area Liquidacion]],TBLAREA[PLANTA],TBLAREA[PROG])</f>
        <v>11</v>
      </c>
      <c r="C91" s="58" t="s">
        <v>11</v>
      </c>
      <c r="D91" s="83" t="str">
        <f>Tabla8[[#This Row],[Numero Documento]]&amp;Tabla8[[#This Row],[PROG]]&amp;LEFT(Tabla8[[#This Row],[Tipo Empleado]],3)</f>
        <v>0180008602511FIJ</v>
      </c>
      <c r="E91" s="82" t="s">
        <v>92</v>
      </c>
      <c r="F91" s="58" t="s">
        <v>93</v>
      </c>
      <c r="G91" s="82" t="s">
        <v>2543</v>
      </c>
      <c r="H91" s="82" t="s">
        <v>73</v>
      </c>
      <c r="I91" s="59" t="s">
        <v>1429</v>
      </c>
      <c r="J91" s="58" t="s">
        <v>2538</v>
      </c>
      <c r="K91" s="85" t="str">
        <f t="shared" si="1"/>
        <v>F</v>
      </c>
      <c r="L91">
        <v>660</v>
      </c>
    </row>
    <row r="92" spans="1:12">
      <c r="A92" s="77" t="s">
        <v>2086</v>
      </c>
      <c r="B92" s="83" t="str">
        <f>_xlfn.XLOOKUP(Tabla8[[#This Row],[Codigo Area Liquidacion]],TBLAREA[PLANTA],TBLAREA[PROG])</f>
        <v>11</v>
      </c>
      <c r="C92" s="58" t="s">
        <v>11</v>
      </c>
      <c r="D92" s="83" t="str">
        <f>Tabla8[[#This Row],[Numero Documento]]&amp;Tabla8[[#This Row],[PROG]]&amp;LEFT(Tabla8[[#This Row],[Tipo Empleado]],3)</f>
        <v>0310188131011FIJ</v>
      </c>
      <c r="E92" s="82" t="s">
        <v>986</v>
      </c>
      <c r="F92" s="58" t="s">
        <v>30</v>
      </c>
      <c r="G92" s="82" t="s">
        <v>2543</v>
      </c>
      <c r="H92" s="82" t="s">
        <v>73</v>
      </c>
      <c r="I92" s="59" t="s">
        <v>1429</v>
      </c>
      <c r="J92" s="58" t="s">
        <v>2537</v>
      </c>
      <c r="K92" s="85" t="str">
        <f t="shared" si="1"/>
        <v>M</v>
      </c>
      <c r="L92">
        <v>750</v>
      </c>
    </row>
    <row r="93" spans="1:12">
      <c r="A93" s="77" t="s">
        <v>2088</v>
      </c>
      <c r="B93" s="83" t="str">
        <f>_xlfn.XLOOKUP(Tabla8[[#This Row],[Codigo Area Liquidacion]],TBLAREA[PLANTA],TBLAREA[PROG])</f>
        <v>11</v>
      </c>
      <c r="C93" s="58" t="s">
        <v>11</v>
      </c>
      <c r="D93" s="83" t="str">
        <f>Tabla8[[#This Row],[Numero Documento]]&amp;Tabla8[[#This Row],[PROG]]&amp;LEFT(Tabla8[[#This Row],[Tipo Empleado]],3)</f>
        <v>2250015382411FIJ</v>
      </c>
      <c r="E93" s="82" t="s">
        <v>76</v>
      </c>
      <c r="F93" s="58" t="s">
        <v>77</v>
      </c>
      <c r="G93" s="82" t="s">
        <v>2543</v>
      </c>
      <c r="H93" s="82" t="s">
        <v>73</v>
      </c>
      <c r="I93" s="59" t="s">
        <v>1429</v>
      </c>
      <c r="J93" s="58" t="s">
        <v>2537</v>
      </c>
      <c r="K93" s="85" t="str">
        <f t="shared" si="1"/>
        <v>M</v>
      </c>
      <c r="L93">
        <v>1030</v>
      </c>
    </row>
    <row r="94" spans="1:12">
      <c r="A94" s="77" t="s">
        <v>2959</v>
      </c>
      <c r="B94" s="83" t="str">
        <f>_xlfn.XLOOKUP(Tabla8[[#This Row],[Codigo Area Liquidacion]],TBLAREA[PLANTA],TBLAREA[PROG])</f>
        <v>01</v>
      </c>
      <c r="C94" s="58" t="s">
        <v>2464</v>
      </c>
      <c r="D94" s="83" t="str">
        <f>Tabla8[[#This Row],[Numero Documento]]&amp;Tabla8[[#This Row],[PROG]]&amp;LEFT(Tabla8[[#This Row],[Tipo Empleado]],3)</f>
        <v>4021465197401EMP</v>
      </c>
      <c r="E94" s="82" t="s">
        <v>2958</v>
      </c>
      <c r="F94" s="58" t="s">
        <v>75</v>
      </c>
      <c r="G94" s="82" t="s">
        <v>2535</v>
      </c>
      <c r="H94" s="82" t="s">
        <v>73</v>
      </c>
      <c r="I94" s="59" t="s">
        <v>1429</v>
      </c>
      <c r="J94" s="58" t="s">
        <v>2538</v>
      </c>
      <c r="K94" s="85" t="str">
        <f t="shared" si="1"/>
        <v>F</v>
      </c>
      <c r="L94">
        <v>1095</v>
      </c>
    </row>
    <row r="95" spans="1:12">
      <c r="A95" s="77" t="s">
        <v>2171</v>
      </c>
      <c r="B95" s="83" t="str">
        <f>_xlfn.XLOOKUP(Tabla8[[#This Row],[Codigo Area Liquidacion]],TBLAREA[PLANTA],TBLAREA[PROG])</f>
        <v>11</v>
      </c>
      <c r="C95" s="58" t="s">
        <v>11</v>
      </c>
      <c r="D95" s="83" t="str">
        <f>Tabla8[[#This Row],[Numero Documento]]&amp;Tabla8[[#This Row],[PROG]]&amp;LEFT(Tabla8[[#This Row],[Tipo Empleado]],3)</f>
        <v>4022211921211FIJ</v>
      </c>
      <c r="E95" s="82" t="s">
        <v>1049</v>
      </c>
      <c r="F95" s="58" t="s">
        <v>110</v>
      </c>
      <c r="G95" s="82" t="s">
        <v>2543</v>
      </c>
      <c r="H95" s="82" t="s">
        <v>73</v>
      </c>
      <c r="I95" s="59" t="s">
        <v>1429</v>
      </c>
      <c r="J95" s="58" t="s">
        <v>2537</v>
      </c>
      <c r="K95" s="85" t="str">
        <f t="shared" si="1"/>
        <v>M</v>
      </c>
      <c r="L95">
        <v>1129</v>
      </c>
    </row>
    <row r="96" spans="1:12">
      <c r="A96" s="77" t="s">
        <v>2961</v>
      </c>
      <c r="B96" s="83" t="str">
        <f>_xlfn.XLOOKUP(Tabla8[[#This Row],[Codigo Area Liquidacion]],TBLAREA[PLANTA],TBLAREA[PROG])</f>
        <v>01</v>
      </c>
      <c r="C96" s="58" t="s">
        <v>2464</v>
      </c>
      <c r="D96" s="83" t="str">
        <f>Tabla8[[#This Row],[Numero Documento]]&amp;Tabla8[[#This Row],[PROG]]&amp;LEFT(Tabla8[[#This Row],[Tipo Empleado]],3)</f>
        <v>4022213765101EMP</v>
      </c>
      <c r="E96" s="82" t="s">
        <v>2960</v>
      </c>
      <c r="F96" s="58" t="s">
        <v>75</v>
      </c>
      <c r="G96" s="82" t="s">
        <v>2535</v>
      </c>
      <c r="H96" s="82" t="s">
        <v>73</v>
      </c>
      <c r="I96" s="59" t="s">
        <v>1429</v>
      </c>
      <c r="J96" s="58" t="s">
        <v>2537</v>
      </c>
      <c r="K96" s="85" t="str">
        <f t="shared" si="1"/>
        <v>M</v>
      </c>
      <c r="L96">
        <v>1130</v>
      </c>
    </row>
    <row r="97" spans="1:12">
      <c r="A97" s="77" t="s">
        <v>2208</v>
      </c>
      <c r="B97" s="83" t="str">
        <f>_xlfn.XLOOKUP(Tabla8[[#This Row],[Codigo Area Liquidacion]],TBLAREA[PLANTA],TBLAREA[PROG])</f>
        <v>11</v>
      </c>
      <c r="C97" s="58" t="s">
        <v>11</v>
      </c>
      <c r="D97" s="83" t="str">
        <f>Tabla8[[#This Row],[Numero Documento]]&amp;Tabla8[[#This Row],[PROG]]&amp;LEFT(Tabla8[[#This Row],[Tipo Empleado]],3)</f>
        <v>4022404462411FIJ</v>
      </c>
      <c r="E97" s="82" t="s">
        <v>992</v>
      </c>
      <c r="F97" s="58" t="s">
        <v>169</v>
      </c>
      <c r="G97" s="82" t="s">
        <v>2543</v>
      </c>
      <c r="H97" s="82" t="s">
        <v>73</v>
      </c>
      <c r="I97" s="59" t="s">
        <v>1429</v>
      </c>
      <c r="J97" s="58" t="s">
        <v>2538</v>
      </c>
      <c r="K97" s="85" t="str">
        <f t="shared" si="1"/>
        <v>F</v>
      </c>
      <c r="L97">
        <v>1154</v>
      </c>
    </row>
    <row r="98" spans="1:12">
      <c r="A98" s="77" t="s">
        <v>2185</v>
      </c>
      <c r="B98" s="83" t="str">
        <f>_xlfn.XLOOKUP(Tabla8[[#This Row],[Codigo Area Liquidacion]],TBLAREA[PLANTA],TBLAREA[PROG])</f>
        <v>11</v>
      </c>
      <c r="C98" s="58" t="s">
        <v>11</v>
      </c>
      <c r="D98" s="83" t="str">
        <f>Tabla8[[#This Row],[Numero Documento]]&amp;Tabla8[[#This Row],[PROG]]&amp;LEFT(Tabla8[[#This Row],[Tipo Empleado]],3)</f>
        <v>4022443080711FIJ</v>
      </c>
      <c r="E98" s="82" t="s">
        <v>993</v>
      </c>
      <c r="F98" s="58" t="s">
        <v>60</v>
      </c>
      <c r="G98" s="82" t="s">
        <v>2543</v>
      </c>
      <c r="H98" s="82" t="s">
        <v>73</v>
      </c>
      <c r="I98" s="59" t="s">
        <v>1429</v>
      </c>
      <c r="J98" s="58" t="s">
        <v>2538</v>
      </c>
      <c r="K98" s="85" t="str">
        <f t="shared" si="1"/>
        <v>F</v>
      </c>
      <c r="L98">
        <v>1157</v>
      </c>
    </row>
    <row r="99" spans="1:12">
      <c r="A99" s="77" t="s">
        <v>2038</v>
      </c>
      <c r="B99" s="83" t="str">
        <f>_xlfn.XLOOKUP(Tabla8[[#This Row],[Codigo Area Liquidacion]],TBLAREA[PLANTA],TBLAREA[PROG])</f>
        <v>11</v>
      </c>
      <c r="C99" s="58" t="s">
        <v>11</v>
      </c>
      <c r="D99" s="83" t="str">
        <f>Tabla8[[#This Row],[Numero Documento]]&amp;Tabla8[[#This Row],[PROG]]&amp;LEFT(Tabla8[[#This Row],[Tipo Empleado]],3)</f>
        <v>4022931920311FIJ</v>
      </c>
      <c r="E99" s="82" t="s">
        <v>994</v>
      </c>
      <c r="F99" s="58" t="s">
        <v>55</v>
      </c>
      <c r="G99" s="82" t="s">
        <v>2543</v>
      </c>
      <c r="H99" s="82" t="s">
        <v>73</v>
      </c>
      <c r="I99" s="59" t="s">
        <v>1429</v>
      </c>
      <c r="J99" s="58" t="s">
        <v>2538</v>
      </c>
      <c r="K99" s="85" t="str">
        <f t="shared" si="1"/>
        <v>F</v>
      </c>
      <c r="L99">
        <v>1193</v>
      </c>
    </row>
    <row r="100" spans="1:12">
      <c r="A100" s="78" t="s">
        <v>2048</v>
      </c>
      <c r="B100" s="84" t="str">
        <f>_xlfn.XLOOKUP(Tabla8[[#This Row],[Codigo Area Liquidacion]],TBLAREA[PLANTA],TBLAREA[PROG])</f>
        <v>11</v>
      </c>
      <c r="C100" s="58" t="s">
        <v>11</v>
      </c>
      <c r="D100" s="83" t="str">
        <f>Tabla8[[#This Row],[Numero Documento]]&amp;Tabla8[[#This Row],[PROG]]&amp;LEFT(Tabla8[[#This Row],[Tipo Empleado]],3)</f>
        <v>4023981787311FIJ</v>
      </c>
      <c r="E100" s="82" t="s">
        <v>1680</v>
      </c>
      <c r="F100" s="58" t="s">
        <v>8</v>
      </c>
      <c r="G100" s="82" t="s">
        <v>2543</v>
      </c>
      <c r="H100" s="82" t="s">
        <v>73</v>
      </c>
      <c r="I100" s="59" t="s">
        <v>1429</v>
      </c>
      <c r="J100" s="58" t="s">
        <v>2538</v>
      </c>
      <c r="K100" s="85" t="str">
        <f t="shared" si="1"/>
        <v>F</v>
      </c>
      <c r="L100">
        <v>1217</v>
      </c>
    </row>
    <row r="101" spans="1:12">
      <c r="A101" s="78" t="s">
        <v>4720</v>
      </c>
      <c r="B101" s="84" t="s">
        <v>2510</v>
      </c>
      <c r="C101" s="58" t="s">
        <v>11</v>
      </c>
      <c r="D101" s="83" t="str">
        <f>Tabla8[[#This Row],[Numero Documento]]&amp;Tabla8[[#This Row],[PROG]]&amp;LEFT(Tabla8[[#This Row],[Tipo Empleado]],3)</f>
        <v>0590012981713FIJ</v>
      </c>
      <c r="E101" s="82" t="s">
        <v>4719</v>
      </c>
      <c r="F101" s="58" t="s">
        <v>4721</v>
      </c>
      <c r="G101" s="82" t="s">
        <v>2543</v>
      </c>
      <c r="H101" s="82" t="s">
        <v>73</v>
      </c>
      <c r="I101" s="59" t="s">
        <v>1429</v>
      </c>
      <c r="J101" s="58" t="s">
        <v>2537</v>
      </c>
      <c r="K101" s="85" t="str">
        <f t="shared" si="1"/>
        <v>M</v>
      </c>
      <c r="L101">
        <v>1232</v>
      </c>
    </row>
    <row r="102" spans="1:12">
      <c r="A102" s="77" t="s">
        <v>2828</v>
      </c>
      <c r="B102" s="83" t="str">
        <f>_xlfn.XLOOKUP(Tabla8[[#This Row],[Codigo Area Liquidacion]],TBLAREA[PLANTA],TBLAREA[PROG])</f>
        <v>01</v>
      </c>
      <c r="C102" s="58" t="s">
        <v>2464</v>
      </c>
      <c r="D102" s="83" t="str">
        <f>Tabla8[[#This Row],[Numero Documento]]&amp;Tabla8[[#This Row],[PROG]]&amp;LEFT(Tabla8[[#This Row],[Tipo Empleado]],3)</f>
        <v>0010002802601EMP</v>
      </c>
      <c r="E102" s="82" t="s">
        <v>2827</v>
      </c>
      <c r="F102" s="58" t="s">
        <v>192</v>
      </c>
      <c r="G102" s="82" t="s">
        <v>2535</v>
      </c>
      <c r="H102" s="82" t="s">
        <v>106</v>
      </c>
      <c r="I102" s="59" t="s">
        <v>1435</v>
      </c>
      <c r="J102" s="58" t="s">
        <v>2537</v>
      </c>
      <c r="K102" s="85" t="str">
        <f t="shared" si="1"/>
        <v>M</v>
      </c>
      <c r="L102">
        <v>4</v>
      </c>
    </row>
    <row r="103" spans="1:12">
      <c r="A103" s="77" t="s">
        <v>2219</v>
      </c>
      <c r="B103" s="83" t="str">
        <f>_xlfn.XLOOKUP(Tabla8[[#This Row],[Codigo Area Liquidacion]],TBLAREA[PLANTA],TBLAREA[PROG])</f>
        <v>11</v>
      </c>
      <c r="C103" s="58" t="s">
        <v>11</v>
      </c>
      <c r="D103" s="83" t="str">
        <f>Tabla8[[#This Row],[Numero Documento]]&amp;Tabla8[[#This Row],[PROG]]&amp;LEFT(Tabla8[[#This Row],[Tipo Empleado]],3)</f>
        <v>0010006162111FIJ</v>
      </c>
      <c r="E103" s="82" t="s">
        <v>128</v>
      </c>
      <c r="F103" s="58" t="s">
        <v>111</v>
      </c>
      <c r="G103" s="82" t="s">
        <v>2543</v>
      </c>
      <c r="H103" s="82" t="s">
        <v>106</v>
      </c>
      <c r="I103" s="59" t="s">
        <v>1435</v>
      </c>
      <c r="J103" s="58" t="s">
        <v>2537</v>
      </c>
      <c r="K103" s="85" t="str">
        <f t="shared" si="1"/>
        <v>M</v>
      </c>
      <c r="L103">
        <v>9</v>
      </c>
    </row>
    <row r="104" spans="1:12">
      <c r="A104" s="77" t="s">
        <v>2949</v>
      </c>
      <c r="B104" s="83" t="str">
        <f>_xlfn.XLOOKUP(Tabla8[[#This Row],[Codigo Area Liquidacion]],TBLAREA[PLANTA],TBLAREA[PROG])</f>
        <v>01</v>
      </c>
      <c r="C104" s="58" t="s">
        <v>2464</v>
      </c>
      <c r="D104" s="83" t="str">
        <f>Tabla8[[#This Row],[Numero Documento]]&amp;Tabla8[[#This Row],[PROG]]&amp;LEFT(Tabla8[[#This Row],[Tipo Empleado]],3)</f>
        <v>0010067598201EMP</v>
      </c>
      <c r="E104" s="82" t="s">
        <v>2948</v>
      </c>
      <c r="F104" s="58" t="s">
        <v>256</v>
      </c>
      <c r="G104" s="82" t="s">
        <v>2535</v>
      </c>
      <c r="H104" s="82" t="s">
        <v>106</v>
      </c>
      <c r="I104" s="59" t="s">
        <v>1435</v>
      </c>
      <c r="J104" s="58" t="s">
        <v>2537</v>
      </c>
      <c r="K104" s="85" t="str">
        <f t="shared" si="1"/>
        <v>M</v>
      </c>
      <c r="L104">
        <v>57</v>
      </c>
    </row>
    <row r="105" spans="1:12">
      <c r="A105" s="77" t="s">
        <v>1341</v>
      </c>
      <c r="B105" s="83" t="str">
        <f>_xlfn.XLOOKUP(Tabla8[[#This Row],[Codigo Area Liquidacion]],TBLAREA[PLANTA],TBLAREA[PROG])</f>
        <v>11</v>
      </c>
      <c r="C105" s="58" t="s">
        <v>11</v>
      </c>
      <c r="D105" s="83" t="str">
        <f>Tabla8[[#This Row],[Numero Documento]]&amp;Tabla8[[#This Row],[PROG]]&amp;LEFT(Tabla8[[#This Row],[Tipo Empleado]],3)</f>
        <v>0010191984311FIJ</v>
      </c>
      <c r="E105" s="82" t="s">
        <v>130</v>
      </c>
      <c r="F105" s="58" t="s">
        <v>111</v>
      </c>
      <c r="G105" s="82" t="s">
        <v>2543</v>
      </c>
      <c r="H105" s="82" t="s">
        <v>106</v>
      </c>
      <c r="I105" s="59" t="s">
        <v>1435</v>
      </c>
      <c r="J105" s="58" t="s">
        <v>2538</v>
      </c>
      <c r="K105" s="85" t="str">
        <f t="shared" si="1"/>
        <v>F</v>
      </c>
      <c r="L105">
        <v>108</v>
      </c>
    </row>
    <row r="106" spans="1:12">
      <c r="A106" s="77" t="s">
        <v>2217</v>
      </c>
      <c r="B106" s="83" t="str">
        <f>_xlfn.XLOOKUP(Tabla8[[#This Row],[Codigo Area Liquidacion]],TBLAREA[PLANTA],TBLAREA[PROG])</f>
        <v>11</v>
      </c>
      <c r="C106" s="58" t="s">
        <v>11</v>
      </c>
      <c r="D106" s="83" t="str">
        <f>Tabla8[[#This Row],[Numero Documento]]&amp;Tabla8[[#This Row],[PROG]]&amp;LEFT(Tabla8[[#This Row],[Tipo Empleado]],3)</f>
        <v>0010203969011FIJ</v>
      </c>
      <c r="E106" s="82" t="s">
        <v>118</v>
      </c>
      <c r="F106" s="58" t="s">
        <v>119</v>
      </c>
      <c r="G106" s="82" t="s">
        <v>2543</v>
      </c>
      <c r="H106" s="82" t="s">
        <v>106</v>
      </c>
      <c r="I106" s="59" t="s">
        <v>1435</v>
      </c>
      <c r="J106" s="58" t="s">
        <v>2537</v>
      </c>
      <c r="K106" s="85" t="str">
        <f t="shared" si="1"/>
        <v>M</v>
      </c>
      <c r="L106">
        <v>115</v>
      </c>
    </row>
    <row r="107" spans="1:12">
      <c r="A107" s="77" t="s">
        <v>1334</v>
      </c>
      <c r="B107" s="83" t="str">
        <f>_xlfn.XLOOKUP(Tabla8[[#This Row],[Codigo Area Liquidacion]],TBLAREA[PLANTA],TBLAREA[PROG])</f>
        <v>11</v>
      </c>
      <c r="C107" s="58" t="s">
        <v>11</v>
      </c>
      <c r="D107" s="83" t="str">
        <f>Tabla8[[#This Row],[Numero Documento]]&amp;Tabla8[[#This Row],[PROG]]&amp;LEFT(Tabla8[[#This Row],[Tipo Empleado]],3)</f>
        <v>0010240231011FIJ</v>
      </c>
      <c r="E107" s="82" t="s">
        <v>114</v>
      </c>
      <c r="F107" s="58" t="s">
        <v>115</v>
      </c>
      <c r="G107" s="82" t="s">
        <v>2543</v>
      </c>
      <c r="H107" s="82" t="s">
        <v>106</v>
      </c>
      <c r="I107" s="59" t="s">
        <v>1435</v>
      </c>
      <c r="J107" s="58" t="s">
        <v>2538</v>
      </c>
      <c r="K107" s="85" t="str">
        <f t="shared" si="1"/>
        <v>F</v>
      </c>
      <c r="L107">
        <v>123</v>
      </c>
    </row>
    <row r="108" spans="1:12">
      <c r="A108" s="77" t="s">
        <v>1338</v>
      </c>
      <c r="B108" s="83" t="str">
        <f>_xlfn.XLOOKUP(Tabla8[[#This Row],[Codigo Area Liquidacion]],TBLAREA[PLANTA],TBLAREA[PROG])</f>
        <v>11</v>
      </c>
      <c r="C108" s="58" t="s">
        <v>11</v>
      </c>
      <c r="D108" s="83" t="str">
        <f>Tabla8[[#This Row],[Numero Documento]]&amp;Tabla8[[#This Row],[PROG]]&amp;LEFT(Tabla8[[#This Row],[Tipo Empleado]],3)</f>
        <v>0010263257711FIJ</v>
      </c>
      <c r="E108" s="82" t="s">
        <v>124</v>
      </c>
      <c r="F108" s="58" t="s">
        <v>27</v>
      </c>
      <c r="G108" s="82" t="s">
        <v>2543</v>
      </c>
      <c r="H108" s="82" t="s">
        <v>106</v>
      </c>
      <c r="I108" s="59" t="s">
        <v>1435</v>
      </c>
      <c r="J108" s="58" t="s">
        <v>2537</v>
      </c>
      <c r="K108" s="85" t="str">
        <f t="shared" si="1"/>
        <v>M</v>
      </c>
      <c r="L108">
        <v>138</v>
      </c>
    </row>
    <row r="109" spans="1:12">
      <c r="A109" s="77" t="s">
        <v>1337</v>
      </c>
      <c r="B109" s="83" t="str">
        <f>_xlfn.XLOOKUP(Tabla8[[#This Row],[Codigo Area Liquidacion]],TBLAREA[PLANTA],TBLAREA[PROG])</f>
        <v>11</v>
      </c>
      <c r="C109" s="58" t="s">
        <v>11</v>
      </c>
      <c r="D109" s="83" t="str">
        <f>Tabla8[[#This Row],[Numero Documento]]&amp;Tabla8[[#This Row],[PROG]]&amp;LEFT(Tabla8[[#This Row],[Tipo Empleado]],3)</f>
        <v>0010283004911FIJ</v>
      </c>
      <c r="E109" s="82" t="s">
        <v>122</v>
      </c>
      <c r="F109" s="58" t="s">
        <v>110</v>
      </c>
      <c r="G109" s="82" t="s">
        <v>2543</v>
      </c>
      <c r="H109" s="82" t="s">
        <v>106</v>
      </c>
      <c r="I109" s="59" t="s">
        <v>1435</v>
      </c>
      <c r="J109" s="58" t="s">
        <v>2537</v>
      </c>
      <c r="K109" s="85" t="str">
        <f t="shared" si="1"/>
        <v>M</v>
      </c>
      <c r="L109">
        <v>145</v>
      </c>
    </row>
    <row r="110" spans="1:12">
      <c r="A110" s="77" t="s">
        <v>1335</v>
      </c>
      <c r="B110" s="83" t="str">
        <f>_xlfn.XLOOKUP(Tabla8[[#This Row],[Codigo Area Liquidacion]],TBLAREA[PLANTA],TBLAREA[PROG])</f>
        <v>11</v>
      </c>
      <c r="C110" s="58" t="s">
        <v>11</v>
      </c>
      <c r="D110" s="83" t="str">
        <f>Tabla8[[#This Row],[Numero Documento]]&amp;Tabla8[[#This Row],[PROG]]&amp;LEFT(Tabla8[[#This Row],[Tipo Empleado]],3)</f>
        <v>0010359303411FIJ</v>
      </c>
      <c r="E110" s="82" t="s">
        <v>116</v>
      </c>
      <c r="F110" s="58" t="s">
        <v>117</v>
      </c>
      <c r="G110" s="82" t="s">
        <v>2543</v>
      </c>
      <c r="H110" s="82" t="s">
        <v>106</v>
      </c>
      <c r="I110" s="59" t="s">
        <v>1435</v>
      </c>
      <c r="J110" s="58" t="s">
        <v>2538</v>
      </c>
      <c r="K110" s="85" t="str">
        <f t="shared" si="1"/>
        <v>F</v>
      </c>
      <c r="L110">
        <v>164</v>
      </c>
    </row>
    <row r="111" spans="1:12">
      <c r="A111" s="77" t="s">
        <v>2215</v>
      </c>
      <c r="B111" s="83" t="str">
        <f>_xlfn.XLOOKUP(Tabla8[[#This Row],[Codigo Area Liquidacion]],TBLAREA[PLANTA],TBLAREA[PROG])</f>
        <v>11</v>
      </c>
      <c r="C111" s="58" t="s">
        <v>11</v>
      </c>
      <c r="D111" s="83" t="str">
        <f>Tabla8[[#This Row],[Numero Documento]]&amp;Tabla8[[#This Row],[PROG]]&amp;LEFT(Tabla8[[#This Row],[Tipo Empleado]],3)</f>
        <v>0010435989811FIJ</v>
      </c>
      <c r="E111" s="82" t="s">
        <v>105</v>
      </c>
      <c r="F111" s="58" t="s">
        <v>107</v>
      </c>
      <c r="G111" s="82" t="s">
        <v>2543</v>
      </c>
      <c r="H111" s="82" t="s">
        <v>106</v>
      </c>
      <c r="I111" s="59" t="s">
        <v>1435</v>
      </c>
      <c r="J111" s="58" t="s">
        <v>2537</v>
      </c>
      <c r="K111" s="85" t="str">
        <f t="shared" si="1"/>
        <v>M</v>
      </c>
      <c r="L111">
        <v>193</v>
      </c>
    </row>
    <row r="112" spans="1:12">
      <c r="A112" s="77" t="s">
        <v>1339</v>
      </c>
      <c r="B112" s="83" t="str">
        <f>_xlfn.XLOOKUP(Tabla8[[#This Row],[Codigo Area Liquidacion]],TBLAREA[PLANTA],TBLAREA[PROG])</f>
        <v>11</v>
      </c>
      <c r="C112" s="58" t="s">
        <v>11</v>
      </c>
      <c r="D112" s="83" t="str">
        <f>Tabla8[[#This Row],[Numero Documento]]&amp;Tabla8[[#This Row],[PROG]]&amp;LEFT(Tabla8[[#This Row],[Tipo Empleado]],3)</f>
        <v>0010540738111FIJ</v>
      </c>
      <c r="E112" s="82" t="s">
        <v>125</v>
      </c>
      <c r="F112" s="58" t="s">
        <v>126</v>
      </c>
      <c r="G112" s="82" t="s">
        <v>2543</v>
      </c>
      <c r="H112" s="82" t="s">
        <v>106</v>
      </c>
      <c r="I112" s="59" t="s">
        <v>1435</v>
      </c>
      <c r="J112" s="58" t="s">
        <v>2538</v>
      </c>
      <c r="K112" s="85" t="str">
        <f t="shared" si="1"/>
        <v>F</v>
      </c>
      <c r="L112">
        <v>215</v>
      </c>
    </row>
    <row r="113" spans="1:12">
      <c r="A113" s="77" t="s">
        <v>2291</v>
      </c>
      <c r="B113" s="83" t="str">
        <f>_xlfn.XLOOKUP(Tabla8[[#This Row],[Codigo Area Liquidacion]],TBLAREA[PLANTA],TBLAREA[PROG])</f>
        <v>01</v>
      </c>
      <c r="C113" s="58" t="s">
        <v>2464</v>
      </c>
      <c r="D113" s="83" t="str">
        <f>Tabla8[[#This Row],[Numero Documento]]&amp;Tabla8[[#This Row],[PROG]]&amp;LEFT(Tabla8[[#This Row],[Tipo Empleado]],3)</f>
        <v>0010671209401EMP</v>
      </c>
      <c r="E113" s="82" t="s">
        <v>1385</v>
      </c>
      <c r="F113" s="58" t="s">
        <v>110</v>
      </c>
      <c r="G113" s="82" t="s">
        <v>2535</v>
      </c>
      <c r="H113" s="82" t="s">
        <v>106</v>
      </c>
      <c r="I113" s="59" t="s">
        <v>1435</v>
      </c>
      <c r="J113" s="58" t="s">
        <v>2537</v>
      </c>
      <c r="K113" s="85" t="str">
        <f t="shared" si="1"/>
        <v>M</v>
      </c>
      <c r="L113">
        <v>236</v>
      </c>
    </row>
    <row r="114" spans="1:12">
      <c r="A114" s="77" t="s">
        <v>2297</v>
      </c>
      <c r="B114" s="83" t="str">
        <f>_xlfn.XLOOKUP(Tabla8[[#This Row],[Codigo Area Liquidacion]],TBLAREA[PLANTA],TBLAREA[PROG])</f>
        <v>01</v>
      </c>
      <c r="C114" s="58" t="s">
        <v>2464</v>
      </c>
      <c r="D114" s="83" t="str">
        <f>Tabla8[[#This Row],[Numero Documento]]&amp;Tabla8[[#This Row],[PROG]]&amp;LEFT(Tabla8[[#This Row],[Tipo Empleado]],3)</f>
        <v>0010870384401EMP</v>
      </c>
      <c r="E114" s="82" t="s">
        <v>1602</v>
      </c>
      <c r="F114" s="58" t="s">
        <v>527</v>
      </c>
      <c r="G114" s="82" t="s">
        <v>2535</v>
      </c>
      <c r="H114" s="82" t="s">
        <v>106</v>
      </c>
      <c r="I114" s="59" t="s">
        <v>1435</v>
      </c>
      <c r="J114" s="58" t="s">
        <v>2537</v>
      </c>
      <c r="K114" s="85" t="str">
        <f t="shared" si="1"/>
        <v>M</v>
      </c>
      <c r="L114">
        <v>272</v>
      </c>
    </row>
    <row r="115" spans="1:12">
      <c r="A115" s="77" t="s">
        <v>1336</v>
      </c>
      <c r="B115" s="83" t="str">
        <f>_xlfn.XLOOKUP(Tabla8[[#This Row],[Codigo Area Liquidacion]],TBLAREA[PLANTA],TBLAREA[PROG])</f>
        <v>11</v>
      </c>
      <c r="C115" s="58" t="s">
        <v>11</v>
      </c>
      <c r="D115" s="83" t="str">
        <f>Tabla8[[#This Row],[Numero Documento]]&amp;Tabla8[[#This Row],[PROG]]&amp;LEFT(Tabla8[[#This Row],[Tipo Empleado]],3)</f>
        <v>0010895810911FIJ</v>
      </c>
      <c r="E115" s="82" t="s">
        <v>121</v>
      </c>
      <c r="F115" s="58" t="s">
        <v>10</v>
      </c>
      <c r="G115" s="82" t="s">
        <v>2543</v>
      </c>
      <c r="H115" s="82" t="s">
        <v>106</v>
      </c>
      <c r="I115" s="59" t="s">
        <v>1435</v>
      </c>
      <c r="J115" s="58" t="s">
        <v>2538</v>
      </c>
      <c r="K115" s="85" t="str">
        <f t="shared" si="1"/>
        <v>F</v>
      </c>
      <c r="L115">
        <v>279</v>
      </c>
    </row>
    <row r="116" spans="1:12">
      <c r="A116" s="77" t="s">
        <v>1332</v>
      </c>
      <c r="B116" s="83" t="str">
        <f>_xlfn.XLOOKUP(Tabla8[[#This Row],[Codigo Area Liquidacion]],TBLAREA[PLANTA],TBLAREA[PROG])</f>
        <v>11</v>
      </c>
      <c r="C116" s="58" t="s">
        <v>11</v>
      </c>
      <c r="D116" s="83" t="str">
        <f>Tabla8[[#This Row],[Numero Documento]]&amp;Tabla8[[#This Row],[PROG]]&amp;LEFT(Tabla8[[#This Row],[Tipo Empleado]],3)</f>
        <v>0011061893111FIJ</v>
      </c>
      <c r="E116" s="82" t="s">
        <v>109</v>
      </c>
      <c r="F116" s="58" t="s">
        <v>110</v>
      </c>
      <c r="G116" s="82" t="s">
        <v>2543</v>
      </c>
      <c r="H116" s="82" t="s">
        <v>106</v>
      </c>
      <c r="I116" s="59" t="s">
        <v>1435</v>
      </c>
      <c r="J116" s="58" t="s">
        <v>2537</v>
      </c>
      <c r="K116" s="85" t="str">
        <f t="shared" si="1"/>
        <v>M</v>
      </c>
      <c r="L116">
        <v>328</v>
      </c>
    </row>
    <row r="117" spans="1:12">
      <c r="A117" s="77" t="s">
        <v>1333</v>
      </c>
      <c r="B117" s="83" t="str">
        <f>_xlfn.XLOOKUP(Tabla8[[#This Row],[Codigo Area Liquidacion]],TBLAREA[PLANTA],TBLAREA[PROG])</f>
        <v>11</v>
      </c>
      <c r="C117" s="58" t="s">
        <v>11</v>
      </c>
      <c r="D117" s="83" t="str">
        <f>Tabla8[[#This Row],[Numero Documento]]&amp;Tabla8[[#This Row],[PROG]]&amp;LEFT(Tabla8[[#This Row],[Tipo Empleado]],3)</f>
        <v>0011137584611FIJ</v>
      </c>
      <c r="E117" s="82" t="s">
        <v>112</v>
      </c>
      <c r="F117" s="58" t="s">
        <v>113</v>
      </c>
      <c r="G117" s="82" t="s">
        <v>2543</v>
      </c>
      <c r="H117" s="82" t="s">
        <v>106</v>
      </c>
      <c r="I117" s="59" t="s">
        <v>1435</v>
      </c>
      <c r="J117" s="58" t="s">
        <v>2537</v>
      </c>
      <c r="K117" s="85" t="str">
        <f t="shared" si="1"/>
        <v>M</v>
      </c>
      <c r="L117">
        <v>345</v>
      </c>
    </row>
    <row r="118" spans="1:12">
      <c r="A118" s="77" t="s">
        <v>2216</v>
      </c>
      <c r="B118" s="83" t="str">
        <f>_xlfn.XLOOKUP(Tabla8[[#This Row],[Codigo Area Liquidacion]],TBLAREA[PLANTA],TBLAREA[PROG])</f>
        <v>11</v>
      </c>
      <c r="C118" s="58" t="s">
        <v>11</v>
      </c>
      <c r="D118" s="83" t="str">
        <f>Tabla8[[#This Row],[Numero Documento]]&amp;Tabla8[[#This Row],[PROG]]&amp;LEFT(Tabla8[[#This Row],[Tipo Empleado]],3)</f>
        <v>0011274879311FIJ</v>
      </c>
      <c r="E118" s="82" t="s">
        <v>366</v>
      </c>
      <c r="F118" s="58" t="s">
        <v>8</v>
      </c>
      <c r="G118" s="82" t="s">
        <v>2543</v>
      </c>
      <c r="H118" s="82" t="s">
        <v>106</v>
      </c>
      <c r="I118" s="59" t="s">
        <v>1435</v>
      </c>
      <c r="J118" s="58" t="s">
        <v>2538</v>
      </c>
      <c r="K118" s="85" t="str">
        <f t="shared" si="1"/>
        <v>F</v>
      </c>
      <c r="L118">
        <v>382</v>
      </c>
    </row>
    <row r="119" spans="1:12">
      <c r="A119" s="77" t="s">
        <v>2657</v>
      </c>
      <c r="B119" s="83" t="str">
        <f>_xlfn.XLOOKUP(Tabla8[[#This Row],[Codigo Area Liquidacion]],TBLAREA[PLANTA],TBLAREA[PROG])</f>
        <v>11</v>
      </c>
      <c r="C119" s="58" t="s">
        <v>11</v>
      </c>
      <c r="D119" s="83" t="str">
        <f>Tabla8[[#This Row],[Numero Documento]]&amp;Tabla8[[#This Row],[PROG]]&amp;LEFT(Tabla8[[#This Row],[Tipo Empleado]],3)</f>
        <v>0011331764811FIJ</v>
      </c>
      <c r="E119" s="82" t="s">
        <v>2628</v>
      </c>
      <c r="F119" s="58" t="s">
        <v>355</v>
      </c>
      <c r="G119" s="82" t="s">
        <v>2543</v>
      </c>
      <c r="H119" s="82" t="s">
        <v>106</v>
      </c>
      <c r="I119" s="59" t="s">
        <v>1435</v>
      </c>
      <c r="J119" s="58" t="s">
        <v>2538</v>
      </c>
      <c r="K119" s="85" t="str">
        <f t="shared" si="1"/>
        <v>F</v>
      </c>
      <c r="L119">
        <v>398</v>
      </c>
    </row>
    <row r="120" spans="1:12">
      <c r="A120" s="77" t="s">
        <v>2221</v>
      </c>
      <c r="B120" s="83" t="str">
        <f>_xlfn.XLOOKUP(Tabla8[[#This Row],[Codigo Area Liquidacion]],TBLAREA[PLANTA],TBLAREA[PROG])</f>
        <v>11</v>
      </c>
      <c r="C120" s="58" t="s">
        <v>11</v>
      </c>
      <c r="D120" s="83" t="str">
        <f>Tabla8[[#This Row],[Numero Documento]]&amp;Tabla8[[#This Row],[PROG]]&amp;LEFT(Tabla8[[#This Row],[Tipo Empleado]],3)</f>
        <v>0011513673111FIJ</v>
      </c>
      <c r="E120" s="82" t="s">
        <v>131</v>
      </c>
      <c r="F120" s="58" t="s">
        <v>59</v>
      </c>
      <c r="G120" s="82" t="s">
        <v>2543</v>
      </c>
      <c r="H120" s="82" t="s">
        <v>106</v>
      </c>
      <c r="I120" s="59" t="s">
        <v>1435</v>
      </c>
      <c r="J120" s="58" t="s">
        <v>2537</v>
      </c>
      <c r="K120" s="85" t="str">
        <f t="shared" si="1"/>
        <v>M</v>
      </c>
      <c r="L120">
        <v>441</v>
      </c>
    </row>
    <row r="121" spans="1:12">
      <c r="A121" s="77" t="s">
        <v>2969</v>
      </c>
      <c r="B121" s="83" t="str">
        <f>_xlfn.XLOOKUP(Tabla8[[#This Row],[Codigo Area Liquidacion]],TBLAREA[PLANTA],TBLAREA[PROG])</f>
        <v>01</v>
      </c>
      <c r="C121" s="58" t="s">
        <v>2464</v>
      </c>
      <c r="D121" s="83" t="str">
        <f>Tabla8[[#This Row],[Numero Documento]]&amp;Tabla8[[#This Row],[PROG]]&amp;LEFT(Tabla8[[#This Row],[Tipo Empleado]],3)</f>
        <v>0011694582501EMP</v>
      </c>
      <c r="E121" s="82" t="s">
        <v>2968</v>
      </c>
      <c r="F121" s="58" t="s">
        <v>192</v>
      </c>
      <c r="G121" s="82" t="s">
        <v>2535</v>
      </c>
      <c r="H121" s="82" t="s">
        <v>106</v>
      </c>
      <c r="I121" s="59" t="s">
        <v>1435</v>
      </c>
      <c r="J121" s="58" t="s">
        <v>2537</v>
      </c>
      <c r="K121" s="85" t="str">
        <f t="shared" si="1"/>
        <v>M</v>
      </c>
      <c r="L121">
        <v>483</v>
      </c>
    </row>
    <row r="122" spans="1:12">
      <c r="A122" s="77" t="s">
        <v>2222</v>
      </c>
      <c r="B122" s="83" t="str">
        <f>_xlfn.XLOOKUP(Tabla8[[#This Row],[Codigo Area Liquidacion]],TBLAREA[PLANTA],TBLAREA[PROG])</f>
        <v>11</v>
      </c>
      <c r="C122" s="58" t="s">
        <v>11</v>
      </c>
      <c r="D122" s="83" t="str">
        <f>Tabla8[[#This Row],[Numero Documento]]&amp;Tabla8[[#This Row],[PROG]]&amp;LEFT(Tabla8[[#This Row],[Tipo Empleado]],3)</f>
        <v>0011753756311FIJ</v>
      </c>
      <c r="E122" s="82" t="s">
        <v>448</v>
      </c>
      <c r="F122" s="58" t="s">
        <v>8</v>
      </c>
      <c r="G122" s="82" t="s">
        <v>2543</v>
      </c>
      <c r="H122" s="82" t="s">
        <v>106</v>
      </c>
      <c r="I122" s="59" t="s">
        <v>1435</v>
      </c>
      <c r="J122" s="58" t="s">
        <v>2538</v>
      </c>
      <c r="K122" s="85" t="str">
        <f t="shared" si="1"/>
        <v>F</v>
      </c>
      <c r="L122">
        <v>499</v>
      </c>
    </row>
    <row r="123" spans="1:12">
      <c r="A123" s="77" t="s">
        <v>2223</v>
      </c>
      <c r="B123" s="83" t="str">
        <f>_xlfn.XLOOKUP(Tabla8[[#This Row],[Codigo Area Liquidacion]],TBLAREA[PLANTA],TBLAREA[PROG])</f>
        <v>11</v>
      </c>
      <c r="C123" s="58" t="s">
        <v>11</v>
      </c>
      <c r="D123" s="83" t="str">
        <f>Tabla8[[#This Row],[Numero Documento]]&amp;Tabla8[[#This Row],[PROG]]&amp;LEFT(Tabla8[[#This Row],[Tipo Empleado]],3)</f>
        <v>0270000657611FIJ</v>
      </c>
      <c r="E123" s="82" t="s">
        <v>198</v>
      </c>
      <c r="F123" s="58" t="s">
        <v>199</v>
      </c>
      <c r="G123" s="82" t="s">
        <v>2543</v>
      </c>
      <c r="H123" s="82" t="s">
        <v>106</v>
      </c>
      <c r="I123" s="59" t="s">
        <v>1435</v>
      </c>
      <c r="J123" s="58" t="s">
        <v>2538</v>
      </c>
      <c r="K123" s="85" t="str">
        <f t="shared" si="1"/>
        <v>F</v>
      </c>
      <c r="L123">
        <v>695</v>
      </c>
    </row>
    <row r="124" spans="1:12">
      <c r="A124" s="77" t="s">
        <v>2220</v>
      </c>
      <c r="B124" s="83" t="str">
        <f>_xlfn.XLOOKUP(Tabla8[[#This Row],[Codigo Area Liquidacion]],TBLAREA[PLANTA],TBLAREA[PROG])</f>
        <v>11</v>
      </c>
      <c r="C124" s="58" t="s">
        <v>11</v>
      </c>
      <c r="D124" s="83" t="str">
        <f>Tabla8[[#This Row],[Numero Documento]]&amp;Tabla8[[#This Row],[PROG]]&amp;LEFT(Tabla8[[#This Row],[Tipo Empleado]],3)</f>
        <v>2250088956711FIJ</v>
      </c>
      <c r="E124" s="82" t="s">
        <v>1340</v>
      </c>
      <c r="F124" s="58" t="s">
        <v>32</v>
      </c>
      <c r="G124" s="82" t="s">
        <v>2543</v>
      </c>
      <c r="H124" s="82" t="s">
        <v>106</v>
      </c>
      <c r="I124" s="59" t="s">
        <v>1435</v>
      </c>
      <c r="J124" s="58" t="s">
        <v>2538</v>
      </c>
      <c r="K124" s="85" t="str">
        <f t="shared" si="1"/>
        <v>F</v>
      </c>
      <c r="L124">
        <v>1045</v>
      </c>
    </row>
    <row r="125" spans="1:12">
      <c r="A125" s="77" t="s">
        <v>2224</v>
      </c>
      <c r="B125" s="83" t="str">
        <f>_xlfn.XLOOKUP(Tabla8[[#This Row],[Codigo Area Liquidacion]],TBLAREA[PLANTA],TBLAREA[PROG])</f>
        <v>11</v>
      </c>
      <c r="C125" s="58" t="s">
        <v>11</v>
      </c>
      <c r="D125" s="83" t="str">
        <f>Tabla8[[#This Row],[Numero Documento]]&amp;Tabla8[[#This Row],[PROG]]&amp;LEFT(Tabla8[[#This Row],[Tipo Empleado]],3)</f>
        <v>4021540081911FIJ</v>
      </c>
      <c r="E125" s="82" t="s">
        <v>1679</v>
      </c>
      <c r="F125" s="58" t="s">
        <v>8</v>
      </c>
      <c r="G125" s="82" t="s">
        <v>2543</v>
      </c>
      <c r="H125" s="82" t="s">
        <v>106</v>
      </c>
      <c r="I125" s="59" t="s">
        <v>1435</v>
      </c>
      <c r="J125" s="58" t="s">
        <v>2538</v>
      </c>
      <c r="K125" s="85" t="str">
        <f t="shared" si="1"/>
        <v>F</v>
      </c>
      <c r="L125">
        <v>1099</v>
      </c>
    </row>
    <row r="126" spans="1:12">
      <c r="A126" s="77" t="s">
        <v>2655</v>
      </c>
      <c r="B126" s="83" t="str">
        <f>_xlfn.XLOOKUP(Tabla8[[#This Row],[Codigo Area Liquidacion]],TBLAREA[PLANTA],TBLAREA[PROG])</f>
        <v>01</v>
      </c>
      <c r="C126" s="58" t="s">
        <v>2464</v>
      </c>
      <c r="D126" s="83" t="str">
        <f>Tabla8[[#This Row],[Numero Documento]]&amp;Tabla8[[#This Row],[PROG]]&amp;LEFT(Tabla8[[#This Row],[Tipo Empleado]],3)</f>
        <v>4022109632001EMP</v>
      </c>
      <c r="E126" s="82" t="s">
        <v>2626</v>
      </c>
      <c r="F126" s="58" t="s">
        <v>110</v>
      </c>
      <c r="G126" s="82" t="s">
        <v>2535</v>
      </c>
      <c r="H126" s="82" t="s">
        <v>106</v>
      </c>
      <c r="I126" s="59" t="s">
        <v>1435</v>
      </c>
      <c r="J126" s="58" t="s">
        <v>2537</v>
      </c>
      <c r="K126" s="85" t="str">
        <f t="shared" si="1"/>
        <v>M</v>
      </c>
      <c r="L126">
        <v>1114</v>
      </c>
    </row>
    <row r="127" spans="1:12">
      <c r="A127" s="77" t="s">
        <v>2239</v>
      </c>
      <c r="B127" s="83" t="str">
        <f>_xlfn.XLOOKUP(Tabla8[[#This Row],[Codigo Area Liquidacion]],TBLAREA[PLANTA],TBLAREA[PROG])</f>
        <v>01</v>
      </c>
      <c r="C127" s="58" t="s">
        <v>2464</v>
      </c>
      <c r="D127" s="83" t="str">
        <f>Tabla8[[#This Row],[Numero Documento]]&amp;Tabla8[[#This Row],[PROG]]&amp;LEFT(Tabla8[[#This Row],[Tipo Empleado]],3)</f>
        <v>4022204704101EMP</v>
      </c>
      <c r="E127" s="82" t="s">
        <v>1676</v>
      </c>
      <c r="F127" s="58" t="s">
        <v>1651</v>
      </c>
      <c r="G127" s="82" t="s">
        <v>2535</v>
      </c>
      <c r="H127" s="82" t="s">
        <v>106</v>
      </c>
      <c r="I127" s="59" t="s">
        <v>1435</v>
      </c>
      <c r="J127" s="58" t="s">
        <v>2537</v>
      </c>
      <c r="K127" s="85" t="str">
        <f t="shared" si="1"/>
        <v>M</v>
      </c>
      <c r="L127">
        <v>1125</v>
      </c>
    </row>
    <row r="128" spans="1:12">
      <c r="A128" s="77" t="s">
        <v>2218</v>
      </c>
      <c r="B128" s="83" t="str">
        <f>_xlfn.XLOOKUP(Tabla8[[#This Row],[Codigo Area Liquidacion]],TBLAREA[PLANTA],TBLAREA[PROG])</f>
        <v>11</v>
      </c>
      <c r="C128" s="58" t="s">
        <v>11</v>
      </c>
      <c r="D128" s="83" t="str">
        <f>Tabla8[[#This Row],[Numero Documento]]&amp;Tabla8[[#This Row],[PROG]]&amp;LEFT(Tabla8[[#This Row],[Tipo Empleado]],3)</f>
        <v>4023459542511FIJ</v>
      </c>
      <c r="E128" s="82" t="s">
        <v>1585</v>
      </c>
      <c r="F128" s="58" t="s">
        <v>127</v>
      </c>
      <c r="G128" s="82" t="s">
        <v>2543</v>
      </c>
      <c r="H128" s="82" t="s">
        <v>106</v>
      </c>
      <c r="I128" s="59" t="s">
        <v>1435</v>
      </c>
      <c r="J128" s="58" t="s">
        <v>2538</v>
      </c>
      <c r="K128" s="85" t="str">
        <f t="shared" si="1"/>
        <v>F</v>
      </c>
      <c r="L128">
        <v>1207</v>
      </c>
    </row>
    <row r="129" spans="1:12">
      <c r="A129" s="77" t="s">
        <v>2114</v>
      </c>
      <c r="B129" s="83" t="str">
        <f>_xlfn.XLOOKUP(Tabla8[[#This Row],[Codigo Area Liquidacion]],TBLAREA[PLANTA],TBLAREA[PROG])</f>
        <v>11</v>
      </c>
      <c r="C129" s="58" t="s">
        <v>11</v>
      </c>
      <c r="D129" s="83" t="str">
        <f>Tabla8[[#This Row],[Numero Documento]]&amp;Tabla8[[#This Row],[PROG]]&amp;LEFT(Tabla8[[#This Row],[Tipo Empleado]],3)</f>
        <v>0010005070711FIJ</v>
      </c>
      <c r="E129" s="82" t="s">
        <v>162</v>
      </c>
      <c r="F129" s="58" t="s">
        <v>163</v>
      </c>
      <c r="G129" s="82" t="s">
        <v>2543</v>
      </c>
      <c r="H129" s="82" t="s">
        <v>1657</v>
      </c>
      <c r="I129" s="59" t="s">
        <v>1428</v>
      </c>
      <c r="J129" s="58" t="s">
        <v>2538</v>
      </c>
      <c r="K129" s="85" t="str">
        <f t="shared" si="1"/>
        <v>F</v>
      </c>
      <c r="L129">
        <v>7</v>
      </c>
    </row>
    <row r="130" spans="1:12">
      <c r="A130" s="77" t="s">
        <v>2100</v>
      </c>
      <c r="B130" s="83" t="str">
        <f>_xlfn.XLOOKUP(Tabla8[[#This Row],[Codigo Area Liquidacion]],TBLAREA[PLANTA],TBLAREA[PROG])</f>
        <v>11</v>
      </c>
      <c r="C130" s="58" t="s">
        <v>11</v>
      </c>
      <c r="D130" s="83" t="str">
        <f>Tabla8[[#This Row],[Numero Documento]]&amp;Tabla8[[#This Row],[PROG]]&amp;LEFT(Tabla8[[#This Row],[Tipo Empleado]],3)</f>
        <v>0010056087911FIJ</v>
      </c>
      <c r="E130" s="82" t="s">
        <v>1046</v>
      </c>
      <c r="F130" s="58" t="s">
        <v>1047</v>
      </c>
      <c r="G130" s="82" t="s">
        <v>2543</v>
      </c>
      <c r="H130" s="82" t="s">
        <v>1657</v>
      </c>
      <c r="I130" s="59" t="s">
        <v>1428</v>
      </c>
      <c r="J130" s="58" t="s">
        <v>2537</v>
      </c>
      <c r="K130" s="85" t="str">
        <f t="shared" si="1"/>
        <v>M</v>
      </c>
      <c r="L130">
        <v>41</v>
      </c>
    </row>
    <row r="131" spans="1:12">
      <c r="A131" s="77" t="s">
        <v>2234</v>
      </c>
      <c r="B131" s="83" t="str">
        <f>_xlfn.XLOOKUP(Tabla8[[#This Row],[Codigo Area Liquidacion]],TBLAREA[PLANTA],TBLAREA[PROG])</f>
        <v>01</v>
      </c>
      <c r="C131" s="58" t="s">
        <v>2464</v>
      </c>
      <c r="D131" s="83" t="str">
        <f>Tabla8[[#This Row],[Numero Documento]]&amp;Tabla8[[#This Row],[PROG]]&amp;LEFT(Tabla8[[#This Row],[Tipo Empleado]],3)</f>
        <v>0010104558101EMP</v>
      </c>
      <c r="E131" s="82" t="s">
        <v>1369</v>
      </c>
      <c r="F131" s="58" t="s">
        <v>1344</v>
      </c>
      <c r="G131" s="82" t="s">
        <v>2535</v>
      </c>
      <c r="H131" s="82" t="s">
        <v>1657</v>
      </c>
      <c r="I131" s="59" t="s">
        <v>1428</v>
      </c>
      <c r="J131" s="58" t="s">
        <v>2537</v>
      </c>
      <c r="K131" s="85" t="str">
        <f t="shared" si="1"/>
        <v>M</v>
      </c>
      <c r="L131">
        <v>74</v>
      </c>
    </row>
    <row r="132" spans="1:12">
      <c r="A132" s="77" t="s">
        <v>1323</v>
      </c>
      <c r="B132" s="83" t="str">
        <f>_xlfn.XLOOKUP(Tabla8[[#This Row],[Codigo Area Liquidacion]],TBLAREA[PLANTA],TBLAREA[PROG])</f>
        <v>11</v>
      </c>
      <c r="C132" s="58" t="s">
        <v>11</v>
      </c>
      <c r="D132" s="83" t="str">
        <f>Tabla8[[#This Row],[Numero Documento]]&amp;Tabla8[[#This Row],[PROG]]&amp;LEFT(Tabla8[[#This Row],[Tipo Empleado]],3)</f>
        <v>0010130241211FIJ</v>
      </c>
      <c r="E132" s="82" t="s">
        <v>176</v>
      </c>
      <c r="F132" s="58" t="s">
        <v>151</v>
      </c>
      <c r="G132" s="82" t="s">
        <v>2543</v>
      </c>
      <c r="H132" s="82" t="s">
        <v>1657</v>
      </c>
      <c r="I132" s="59" t="s">
        <v>1428</v>
      </c>
      <c r="J132" s="58" t="s">
        <v>2537</v>
      </c>
      <c r="K132" s="85" t="str">
        <f t="shared" ref="K132:K195" si="2">LEFT(J132,1)</f>
        <v>M</v>
      </c>
      <c r="L132">
        <v>84</v>
      </c>
    </row>
    <row r="133" spans="1:12">
      <c r="A133" s="77" t="s">
        <v>2240</v>
      </c>
      <c r="B133" s="83" t="str">
        <f>_xlfn.XLOOKUP(Tabla8[[#This Row],[Codigo Area Liquidacion]],TBLAREA[PLANTA],TBLAREA[PROG])</f>
        <v>01</v>
      </c>
      <c r="C133" s="58" t="s">
        <v>2464</v>
      </c>
      <c r="D133" s="83" t="str">
        <f>Tabla8[[#This Row],[Numero Documento]]&amp;Tabla8[[#This Row],[PROG]]&amp;LEFT(Tabla8[[#This Row],[Tipo Empleado]],3)</f>
        <v>0010195880901EMP</v>
      </c>
      <c r="E133" s="82" t="s">
        <v>1372</v>
      </c>
      <c r="F133" s="58" t="s">
        <v>1344</v>
      </c>
      <c r="G133" s="82" t="s">
        <v>2535</v>
      </c>
      <c r="H133" s="82" t="s">
        <v>1657</v>
      </c>
      <c r="I133" s="59" t="s">
        <v>1428</v>
      </c>
      <c r="J133" s="58" t="s">
        <v>2538</v>
      </c>
      <c r="K133" s="85" t="str">
        <f t="shared" si="2"/>
        <v>F</v>
      </c>
      <c r="L133">
        <v>110</v>
      </c>
    </row>
    <row r="134" spans="1:12">
      <c r="A134" s="77" t="s">
        <v>2056</v>
      </c>
      <c r="B134" s="83" t="str">
        <f>_xlfn.XLOOKUP(Tabla8[[#This Row],[Codigo Area Liquidacion]],TBLAREA[PLANTA],TBLAREA[PROG])</f>
        <v>11</v>
      </c>
      <c r="C134" s="58" t="s">
        <v>11</v>
      </c>
      <c r="D134" s="83" t="str">
        <f>Tabla8[[#This Row],[Numero Documento]]&amp;Tabla8[[#This Row],[PROG]]&amp;LEFT(Tabla8[[#This Row],[Tipo Empleado]],3)</f>
        <v>0010239279211FIJ</v>
      </c>
      <c r="E134" s="82" t="s">
        <v>1060</v>
      </c>
      <c r="F134" s="58" t="s">
        <v>138</v>
      </c>
      <c r="G134" s="82" t="s">
        <v>2543</v>
      </c>
      <c r="H134" s="82" t="s">
        <v>1657</v>
      </c>
      <c r="I134" s="59" t="s">
        <v>1428</v>
      </c>
      <c r="J134" s="58" t="s">
        <v>2537</v>
      </c>
      <c r="K134" s="85" t="str">
        <f t="shared" si="2"/>
        <v>M</v>
      </c>
      <c r="L134">
        <v>121</v>
      </c>
    </row>
    <row r="135" spans="1:12">
      <c r="A135" s="77" t="s">
        <v>2275</v>
      </c>
      <c r="B135" s="83" t="str">
        <f>_xlfn.XLOOKUP(Tabla8[[#This Row],[Codigo Area Liquidacion]],TBLAREA[PLANTA],TBLAREA[PROG])</f>
        <v>01</v>
      </c>
      <c r="C135" s="58" t="s">
        <v>2464</v>
      </c>
      <c r="D135" s="83" t="str">
        <f>Tabla8[[#This Row],[Numero Documento]]&amp;Tabla8[[#This Row],[PROG]]&amp;LEFT(Tabla8[[#This Row],[Tipo Empleado]],3)</f>
        <v>0010265846501EMP</v>
      </c>
      <c r="E135" s="82" t="s">
        <v>1069</v>
      </c>
      <c r="F135" s="58" t="s">
        <v>1070</v>
      </c>
      <c r="G135" s="82" t="s">
        <v>2535</v>
      </c>
      <c r="H135" s="82" t="s">
        <v>1657</v>
      </c>
      <c r="I135" s="59" t="s">
        <v>1428</v>
      </c>
      <c r="J135" s="58" t="s">
        <v>2537</v>
      </c>
      <c r="K135" s="85" t="str">
        <f t="shared" si="2"/>
        <v>M</v>
      </c>
      <c r="L135">
        <v>141</v>
      </c>
    </row>
    <row r="136" spans="1:12">
      <c r="A136" s="77" t="s">
        <v>2150</v>
      </c>
      <c r="B136" s="83" t="str">
        <f>_xlfn.XLOOKUP(Tabla8[[#This Row],[Codigo Area Liquidacion]],TBLAREA[PLANTA],TBLAREA[PROG])</f>
        <v>11</v>
      </c>
      <c r="C136" s="58" t="s">
        <v>11</v>
      </c>
      <c r="D136" s="83" t="str">
        <f>Tabla8[[#This Row],[Numero Documento]]&amp;Tabla8[[#This Row],[PROG]]&amp;LEFT(Tabla8[[#This Row],[Tipo Empleado]],3)</f>
        <v>0010301828911FIJ</v>
      </c>
      <c r="E136" s="82" t="s">
        <v>171</v>
      </c>
      <c r="F136" s="58" t="s">
        <v>172</v>
      </c>
      <c r="G136" s="82" t="s">
        <v>2543</v>
      </c>
      <c r="H136" s="82" t="s">
        <v>1657</v>
      </c>
      <c r="I136" s="59" t="s">
        <v>1428</v>
      </c>
      <c r="J136" s="58" t="s">
        <v>2537</v>
      </c>
      <c r="K136" s="85" t="str">
        <f t="shared" si="2"/>
        <v>M</v>
      </c>
      <c r="L136">
        <v>150</v>
      </c>
    </row>
    <row r="137" spans="1:12">
      <c r="A137" s="77" t="s">
        <v>2237</v>
      </c>
      <c r="B137" s="83" t="str">
        <f>_xlfn.XLOOKUP(Tabla8[[#This Row],[Codigo Area Liquidacion]],TBLAREA[PLANTA],TBLAREA[PROG])</f>
        <v>01</v>
      </c>
      <c r="C137" s="58" t="s">
        <v>2464</v>
      </c>
      <c r="D137" s="83" t="str">
        <f>Tabla8[[#This Row],[Numero Documento]]&amp;Tabla8[[#This Row],[PROG]]&amp;LEFT(Tabla8[[#This Row],[Tipo Empleado]],3)</f>
        <v>0010389462201EMP</v>
      </c>
      <c r="E137" s="82" t="s">
        <v>1371</v>
      </c>
      <c r="F137" s="58" t="s">
        <v>1344</v>
      </c>
      <c r="G137" s="82" t="s">
        <v>2535</v>
      </c>
      <c r="H137" s="82" t="s">
        <v>1657</v>
      </c>
      <c r="I137" s="59" t="s">
        <v>1428</v>
      </c>
      <c r="J137" s="58" t="s">
        <v>2537</v>
      </c>
      <c r="K137" s="85" t="str">
        <f t="shared" si="2"/>
        <v>M</v>
      </c>
      <c r="L137">
        <v>177</v>
      </c>
    </row>
    <row r="138" spans="1:12">
      <c r="A138" s="77" t="s">
        <v>2818</v>
      </c>
      <c r="B138" s="83" t="str">
        <f>_xlfn.XLOOKUP(Tabla8[[#This Row],[Codigo Area Liquidacion]],TBLAREA[PLANTA],TBLAREA[PROG])</f>
        <v>01</v>
      </c>
      <c r="C138" s="58" t="s">
        <v>2464</v>
      </c>
      <c r="D138" s="83" t="str">
        <f>Tabla8[[#This Row],[Numero Documento]]&amp;Tabla8[[#This Row],[PROG]]&amp;LEFT(Tabla8[[#This Row],[Tipo Empleado]],3)</f>
        <v>0010409524501EMP</v>
      </c>
      <c r="E138" s="82" t="s">
        <v>2817</v>
      </c>
      <c r="F138" s="58" t="s">
        <v>1481</v>
      </c>
      <c r="G138" s="82" t="s">
        <v>2535</v>
      </c>
      <c r="H138" s="82" t="s">
        <v>1657</v>
      </c>
      <c r="I138" s="59" t="s">
        <v>1428</v>
      </c>
      <c r="J138" s="58" t="s">
        <v>2537</v>
      </c>
      <c r="K138" s="85" t="str">
        <f t="shared" si="2"/>
        <v>M</v>
      </c>
      <c r="L138">
        <v>183</v>
      </c>
    </row>
    <row r="139" spans="1:12">
      <c r="A139" s="77" t="s">
        <v>2124</v>
      </c>
      <c r="B139" s="83" t="str">
        <f>_xlfn.XLOOKUP(Tabla8[[#This Row],[Codigo Area Liquidacion]],TBLAREA[PLANTA],TBLAREA[PROG])</f>
        <v>11</v>
      </c>
      <c r="C139" s="58" t="s">
        <v>11</v>
      </c>
      <c r="D139" s="83" t="str">
        <f>Tabla8[[#This Row],[Numero Documento]]&amp;Tabla8[[#This Row],[PROG]]&amp;LEFT(Tabla8[[#This Row],[Tipo Empleado]],3)</f>
        <v>0010488203011FIJ</v>
      </c>
      <c r="E139" s="82" t="s">
        <v>167</v>
      </c>
      <c r="F139" s="58" t="s">
        <v>132</v>
      </c>
      <c r="G139" s="82" t="s">
        <v>2543</v>
      </c>
      <c r="H139" s="82" t="s">
        <v>1657</v>
      </c>
      <c r="I139" s="59" t="s">
        <v>1428</v>
      </c>
      <c r="J139" s="58" t="s">
        <v>2537</v>
      </c>
      <c r="K139" s="85" t="str">
        <f t="shared" si="2"/>
        <v>M</v>
      </c>
      <c r="L139">
        <v>201</v>
      </c>
    </row>
    <row r="140" spans="1:12">
      <c r="A140" s="77" t="s">
        <v>1303</v>
      </c>
      <c r="B140" s="83" t="str">
        <f>_xlfn.XLOOKUP(Tabla8[[#This Row],[Codigo Area Liquidacion]],TBLAREA[PLANTA],TBLAREA[PROG])</f>
        <v>11</v>
      </c>
      <c r="C140" s="58" t="s">
        <v>11</v>
      </c>
      <c r="D140" s="83" t="str">
        <f>Tabla8[[#This Row],[Numero Documento]]&amp;Tabla8[[#This Row],[PROG]]&amp;LEFT(Tabla8[[#This Row],[Tipo Empleado]],3)</f>
        <v>0010497904211FIJ</v>
      </c>
      <c r="E140" s="82" t="s">
        <v>173</v>
      </c>
      <c r="F140" s="58" t="s">
        <v>55</v>
      </c>
      <c r="G140" s="82" t="s">
        <v>2543</v>
      </c>
      <c r="H140" s="82" t="s">
        <v>1657</v>
      </c>
      <c r="I140" s="59" t="s">
        <v>1428</v>
      </c>
      <c r="J140" s="58" t="s">
        <v>2538</v>
      </c>
      <c r="K140" s="85" t="str">
        <f t="shared" si="2"/>
        <v>F</v>
      </c>
      <c r="L140">
        <v>207</v>
      </c>
    </row>
    <row r="141" spans="1:12">
      <c r="A141" s="77" t="s">
        <v>2113</v>
      </c>
      <c r="B141" s="83" t="str">
        <f>_xlfn.XLOOKUP(Tabla8[[#This Row],[Codigo Area Liquidacion]],TBLAREA[PLANTA],TBLAREA[PROG])</f>
        <v>11</v>
      </c>
      <c r="C141" s="58" t="s">
        <v>11</v>
      </c>
      <c r="D141" s="83" t="str">
        <f>Tabla8[[#This Row],[Numero Documento]]&amp;Tabla8[[#This Row],[PROG]]&amp;LEFT(Tabla8[[#This Row],[Tipo Empleado]],3)</f>
        <v>0010573108711FIJ</v>
      </c>
      <c r="E141" s="82" t="s">
        <v>161</v>
      </c>
      <c r="F141" s="58" t="s">
        <v>147</v>
      </c>
      <c r="G141" s="82" t="s">
        <v>2543</v>
      </c>
      <c r="H141" s="82" t="s">
        <v>1657</v>
      </c>
      <c r="I141" s="59" t="s">
        <v>1428</v>
      </c>
      <c r="J141" s="58" t="s">
        <v>2538</v>
      </c>
      <c r="K141" s="85" t="str">
        <f t="shared" si="2"/>
        <v>F</v>
      </c>
      <c r="L141">
        <v>230</v>
      </c>
    </row>
    <row r="142" spans="1:12">
      <c r="A142" s="77" t="s">
        <v>2054</v>
      </c>
      <c r="B142" s="83" t="str">
        <f>_xlfn.XLOOKUP(Tabla8[[#This Row],[Codigo Area Liquidacion]],TBLAREA[PLANTA],TBLAREA[PROG])</f>
        <v>11</v>
      </c>
      <c r="C142" s="58" t="s">
        <v>11</v>
      </c>
      <c r="D142" s="83" t="str">
        <f>Tabla8[[#This Row],[Numero Documento]]&amp;Tabla8[[#This Row],[PROG]]&amp;LEFT(Tabla8[[#This Row],[Tipo Empleado]],3)</f>
        <v>0010824559811FIJ</v>
      </c>
      <c r="E142" s="82" t="s">
        <v>1044</v>
      </c>
      <c r="F142" s="58" t="s">
        <v>355</v>
      </c>
      <c r="G142" s="82" t="s">
        <v>2543</v>
      </c>
      <c r="H142" s="82" t="s">
        <v>1657</v>
      </c>
      <c r="I142" s="59" t="s">
        <v>1428</v>
      </c>
      <c r="J142" s="58" t="s">
        <v>2538</v>
      </c>
      <c r="K142" s="85" t="str">
        <f t="shared" si="2"/>
        <v>F</v>
      </c>
      <c r="L142">
        <v>264</v>
      </c>
    </row>
    <row r="143" spans="1:12">
      <c r="A143" s="77" t="s">
        <v>2123</v>
      </c>
      <c r="B143" s="83" t="str">
        <f>_xlfn.XLOOKUP(Tabla8[[#This Row],[Codigo Area Liquidacion]],TBLAREA[PLANTA],TBLAREA[PROG])</f>
        <v>11</v>
      </c>
      <c r="C143" s="58" t="s">
        <v>11</v>
      </c>
      <c r="D143" s="83" t="str">
        <f>Tabla8[[#This Row],[Numero Documento]]&amp;Tabla8[[#This Row],[PROG]]&amp;LEFT(Tabla8[[#This Row],[Tipo Empleado]],3)</f>
        <v>0010881988911FIJ</v>
      </c>
      <c r="E143" s="82" t="s">
        <v>166</v>
      </c>
      <c r="F143" s="58" t="s">
        <v>147</v>
      </c>
      <c r="G143" s="82" t="s">
        <v>2543</v>
      </c>
      <c r="H143" s="82" t="s">
        <v>1657</v>
      </c>
      <c r="I143" s="59" t="s">
        <v>1428</v>
      </c>
      <c r="J143" s="58" t="s">
        <v>2537</v>
      </c>
      <c r="K143" s="85" t="str">
        <f t="shared" si="2"/>
        <v>M</v>
      </c>
      <c r="L143">
        <v>275</v>
      </c>
    </row>
    <row r="144" spans="1:12">
      <c r="A144" s="77" t="s">
        <v>1311</v>
      </c>
      <c r="B144" s="83" t="str">
        <f>_xlfn.XLOOKUP(Tabla8[[#This Row],[Codigo Area Liquidacion]],TBLAREA[PLANTA],TBLAREA[PROG])</f>
        <v>11</v>
      </c>
      <c r="C144" s="58" t="s">
        <v>11</v>
      </c>
      <c r="D144" s="83" t="str">
        <f>Tabla8[[#This Row],[Numero Documento]]&amp;Tabla8[[#This Row],[PROG]]&amp;LEFT(Tabla8[[#This Row],[Tipo Empleado]],3)</f>
        <v>0011014181911FIJ</v>
      </c>
      <c r="E144" s="82" t="s">
        <v>574</v>
      </c>
      <c r="F144" s="58" t="s">
        <v>8</v>
      </c>
      <c r="G144" s="82" t="s">
        <v>2543</v>
      </c>
      <c r="H144" s="82" t="s">
        <v>1657</v>
      </c>
      <c r="I144" s="59" t="s">
        <v>1428</v>
      </c>
      <c r="J144" s="58" t="s">
        <v>2538</v>
      </c>
      <c r="K144" s="85" t="str">
        <f t="shared" si="2"/>
        <v>F</v>
      </c>
      <c r="L144">
        <v>320</v>
      </c>
    </row>
    <row r="145" spans="1:12">
      <c r="A145" s="77" t="s">
        <v>2107</v>
      </c>
      <c r="B145" s="83" t="str">
        <f>_xlfn.XLOOKUP(Tabla8[[#This Row],[Codigo Area Liquidacion]],TBLAREA[PLANTA],TBLAREA[PROG])</f>
        <v>11</v>
      </c>
      <c r="C145" s="58" t="s">
        <v>11</v>
      </c>
      <c r="D145" s="83" t="str">
        <f>Tabla8[[#This Row],[Numero Documento]]&amp;Tabla8[[#This Row],[PROG]]&amp;LEFT(Tabla8[[#This Row],[Tipo Empleado]],3)</f>
        <v>0011031879711FIJ</v>
      </c>
      <c r="E145" s="82" t="s">
        <v>159</v>
      </c>
      <c r="F145" s="58" t="s">
        <v>160</v>
      </c>
      <c r="G145" s="82" t="s">
        <v>2543</v>
      </c>
      <c r="H145" s="82" t="s">
        <v>1657</v>
      </c>
      <c r="I145" s="59" t="s">
        <v>1428</v>
      </c>
      <c r="J145" s="58" t="s">
        <v>2538</v>
      </c>
      <c r="K145" s="85" t="str">
        <f t="shared" si="2"/>
        <v>F</v>
      </c>
      <c r="L145">
        <v>323</v>
      </c>
    </row>
    <row r="146" spans="1:12">
      <c r="A146" s="77" t="s">
        <v>1298</v>
      </c>
      <c r="B146" s="83" t="str">
        <f>_xlfn.XLOOKUP(Tabla8[[#This Row],[Codigo Area Liquidacion]],TBLAREA[PLANTA],TBLAREA[PROG])</f>
        <v>11</v>
      </c>
      <c r="C146" s="58" t="s">
        <v>11</v>
      </c>
      <c r="D146" s="83" t="str">
        <f>Tabla8[[#This Row],[Numero Documento]]&amp;Tabla8[[#This Row],[PROG]]&amp;LEFT(Tabla8[[#This Row],[Tipo Empleado]],3)</f>
        <v>0011125142711FIJ</v>
      </c>
      <c r="E146" s="82" t="s">
        <v>168</v>
      </c>
      <c r="F146" s="58" t="s">
        <v>169</v>
      </c>
      <c r="G146" s="82" t="s">
        <v>2543</v>
      </c>
      <c r="H146" s="82" t="s">
        <v>1657</v>
      </c>
      <c r="I146" s="59" t="s">
        <v>1428</v>
      </c>
      <c r="J146" s="58" t="s">
        <v>2538</v>
      </c>
      <c r="K146" s="85" t="str">
        <f t="shared" si="2"/>
        <v>F</v>
      </c>
      <c r="L146">
        <v>344</v>
      </c>
    </row>
    <row r="147" spans="1:12">
      <c r="A147" s="79" t="s">
        <v>1324</v>
      </c>
      <c r="B147" s="84" t="str">
        <f>_xlfn.XLOOKUP(Tabla8[[#This Row],[Codigo Area Liquidacion]],TBLAREA[PLANTA],TBLAREA[PROG])</f>
        <v>11</v>
      </c>
      <c r="C147" s="58" t="s">
        <v>11</v>
      </c>
      <c r="D147" s="83" t="str">
        <f>Tabla8[[#This Row],[Numero Documento]]&amp;Tabla8[[#This Row],[PROG]]&amp;LEFT(Tabla8[[#This Row],[Tipo Empleado]],3)</f>
        <v>0011272922311FIJ</v>
      </c>
      <c r="E147" s="82" t="s">
        <v>177</v>
      </c>
      <c r="F147" s="58" t="s">
        <v>151</v>
      </c>
      <c r="G147" s="82" t="s">
        <v>2543</v>
      </c>
      <c r="H147" s="82" t="s">
        <v>1657</v>
      </c>
      <c r="I147" s="59" t="s">
        <v>1428</v>
      </c>
      <c r="J147" s="58" t="s">
        <v>2537</v>
      </c>
      <c r="K147" s="85" t="str">
        <f t="shared" si="2"/>
        <v>M</v>
      </c>
      <c r="L147">
        <v>381</v>
      </c>
    </row>
    <row r="148" spans="1:12">
      <c r="A148" s="77" t="s">
        <v>1286</v>
      </c>
      <c r="B148" s="83" t="str">
        <f>_xlfn.XLOOKUP(Tabla8[[#This Row],[Codigo Area Liquidacion]],TBLAREA[PLANTA],TBLAREA[PROG])</f>
        <v>11</v>
      </c>
      <c r="C148" s="58" t="s">
        <v>11</v>
      </c>
      <c r="D148" s="83" t="str">
        <f>Tabla8[[#This Row],[Numero Documento]]&amp;Tabla8[[#This Row],[PROG]]&amp;LEFT(Tabla8[[#This Row],[Tipo Empleado]],3)</f>
        <v>0011285979811FIJ</v>
      </c>
      <c r="E148" s="82" t="s">
        <v>152</v>
      </c>
      <c r="F148" s="58" t="s">
        <v>153</v>
      </c>
      <c r="G148" s="82" t="s">
        <v>2543</v>
      </c>
      <c r="H148" s="82" t="s">
        <v>1657</v>
      </c>
      <c r="I148" s="59" t="s">
        <v>1428</v>
      </c>
      <c r="J148" s="58" t="s">
        <v>2537</v>
      </c>
      <c r="K148" s="85" t="str">
        <f t="shared" si="2"/>
        <v>M</v>
      </c>
      <c r="L148">
        <v>390</v>
      </c>
    </row>
    <row r="149" spans="1:12">
      <c r="A149" s="77" t="s">
        <v>2925</v>
      </c>
      <c r="B149" s="83" t="str">
        <f>_xlfn.XLOOKUP(Tabla8[[#This Row],[Codigo Area Liquidacion]],TBLAREA[PLANTA],TBLAREA[PROG])</f>
        <v>01</v>
      </c>
      <c r="C149" s="58" t="s">
        <v>2464</v>
      </c>
      <c r="D149" s="83" t="str">
        <f>Tabla8[[#This Row],[Numero Documento]]&amp;Tabla8[[#This Row],[PROG]]&amp;LEFT(Tabla8[[#This Row],[Tipo Empleado]],3)</f>
        <v>0011337882201EMP</v>
      </c>
      <c r="E149" s="82" t="s">
        <v>2924</v>
      </c>
      <c r="F149" s="58" t="s">
        <v>2919</v>
      </c>
      <c r="G149" s="82" t="s">
        <v>2535</v>
      </c>
      <c r="H149" s="82" t="s">
        <v>1657</v>
      </c>
      <c r="I149" s="59" t="s">
        <v>1428</v>
      </c>
      <c r="J149" s="58" t="s">
        <v>2538</v>
      </c>
      <c r="K149" s="85" t="str">
        <f t="shared" si="2"/>
        <v>F</v>
      </c>
      <c r="L149">
        <v>399</v>
      </c>
    </row>
    <row r="150" spans="1:12">
      <c r="A150" s="77" t="s">
        <v>2191</v>
      </c>
      <c r="B150" s="83" t="str">
        <f>_xlfn.XLOOKUP(Tabla8[[#This Row],[Codigo Area Liquidacion]],TBLAREA[PLANTA],TBLAREA[PROG])</f>
        <v>11</v>
      </c>
      <c r="C150" s="58" t="s">
        <v>11</v>
      </c>
      <c r="D150" s="83" t="str">
        <f>Tabla8[[#This Row],[Numero Documento]]&amp;Tabla8[[#This Row],[PROG]]&amp;LEFT(Tabla8[[#This Row],[Tipo Empleado]],3)</f>
        <v>0011347970311FIJ</v>
      </c>
      <c r="E150" s="82" t="s">
        <v>178</v>
      </c>
      <c r="F150" s="58" t="s">
        <v>153</v>
      </c>
      <c r="G150" s="82" t="s">
        <v>2543</v>
      </c>
      <c r="H150" s="82" t="s">
        <v>1657</v>
      </c>
      <c r="I150" s="59" t="s">
        <v>1428</v>
      </c>
      <c r="J150" s="58" t="s">
        <v>2537</v>
      </c>
      <c r="K150" s="85" t="str">
        <f t="shared" si="2"/>
        <v>M</v>
      </c>
      <c r="L150">
        <v>400</v>
      </c>
    </row>
    <row r="151" spans="1:12">
      <c r="A151" s="77" t="s">
        <v>1287</v>
      </c>
      <c r="B151" s="83" t="str">
        <f>_xlfn.XLOOKUP(Tabla8[[#This Row],[Codigo Area Liquidacion]],TBLAREA[PLANTA],TBLAREA[PROG])</f>
        <v>11</v>
      </c>
      <c r="C151" s="58" t="s">
        <v>11</v>
      </c>
      <c r="D151" s="83" t="str">
        <f>Tabla8[[#This Row],[Numero Documento]]&amp;Tabla8[[#This Row],[PROG]]&amp;LEFT(Tabla8[[#This Row],[Tipo Empleado]],3)</f>
        <v>0011374211811FIJ</v>
      </c>
      <c r="E151" s="82" t="s">
        <v>155</v>
      </c>
      <c r="F151" s="58" t="s">
        <v>151</v>
      </c>
      <c r="G151" s="82" t="s">
        <v>2543</v>
      </c>
      <c r="H151" s="82" t="s">
        <v>1657</v>
      </c>
      <c r="I151" s="59" t="s">
        <v>1428</v>
      </c>
      <c r="J151" s="58" t="s">
        <v>2537</v>
      </c>
      <c r="K151" s="85" t="str">
        <f t="shared" si="2"/>
        <v>M</v>
      </c>
      <c r="L151">
        <v>406</v>
      </c>
    </row>
    <row r="152" spans="1:12">
      <c r="A152" s="77" t="s">
        <v>2172</v>
      </c>
      <c r="B152" s="83" t="str">
        <f>_xlfn.XLOOKUP(Tabla8[[#This Row],[Codigo Area Liquidacion]],TBLAREA[PLANTA],TBLAREA[PROG])</f>
        <v>11</v>
      </c>
      <c r="C152" s="58" t="s">
        <v>11</v>
      </c>
      <c r="D152" s="83" t="str">
        <f>Tabla8[[#This Row],[Numero Documento]]&amp;Tabla8[[#This Row],[PROG]]&amp;LEFT(Tabla8[[#This Row],[Tipo Empleado]],3)</f>
        <v>0011483444311FIJ</v>
      </c>
      <c r="E152" s="82" t="s">
        <v>175</v>
      </c>
      <c r="F152" s="58" t="s">
        <v>145</v>
      </c>
      <c r="G152" s="82" t="s">
        <v>2543</v>
      </c>
      <c r="H152" s="82" t="s">
        <v>1657</v>
      </c>
      <c r="I152" s="59" t="s">
        <v>1428</v>
      </c>
      <c r="J152" s="58" t="s">
        <v>2538</v>
      </c>
      <c r="K152" s="85" t="str">
        <f t="shared" si="2"/>
        <v>F</v>
      </c>
      <c r="L152">
        <v>433</v>
      </c>
    </row>
    <row r="153" spans="1:12">
      <c r="A153" s="77" t="s">
        <v>2695</v>
      </c>
      <c r="B153" s="83" t="str">
        <f>_xlfn.XLOOKUP(Tabla8[[#This Row],[Codigo Area Liquidacion]],TBLAREA[PLANTA],TBLAREA[PROG])</f>
        <v>11</v>
      </c>
      <c r="C153" s="58" t="s">
        <v>11</v>
      </c>
      <c r="D153" s="83" t="str">
        <f>Tabla8[[#This Row],[Numero Documento]]&amp;Tabla8[[#This Row],[PROG]]&amp;LEFT(Tabla8[[#This Row],[Tipo Empleado]],3)</f>
        <v>0011502948011FIJ</v>
      </c>
      <c r="E153" s="82" t="s">
        <v>2694</v>
      </c>
      <c r="F153" s="58" t="s">
        <v>355</v>
      </c>
      <c r="G153" s="82" t="s">
        <v>2543</v>
      </c>
      <c r="H153" s="82" t="s">
        <v>1657</v>
      </c>
      <c r="I153" s="59" t="s">
        <v>1428</v>
      </c>
      <c r="J153" s="58" t="s">
        <v>2537</v>
      </c>
      <c r="K153" s="85" t="str">
        <f t="shared" si="2"/>
        <v>M</v>
      </c>
      <c r="L153">
        <v>439</v>
      </c>
    </row>
    <row r="154" spans="1:12">
      <c r="A154" s="77" t="s">
        <v>2658</v>
      </c>
      <c r="B154" s="83" t="str">
        <f>_xlfn.XLOOKUP(Tabla8[[#This Row],[Codigo Area Liquidacion]],TBLAREA[PLANTA],TBLAREA[PROG])</f>
        <v>11</v>
      </c>
      <c r="C154" s="58" t="s">
        <v>11</v>
      </c>
      <c r="D154" s="83" t="str">
        <f>Tabla8[[#This Row],[Numero Documento]]&amp;Tabla8[[#This Row],[PROG]]&amp;LEFT(Tabla8[[#This Row],[Tipo Empleado]],3)</f>
        <v>0011643231111FIJ</v>
      </c>
      <c r="E154" s="82" t="s">
        <v>2630</v>
      </c>
      <c r="F154" s="58" t="s">
        <v>10</v>
      </c>
      <c r="G154" s="82" t="s">
        <v>2543</v>
      </c>
      <c r="H154" s="82" t="s">
        <v>1657</v>
      </c>
      <c r="I154" s="59" t="s">
        <v>1428</v>
      </c>
      <c r="J154" s="58" t="s">
        <v>2538</v>
      </c>
      <c r="K154" s="85" t="str">
        <f t="shared" si="2"/>
        <v>F</v>
      </c>
      <c r="L154">
        <v>466</v>
      </c>
    </row>
    <row r="155" spans="1:12">
      <c r="A155" s="77" t="s">
        <v>2047</v>
      </c>
      <c r="B155" s="83" t="str">
        <f>_xlfn.XLOOKUP(Tabla8[[#This Row],[Codigo Area Liquidacion]],TBLAREA[PLANTA],TBLAREA[PROG])</f>
        <v>11</v>
      </c>
      <c r="C155" s="58" t="s">
        <v>11</v>
      </c>
      <c r="D155" s="83" t="str">
        <f>Tabla8[[#This Row],[Numero Documento]]&amp;Tabla8[[#This Row],[PROG]]&amp;LEFT(Tabla8[[#This Row],[Tipo Empleado]],3)</f>
        <v>0011791651011FIJ</v>
      </c>
      <c r="E155" s="82" t="s">
        <v>1579</v>
      </c>
      <c r="F155" s="58" t="s">
        <v>138</v>
      </c>
      <c r="G155" s="82" t="s">
        <v>2543</v>
      </c>
      <c r="H155" s="82" t="s">
        <v>1657</v>
      </c>
      <c r="I155" s="59" t="s">
        <v>1428</v>
      </c>
      <c r="J155" s="58" t="s">
        <v>2538</v>
      </c>
      <c r="K155" s="85" t="str">
        <f t="shared" si="2"/>
        <v>F</v>
      </c>
      <c r="L155">
        <v>516</v>
      </c>
    </row>
    <row r="156" spans="1:12">
      <c r="A156" s="77" t="s">
        <v>2261</v>
      </c>
      <c r="B156" s="83" t="str">
        <f>_xlfn.XLOOKUP(Tabla8[[#This Row],[Codigo Area Liquidacion]],TBLAREA[PLANTA],TBLAREA[PROG])</f>
        <v>01</v>
      </c>
      <c r="C156" s="58" t="s">
        <v>2464</v>
      </c>
      <c r="D156" s="83" t="str">
        <f>Tabla8[[#This Row],[Numero Documento]]&amp;Tabla8[[#This Row],[PROG]]&amp;LEFT(Tabla8[[#This Row],[Tipo Empleado]],3)</f>
        <v>0011937771101EMP</v>
      </c>
      <c r="E156" s="82" t="s">
        <v>1377</v>
      </c>
      <c r="F156" s="58" t="s">
        <v>1344</v>
      </c>
      <c r="G156" s="82" t="s">
        <v>2535</v>
      </c>
      <c r="H156" s="82" t="s">
        <v>1657</v>
      </c>
      <c r="I156" s="59" t="s">
        <v>1428</v>
      </c>
      <c r="J156" s="58" t="s">
        <v>2537</v>
      </c>
      <c r="K156" s="85" t="str">
        <f t="shared" si="2"/>
        <v>M</v>
      </c>
      <c r="L156">
        <v>564</v>
      </c>
    </row>
    <row r="157" spans="1:12">
      <c r="A157" s="77" t="s">
        <v>1280</v>
      </c>
      <c r="B157" s="83" t="str">
        <f>_xlfn.XLOOKUP(Tabla8[[#This Row],[Codigo Area Liquidacion]],TBLAREA[PLANTA],TBLAREA[PROG])</f>
        <v>11</v>
      </c>
      <c r="C157" s="58" t="s">
        <v>11</v>
      </c>
      <c r="D157" s="83" t="str">
        <f>Tabla8[[#This Row],[Numero Documento]]&amp;Tabla8[[#This Row],[PROG]]&amp;LEFT(Tabla8[[#This Row],[Tipo Empleado]],3)</f>
        <v>0110001393511FIJ</v>
      </c>
      <c r="E157" s="82" t="s">
        <v>314</v>
      </c>
      <c r="F157" s="58" t="s">
        <v>2546</v>
      </c>
      <c r="G157" s="82" t="s">
        <v>2543</v>
      </c>
      <c r="H157" s="82" t="s">
        <v>1657</v>
      </c>
      <c r="I157" s="59" t="s">
        <v>1428</v>
      </c>
      <c r="J157" s="58" t="s">
        <v>2538</v>
      </c>
      <c r="K157" s="85" t="str">
        <f t="shared" si="2"/>
        <v>F</v>
      </c>
      <c r="L157">
        <v>609</v>
      </c>
    </row>
    <row r="158" spans="1:12">
      <c r="A158" s="77" t="s">
        <v>1319</v>
      </c>
      <c r="B158" s="83" t="str">
        <f>_xlfn.XLOOKUP(Tabla8[[#This Row],[Codigo Area Liquidacion]],TBLAREA[PLANTA],TBLAREA[PROG])</f>
        <v>11</v>
      </c>
      <c r="C158" s="58" t="s">
        <v>11</v>
      </c>
      <c r="D158" s="83" t="str">
        <f>Tabla8[[#This Row],[Numero Documento]]&amp;Tabla8[[#This Row],[PROG]]&amp;LEFT(Tabla8[[#This Row],[Tipo Empleado]],3)</f>
        <v>0120087323811FIJ</v>
      </c>
      <c r="E158" s="82" t="s">
        <v>174</v>
      </c>
      <c r="F158" s="58" t="s">
        <v>10</v>
      </c>
      <c r="G158" s="82" t="s">
        <v>2543</v>
      </c>
      <c r="H158" s="82" t="s">
        <v>1657</v>
      </c>
      <c r="I158" s="59" t="s">
        <v>1428</v>
      </c>
      <c r="J158" s="58" t="s">
        <v>2537</v>
      </c>
      <c r="K158" s="85" t="str">
        <f t="shared" si="2"/>
        <v>M</v>
      </c>
      <c r="L158">
        <v>625</v>
      </c>
    </row>
    <row r="159" spans="1:12">
      <c r="A159" s="77" t="s">
        <v>2060</v>
      </c>
      <c r="B159" s="83" t="str">
        <f>_xlfn.XLOOKUP(Tabla8[[#This Row],[Codigo Area Liquidacion]],TBLAREA[PLANTA],TBLAREA[PROG])</f>
        <v>11</v>
      </c>
      <c r="C159" s="58" t="s">
        <v>11</v>
      </c>
      <c r="D159" s="83" t="str">
        <f>Tabla8[[#This Row],[Numero Documento]]&amp;Tabla8[[#This Row],[PROG]]&amp;LEFT(Tabla8[[#This Row],[Tipo Empleado]],3)</f>
        <v>0260036813411FIJ</v>
      </c>
      <c r="E159" s="82" t="s">
        <v>146</v>
      </c>
      <c r="F159" s="58" t="s">
        <v>147</v>
      </c>
      <c r="G159" s="82" t="s">
        <v>2543</v>
      </c>
      <c r="H159" s="82" t="s">
        <v>1657</v>
      </c>
      <c r="I159" s="59" t="s">
        <v>1428</v>
      </c>
      <c r="J159" s="58" t="s">
        <v>2538</v>
      </c>
      <c r="K159" s="85" t="str">
        <f t="shared" si="2"/>
        <v>F</v>
      </c>
      <c r="L159">
        <v>689</v>
      </c>
    </row>
    <row r="160" spans="1:12">
      <c r="A160" s="77" t="s">
        <v>2040</v>
      </c>
      <c r="B160" s="83" t="str">
        <f>_xlfn.XLOOKUP(Tabla8[[#This Row],[Codigo Area Liquidacion]],TBLAREA[PLANTA],TBLAREA[PROG])</f>
        <v>11</v>
      </c>
      <c r="C160" s="58" t="s">
        <v>11</v>
      </c>
      <c r="D160" s="83" t="str">
        <f>Tabla8[[#This Row],[Numero Documento]]&amp;Tabla8[[#This Row],[PROG]]&amp;LEFT(Tabla8[[#This Row],[Tipo Empleado]],3)</f>
        <v>0260073775911FIJ</v>
      </c>
      <c r="E160" s="82" t="s">
        <v>141</v>
      </c>
      <c r="F160" s="58" t="s">
        <v>143</v>
      </c>
      <c r="G160" s="82" t="s">
        <v>2543</v>
      </c>
      <c r="H160" s="82" t="s">
        <v>1657</v>
      </c>
      <c r="I160" s="59" t="s">
        <v>1428</v>
      </c>
      <c r="J160" s="58" t="s">
        <v>2537</v>
      </c>
      <c r="K160" s="85" t="str">
        <f t="shared" si="2"/>
        <v>M</v>
      </c>
      <c r="L160">
        <v>691</v>
      </c>
    </row>
    <row r="161" spans="1:12">
      <c r="A161" s="77" t="s">
        <v>2102</v>
      </c>
      <c r="B161" s="83" t="str">
        <f>_xlfn.XLOOKUP(Tabla8[[#This Row],[Codigo Area Liquidacion]],TBLAREA[PLANTA],TBLAREA[PROG])</f>
        <v>11</v>
      </c>
      <c r="C161" s="58" t="s">
        <v>11</v>
      </c>
      <c r="D161" s="83" t="str">
        <f>Tabla8[[#This Row],[Numero Documento]]&amp;Tabla8[[#This Row],[PROG]]&amp;LEFT(Tabla8[[#This Row],[Tipo Empleado]],3)</f>
        <v>0310029662711FIJ</v>
      </c>
      <c r="E161" s="82" t="s">
        <v>158</v>
      </c>
      <c r="F161" s="58" t="s">
        <v>149</v>
      </c>
      <c r="G161" s="82" t="s">
        <v>2543</v>
      </c>
      <c r="H161" s="82" t="s">
        <v>1657</v>
      </c>
      <c r="I161" s="59" t="s">
        <v>1428</v>
      </c>
      <c r="J161" s="58" t="s">
        <v>2537</v>
      </c>
      <c r="K161" s="85" t="str">
        <f t="shared" si="2"/>
        <v>M</v>
      </c>
      <c r="L161">
        <v>713</v>
      </c>
    </row>
    <row r="162" spans="1:12">
      <c r="A162" s="77" t="s">
        <v>1294</v>
      </c>
      <c r="B162" s="83" t="str">
        <f>_xlfn.XLOOKUP(Tabla8[[#This Row],[Codigo Area Liquidacion]],TBLAREA[PLANTA],TBLAREA[PROG])</f>
        <v>11</v>
      </c>
      <c r="C162" s="58" t="s">
        <v>11</v>
      </c>
      <c r="D162" s="83" t="str">
        <f>Tabla8[[#This Row],[Numero Documento]]&amp;Tabla8[[#This Row],[PROG]]&amp;LEFT(Tabla8[[#This Row],[Tipo Empleado]],3)</f>
        <v>0520010138311FIJ</v>
      </c>
      <c r="E162" s="82" t="s">
        <v>164</v>
      </c>
      <c r="F162" s="58" t="s">
        <v>165</v>
      </c>
      <c r="G162" s="82" t="s">
        <v>2543</v>
      </c>
      <c r="H162" s="82" t="s">
        <v>1657</v>
      </c>
      <c r="I162" s="59" t="s">
        <v>1428</v>
      </c>
      <c r="J162" s="58" t="s">
        <v>2538</v>
      </c>
      <c r="K162" s="85" t="str">
        <f t="shared" si="2"/>
        <v>F</v>
      </c>
      <c r="L162">
        <v>885</v>
      </c>
    </row>
    <row r="163" spans="1:12">
      <c r="A163" s="77" t="s">
        <v>2061</v>
      </c>
      <c r="B163" s="83" t="str">
        <f>_xlfn.XLOOKUP(Tabla8[[#This Row],[Codigo Area Liquidacion]],TBLAREA[PLANTA],TBLAREA[PROG])</f>
        <v>11</v>
      </c>
      <c r="C163" s="58" t="s">
        <v>11</v>
      </c>
      <c r="D163" s="83" t="str">
        <f>Tabla8[[#This Row],[Numero Documento]]&amp;Tabla8[[#This Row],[PROG]]&amp;LEFT(Tabla8[[#This Row],[Tipo Empleado]],3)</f>
        <v>0540012583611FIJ</v>
      </c>
      <c r="E163" s="82" t="s">
        <v>148</v>
      </c>
      <c r="F163" s="58" t="s">
        <v>8</v>
      </c>
      <c r="G163" s="82" t="s">
        <v>2543</v>
      </c>
      <c r="H163" s="82" t="s">
        <v>1657</v>
      </c>
      <c r="I163" s="59" t="s">
        <v>1428</v>
      </c>
      <c r="J163" s="58" t="s">
        <v>2538</v>
      </c>
      <c r="K163" s="85" t="str">
        <f t="shared" si="2"/>
        <v>F</v>
      </c>
      <c r="L163">
        <v>888</v>
      </c>
    </row>
    <row r="164" spans="1:12">
      <c r="A164" s="77" t="s">
        <v>2090</v>
      </c>
      <c r="B164" s="83" t="str">
        <f>_xlfn.XLOOKUP(Tabla8[[#This Row],[Codigo Area Liquidacion]],TBLAREA[PLANTA],TBLAREA[PROG])</f>
        <v>11</v>
      </c>
      <c r="C164" s="58" t="s">
        <v>11</v>
      </c>
      <c r="D164" s="83" t="str">
        <f>Tabla8[[#This Row],[Numero Documento]]&amp;Tabla8[[#This Row],[PROG]]&amp;LEFT(Tabla8[[#This Row],[Tipo Empleado]],3)</f>
        <v>0710025571511FIJ</v>
      </c>
      <c r="E164" s="82" t="s">
        <v>156</v>
      </c>
      <c r="F164" s="58" t="s">
        <v>32</v>
      </c>
      <c r="G164" s="82" t="s">
        <v>2543</v>
      </c>
      <c r="H164" s="82" t="s">
        <v>1657</v>
      </c>
      <c r="I164" s="59" t="s">
        <v>1428</v>
      </c>
      <c r="J164" s="58" t="s">
        <v>2538</v>
      </c>
      <c r="K164" s="85" t="str">
        <f t="shared" si="2"/>
        <v>F</v>
      </c>
      <c r="L164">
        <v>923</v>
      </c>
    </row>
    <row r="165" spans="1:12">
      <c r="A165" s="77" t="s">
        <v>2146</v>
      </c>
      <c r="B165" s="83" t="str">
        <f>_xlfn.XLOOKUP(Tabla8[[#This Row],[Codigo Area Liquidacion]],TBLAREA[PLANTA],TBLAREA[PROG])</f>
        <v>11</v>
      </c>
      <c r="C165" s="58" t="s">
        <v>11</v>
      </c>
      <c r="D165" s="83" t="str">
        <f>Tabla8[[#This Row],[Numero Documento]]&amp;Tabla8[[#This Row],[PROG]]&amp;LEFT(Tabla8[[#This Row],[Tipo Empleado]],3)</f>
        <v>0860004841011FIJ</v>
      </c>
      <c r="E165" s="82" t="s">
        <v>170</v>
      </c>
      <c r="F165" s="58" t="s">
        <v>160</v>
      </c>
      <c r="G165" s="82" t="s">
        <v>2543</v>
      </c>
      <c r="H165" s="82" t="s">
        <v>1657</v>
      </c>
      <c r="I165" s="59" t="s">
        <v>1428</v>
      </c>
      <c r="J165" s="58" t="s">
        <v>2537</v>
      </c>
      <c r="K165" s="85" t="str">
        <f t="shared" si="2"/>
        <v>M</v>
      </c>
      <c r="L165">
        <v>949</v>
      </c>
    </row>
    <row r="166" spans="1:12">
      <c r="A166" s="77" t="s">
        <v>2235</v>
      </c>
      <c r="B166" s="83" t="str">
        <f>_xlfn.XLOOKUP(Tabla8[[#This Row],[Codigo Area Liquidacion]],TBLAREA[PLANTA],TBLAREA[PROG])</f>
        <v>01</v>
      </c>
      <c r="C166" s="58" t="s">
        <v>2464</v>
      </c>
      <c r="D166" s="83" t="str">
        <f>Tabla8[[#This Row],[Numero Documento]]&amp;Tabla8[[#This Row],[PROG]]&amp;LEFT(Tabla8[[#This Row],[Tipo Empleado]],3)</f>
        <v>2230010438101EMP</v>
      </c>
      <c r="E166" s="82" t="s">
        <v>1370</v>
      </c>
      <c r="F166" s="58" t="s">
        <v>1344</v>
      </c>
      <c r="G166" s="82" t="s">
        <v>2535</v>
      </c>
      <c r="H166" s="82" t="s">
        <v>1657</v>
      </c>
      <c r="I166" s="59" t="s">
        <v>1428</v>
      </c>
      <c r="J166" s="58" t="s">
        <v>2537</v>
      </c>
      <c r="K166" s="85" t="str">
        <f t="shared" si="2"/>
        <v>M</v>
      </c>
      <c r="L166">
        <v>978</v>
      </c>
    </row>
    <row r="167" spans="1:12">
      <c r="A167" s="77" t="s">
        <v>2302</v>
      </c>
      <c r="B167" s="83" t="str">
        <f>_xlfn.XLOOKUP(Tabla8[[#This Row],[Codigo Area Liquidacion]],TBLAREA[PLANTA],TBLAREA[PROG])</f>
        <v>01</v>
      </c>
      <c r="C167" s="58" t="s">
        <v>2464</v>
      </c>
      <c r="D167" s="83" t="str">
        <f>Tabla8[[#This Row],[Numero Documento]]&amp;Tabla8[[#This Row],[PROG]]&amp;LEFT(Tabla8[[#This Row],[Tipo Empleado]],3)</f>
        <v>4020067836101EMP</v>
      </c>
      <c r="E167" s="82" t="s">
        <v>1387</v>
      </c>
      <c r="F167" s="58" t="s">
        <v>1344</v>
      </c>
      <c r="G167" s="82" t="s">
        <v>2535</v>
      </c>
      <c r="H167" s="82" t="s">
        <v>1657</v>
      </c>
      <c r="I167" s="59" t="s">
        <v>1428</v>
      </c>
      <c r="J167" s="58" t="s">
        <v>2537</v>
      </c>
      <c r="K167" s="85" t="str">
        <f t="shared" si="2"/>
        <v>M</v>
      </c>
      <c r="L167">
        <v>1061</v>
      </c>
    </row>
    <row r="168" spans="1:12">
      <c r="A168" s="77" t="s">
        <v>2339</v>
      </c>
      <c r="B168" s="83" t="str">
        <f>_xlfn.XLOOKUP(Tabla8[[#This Row],[Codigo Area Liquidacion]],TBLAREA[PLANTA],TBLAREA[PROG])</f>
        <v>01</v>
      </c>
      <c r="C168" s="58" t="s">
        <v>2464</v>
      </c>
      <c r="D168" s="83" t="str">
        <f>Tabla8[[#This Row],[Numero Documento]]&amp;Tabla8[[#This Row],[PROG]]&amp;LEFT(Tabla8[[#This Row],[Tipo Empleado]],3)</f>
        <v>4021273421001EMP</v>
      </c>
      <c r="E168" s="82" t="s">
        <v>1392</v>
      </c>
      <c r="F168" s="58" t="s">
        <v>1344</v>
      </c>
      <c r="G168" s="82" t="s">
        <v>2535</v>
      </c>
      <c r="H168" s="82" t="s">
        <v>1657</v>
      </c>
      <c r="I168" s="59" t="s">
        <v>1428</v>
      </c>
      <c r="J168" s="58" t="s">
        <v>2538</v>
      </c>
      <c r="K168" s="85" t="str">
        <f t="shared" si="2"/>
        <v>F</v>
      </c>
      <c r="L168">
        <v>1081</v>
      </c>
    </row>
    <row r="169" spans="1:12">
      <c r="A169" s="78" t="s">
        <v>5043</v>
      </c>
      <c r="B169" s="84" t="s">
        <v>2506</v>
      </c>
      <c r="C169" s="58" t="s">
        <v>2696</v>
      </c>
      <c r="D169" s="83" t="str">
        <f>Tabla8[[#This Row],[Numero Documento]]&amp;Tabla8[[#This Row],[PROG]]&amp;LEFT(Tabla8[[#This Row],[Tipo Empleado]],3)</f>
        <v>0011801992601TEM</v>
      </c>
      <c r="E169" s="82" t="s">
        <v>5042</v>
      </c>
      <c r="F169" s="58" t="s">
        <v>100</v>
      </c>
      <c r="G169" s="82" t="s">
        <v>2535</v>
      </c>
      <c r="H169" s="82" t="s">
        <v>1661</v>
      </c>
      <c r="I169" s="59" t="s">
        <v>1430</v>
      </c>
      <c r="J169" s="58" t="s">
        <v>2538</v>
      </c>
      <c r="K169" s="85" t="str">
        <f t="shared" si="2"/>
        <v>F</v>
      </c>
      <c r="L169">
        <v>1238</v>
      </c>
    </row>
    <row r="170" spans="1:12">
      <c r="A170" s="77" t="s">
        <v>1847</v>
      </c>
      <c r="B170" s="83" t="str">
        <f>_xlfn.XLOOKUP(Tabla8[[#This Row],[Codigo Area Liquidacion]],TBLAREA[PLANTA],TBLAREA[PROG])</f>
        <v>01</v>
      </c>
      <c r="C170" s="58" t="s">
        <v>11</v>
      </c>
      <c r="D170" s="83" t="str">
        <f>Tabla8[[#This Row],[Numero Documento]]&amp;Tabla8[[#This Row],[PROG]]&amp;LEFT(Tabla8[[#This Row],[Tipo Empleado]],3)</f>
        <v>0011146011901FIJ</v>
      </c>
      <c r="E170" s="82" t="s">
        <v>183</v>
      </c>
      <c r="F170" s="58" t="s">
        <v>184</v>
      </c>
      <c r="G170" s="82" t="s">
        <v>2535</v>
      </c>
      <c r="H170" s="82" t="s">
        <v>1661</v>
      </c>
      <c r="I170" s="59" t="s">
        <v>1430</v>
      </c>
      <c r="J170" s="58" t="s">
        <v>2538</v>
      </c>
      <c r="K170" s="85" t="str">
        <f t="shared" si="2"/>
        <v>F</v>
      </c>
      <c r="L170">
        <v>346</v>
      </c>
    </row>
    <row r="171" spans="1:12">
      <c r="A171" s="77" t="s">
        <v>1906</v>
      </c>
      <c r="B171" s="83" t="str">
        <f>_xlfn.XLOOKUP(Tabla8[[#This Row],[Codigo Area Liquidacion]],TBLAREA[PLANTA],TBLAREA[PROG])</f>
        <v>01</v>
      </c>
      <c r="C171" s="58" t="s">
        <v>11</v>
      </c>
      <c r="D171" s="83" t="str">
        <f>Tabla8[[#This Row],[Numero Documento]]&amp;Tabla8[[#This Row],[PROG]]&amp;LEFT(Tabla8[[#This Row],[Tipo Empleado]],3)</f>
        <v>0011567316201FIJ</v>
      </c>
      <c r="E171" s="82" t="s">
        <v>1052</v>
      </c>
      <c r="F171" s="58" t="s">
        <v>588</v>
      </c>
      <c r="G171" s="82" t="s">
        <v>2535</v>
      </c>
      <c r="H171" s="82" t="s">
        <v>1661</v>
      </c>
      <c r="I171" s="59" t="s">
        <v>1430</v>
      </c>
      <c r="J171" s="58" t="s">
        <v>2537</v>
      </c>
      <c r="K171" s="85" t="str">
        <f t="shared" si="2"/>
        <v>M</v>
      </c>
      <c r="L171">
        <v>452</v>
      </c>
    </row>
    <row r="172" spans="1:12">
      <c r="A172" s="77" t="s">
        <v>1811</v>
      </c>
      <c r="B172" s="83" t="str">
        <f>_xlfn.XLOOKUP(Tabla8[[#This Row],[Codigo Area Liquidacion]],TBLAREA[PLANTA],TBLAREA[PROG])</f>
        <v>01</v>
      </c>
      <c r="C172" s="58" t="s">
        <v>11</v>
      </c>
      <c r="D172" s="83" t="str">
        <f>Tabla8[[#This Row],[Numero Documento]]&amp;Tabla8[[#This Row],[PROG]]&amp;LEFT(Tabla8[[#This Row],[Tipo Empleado]],3)</f>
        <v>0011852896701FIJ</v>
      </c>
      <c r="E172" s="82" t="s">
        <v>893</v>
      </c>
      <c r="F172" s="58" t="s">
        <v>894</v>
      </c>
      <c r="G172" s="82" t="s">
        <v>2535</v>
      </c>
      <c r="H172" s="82" t="s">
        <v>1661</v>
      </c>
      <c r="I172" s="59" t="s">
        <v>1430</v>
      </c>
      <c r="J172" s="58" t="s">
        <v>2537</v>
      </c>
      <c r="K172" s="85" t="str">
        <f t="shared" si="2"/>
        <v>M</v>
      </c>
      <c r="L172">
        <v>537</v>
      </c>
    </row>
    <row r="173" spans="1:12">
      <c r="A173" s="77" t="s">
        <v>1104</v>
      </c>
      <c r="B173" s="83" t="str">
        <f>_xlfn.XLOOKUP(Tabla8[[#This Row],[Codigo Area Liquidacion]],TBLAREA[PLANTA],TBLAREA[PROG])</f>
        <v>01</v>
      </c>
      <c r="C173" s="58" t="s">
        <v>11</v>
      </c>
      <c r="D173" s="83" t="str">
        <f>Tabla8[[#This Row],[Numero Documento]]&amp;Tabla8[[#This Row],[PROG]]&amp;LEFT(Tabla8[[#This Row],[Tipo Empleado]],3)</f>
        <v>0600009051101FIJ</v>
      </c>
      <c r="E173" s="82" t="s">
        <v>180</v>
      </c>
      <c r="F173" s="58" t="s">
        <v>182</v>
      </c>
      <c r="G173" s="82" t="s">
        <v>2535</v>
      </c>
      <c r="H173" s="82" t="s">
        <v>1661</v>
      </c>
      <c r="I173" s="59" t="s">
        <v>1430</v>
      </c>
      <c r="J173" s="58" t="s">
        <v>2538</v>
      </c>
      <c r="K173" s="85" t="str">
        <f t="shared" si="2"/>
        <v>F</v>
      </c>
      <c r="L173">
        <v>911</v>
      </c>
    </row>
    <row r="174" spans="1:12">
      <c r="A174" s="77" t="s">
        <v>2342</v>
      </c>
      <c r="B174" s="83" t="str">
        <f>_xlfn.XLOOKUP(Tabla8[[#This Row],[Codigo Area Liquidacion]],TBLAREA[PLANTA],TBLAREA[PROG])</f>
        <v>01</v>
      </c>
      <c r="C174" s="58" t="s">
        <v>2464</v>
      </c>
      <c r="D174" s="83" t="str">
        <f>Tabla8[[#This Row],[Numero Documento]]&amp;Tabla8[[#This Row],[PROG]]&amp;LEFT(Tabla8[[#This Row],[Tipo Empleado]],3)</f>
        <v>2230025377401EMP</v>
      </c>
      <c r="E174" s="82" t="s">
        <v>2542</v>
      </c>
      <c r="F174" s="58" t="s">
        <v>100</v>
      </c>
      <c r="G174" s="82" t="s">
        <v>2535</v>
      </c>
      <c r="H174" s="82" t="s">
        <v>1661</v>
      </c>
      <c r="I174" s="59" t="s">
        <v>1430</v>
      </c>
      <c r="J174" s="58" t="s">
        <v>2538</v>
      </c>
      <c r="K174" s="85" t="str">
        <f t="shared" si="2"/>
        <v>F</v>
      </c>
      <c r="L174">
        <v>983</v>
      </c>
    </row>
    <row r="175" spans="1:12">
      <c r="A175" s="77" t="s">
        <v>1755</v>
      </c>
      <c r="B175" s="83" t="str">
        <f>_xlfn.XLOOKUP(Tabla8[[#This Row],[Codigo Area Liquidacion]],TBLAREA[PLANTA],TBLAREA[PROG])</f>
        <v>01</v>
      </c>
      <c r="C175" s="58" t="s">
        <v>11</v>
      </c>
      <c r="D175" s="83" t="str">
        <f>Tabla8[[#This Row],[Numero Documento]]&amp;Tabla8[[#This Row],[PROG]]&amp;LEFT(Tabla8[[#This Row],[Tipo Empleado]],3)</f>
        <v>2250078643301FIJ</v>
      </c>
      <c r="E175" s="82" t="s">
        <v>1642</v>
      </c>
      <c r="F175" s="58" t="s">
        <v>355</v>
      </c>
      <c r="G175" s="82" t="s">
        <v>2535</v>
      </c>
      <c r="H175" s="82" t="s">
        <v>1661</v>
      </c>
      <c r="I175" s="59" t="s">
        <v>1430</v>
      </c>
      <c r="J175" s="58" t="s">
        <v>2537</v>
      </c>
      <c r="K175" s="85" t="str">
        <f t="shared" si="2"/>
        <v>M</v>
      </c>
      <c r="L175">
        <v>1044</v>
      </c>
    </row>
    <row r="176" spans="1:12">
      <c r="A176" s="77" t="s">
        <v>2880</v>
      </c>
      <c r="B176" s="83" t="str">
        <f>_xlfn.XLOOKUP(Tabla8[[#This Row],[Codigo Area Liquidacion]],TBLAREA[PLANTA],TBLAREA[PROG])</f>
        <v>01</v>
      </c>
      <c r="C176" s="58" t="s">
        <v>2464</v>
      </c>
      <c r="D176" s="83" t="str">
        <f>Tabla8[[#This Row],[Numero Documento]]&amp;Tabla8[[#This Row],[PROG]]&amp;LEFT(Tabla8[[#This Row],[Tipo Empleado]],3)</f>
        <v>4021319340801EMP</v>
      </c>
      <c r="E176" s="82" t="s">
        <v>2879</v>
      </c>
      <c r="F176" s="58" t="s">
        <v>2586</v>
      </c>
      <c r="G176" s="82" t="s">
        <v>2535</v>
      </c>
      <c r="H176" s="82" t="s">
        <v>1661</v>
      </c>
      <c r="I176" s="59" t="s">
        <v>1430</v>
      </c>
      <c r="J176" s="58" t="s">
        <v>2538</v>
      </c>
      <c r="K176" s="85" t="str">
        <f t="shared" si="2"/>
        <v>F</v>
      </c>
      <c r="L176">
        <v>1084</v>
      </c>
    </row>
    <row r="177" spans="1:12">
      <c r="A177" s="77" t="s">
        <v>2236</v>
      </c>
      <c r="B177" s="83" t="str">
        <f>_xlfn.XLOOKUP(Tabla8[[#This Row],[Codigo Area Liquidacion]],TBLAREA[PLANTA],TBLAREA[PROG])</f>
        <v>01</v>
      </c>
      <c r="C177" s="58" t="s">
        <v>2464</v>
      </c>
      <c r="D177" s="83" t="str">
        <f>Tabla8[[#This Row],[Numero Documento]]&amp;Tabla8[[#This Row],[PROG]]&amp;LEFT(Tabla8[[#This Row],[Tipo Empleado]],3)</f>
        <v>4022306948101EMP</v>
      </c>
      <c r="E177" s="82" t="s">
        <v>977</v>
      </c>
      <c r="F177" s="58" t="s">
        <v>254</v>
      </c>
      <c r="G177" s="82" t="s">
        <v>2535</v>
      </c>
      <c r="H177" s="82" t="s">
        <v>1661</v>
      </c>
      <c r="I177" s="59" t="s">
        <v>1430</v>
      </c>
      <c r="J177" s="58" t="s">
        <v>2538</v>
      </c>
      <c r="K177" s="85" t="str">
        <f t="shared" si="2"/>
        <v>F</v>
      </c>
      <c r="L177">
        <v>1141</v>
      </c>
    </row>
    <row r="178" spans="1:12">
      <c r="A178" s="77" t="s">
        <v>1836</v>
      </c>
      <c r="B178" s="83" t="str">
        <f>_xlfn.XLOOKUP(Tabla8[[#This Row],[Codigo Area Liquidacion]],TBLAREA[PLANTA],TBLAREA[PROG])</f>
        <v>01</v>
      </c>
      <c r="C178" s="58" t="s">
        <v>11</v>
      </c>
      <c r="D178" s="83" t="str">
        <f>Tabla8[[#This Row],[Numero Documento]]&amp;Tabla8[[#This Row],[PROG]]&amp;LEFT(Tabla8[[#This Row],[Tipo Empleado]],3)</f>
        <v>0010086547601FIJ</v>
      </c>
      <c r="E178" s="82" t="s">
        <v>896</v>
      </c>
      <c r="F178" s="58" t="s">
        <v>138</v>
      </c>
      <c r="G178" s="82" t="s">
        <v>2535</v>
      </c>
      <c r="H178" s="82" t="s">
        <v>1667</v>
      </c>
      <c r="I178" s="59" t="s">
        <v>1459</v>
      </c>
      <c r="J178" s="58" t="s">
        <v>2538</v>
      </c>
      <c r="K178" s="85" t="str">
        <f t="shared" si="2"/>
        <v>F</v>
      </c>
      <c r="L178">
        <v>66</v>
      </c>
    </row>
    <row r="179" spans="1:12">
      <c r="A179" s="77" t="s">
        <v>2353</v>
      </c>
      <c r="B179" s="83" t="str">
        <f>_xlfn.XLOOKUP(Tabla8[[#This Row],[Codigo Area Liquidacion]],TBLAREA[PLANTA],TBLAREA[PROG])</f>
        <v>01</v>
      </c>
      <c r="C179" s="58" t="s">
        <v>2473</v>
      </c>
      <c r="D179" s="83" t="str">
        <f>Tabla8[[#This Row],[Numero Documento]]&amp;Tabla8[[#This Row],[PROG]]&amp;LEFT(Tabla8[[#This Row],[Tipo Empleado]],3)</f>
        <v>0010012281101TRA</v>
      </c>
      <c r="E179" s="82" t="s">
        <v>849</v>
      </c>
      <c r="F179" s="58" t="s">
        <v>187</v>
      </c>
      <c r="G179" s="82" t="s">
        <v>2535</v>
      </c>
      <c r="H179" s="82" t="s">
        <v>186</v>
      </c>
      <c r="I179" s="59" t="s">
        <v>1464</v>
      </c>
      <c r="J179" s="58" t="s">
        <v>2537</v>
      </c>
      <c r="K179" s="85" t="str">
        <f t="shared" si="2"/>
        <v>M</v>
      </c>
      <c r="L179">
        <v>16</v>
      </c>
    </row>
    <row r="180" spans="1:12">
      <c r="A180" s="77" t="s">
        <v>2354</v>
      </c>
      <c r="B180" s="83" t="str">
        <f>_xlfn.XLOOKUP(Tabla8[[#This Row],[Codigo Area Liquidacion]],TBLAREA[PLANTA],TBLAREA[PROG])</f>
        <v>01</v>
      </c>
      <c r="C180" s="58" t="s">
        <v>2473</v>
      </c>
      <c r="D180" s="83" t="str">
        <f>Tabla8[[#This Row],[Numero Documento]]&amp;Tabla8[[#This Row],[PROG]]&amp;LEFT(Tabla8[[#This Row],[Tipo Empleado]],3)</f>
        <v>0010034457101TRA</v>
      </c>
      <c r="E180" s="82" t="s">
        <v>850</v>
      </c>
      <c r="F180" s="58" t="s">
        <v>456</v>
      </c>
      <c r="G180" s="82" t="s">
        <v>2535</v>
      </c>
      <c r="H180" s="82" t="s">
        <v>186</v>
      </c>
      <c r="I180" s="59" t="s">
        <v>1464</v>
      </c>
      <c r="J180" s="58" t="s">
        <v>2537</v>
      </c>
      <c r="K180" s="85" t="str">
        <f t="shared" si="2"/>
        <v>M</v>
      </c>
      <c r="L180">
        <v>28</v>
      </c>
    </row>
    <row r="181" spans="1:12">
      <c r="A181" s="77" t="s">
        <v>1099</v>
      </c>
      <c r="B181" s="83" t="str">
        <f>_xlfn.XLOOKUP(Tabla8[[#This Row],[Codigo Area Liquidacion]],TBLAREA[PLANTA],TBLAREA[PROG])</f>
        <v>01</v>
      </c>
      <c r="C181" s="58" t="s">
        <v>11</v>
      </c>
      <c r="D181" s="83" t="str">
        <f>Tabla8[[#This Row],[Numero Documento]]&amp;Tabla8[[#This Row],[PROG]]&amp;LEFT(Tabla8[[#This Row],[Tipo Empleado]],3)</f>
        <v>0010464126101FIJ</v>
      </c>
      <c r="E181" s="82" t="s">
        <v>185</v>
      </c>
      <c r="F181" s="58" t="s">
        <v>1652</v>
      </c>
      <c r="G181" s="82" t="s">
        <v>2535</v>
      </c>
      <c r="H181" s="82" t="s">
        <v>186</v>
      </c>
      <c r="I181" s="59" t="s">
        <v>1464</v>
      </c>
      <c r="J181" s="58" t="s">
        <v>2538</v>
      </c>
      <c r="K181" s="85" t="str">
        <f t="shared" si="2"/>
        <v>F</v>
      </c>
      <c r="L181">
        <v>195</v>
      </c>
    </row>
    <row r="182" spans="1:12">
      <c r="A182" s="77" t="s">
        <v>3226</v>
      </c>
      <c r="B182" s="83" t="str">
        <f>_xlfn.XLOOKUP(Tabla8[[#This Row],[Codigo Area Liquidacion]],TBLAREA[PLANTA],TBLAREA[PROG])</f>
        <v>01</v>
      </c>
      <c r="C182" s="58" t="s">
        <v>3168</v>
      </c>
      <c r="D182" s="83" t="str">
        <f>Tabla8[[#This Row],[Numero Documento]]&amp;Tabla8[[#This Row],[PROG]]&amp;LEFT(Tabla8[[#This Row],[Tipo Empleado]],3)</f>
        <v>0011662924701PER</v>
      </c>
      <c r="E182" s="82" t="s">
        <v>3229</v>
      </c>
      <c r="F182" s="58" t="s">
        <v>82</v>
      </c>
      <c r="G182" s="82" t="s">
        <v>2535</v>
      </c>
      <c r="H182" s="82" t="s">
        <v>186</v>
      </c>
      <c r="I182" s="59" t="s">
        <v>1464</v>
      </c>
      <c r="J182" s="58" t="s">
        <v>2537</v>
      </c>
      <c r="K182" s="85" t="str">
        <f t="shared" si="2"/>
        <v>M</v>
      </c>
      <c r="L182">
        <v>473</v>
      </c>
    </row>
    <row r="183" spans="1:12">
      <c r="A183" s="77" t="s">
        <v>2267</v>
      </c>
      <c r="B183" s="83" t="str">
        <f>_xlfn.XLOOKUP(Tabla8[[#This Row],[Codigo Area Liquidacion]],TBLAREA[PLANTA],TBLAREA[PROG])</f>
        <v>01</v>
      </c>
      <c r="C183" s="58" t="s">
        <v>2464</v>
      </c>
      <c r="D183" s="83" t="str">
        <f>Tabla8[[#This Row],[Numero Documento]]&amp;Tabla8[[#This Row],[PROG]]&amp;LEFT(Tabla8[[#This Row],[Tipo Empleado]],3)</f>
        <v>2230099700801EMP</v>
      </c>
      <c r="E183" s="82" t="s">
        <v>1628</v>
      </c>
      <c r="F183" s="58" t="s">
        <v>129</v>
      </c>
      <c r="G183" s="82" t="s">
        <v>2535</v>
      </c>
      <c r="H183" s="82" t="s">
        <v>186</v>
      </c>
      <c r="I183" s="59" t="s">
        <v>1464</v>
      </c>
      <c r="J183" s="58" t="s">
        <v>2537</v>
      </c>
      <c r="K183" s="85" t="str">
        <f t="shared" si="2"/>
        <v>M</v>
      </c>
      <c r="L183">
        <v>997</v>
      </c>
    </row>
    <row r="184" spans="1:12">
      <c r="A184" s="77" t="s">
        <v>3227</v>
      </c>
      <c r="B184" s="83" t="str">
        <f>_xlfn.XLOOKUP(Tabla8[[#This Row],[Codigo Area Liquidacion]],TBLAREA[PLANTA],TBLAREA[PROG])</f>
        <v>01</v>
      </c>
      <c r="C184" s="58" t="s">
        <v>3168</v>
      </c>
      <c r="D184" s="83" t="str">
        <f>Tabla8[[#This Row],[Numero Documento]]&amp;Tabla8[[#This Row],[PROG]]&amp;LEFT(Tabla8[[#This Row],[Tipo Empleado]],3)</f>
        <v>4023446983701PER</v>
      </c>
      <c r="E184" s="82" t="s">
        <v>3231</v>
      </c>
      <c r="F184" s="58" t="s">
        <v>82</v>
      </c>
      <c r="G184" s="82" t="s">
        <v>2535</v>
      </c>
      <c r="H184" s="82" t="s">
        <v>186</v>
      </c>
      <c r="I184" s="59" t="s">
        <v>1464</v>
      </c>
      <c r="J184" s="58" t="s">
        <v>2538</v>
      </c>
      <c r="K184" s="85" t="str">
        <f t="shared" si="2"/>
        <v>F</v>
      </c>
      <c r="L184">
        <v>1206</v>
      </c>
    </row>
    <row r="185" spans="1:12">
      <c r="A185" s="77" t="s">
        <v>1085</v>
      </c>
      <c r="B185" s="83" t="str">
        <f>_xlfn.XLOOKUP(Tabla8[[#This Row],[Codigo Area Liquidacion]],TBLAREA[PLANTA],TBLAREA[PROG])</f>
        <v>01</v>
      </c>
      <c r="C185" s="58" t="s">
        <v>11</v>
      </c>
      <c r="D185" s="83" t="str">
        <f>Tabla8[[#This Row],[Numero Documento]]&amp;Tabla8[[#This Row],[PROG]]&amp;LEFT(Tabla8[[#This Row],[Tipo Empleado]],3)</f>
        <v>0010306244401FIJ</v>
      </c>
      <c r="E185" s="82" t="s">
        <v>191</v>
      </c>
      <c r="F185" s="58" t="s">
        <v>192</v>
      </c>
      <c r="G185" s="82" t="s">
        <v>2535</v>
      </c>
      <c r="H185" s="82" t="s">
        <v>189</v>
      </c>
      <c r="I185" s="59" t="s">
        <v>1457</v>
      </c>
      <c r="J185" s="58" t="s">
        <v>2537</v>
      </c>
      <c r="K185" s="85" t="str">
        <f t="shared" si="2"/>
        <v>M</v>
      </c>
      <c r="L185">
        <v>153</v>
      </c>
    </row>
    <row r="186" spans="1:12">
      <c r="A186" s="77" t="s">
        <v>1761</v>
      </c>
      <c r="B186" s="83" t="str">
        <f>_xlfn.XLOOKUP(Tabla8[[#This Row],[Codigo Area Liquidacion]],TBLAREA[PLANTA],TBLAREA[PROG])</f>
        <v>01</v>
      </c>
      <c r="C186" s="58" t="s">
        <v>11</v>
      </c>
      <c r="D186" s="83" t="str">
        <f>Tabla8[[#This Row],[Numero Documento]]&amp;Tabla8[[#This Row],[PROG]]&amp;LEFT(Tabla8[[#This Row],[Tipo Empleado]],3)</f>
        <v>0010426807301FIJ</v>
      </c>
      <c r="E186" s="82" t="s">
        <v>195</v>
      </c>
      <c r="F186" s="58" t="s">
        <v>90</v>
      </c>
      <c r="G186" s="82" t="s">
        <v>2535</v>
      </c>
      <c r="H186" s="82" t="s">
        <v>189</v>
      </c>
      <c r="I186" s="59" t="s">
        <v>1457</v>
      </c>
      <c r="J186" s="58" t="s">
        <v>2537</v>
      </c>
      <c r="K186" s="85" t="str">
        <f t="shared" si="2"/>
        <v>M</v>
      </c>
      <c r="L186">
        <v>189</v>
      </c>
    </row>
    <row r="187" spans="1:12">
      <c r="A187" s="77" t="s">
        <v>1762</v>
      </c>
      <c r="B187" s="83" t="str">
        <f>_xlfn.XLOOKUP(Tabla8[[#This Row],[Codigo Area Liquidacion]],TBLAREA[PLANTA],TBLAREA[PROG])</f>
        <v>01</v>
      </c>
      <c r="C187" s="58" t="s">
        <v>11</v>
      </c>
      <c r="D187" s="83" t="str">
        <f>Tabla8[[#This Row],[Numero Documento]]&amp;Tabla8[[#This Row],[PROG]]&amp;LEFT(Tabla8[[#This Row],[Tipo Empleado]],3)</f>
        <v>0010469262901FIJ</v>
      </c>
      <c r="E187" s="82" t="s">
        <v>544</v>
      </c>
      <c r="F187" s="58" t="s">
        <v>545</v>
      </c>
      <c r="G187" s="82" t="s">
        <v>2535</v>
      </c>
      <c r="H187" s="82" t="s">
        <v>189</v>
      </c>
      <c r="I187" s="59" t="s">
        <v>1457</v>
      </c>
      <c r="J187" s="58" t="s">
        <v>2537</v>
      </c>
      <c r="K187" s="85" t="str">
        <f t="shared" si="2"/>
        <v>M</v>
      </c>
      <c r="L187">
        <v>196</v>
      </c>
    </row>
    <row r="188" spans="1:12">
      <c r="A188" s="77" t="s">
        <v>1730</v>
      </c>
      <c r="B188" s="83" t="str">
        <f>_xlfn.XLOOKUP(Tabla8[[#This Row],[Codigo Area Liquidacion]],TBLAREA[PLANTA],TBLAREA[PROG])</f>
        <v>01</v>
      </c>
      <c r="C188" s="58" t="s">
        <v>11</v>
      </c>
      <c r="D188" s="83" t="str">
        <f>Tabla8[[#This Row],[Numero Documento]]&amp;Tabla8[[#This Row],[PROG]]&amp;LEFT(Tabla8[[#This Row],[Tipo Empleado]],3)</f>
        <v>0010855983201FIJ</v>
      </c>
      <c r="E188" s="82" t="s">
        <v>193</v>
      </c>
      <c r="F188" s="58" t="s">
        <v>194</v>
      </c>
      <c r="G188" s="82" t="s">
        <v>2535</v>
      </c>
      <c r="H188" s="82" t="s">
        <v>189</v>
      </c>
      <c r="I188" s="59" t="s">
        <v>1457</v>
      </c>
      <c r="J188" s="58" t="s">
        <v>2537</v>
      </c>
      <c r="K188" s="85" t="str">
        <f t="shared" si="2"/>
        <v>M</v>
      </c>
      <c r="L188">
        <v>268</v>
      </c>
    </row>
    <row r="189" spans="1:12">
      <c r="A189" s="77" t="s">
        <v>1783</v>
      </c>
      <c r="B189" s="83" t="str">
        <f>_xlfn.XLOOKUP(Tabla8[[#This Row],[Codigo Area Liquidacion]],TBLAREA[PLANTA],TBLAREA[PROG])</f>
        <v>01</v>
      </c>
      <c r="C189" s="58" t="s">
        <v>11</v>
      </c>
      <c r="D189" s="83" t="str">
        <f>Tabla8[[#This Row],[Numero Documento]]&amp;Tabla8[[#This Row],[PROG]]&amp;LEFT(Tabla8[[#This Row],[Tipo Empleado]],3)</f>
        <v>0010904513801FIJ</v>
      </c>
      <c r="E189" s="82" t="s">
        <v>196</v>
      </c>
      <c r="F189" s="58" t="s">
        <v>90</v>
      </c>
      <c r="G189" s="82" t="s">
        <v>2535</v>
      </c>
      <c r="H189" s="82" t="s">
        <v>189</v>
      </c>
      <c r="I189" s="59" t="s">
        <v>1457</v>
      </c>
      <c r="J189" s="58" t="s">
        <v>2537</v>
      </c>
      <c r="K189" s="85" t="str">
        <f t="shared" si="2"/>
        <v>M</v>
      </c>
      <c r="L189">
        <v>283</v>
      </c>
    </row>
    <row r="190" spans="1:12">
      <c r="A190" s="77" t="s">
        <v>1937</v>
      </c>
      <c r="B190" s="83" t="str">
        <f>_xlfn.XLOOKUP(Tabla8[[#This Row],[Codigo Area Liquidacion]],TBLAREA[PLANTA],TBLAREA[PROG])</f>
        <v>01</v>
      </c>
      <c r="C190" s="58" t="s">
        <v>11</v>
      </c>
      <c r="D190" s="83" t="str">
        <f>Tabla8[[#This Row],[Numero Documento]]&amp;Tabla8[[#This Row],[PROG]]&amp;LEFT(Tabla8[[#This Row],[Tipo Empleado]],3)</f>
        <v>0011353340001FIJ</v>
      </c>
      <c r="E190" s="82" t="s">
        <v>955</v>
      </c>
      <c r="F190" s="58" t="s">
        <v>10</v>
      </c>
      <c r="G190" s="82" t="s">
        <v>2535</v>
      </c>
      <c r="H190" s="82" t="s">
        <v>189</v>
      </c>
      <c r="I190" s="59" t="s">
        <v>1457</v>
      </c>
      <c r="J190" s="58" t="s">
        <v>2538</v>
      </c>
      <c r="K190" s="85" t="str">
        <f t="shared" si="2"/>
        <v>F</v>
      </c>
      <c r="L190">
        <v>402</v>
      </c>
    </row>
    <row r="191" spans="1:12">
      <c r="A191" s="77" t="s">
        <v>2793</v>
      </c>
      <c r="B191" s="83" t="str">
        <f>_xlfn.XLOOKUP(Tabla8[[#This Row],[Codigo Area Liquidacion]],TBLAREA[PLANTA],TBLAREA[PROG])</f>
        <v>01</v>
      </c>
      <c r="C191" s="58" t="s">
        <v>2464</v>
      </c>
      <c r="D191" s="83" t="str">
        <f>Tabla8[[#This Row],[Numero Documento]]&amp;Tabla8[[#This Row],[PROG]]&amp;LEFT(Tabla8[[#This Row],[Tipo Empleado]],3)</f>
        <v>0011438829101EMP</v>
      </c>
      <c r="E191" s="82" t="s">
        <v>3040</v>
      </c>
      <c r="F191" s="58" t="s">
        <v>192</v>
      </c>
      <c r="G191" s="82" t="s">
        <v>2535</v>
      </c>
      <c r="H191" s="82" t="s">
        <v>189</v>
      </c>
      <c r="I191" s="59" t="s">
        <v>1457</v>
      </c>
      <c r="J191" s="58" t="s">
        <v>2538</v>
      </c>
      <c r="K191" s="85" t="str">
        <f t="shared" si="2"/>
        <v>F</v>
      </c>
      <c r="L191">
        <v>427</v>
      </c>
    </row>
    <row r="192" spans="1:12">
      <c r="A192" s="77" t="s">
        <v>2973</v>
      </c>
      <c r="B192" s="83" t="str">
        <f>_xlfn.XLOOKUP(Tabla8[[#This Row],[Codigo Area Liquidacion]],TBLAREA[PLANTA],TBLAREA[PROG])</f>
        <v>01</v>
      </c>
      <c r="C192" s="58" t="s">
        <v>2464</v>
      </c>
      <c r="D192" s="83" t="str">
        <f>Tabla8[[#This Row],[Numero Documento]]&amp;Tabla8[[#This Row],[PROG]]&amp;LEFT(Tabla8[[#This Row],[Tipo Empleado]],3)</f>
        <v>0011545615401EMP</v>
      </c>
      <c r="E192" s="82" t="s">
        <v>2972</v>
      </c>
      <c r="F192" s="58" t="s">
        <v>129</v>
      </c>
      <c r="G192" s="82" t="s">
        <v>2535</v>
      </c>
      <c r="H192" s="82" t="s">
        <v>189</v>
      </c>
      <c r="I192" s="59" t="s">
        <v>1457</v>
      </c>
      <c r="J192" s="58" t="s">
        <v>2537</v>
      </c>
      <c r="K192" s="85" t="str">
        <f t="shared" si="2"/>
        <v>M</v>
      </c>
      <c r="L192">
        <v>448</v>
      </c>
    </row>
    <row r="193" spans="1:12">
      <c r="A193" s="77" t="s">
        <v>1954</v>
      </c>
      <c r="B193" s="83" t="str">
        <f>_xlfn.XLOOKUP(Tabla8[[#This Row],[Codigo Area Liquidacion]],TBLAREA[PLANTA],TBLAREA[PROG])</f>
        <v>01</v>
      </c>
      <c r="C193" s="58" t="s">
        <v>11</v>
      </c>
      <c r="D193" s="83" t="str">
        <f>Tabla8[[#This Row],[Numero Documento]]&amp;Tabla8[[#This Row],[PROG]]&amp;LEFT(Tabla8[[#This Row],[Tipo Empleado]],3)</f>
        <v>0011814510101FIJ</v>
      </c>
      <c r="E193" s="82" t="s">
        <v>995</v>
      </c>
      <c r="F193" s="58" t="s">
        <v>355</v>
      </c>
      <c r="G193" s="82" t="s">
        <v>2535</v>
      </c>
      <c r="H193" s="82" t="s">
        <v>189</v>
      </c>
      <c r="I193" s="59" t="s">
        <v>1457</v>
      </c>
      <c r="J193" s="58" t="s">
        <v>2537</v>
      </c>
      <c r="K193" s="85" t="str">
        <f t="shared" si="2"/>
        <v>M</v>
      </c>
      <c r="L193">
        <v>522</v>
      </c>
    </row>
    <row r="194" spans="1:12">
      <c r="A194" s="77" t="s">
        <v>2836</v>
      </c>
      <c r="B194" s="83" t="str">
        <f>_xlfn.XLOOKUP(Tabla8[[#This Row],[Codigo Area Liquidacion]],TBLAREA[PLANTA],TBLAREA[PROG])</f>
        <v>01</v>
      </c>
      <c r="C194" s="58" t="s">
        <v>2464</v>
      </c>
      <c r="D194" s="83" t="str">
        <f>Tabla8[[#This Row],[Numero Documento]]&amp;Tabla8[[#This Row],[PROG]]&amp;LEFT(Tabla8[[#This Row],[Tipo Empleado]],3)</f>
        <v>0310259752701EMP</v>
      </c>
      <c r="E194" s="82" t="s">
        <v>2835</v>
      </c>
      <c r="F194" s="58" t="s">
        <v>256</v>
      </c>
      <c r="G194" s="82" t="s">
        <v>2535</v>
      </c>
      <c r="H194" s="82" t="s">
        <v>189</v>
      </c>
      <c r="I194" s="59" t="s">
        <v>1457</v>
      </c>
      <c r="J194" s="58" t="s">
        <v>2537</v>
      </c>
      <c r="K194" s="85" t="str">
        <f t="shared" si="2"/>
        <v>M</v>
      </c>
      <c r="L194">
        <v>763</v>
      </c>
    </row>
    <row r="195" spans="1:12">
      <c r="A195" s="77" t="s">
        <v>2967</v>
      </c>
      <c r="B195" s="83" t="str">
        <f>_xlfn.XLOOKUP(Tabla8[[#This Row],[Codigo Area Liquidacion]],TBLAREA[PLANTA],TBLAREA[PROG])</f>
        <v>01</v>
      </c>
      <c r="C195" s="58" t="s">
        <v>2464</v>
      </c>
      <c r="D195" s="83" t="str">
        <f>Tabla8[[#This Row],[Numero Documento]]&amp;Tabla8[[#This Row],[PROG]]&amp;LEFT(Tabla8[[#This Row],[Tipo Empleado]],3)</f>
        <v>4020058304101EMP</v>
      </c>
      <c r="E195" s="82" t="s">
        <v>2966</v>
      </c>
      <c r="F195" s="58" t="s">
        <v>446</v>
      </c>
      <c r="G195" s="82" t="s">
        <v>2535</v>
      </c>
      <c r="H195" s="82" t="s">
        <v>189</v>
      </c>
      <c r="I195" s="59" t="s">
        <v>1457</v>
      </c>
      <c r="J195" s="58" t="s">
        <v>2538</v>
      </c>
      <c r="K195" s="85" t="str">
        <f t="shared" si="2"/>
        <v>F</v>
      </c>
      <c r="L195">
        <v>1058</v>
      </c>
    </row>
    <row r="196" spans="1:12">
      <c r="A196" s="77" t="s">
        <v>3029</v>
      </c>
      <c r="B196" s="83" t="str">
        <f>_xlfn.XLOOKUP(Tabla8[[#This Row],[Codigo Area Liquidacion]],TBLAREA[PLANTA],TBLAREA[PROG])</f>
        <v>01</v>
      </c>
      <c r="C196" s="58" t="s">
        <v>2464</v>
      </c>
      <c r="D196" s="83" t="str">
        <f>Tabla8[[#This Row],[Numero Documento]]&amp;Tabla8[[#This Row],[PROG]]&amp;LEFT(Tabla8[[#This Row],[Tipo Empleado]],3)</f>
        <v>4021406352701EMP</v>
      </c>
      <c r="E196" s="82" t="s">
        <v>3028</v>
      </c>
      <c r="F196" s="58" t="s">
        <v>192</v>
      </c>
      <c r="G196" s="82" t="s">
        <v>2535</v>
      </c>
      <c r="H196" s="82" t="s">
        <v>189</v>
      </c>
      <c r="I196" s="59" t="s">
        <v>1457</v>
      </c>
      <c r="J196" s="58" t="s">
        <v>2538</v>
      </c>
      <c r="K196" s="85" t="str">
        <f t="shared" ref="K196:K259" si="3">LEFT(J196,1)</f>
        <v>F</v>
      </c>
      <c r="L196">
        <v>1091</v>
      </c>
    </row>
    <row r="197" spans="1:12">
      <c r="A197" s="77" t="s">
        <v>1714</v>
      </c>
      <c r="B197" s="83" t="str">
        <f>_xlfn.XLOOKUP(Tabla8[[#This Row],[Codigo Area Liquidacion]],TBLAREA[PLANTA],TBLAREA[PROG])</f>
        <v>01</v>
      </c>
      <c r="C197" s="58" t="s">
        <v>11</v>
      </c>
      <c r="D197" s="83" t="str">
        <f>Tabla8[[#This Row],[Numero Documento]]&amp;Tabla8[[#This Row],[PROG]]&amp;LEFT(Tabla8[[#This Row],[Tipo Empleado]],3)</f>
        <v>0010041192501FIJ</v>
      </c>
      <c r="E197" s="82" t="s">
        <v>188</v>
      </c>
      <c r="F197" s="58" t="s">
        <v>190</v>
      </c>
      <c r="G197" s="82" t="s">
        <v>2535</v>
      </c>
      <c r="H197" s="82" t="s">
        <v>201</v>
      </c>
      <c r="I197" s="59" t="s">
        <v>1436</v>
      </c>
      <c r="J197" s="58" t="s">
        <v>2537</v>
      </c>
      <c r="K197" s="85" t="str">
        <f t="shared" si="3"/>
        <v>M</v>
      </c>
      <c r="L197">
        <v>33</v>
      </c>
    </row>
    <row r="198" spans="1:12">
      <c r="A198" s="77" t="s">
        <v>1870</v>
      </c>
      <c r="B198" s="83" t="str">
        <f>_xlfn.XLOOKUP(Tabla8[[#This Row],[Codigo Area Liquidacion]],TBLAREA[PLANTA],TBLAREA[PROG])</f>
        <v>01</v>
      </c>
      <c r="C198" s="58" t="s">
        <v>11</v>
      </c>
      <c r="D198" s="83" t="str">
        <f>Tabla8[[#This Row],[Numero Documento]]&amp;Tabla8[[#This Row],[PROG]]&amp;LEFT(Tabla8[[#This Row],[Tipo Empleado]],3)</f>
        <v>0010903137701FIJ</v>
      </c>
      <c r="E198" s="82" t="s">
        <v>200</v>
      </c>
      <c r="F198" s="58" t="s">
        <v>8</v>
      </c>
      <c r="G198" s="82" t="s">
        <v>2535</v>
      </c>
      <c r="H198" s="82" t="s">
        <v>201</v>
      </c>
      <c r="I198" s="59" t="s">
        <v>1436</v>
      </c>
      <c r="J198" s="58" t="s">
        <v>2538</v>
      </c>
      <c r="K198" s="85" t="str">
        <f t="shared" si="3"/>
        <v>F</v>
      </c>
      <c r="L198">
        <v>282</v>
      </c>
    </row>
    <row r="199" spans="1:12">
      <c r="A199" s="77" t="s">
        <v>1835</v>
      </c>
      <c r="B199" s="83" t="str">
        <f>_xlfn.XLOOKUP(Tabla8[[#This Row],[Codigo Area Liquidacion]],TBLAREA[PLANTA],TBLAREA[PROG])</f>
        <v>01</v>
      </c>
      <c r="C199" s="58" t="s">
        <v>11</v>
      </c>
      <c r="D199" s="83" t="str">
        <f>Tabla8[[#This Row],[Numero Documento]]&amp;Tabla8[[#This Row],[PROG]]&amp;LEFT(Tabla8[[#This Row],[Tipo Empleado]],3)</f>
        <v>0011066030501FIJ</v>
      </c>
      <c r="E199" s="82" t="s">
        <v>943</v>
      </c>
      <c r="F199" s="58" t="s">
        <v>637</v>
      </c>
      <c r="G199" s="82" t="s">
        <v>2535</v>
      </c>
      <c r="H199" s="82" t="s">
        <v>201</v>
      </c>
      <c r="I199" s="59" t="s">
        <v>1436</v>
      </c>
      <c r="J199" s="58" t="s">
        <v>2537</v>
      </c>
      <c r="K199" s="85" t="str">
        <f t="shared" si="3"/>
        <v>M</v>
      </c>
      <c r="L199">
        <v>329</v>
      </c>
    </row>
    <row r="200" spans="1:12">
      <c r="A200" s="77" t="s">
        <v>2325</v>
      </c>
      <c r="B200" s="83" t="str">
        <f>_xlfn.XLOOKUP(Tabla8[[#This Row],[Codigo Area Liquidacion]],TBLAREA[PLANTA],TBLAREA[PROG])</f>
        <v>01</v>
      </c>
      <c r="C200" s="58" t="s">
        <v>2464</v>
      </c>
      <c r="D200" s="83" t="str">
        <f>Tabla8[[#This Row],[Numero Documento]]&amp;Tabla8[[#This Row],[PROG]]&amp;LEFT(Tabla8[[#This Row],[Tipo Empleado]],3)</f>
        <v>0011774089401EMP</v>
      </c>
      <c r="E200" s="82" t="s">
        <v>1616</v>
      </c>
      <c r="F200" s="58" t="s">
        <v>129</v>
      </c>
      <c r="G200" s="82" t="s">
        <v>2535</v>
      </c>
      <c r="H200" s="82" t="s">
        <v>201</v>
      </c>
      <c r="I200" s="59" t="s">
        <v>1436</v>
      </c>
      <c r="J200" s="58" t="s">
        <v>2538</v>
      </c>
      <c r="K200" s="85" t="str">
        <f t="shared" si="3"/>
        <v>F</v>
      </c>
      <c r="L200">
        <v>506</v>
      </c>
    </row>
    <row r="201" spans="1:12">
      <c r="A201" s="77" t="s">
        <v>2750</v>
      </c>
      <c r="B201" s="83" t="str">
        <f>_xlfn.XLOOKUP(Tabla8[[#This Row],[Codigo Area Liquidacion]],TBLAREA[PLANTA],TBLAREA[PROG])</f>
        <v>01</v>
      </c>
      <c r="C201" s="58" t="s">
        <v>11</v>
      </c>
      <c r="D201" s="83" t="str">
        <f>Tabla8[[#This Row],[Numero Documento]]&amp;Tabla8[[#This Row],[PROG]]&amp;LEFT(Tabla8[[#This Row],[Tipo Empleado]],3)</f>
        <v>4022519805601FIJ</v>
      </c>
      <c r="E201" s="82" t="s">
        <v>2749</v>
      </c>
      <c r="F201" s="58" t="s">
        <v>10</v>
      </c>
      <c r="G201" s="82" t="s">
        <v>2535</v>
      </c>
      <c r="H201" s="82" t="s">
        <v>201</v>
      </c>
      <c r="I201" s="59" t="s">
        <v>1436</v>
      </c>
      <c r="J201" s="58" t="s">
        <v>2538</v>
      </c>
      <c r="K201" s="85" t="str">
        <f t="shared" si="3"/>
        <v>F</v>
      </c>
      <c r="L201">
        <v>1166</v>
      </c>
    </row>
    <row r="202" spans="1:12">
      <c r="A202" s="77" t="s">
        <v>1570</v>
      </c>
      <c r="B202" s="83" t="str">
        <f>_xlfn.XLOOKUP(Tabla8[[#This Row],[Codigo Area Liquidacion]],TBLAREA[PLANTA],TBLAREA[PROG])</f>
        <v>01</v>
      </c>
      <c r="C202" s="58" t="s">
        <v>11</v>
      </c>
      <c r="D202" s="83" t="str">
        <f>Tabla8[[#This Row],[Numero Documento]]&amp;Tabla8[[#This Row],[PROG]]&amp;LEFT(Tabla8[[#This Row],[Tipo Empleado]],3)</f>
        <v>0010411248701FIJ</v>
      </c>
      <c r="E202" s="82" t="s">
        <v>1569</v>
      </c>
      <c r="F202" s="58" t="s">
        <v>2554</v>
      </c>
      <c r="G202" s="82" t="s">
        <v>2535</v>
      </c>
      <c r="H202" s="82" t="s">
        <v>204</v>
      </c>
      <c r="I202" s="59" t="s">
        <v>3037</v>
      </c>
      <c r="J202" s="58" t="s">
        <v>2537</v>
      </c>
      <c r="K202" s="85" t="str">
        <f t="shared" si="3"/>
        <v>M</v>
      </c>
      <c r="L202">
        <v>185</v>
      </c>
    </row>
    <row r="203" spans="1:12">
      <c r="A203" s="77" t="s">
        <v>1103</v>
      </c>
      <c r="B203" s="83" t="str">
        <f>_xlfn.XLOOKUP(Tabla8[[#This Row],[Codigo Area Liquidacion]],TBLAREA[PLANTA],TBLAREA[PROG])</f>
        <v>01</v>
      </c>
      <c r="C203" s="58" t="s">
        <v>11</v>
      </c>
      <c r="D203" s="83" t="str">
        <f>Tabla8[[#This Row],[Numero Documento]]&amp;Tabla8[[#This Row],[PROG]]&amp;LEFT(Tabla8[[#This Row],[Tipo Empleado]],3)</f>
        <v>0011188872301FIJ</v>
      </c>
      <c r="E203" s="82" t="s">
        <v>216</v>
      </c>
      <c r="F203" s="58" t="s">
        <v>15</v>
      </c>
      <c r="G203" s="82" t="s">
        <v>2535</v>
      </c>
      <c r="H203" s="82" t="s">
        <v>204</v>
      </c>
      <c r="I203" s="59" t="s">
        <v>3037</v>
      </c>
      <c r="J203" s="58" t="s">
        <v>2537</v>
      </c>
      <c r="K203" s="85" t="str">
        <f t="shared" si="3"/>
        <v>M</v>
      </c>
      <c r="L203">
        <v>366</v>
      </c>
    </row>
    <row r="204" spans="1:12">
      <c r="A204" s="77" t="s">
        <v>2706</v>
      </c>
      <c r="B204" s="83" t="str">
        <f>_xlfn.XLOOKUP(Tabla8[[#This Row],[Codigo Area Liquidacion]],TBLAREA[PLANTA],TBLAREA[PROG])</f>
        <v>01</v>
      </c>
      <c r="C204" s="58" t="s">
        <v>2464</v>
      </c>
      <c r="D204" s="83" t="str">
        <f>Tabla8[[#This Row],[Numero Documento]]&amp;Tabla8[[#This Row],[PROG]]&amp;LEFT(Tabla8[[#This Row],[Tipo Empleado]],3)</f>
        <v>0011503337501EMP</v>
      </c>
      <c r="E204" s="82" t="s">
        <v>2705</v>
      </c>
      <c r="F204" s="58" t="s">
        <v>2539</v>
      </c>
      <c r="G204" s="82" t="s">
        <v>2535</v>
      </c>
      <c r="H204" s="82" t="s">
        <v>204</v>
      </c>
      <c r="I204" s="59" t="s">
        <v>3037</v>
      </c>
      <c r="J204" s="58" t="s">
        <v>2538</v>
      </c>
      <c r="K204" s="85" t="str">
        <f t="shared" si="3"/>
        <v>F</v>
      </c>
      <c r="L204">
        <v>440</v>
      </c>
    </row>
    <row r="205" spans="1:12">
      <c r="A205" s="77" t="s">
        <v>2714</v>
      </c>
      <c r="B205" s="83" t="str">
        <f>_xlfn.XLOOKUP(Tabla8[[#This Row],[Codigo Area Liquidacion]],TBLAREA[PLANTA],TBLAREA[PROG])</f>
        <v>01</v>
      </c>
      <c r="C205" s="58" t="s">
        <v>2464</v>
      </c>
      <c r="D205" s="83" t="str">
        <f>Tabla8[[#This Row],[Numero Documento]]&amp;Tabla8[[#This Row],[PROG]]&amp;LEFT(Tabla8[[#This Row],[Tipo Empleado]],3)</f>
        <v>2230119483701EMP</v>
      </c>
      <c r="E205" s="82" t="s">
        <v>2725</v>
      </c>
      <c r="F205" s="58" t="s">
        <v>2539</v>
      </c>
      <c r="G205" s="82" t="s">
        <v>2535</v>
      </c>
      <c r="H205" s="82" t="s">
        <v>204</v>
      </c>
      <c r="I205" s="59" t="s">
        <v>3037</v>
      </c>
      <c r="J205" s="58" t="s">
        <v>2538</v>
      </c>
      <c r="K205" s="85" t="str">
        <f t="shared" si="3"/>
        <v>F</v>
      </c>
      <c r="L205">
        <v>1000</v>
      </c>
    </row>
    <row r="206" spans="1:12">
      <c r="A206" s="77" t="s">
        <v>2254</v>
      </c>
      <c r="B206" s="83" t="str">
        <f>_xlfn.XLOOKUP(Tabla8[[#This Row],[Codigo Area Liquidacion]],TBLAREA[PLANTA],TBLAREA[PROG])</f>
        <v>01</v>
      </c>
      <c r="C206" s="58" t="s">
        <v>2464</v>
      </c>
      <c r="D206" s="83" t="str">
        <f>Tabla8[[#This Row],[Numero Documento]]&amp;Tabla8[[#This Row],[PROG]]&amp;LEFT(Tabla8[[#This Row],[Tipo Empleado]],3)</f>
        <v>2240033787301EMP</v>
      </c>
      <c r="E206" s="82" t="s">
        <v>1375</v>
      </c>
      <c r="F206" s="58" t="s">
        <v>2539</v>
      </c>
      <c r="G206" s="82" t="s">
        <v>2535</v>
      </c>
      <c r="H206" s="82" t="s">
        <v>204</v>
      </c>
      <c r="I206" s="59" t="s">
        <v>2467</v>
      </c>
      <c r="J206" s="58" t="s">
        <v>2538</v>
      </c>
      <c r="K206" s="85" t="str">
        <f t="shared" si="3"/>
        <v>F</v>
      </c>
      <c r="L206">
        <v>1014</v>
      </c>
    </row>
    <row r="207" spans="1:12">
      <c r="A207" s="77" t="s">
        <v>2282</v>
      </c>
      <c r="B207" s="83" t="str">
        <f>_xlfn.XLOOKUP(Tabla8[[#This Row],[Codigo Area Liquidacion]],TBLAREA[PLANTA],TBLAREA[PROG])</f>
        <v>01</v>
      </c>
      <c r="C207" s="58" t="s">
        <v>2464</v>
      </c>
      <c r="D207" s="83" t="str">
        <f>Tabla8[[#This Row],[Numero Documento]]&amp;Tabla8[[#This Row],[PROG]]&amp;LEFT(Tabla8[[#This Row],[Tipo Empleado]],3)</f>
        <v>2250032297301EMP</v>
      </c>
      <c r="E207" s="82" t="s">
        <v>1698</v>
      </c>
      <c r="F207" s="58" t="s">
        <v>2539</v>
      </c>
      <c r="G207" s="82" t="s">
        <v>2535</v>
      </c>
      <c r="H207" s="82" t="s">
        <v>204</v>
      </c>
      <c r="I207" s="59" t="s">
        <v>3037</v>
      </c>
      <c r="J207" s="58" t="s">
        <v>2538</v>
      </c>
      <c r="K207" s="85" t="str">
        <f t="shared" si="3"/>
        <v>F</v>
      </c>
      <c r="L207">
        <v>1036</v>
      </c>
    </row>
    <row r="208" spans="1:12">
      <c r="A208" s="77" t="s">
        <v>2341</v>
      </c>
      <c r="B208" s="83" t="str">
        <f>_xlfn.XLOOKUP(Tabla8[[#This Row],[Codigo Area Liquidacion]],TBLAREA[PLANTA],TBLAREA[PROG])</f>
        <v>01</v>
      </c>
      <c r="C208" s="58" t="s">
        <v>2464</v>
      </c>
      <c r="D208" s="83" t="str">
        <f>Tabla8[[#This Row],[Numero Documento]]&amp;Tabla8[[#This Row],[PROG]]&amp;LEFT(Tabla8[[#This Row],[Tipo Empleado]],3)</f>
        <v>4022180101801EMP</v>
      </c>
      <c r="E208" s="82" t="s">
        <v>1411</v>
      </c>
      <c r="F208" s="58" t="s">
        <v>2539</v>
      </c>
      <c r="G208" s="82" t="s">
        <v>2535</v>
      </c>
      <c r="H208" s="82" t="s">
        <v>204</v>
      </c>
      <c r="I208" s="59" t="s">
        <v>3037</v>
      </c>
      <c r="J208" s="58" t="s">
        <v>2538</v>
      </c>
      <c r="K208" s="85" t="str">
        <f t="shared" si="3"/>
        <v>F</v>
      </c>
      <c r="L208">
        <v>1120</v>
      </c>
    </row>
    <row r="209" spans="1:12">
      <c r="A209" s="77" t="s">
        <v>2283</v>
      </c>
      <c r="B209" s="83" t="str">
        <f>_xlfn.XLOOKUP(Tabla8[[#This Row],[Codigo Area Liquidacion]],TBLAREA[PLANTA],TBLAREA[PROG])</f>
        <v>01</v>
      </c>
      <c r="C209" s="58" t="s">
        <v>2464</v>
      </c>
      <c r="D209" s="83" t="str">
        <f>Tabla8[[#This Row],[Numero Documento]]&amp;Tabla8[[#This Row],[PROG]]&amp;LEFT(Tabla8[[#This Row],[Tipo Empleado]],3)</f>
        <v>4022324997601EMP</v>
      </c>
      <c r="E209" s="82" t="s">
        <v>2469</v>
      </c>
      <c r="F209" s="58" t="s">
        <v>2539</v>
      </c>
      <c r="G209" s="82" t="s">
        <v>2535</v>
      </c>
      <c r="H209" s="82" t="s">
        <v>204</v>
      </c>
      <c r="I209" s="59" t="s">
        <v>3037</v>
      </c>
      <c r="J209" s="58" t="s">
        <v>2538</v>
      </c>
      <c r="K209" s="85" t="str">
        <f t="shared" si="3"/>
        <v>F</v>
      </c>
      <c r="L209">
        <v>1143</v>
      </c>
    </row>
    <row r="210" spans="1:12">
      <c r="A210" s="78" t="s">
        <v>4874</v>
      </c>
      <c r="B210" s="84" t="s">
        <v>2506</v>
      </c>
      <c r="C210" s="58" t="s">
        <v>4872</v>
      </c>
      <c r="D210" s="83" t="str">
        <f>Tabla8[[#This Row],[Numero Documento]]&amp;Tabla8[[#This Row],[PROG]]&amp;LEFT(Tabla8[[#This Row],[Tipo Empleado]],3)</f>
        <v>0011935246601PER</v>
      </c>
      <c r="E210" s="82" t="s">
        <v>4873</v>
      </c>
      <c r="F210" s="58" t="s">
        <v>4875</v>
      </c>
      <c r="G210" s="82" t="s">
        <v>2535</v>
      </c>
      <c r="H210" s="82" t="s">
        <v>204</v>
      </c>
      <c r="I210" s="59" t="s">
        <v>3037</v>
      </c>
      <c r="J210" s="58" t="s">
        <v>2538</v>
      </c>
      <c r="K210" s="85" t="str">
        <f t="shared" si="3"/>
        <v>F</v>
      </c>
      <c r="L210">
        <v>1235</v>
      </c>
    </row>
    <row r="211" spans="1:12">
      <c r="A211" s="77" t="s">
        <v>1843</v>
      </c>
      <c r="B211" s="83" t="str">
        <f>_xlfn.XLOOKUP(Tabla8[[#This Row],[Codigo Area Liquidacion]],TBLAREA[PLANTA],TBLAREA[PROG])</f>
        <v>01</v>
      </c>
      <c r="C211" s="58" t="s">
        <v>11</v>
      </c>
      <c r="D211" s="83" t="str">
        <f>Tabla8[[#This Row],[Numero Documento]]&amp;Tabla8[[#This Row],[PROG]]&amp;LEFT(Tabla8[[#This Row],[Tipo Empleado]],3)</f>
        <v>0011149723601FIJ</v>
      </c>
      <c r="E211" s="82" t="s">
        <v>899</v>
      </c>
      <c r="F211" s="58" t="s">
        <v>254</v>
      </c>
      <c r="G211" s="82" t="s">
        <v>2535</v>
      </c>
      <c r="H211" s="82" t="s">
        <v>210</v>
      </c>
      <c r="I211" s="59" t="s">
        <v>1437</v>
      </c>
      <c r="J211" s="58" t="s">
        <v>2538</v>
      </c>
      <c r="K211" s="85" t="str">
        <f t="shared" si="3"/>
        <v>F</v>
      </c>
      <c r="L211">
        <v>349</v>
      </c>
    </row>
    <row r="212" spans="1:12">
      <c r="A212" s="77" t="s">
        <v>2229</v>
      </c>
      <c r="B212" s="83" t="str">
        <f>_xlfn.XLOOKUP(Tabla8[[#This Row],[Codigo Area Liquidacion]],TBLAREA[PLANTA],TBLAREA[PROG])</f>
        <v>01</v>
      </c>
      <c r="C212" s="58" t="s">
        <v>2464</v>
      </c>
      <c r="D212" s="83" t="str">
        <f>Tabla8[[#This Row],[Numero Documento]]&amp;Tabla8[[#This Row],[PROG]]&amp;LEFT(Tabla8[[#This Row],[Tipo Empleado]],3)</f>
        <v>0011833417601EMP</v>
      </c>
      <c r="E212" s="82" t="s">
        <v>1590</v>
      </c>
      <c r="F212" s="58" t="s">
        <v>129</v>
      </c>
      <c r="G212" s="82" t="s">
        <v>2535</v>
      </c>
      <c r="H212" s="82" t="s">
        <v>210</v>
      </c>
      <c r="I212" s="59" t="s">
        <v>1437</v>
      </c>
      <c r="J212" s="58" t="s">
        <v>2538</v>
      </c>
      <c r="K212" s="85" t="str">
        <f t="shared" si="3"/>
        <v>F</v>
      </c>
      <c r="L212">
        <v>529</v>
      </c>
    </row>
    <row r="213" spans="1:12">
      <c r="A213" s="77" t="s">
        <v>1127</v>
      </c>
      <c r="B213" s="83" t="str">
        <f>_xlfn.XLOOKUP(Tabla8[[#This Row],[Codigo Area Liquidacion]],TBLAREA[PLANTA],TBLAREA[PROG])</f>
        <v>01</v>
      </c>
      <c r="C213" s="58" t="s">
        <v>11</v>
      </c>
      <c r="D213" s="83" t="str">
        <f>Tabla8[[#This Row],[Numero Documento]]&amp;Tabla8[[#This Row],[PROG]]&amp;LEFT(Tabla8[[#This Row],[Tipo Empleado]],3)</f>
        <v>0820022689501FIJ</v>
      </c>
      <c r="E213" s="82" t="s">
        <v>209</v>
      </c>
      <c r="F213" s="58" t="s">
        <v>211</v>
      </c>
      <c r="G213" s="82" t="s">
        <v>2535</v>
      </c>
      <c r="H213" s="82" t="s">
        <v>210</v>
      </c>
      <c r="I213" s="59" t="s">
        <v>1437</v>
      </c>
      <c r="J213" s="58" t="s">
        <v>2538</v>
      </c>
      <c r="K213" s="85" t="str">
        <f t="shared" si="3"/>
        <v>F</v>
      </c>
      <c r="L213">
        <v>943</v>
      </c>
    </row>
    <row r="214" spans="1:12">
      <c r="A214" s="77" t="s">
        <v>2996</v>
      </c>
      <c r="B214" s="83" t="str">
        <f>_xlfn.XLOOKUP(Tabla8[[#This Row],[Codigo Area Liquidacion]],TBLAREA[PLANTA],TBLAREA[PROG])</f>
        <v>01</v>
      </c>
      <c r="C214" s="58" t="s">
        <v>2464</v>
      </c>
      <c r="D214" s="83" t="str">
        <f>Tabla8[[#This Row],[Numero Documento]]&amp;Tabla8[[#This Row],[PROG]]&amp;LEFT(Tabla8[[#This Row],[Tipo Empleado]],3)</f>
        <v>2250028712701EMP</v>
      </c>
      <c r="E214" s="82" t="s">
        <v>2995</v>
      </c>
      <c r="F214" s="58" t="s">
        <v>1480</v>
      </c>
      <c r="G214" s="82" t="s">
        <v>2535</v>
      </c>
      <c r="H214" s="82" t="s">
        <v>210</v>
      </c>
      <c r="I214" s="59" t="s">
        <v>1437</v>
      </c>
      <c r="J214" s="58" t="s">
        <v>2538</v>
      </c>
      <c r="K214" s="85" t="str">
        <f t="shared" si="3"/>
        <v>F</v>
      </c>
      <c r="L214">
        <v>1033</v>
      </c>
    </row>
    <row r="215" spans="1:12">
      <c r="A215" s="77" t="s">
        <v>1137</v>
      </c>
      <c r="B215" s="83" t="str">
        <f>_xlfn.XLOOKUP(Tabla8[[#This Row],[Codigo Area Liquidacion]],TBLAREA[PLANTA],TBLAREA[PROG])</f>
        <v>01</v>
      </c>
      <c r="C215" s="58" t="s">
        <v>11</v>
      </c>
      <c r="D215" s="83" t="str">
        <f>Tabla8[[#This Row],[Numero Documento]]&amp;Tabla8[[#This Row],[PROG]]&amp;LEFT(Tabla8[[#This Row],[Tipo Empleado]],3)</f>
        <v>2230024512701FIJ</v>
      </c>
      <c r="E215" s="82" t="s">
        <v>2541</v>
      </c>
      <c r="F215" s="58" t="s">
        <v>10</v>
      </c>
      <c r="G215" s="82" t="s">
        <v>2535</v>
      </c>
      <c r="H215" s="82" t="s">
        <v>1670</v>
      </c>
      <c r="I215" s="59" t="s">
        <v>1475</v>
      </c>
      <c r="J215" s="58" t="s">
        <v>2538</v>
      </c>
      <c r="K215" s="85" t="str">
        <f t="shared" si="3"/>
        <v>F</v>
      </c>
      <c r="L215">
        <v>982</v>
      </c>
    </row>
    <row r="216" spans="1:12">
      <c r="A216" s="77" t="s">
        <v>1737</v>
      </c>
      <c r="B216" s="83" t="str">
        <f>_xlfn.XLOOKUP(Tabla8[[#This Row],[Codigo Area Liquidacion]],TBLAREA[PLANTA],TBLAREA[PROG])</f>
        <v>01</v>
      </c>
      <c r="C216" s="58" t="s">
        <v>11</v>
      </c>
      <c r="D216" s="83" t="str">
        <f>Tabla8[[#This Row],[Numero Documento]]&amp;Tabla8[[#This Row],[PROG]]&amp;LEFT(Tabla8[[#This Row],[Tipo Empleado]],3)</f>
        <v>0010072471501FIJ</v>
      </c>
      <c r="E216" s="82" t="s">
        <v>212</v>
      </c>
      <c r="F216" s="58" t="s">
        <v>15</v>
      </c>
      <c r="G216" s="82" t="s">
        <v>2535</v>
      </c>
      <c r="H216" s="82" t="s">
        <v>1666</v>
      </c>
      <c r="I216" s="59" t="s">
        <v>1431</v>
      </c>
      <c r="J216" s="58" t="s">
        <v>2537</v>
      </c>
      <c r="K216" s="85" t="str">
        <f t="shared" si="3"/>
        <v>M</v>
      </c>
      <c r="L216">
        <v>60</v>
      </c>
    </row>
    <row r="217" spans="1:12">
      <c r="A217" s="77" t="s">
        <v>1823</v>
      </c>
      <c r="B217" s="83" t="str">
        <f>_xlfn.XLOOKUP(Tabla8[[#This Row],[Codigo Area Liquidacion]],TBLAREA[PLANTA],TBLAREA[PROG])</f>
        <v>01</v>
      </c>
      <c r="C217" s="58" t="s">
        <v>11</v>
      </c>
      <c r="D217" s="83" t="str">
        <f>Tabla8[[#This Row],[Numero Documento]]&amp;Tabla8[[#This Row],[PROG]]&amp;LEFT(Tabla8[[#This Row],[Tipo Empleado]],3)</f>
        <v>0011282603701FIJ</v>
      </c>
      <c r="E217" s="82" t="s">
        <v>217</v>
      </c>
      <c r="F217" s="58" t="s">
        <v>15</v>
      </c>
      <c r="G217" s="82" t="s">
        <v>2535</v>
      </c>
      <c r="H217" s="82" t="s">
        <v>1666</v>
      </c>
      <c r="I217" s="59" t="s">
        <v>1431</v>
      </c>
      <c r="J217" s="58" t="s">
        <v>2537</v>
      </c>
      <c r="K217" s="85" t="str">
        <f t="shared" si="3"/>
        <v>M</v>
      </c>
      <c r="L217">
        <v>387</v>
      </c>
    </row>
    <row r="218" spans="1:12">
      <c r="A218" s="77" t="s">
        <v>1151</v>
      </c>
      <c r="B218" s="83" t="str">
        <f>_xlfn.XLOOKUP(Tabla8[[#This Row],[Codigo Area Liquidacion]],TBLAREA[PLANTA],TBLAREA[PROG])</f>
        <v>01</v>
      </c>
      <c r="C218" s="58" t="s">
        <v>11</v>
      </c>
      <c r="D218" s="83" t="str">
        <f>Tabla8[[#This Row],[Numero Documento]]&amp;Tabla8[[#This Row],[PROG]]&amp;LEFT(Tabla8[[#This Row],[Tipo Empleado]],3)</f>
        <v>0011320018201FIJ</v>
      </c>
      <c r="E218" s="82" t="s">
        <v>218</v>
      </c>
      <c r="F218" s="58" t="s">
        <v>42</v>
      </c>
      <c r="G218" s="82" t="s">
        <v>2535</v>
      </c>
      <c r="H218" s="82" t="s">
        <v>1666</v>
      </c>
      <c r="I218" s="59" t="s">
        <v>1431</v>
      </c>
      <c r="J218" s="58" t="s">
        <v>2537</v>
      </c>
      <c r="K218" s="85" t="str">
        <f t="shared" si="3"/>
        <v>M</v>
      </c>
      <c r="L218">
        <v>396</v>
      </c>
    </row>
    <row r="219" spans="1:12">
      <c r="A219" s="77" t="s">
        <v>1950</v>
      </c>
      <c r="B219" s="83" t="str">
        <f>_xlfn.XLOOKUP(Tabla8[[#This Row],[Codigo Area Liquidacion]],TBLAREA[PLANTA],TBLAREA[PROG])</f>
        <v>01</v>
      </c>
      <c r="C219" s="58" t="s">
        <v>11</v>
      </c>
      <c r="D219" s="83" t="str">
        <f>Tabla8[[#This Row],[Numero Documento]]&amp;Tabla8[[#This Row],[PROG]]&amp;LEFT(Tabla8[[#This Row],[Tipo Empleado]],3)</f>
        <v>0011637932201FIJ</v>
      </c>
      <c r="E219" s="82" t="s">
        <v>219</v>
      </c>
      <c r="F219" s="58" t="s">
        <v>42</v>
      </c>
      <c r="G219" s="82" t="s">
        <v>2535</v>
      </c>
      <c r="H219" s="82" t="s">
        <v>1666</v>
      </c>
      <c r="I219" s="59" t="s">
        <v>1431</v>
      </c>
      <c r="J219" s="58" t="s">
        <v>2537</v>
      </c>
      <c r="K219" s="85" t="str">
        <f t="shared" si="3"/>
        <v>M</v>
      </c>
      <c r="L219">
        <v>464</v>
      </c>
    </row>
    <row r="220" spans="1:12">
      <c r="A220" s="77" t="s">
        <v>1777</v>
      </c>
      <c r="B220" s="83" t="str">
        <f>_xlfn.XLOOKUP(Tabla8[[#This Row],[Codigo Area Liquidacion]],TBLAREA[PLANTA],TBLAREA[PROG])</f>
        <v>01</v>
      </c>
      <c r="C220" s="58" t="s">
        <v>11</v>
      </c>
      <c r="D220" s="83" t="str">
        <f>Tabla8[[#This Row],[Numero Documento]]&amp;Tabla8[[#This Row],[PROG]]&amp;LEFT(Tabla8[[#This Row],[Tipo Empleado]],3)</f>
        <v>0011677615401FIJ</v>
      </c>
      <c r="E220" s="82" t="s">
        <v>215</v>
      </c>
      <c r="F220" s="58" t="s">
        <v>42</v>
      </c>
      <c r="G220" s="82" t="s">
        <v>2535</v>
      </c>
      <c r="H220" s="82" t="s">
        <v>1666</v>
      </c>
      <c r="I220" s="59" t="s">
        <v>1431</v>
      </c>
      <c r="J220" s="58" t="s">
        <v>2537</v>
      </c>
      <c r="K220" s="85" t="str">
        <f t="shared" si="3"/>
        <v>M</v>
      </c>
      <c r="L220">
        <v>478</v>
      </c>
    </row>
    <row r="221" spans="1:12">
      <c r="A221" s="77" t="s">
        <v>1095</v>
      </c>
      <c r="B221" s="83" t="str">
        <f>_xlfn.XLOOKUP(Tabla8[[#This Row],[Codigo Area Liquidacion]],TBLAREA[PLANTA],TBLAREA[PROG])</f>
        <v>01</v>
      </c>
      <c r="C221" s="58" t="s">
        <v>11</v>
      </c>
      <c r="D221" s="83" t="str">
        <f>Tabla8[[#This Row],[Numero Documento]]&amp;Tabla8[[#This Row],[PROG]]&amp;LEFT(Tabla8[[#This Row],[Tipo Empleado]],3)</f>
        <v>0100038614201FIJ</v>
      </c>
      <c r="E221" s="82" t="s">
        <v>213</v>
      </c>
      <c r="F221" s="58" t="s">
        <v>10</v>
      </c>
      <c r="G221" s="82" t="s">
        <v>2535</v>
      </c>
      <c r="H221" s="82" t="s">
        <v>1666</v>
      </c>
      <c r="I221" s="59" t="s">
        <v>1431</v>
      </c>
      <c r="J221" s="58" t="s">
        <v>2538</v>
      </c>
      <c r="K221" s="85" t="str">
        <f t="shared" si="3"/>
        <v>F</v>
      </c>
      <c r="L221">
        <v>596</v>
      </c>
    </row>
    <row r="222" spans="1:12">
      <c r="A222" s="77" t="s">
        <v>3075</v>
      </c>
      <c r="B222" s="83" t="str">
        <f>_xlfn.XLOOKUP(Tabla8[[#This Row],[Codigo Area Liquidacion]],TBLAREA[PLANTA],TBLAREA[PROG])</f>
        <v>01</v>
      </c>
      <c r="C222" s="58" t="s">
        <v>11</v>
      </c>
      <c r="D222" s="83" t="str">
        <f>Tabla8[[#This Row],[Numero Documento]]&amp;Tabla8[[#This Row],[PROG]]&amp;LEFT(Tabla8[[#This Row],[Tipo Empleado]],3)</f>
        <v>0970028027501FIJ</v>
      </c>
      <c r="E222" s="82" t="s">
        <v>3095</v>
      </c>
      <c r="F222" s="58" t="s">
        <v>214</v>
      </c>
      <c r="G222" s="82" t="s">
        <v>2535</v>
      </c>
      <c r="H222" s="82" t="s">
        <v>1666</v>
      </c>
      <c r="I222" s="59" t="s">
        <v>1431</v>
      </c>
      <c r="J222" s="58" t="s">
        <v>2537</v>
      </c>
      <c r="K222" s="85" t="str">
        <f t="shared" si="3"/>
        <v>M</v>
      </c>
      <c r="L222">
        <v>965</v>
      </c>
    </row>
    <row r="223" spans="1:12">
      <c r="A223" s="77" t="s">
        <v>2866</v>
      </c>
      <c r="B223" s="83" t="str">
        <f>_xlfn.XLOOKUP(Tabla8[[#This Row],[Codigo Area Liquidacion]],TBLAREA[PLANTA],TBLAREA[PROG])</f>
        <v>01</v>
      </c>
      <c r="C223" s="58" t="s">
        <v>2464</v>
      </c>
      <c r="D223" s="83" t="str">
        <f>Tabla8[[#This Row],[Numero Documento]]&amp;Tabla8[[#This Row],[PROG]]&amp;LEFT(Tabla8[[#This Row],[Tipo Empleado]],3)</f>
        <v>2230021020401EMP</v>
      </c>
      <c r="E223" s="82" t="s">
        <v>2865</v>
      </c>
      <c r="F223" s="58" t="s">
        <v>129</v>
      </c>
      <c r="G223" s="82" t="s">
        <v>2535</v>
      </c>
      <c r="H223" s="82" t="s">
        <v>1666</v>
      </c>
      <c r="I223" s="59" t="s">
        <v>1431</v>
      </c>
      <c r="J223" s="58" t="s">
        <v>2538</v>
      </c>
      <c r="K223" s="85" t="str">
        <f t="shared" si="3"/>
        <v>F</v>
      </c>
      <c r="L223">
        <v>980</v>
      </c>
    </row>
    <row r="224" spans="1:12">
      <c r="A224" s="77" t="s">
        <v>2809</v>
      </c>
      <c r="B224" s="83" t="str">
        <f>_xlfn.XLOOKUP(Tabla8[[#This Row],[Codigo Area Liquidacion]],TBLAREA[PLANTA],TBLAREA[PROG])</f>
        <v>01</v>
      </c>
      <c r="C224" s="58" t="s">
        <v>2464</v>
      </c>
      <c r="D224" s="83" t="str">
        <f>Tabla8[[#This Row],[Numero Documento]]&amp;Tabla8[[#This Row],[PROG]]&amp;LEFT(Tabla8[[#This Row],[Tipo Empleado]],3)</f>
        <v>2230065015101EMP</v>
      </c>
      <c r="E224" s="82" t="s">
        <v>2808</v>
      </c>
      <c r="F224" s="58" t="s">
        <v>279</v>
      </c>
      <c r="G224" s="82" t="s">
        <v>2535</v>
      </c>
      <c r="H224" s="82" t="s">
        <v>1666</v>
      </c>
      <c r="I224" s="59" t="s">
        <v>1431</v>
      </c>
      <c r="J224" s="58" t="s">
        <v>2538</v>
      </c>
      <c r="K224" s="85" t="str">
        <f t="shared" si="3"/>
        <v>F</v>
      </c>
      <c r="L224">
        <v>990</v>
      </c>
    </row>
    <row r="225" spans="1:12">
      <c r="A225" s="77" t="s">
        <v>3175</v>
      </c>
      <c r="B225" s="83" t="str">
        <f>_xlfn.XLOOKUP(Tabla8[[#This Row],[Codigo Area Liquidacion]],TBLAREA[PLANTA],TBLAREA[PROG])</f>
        <v>01</v>
      </c>
      <c r="C225" s="58" t="s">
        <v>11</v>
      </c>
      <c r="D225" s="83" t="str">
        <f>Tabla8[[#This Row],[Numero Documento]]&amp;Tabla8[[#This Row],[PROG]]&amp;LEFT(Tabla8[[#This Row],[Tipo Empleado]],3)</f>
        <v>4022219945301FIJ</v>
      </c>
      <c r="E225" s="82" t="s">
        <v>3174</v>
      </c>
      <c r="F225" s="58" t="s">
        <v>214</v>
      </c>
      <c r="G225" s="82" t="s">
        <v>2535</v>
      </c>
      <c r="H225" s="82" t="s">
        <v>1666</v>
      </c>
      <c r="I225" s="59" t="s">
        <v>1431</v>
      </c>
      <c r="J225" s="58" t="s">
        <v>2537</v>
      </c>
      <c r="K225" s="85" t="str">
        <f t="shared" si="3"/>
        <v>M</v>
      </c>
      <c r="L225">
        <v>1131</v>
      </c>
    </row>
    <row r="226" spans="1:12">
      <c r="A226" s="77" t="s">
        <v>3179</v>
      </c>
      <c r="B226" s="83" t="str">
        <f>_xlfn.XLOOKUP(Tabla8[[#This Row],[Codigo Area Liquidacion]],TBLAREA[PLANTA],TBLAREA[PROG])</f>
        <v>01</v>
      </c>
      <c r="C226" s="58" t="s">
        <v>11</v>
      </c>
      <c r="D226" s="83" t="str">
        <f>Tabla8[[#This Row],[Numero Documento]]&amp;Tabla8[[#This Row],[PROG]]&amp;LEFT(Tabla8[[#This Row],[Tipo Empleado]],3)</f>
        <v>4022496764201FIJ</v>
      </c>
      <c r="E226" s="82" t="s">
        <v>3178</v>
      </c>
      <c r="F226" s="58" t="s">
        <v>42</v>
      </c>
      <c r="G226" s="82" t="s">
        <v>2535</v>
      </c>
      <c r="H226" s="82" t="s">
        <v>1666</v>
      </c>
      <c r="I226" s="59" t="s">
        <v>1431</v>
      </c>
      <c r="J226" s="58" t="s">
        <v>2537</v>
      </c>
      <c r="K226" s="85" t="str">
        <f t="shared" si="3"/>
        <v>M</v>
      </c>
      <c r="L226">
        <v>1162</v>
      </c>
    </row>
    <row r="227" spans="1:12">
      <c r="A227" s="77" t="s">
        <v>1825</v>
      </c>
      <c r="B227" s="83" t="str">
        <f>_xlfn.XLOOKUP(Tabla8[[#This Row],[Codigo Area Liquidacion]],TBLAREA[PLANTA],TBLAREA[PROG])</f>
        <v>01</v>
      </c>
      <c r="C227" s="58" t="s">
        <v>11</v>
      </c>
      <c r="D227" s="83" t="str">
        <f>Tabla8[[#This Row],[Numero Documento]]&amp;Tabla8[[#This Row],[PROG]]&amp;LEFT(Tabla8[[#This Row],[Tipo Empleado]],3)</f>
        <v>0011810027001FIJ</v>
      </c>
      <c r="E227" s="82" t="s">
        <v>895</v>
      </c>
      <c r="F227" s="58" t="s">
        <v>59</v>
      </c>
      <c r="G227" s="82" t="s">
        <v>2535</v>
      </c>
      <c r="H227" s="82" t="s">
        <v>221</v>
      </c>
      <c r="I227" s="59" t="s">
        <v>1451</v>
      </c>
      <c r="J227" s="58" t="s">
        <v>2537</v>
      </c>
      <c r="K227" s="85" t="str">
        <f t="shared" si="3"/>
        <v>M</v>
      </c>
      <c r="L227">
        <v>520</v>
      </c>
    </row>
    <row r="228" spans="1:12">
      <c r="A228" s="77" t="s">
        <v>2983</v>
      </c>
      <c r="B228" s="83" t="str">
        <f>_xlfn.XLOOKUP(Tabla8[[#This Row],[Codigo Area Liquidacion]],TBLAREA[PLANTA],TBLAREA[PROG])</f>
        <v>01</v>
      </c>
      <c r="C228" s="58" t="s">
        <v>2464</v>
      </c>
      <c r="D228" s="83" t="str">
        <f>Tabla8[[#This Row],[Numero Documento]]&amp;Tabla8[[#This Row],[PROG]]&amp;LEFT(Tabla8[[#This Row],[Tipo Empleado]],3)</f>
        <v>2250024534901EMP</v>
      </c>
      <c r="E228" s="82" t="s">
        <v>2982</v>
      </c>
      <c r="F228" s="58" t="s">
        <v>192</v>
      </c>
      <c r="G228" s="82" t="s">
        <v>2535</v>
      </c>
      <c r="H228" s="82" t="s">
        <v>221</v>
      </c>
      <c r="I228" s="59" t="s">
        <v>1451</v>
      </c>
      <c r="J228" s="58" t="s">
        <v>2537</v>
      </c>
      <c r="K228" s="85" t="str">
        <f t="shared" si="3"/>
        <v>M</v>
      </c>
      <c r="L228">
        <v>1031</v>
      </c>
    </row>
    <row r="229" spans="1:12">
      <c r="A229" s="77" t="s">
        <v>2927</v>
      </c>
      <c r="B229" s="83" t="str">
        <f>_xlfn.XLOOKUP(Tabla8[[#This Row],[Codigo Area Liquidacion]],TBLAREA[PLANTA],TBLAREA[PROG])</f>
        <v>01</v>
      </c>
      <c r="C229" s="58" t="s">
        <v>2464</v>
      </c>
      <c r="D229" s="83" t="str">
        <f>Tabla8[[#This Row],[Numero Documento]]&amp;Tabla8[[#This Row],[PROG]]&amp;LEFT(Tabla8[[#This Row],[Tipo Empleado]],3)</f>
        <v>4023601381501EMP</v>
      </c>
      <c r="E229" s="82" t="s">
        <v>2926</v>
      </c>
      <c r="F229" s="58" t="s">
        <v>192</v>
      </c>
      <c r="G229" s="82" t="s">
        <v>2535</v>
      </c>
      <c r="H229" s="82" t="s">
        <v>221</v>
      </c>
      <c r="I229" s="59" t="s">
        <v>1451</v>
      </c>
      <c r="J229" s="58" t="s">
        <v>2538</v>
      </c>
      <c r="K229" s="85" t="str">
        <f t="shared" si="3"/>
        <v>F</v>
      </c>
      <c r="L229">
        <v>1208</v>
      </c>
    </row>
    <row r="230" spans="1:12">
      <c r="A230" s="77" t="s">
        <v>1116</v>
      </c>
      <c r="B230" s="83" t="str">
        <f>_xlfn.XLOOKUP(Tabla8[[#This Row],[Codigo Area Liquidacion]],TBLAREA[PLANTA],TBLAREA[PROG])</f>
        <v>01</v>
      </c>
      <c r="C230" s="58" t="s">
        <v>11</v>
      </c>
      <c r="D230" s="83" t="str">
        <f>Tabla8[[#This Row],[Numero Documento]]&amp;Tabla8[[#This Row],[PROG]]&amp;LEFT(Tabla8[[#This Row],[Tipo Empleado]],3)</f>
        <v>0010882499601FIJ</v>
      </c>
      <c r="E230" s="82" t="s">
        <v>229</v>
      </c>
      <c r="F230" s="58" t="s">
        <v>129</v>
      </c>
      <c r="G230" s="82" t="s">
        <v>2535</v>
      </c>
      <c r="H230" s="82" t="s">
        <v>227</v>
      </c>
      <c r="I230" s="59" t="s">
        <v>1420</v>
      </c>
      <c r="J230" s="58" t="s">
        <v>2538</v>
      </c>
      <c r="K230" s="85" t="str">
        <f t="shared" si="3"/>
        <v>F</v>
      </c>
      <c r="L230">
        <v>276</v>
      </c>
    </row>
    <row r="231" spans="1:12">
      <c r="A231" s="77" t="s">
        <v>2250</v>
      </c>
      <c r="B231" s="83" t="str">
        <f>_xlfn.XLOOKUP(Tabla8[[#This Row],[Codigo Area Liquidacion]],TBLAREA[PLANTA],TBLAREA[PROG])</f>
        <v>01</v>
      </c>
      <c r="C231" s="58" t="s">
        <v>2464</v>
      </c>
      <c r="D231" s="83" t="str">
        <f>Tabla8[[#This Row],[Numero Documento]]&amp;Tabla8[[#This Row],[PROG]]&amp;LEFT(Tabla8[[#This Row],[Tipo Empleado]],3)</f>
        <v>0470108151701EMP</v>
      </c>
      <c r="E231" s="82" t="s">
        <v>869</v>
      </c>
      <c r="F231" s="58" t="s">
        <v>2536</v>
      </c>
      <c r="G231" s="82" t="s">
        <v>2535</v>
      </c>
      <c r="H231" s="82" t="s">
        <v>227</v>
      </c>
      <c r="I231" s="59" t="s">
        <v>1420</v>
      </c>
      <c r="J231" s="58" t="s">
        <v>2538</v>
      </c>
      <c r="K231" s="85" t="str">
        <f t="shared" si="3"/>
        <v>F</v>
      </c>
      <c r="L231">
        <v>861</v>
      </c>
    </row>
    <row r="232" spans="1:12">
      <c r="A232" s="77" t="s">
        <v>1192</v>
      </c>
      <c r="B232" s="83" t="str">
        <f>_xlfn.XLOOKUP(Tabla8[[#This Row],[Codigo Area Liquidacion]],TBLAREA[PLANTA],TBLAREA[PROG])</f>
        <v>01</v>
      </c>
      <c r="C232" s="58" t="s">
        <v>11</v>
      </c>
      <c r="D232" s="83" t="str">
        <f>Tabla8[[#This Row],[Numero Documento]]&amp;Tabla8[[#This Row],[PROG]]&amp;LEFT(Tabla8[[#This Row],[Tipo Empleado]],3)</f>
        <v>2230068705401FIJ</v>
      </c>
      <c r="E232" s="82" t="s">
        <v>371</v>
      </c>
      <c r="F232" s="58" t="s">
        <v>336</v>
      </c>
      <c r="G232" s="82" t="s">
        <v>2535</v>
      </c>
      <c r="H232" s="82" t="s">
        <v>227</v>
      </c>
      <c r="I232" s="59" t="s">
        <v>1420</v>
      </c>
      <c r="J232" s="58" t="s">
        <v>2538</v>
      </c>
      <c r="K232" s="85" t="str">
        <f t="shared" si="3"/>
        <v>F</v>
      </c>
      <c r="L232">
        <v>991</v>
      </c>
    </row>
    <row r="233" spans="1:12">
      <c r="A233" s="77" t="s">
        <v>3199</v>
      </c>
      <c r="B233" s="83" t="str">
        <f>_xlfn.XLOOKUP(Tabla8[[#This Row],[Codigo Area Liquidacion]],TBLAREA[PLANTA],TBLAREA[PROG])</f>
        <v>01</v>
      </c>
      <c r="C233" s="58" t="s">
        <v>2464</v>
      </c>
      <c r="D233" s="83" t="str">
        <f>Tabla8[[#This Row],[Numero Documento]]&amp;Tabla8[[#This Row],[PROG]]&amp;LEFT(Tabla8[[#This Row],[Tipo Empleado]],3)</f>
        <v>4021544252201EMP</v>
      </c>
      <c r="E233" s="82" t="s">
        <v>3198</v>
      </c>
      <c r="F233" s="58" t="s">
        <v>2536</v>
      </c>
      <c r="G233" s="82" t="s">
        <v>2535</v>
      </c>
      <c r="H233" s="82" t="s">
        <v>227</v>
      </c>
      <c r="I233" s="59" t="s">
        <v>1420</v>
      </c>
      <c r="J233" s="58" t="s">
        <v>2538</v>
      </c>
      <c r="K233" s="85" t="str">
        <f t="shared" si="3"/>
        <v>F</v>
      </c>
      <c r="L233">
        <v>1100</v>
      </c>
    </row>
    <row r="234" spans="1:12">
      <c r="A234" s="77" t="s">
        <v>1840</v>
      </c>
      <c r="B234" s="83" t="str">
        <f>_xlfn.XLOOKUP(Tabla8[[#This Row],[Codigo Area Liquidacion]],TBLAREA[PLANTA],TBLAREA[PROG])</f>
        <v>01</v>
      </c>
      <c r="C234" s="58" t="s">
        <v>11</v>
      </c>
      <c r="D234" s="83" t="str">
        <f>Tabla8[[#This Row],[Numero Documento]]&amp;Tabla8[[#This Row],[PROG]]&amp;LEFT(Tabla8[[#This Row],[Tipo Empleado]],3)</f>
        <v>0010067532101FIJ</v>
      </c>
      <c r="E234" s="82" t="s">
        <v>232</v>
      </c>
      <c r="F234" s="58" t="s">
        <v>10</v>
      </c>
      <c r="G234" s="82" t="s">
        <v>2535</v>
      </c>
      <c r="H234" s="82" t="s">
        <v>231</v>
      </c>
      <c r="I234" s="59" t="s">
        <v>1458</v>
      </c>
      <c r="J234" s="58" t="s">
        <v>2538</v>
      </c>
      <c r="K234" s="85" t="str">
        <f t="shared" si="3"/>
        <v>F</v>
      </c>
      <c r="L234">
        <v>56</v>
      </c>
    </row>
    <row r="235" spans="1:12">
      <c r="A235" s="77" t="s">
        <v>1841</v>
      </c>
      <c r="B235" s="83" t="str">
        <f>_xlfn.XLOOKUP(Tabla8[[#This Row],[Codigo Area Liquidacion]],TBLAREA[PLANTA],TBLAREA[PROG])</f>
        <v>01</v>
      </c>
      <c r="C235" s="58" t="s">
        <v>11</v>
      </c>
      <c r="D235" s="83" t="str">
        <f>Tabla8[[#This Row],[Numero Documento]]&amp;Tabla8[[#This Row],[PROG]]&amp;LEFT(Tabla8[[#This Row],[Tipo Empleado]],3)</f>
        <v>0010568421101FIJ</v>
      </c>
      <c r="E235" s="82" t="s">
        <v>898</v>
      </c>
      <c r="F235" s="58" t="s">
        <v>129</v>
      </c>
      <c r="G235" s="82" t="s">
        <v>2535</v>
      </c>
      <c r="H235" s="82" t="s">
        <v>231</v>
      </c>
      <c r="I235" s="59" t="s">
        <v>1458</v>
      </c>
      <c r="J235" s="58" t="s">
        <v>2538</v>
      </c>
      <c r="K235" s="85" t="str">
        <f t="shared" si="3"/>
        <v>F</v>
      </c>
      <c r="L235">
        <v>228</v>
      </c>
    </row>
    <row r="236" spans="1:12">
      <c r="A236" s="77" t="s">
        <v>1728</v>
      </c>
      <c r="B236" s="83" t="str">
        <f>_xlfn.XLOOKUP(Tabla8[[#This Row],[Codigo Area Liquidacion]],TBLAREA[PLANTA],TBLAREA[PROG])</f>
        <v>01</v>
      </c>
      <c r="C236" s="58" t="s">
        <v>11</v>
      </c>
      <c r="D236" s="83" t="str">
        <f>Tabla8[[#This Row],[Numero Documento]]&amp;Tabla8[[#This Row],[PROG]]&amp;LEFT(Tabla8[[#This Row],[Tipo Empleado]],3)</f>
        <v>0010896444601FIJ</v>
      </c>
      <c r="E236" s="82" t="s">
        <v>230</v>
      </c>
      <c r="F236" s="58" t="s">
        <v>8</v>
      </c>
      <c r="G236" s="82" t="s">
        <v>2535</v>
      </c>
      <c r="H236" s="82" t="s">
        <v>231</v>
      </c>
      <c r="I236" s="59" t="s">
        <v>1458</v>
      </c>
      <c r="J236" s="58" t="s">
        <v>2538</v>
      </c>
      <c r="K236" s="85" t="str">
        <f t="shared" si="3"/>
        <v>F</v>
      </c>
      <c r="L236">
        <v>280</v>
      </c>
    </row>
    <row r="237" spans="1:12">
      <c r="A237" s="77" t="s">
        <v>1846</v>
      </c>
      <c r="B237" s="83" t="str">
        <f>_xlfn.XLOOKUP(Tabla8[[#This Row],[Codigo Area Liquidacion]],TBLAREA[PLANTA],TBLAREA[PROG])</f>
        <v>01</v>
      </c>
      <c r="C237" s="58" t="s">
        <v>11</v>
      </c>
      <c r="D237" s="83" t="str">
        <f>Tabla8[[#This Row],[Numero Documento]]&amp;Tabla8[[#This Row],[PROG]]&amp;LEFT(Tabla8[[#This Row],[Tipo Empleado]],3)</f>
        <v>0930031681801FIJ</v>
      </c>
      <c r="E237" s="82" t="s">
        <v>900</v>
      </c>
      <c r="F237" s="58" t="s">
        <v>901</v>
      </c>
      <c r="G237" s="82" t="s">
        <v>2535</v>
      </c>
      <c r="H237" s="82" t="s">
        <v>231</v>
      </c>
      <c r="I237" s="59" t="s">
        <v>1458</v>
      </c>
      <c r="J237" s="58" t="s">
        <v>2537</v>
      </c>
      <c r="K237" s="85" t="str">
        <f t="shared" si="3"/>
        <v>M</v>
      </c>
      <c r="L237">
        <v>955</v>
      </c>
    </row>
    <row r="238" spans="1:12">
      <c r="A238" s="77" t="s">
        <v>1951</v>
      </c>
      <c r="B238" s="83" t="str">
        <f>_xlfn.XLOOKUP(Tabla8[[#This Row],[Codigo Area Liquidacion]],TBLAREA[PLANTA],TBLAREA[PROG])</f>
        <v>01</v>
      </c>
      <c r="C238" s="58" t="s">
        <v>11</v>
      </c>
      <c r="D238" s="83" t="str">
        <f>Tabla8[[#This Row],[Numero Documento]]&amp;Tabla8[[#This Row],[PROG]]&amp;LEFT(Tabla8[[#This Row],[Tipo Empleado]],3)</f>
        <v>2240075812801FIJ</v>
      </c>
      <c r="E238" s="82" t="s">
        <v>996</v>
      </c>
      <c r="F238" s="58" t="s">
        <v>355</v>
      </c>
      <c r="G238" s="82" t="s">
        <v>2535</v>
      </c>
      <c r="H238" s="82" t="s">
        <v>231</v>
      </c>
      <c r="I238" s="59" t="s">
        <v>1458</v>
      </c>
      <c r="J238" s="58" t="s">
        <v>2537</v>
      </c>
      <c r="K238" s="85" t="str">
        <f t="shared" si="3"/>
        <v>M</v>
      </c>
      <c r="L238">
        <v>1022</v>
      </c>
    </row>
    <row r="239" spans="1:12">
      <c r="A239" s="77" t="s">
        <v>2834</v>
      </c>
      <c r="B239" s="83" t="str">
        <f>_xlfn.XLOOKUP(Tabla8[[#This Row],[Codigo Area Liquidacion]],TBLAREA[PLANTA],TBLAREA[PROG])</f>
        <v>01</v>
      </c>
      <c r="C239" s="58" t="s">
        <v>2464</v>
      </c>
      <c r="D239" s="83" t="str">
        <f>Tabla8[[#This Row],[Numero Documento]]&amp;Tabla8[[#This Row],[PROG]]&amp;LEFT(Tabla8[[#This Row],[Tipo Empleado]],3)</f>
        <v>2250005280201EMP</v>
      </c>
      <c r="E239" s="82" t="s">
        <v>2833</v>
      </c>
      <c r="F239" s="58" t="s">
        <v>459</v>
      </c>
      <c r="G239" s="82" t="s">
        <v>2535</v>
      </c>
      <c r="H239" s="82" t="s">
        <v>231</v>
      </c>
      <c r="I239" s="59" t="s">
        <v>1458</v>
      </c>
      <c r="J239" s="58" t="s">
        <v>2538</v>
      </c>
      <c r="K239" s="85" t="str">
        <f t="shared" si="3"/>
        <v>F</v>
      </c>
      <c r="L239">
        <v>1024</v>
      </c>
    </row>
    <row r="240" spans="1:12">
      <c r="A240" s="77" t="s">
        <v>2718</v>
      </c>
      <c r="B240" s="83" t="str">
        <f>_xlfn.XLOOKUP(Tabla8[[#This Row],[Codigo Area Liquidacion]],TBLAREA[PLANTA],TBLAREA[PROG])</f>
        <v>01</v>
      </c>
      <c r="C240" s="58" t="s">
        <v>2464</v>
      </c>
      <c r="D240" s="83" t="str">
        <f>Tabla8[[#This Row],[Numero Documento]]&amp;Tabla8[[#This Row],[PROG]]&amp;LEFT(Tabla8[[#This Row],[Tipo Empleado]],3)</f>
        <v>4022496884801EMP</v>
      </c>
      <c r="E240" s="82" t="s">
        <v>2717</v>
      </c>
      <c r="F240" s="58" t="s">
        <v>129</v>
      </c>
      <c r="G240" s="82" t="s">
        <v>2535</v>
      </c>
      <c r="H240" s="82" t="s">
        <v>3119</v>
      </c>
      <c r="I240" s="59" t="s">
        <v>3120</v>
      </c>
      <c r="J240" s="58" t="s">
        <v>2538</v>
      </c>
      <c r="K240" s="85" t="str">
        <f t="shared" si="3"/>
        <v>F</v>
      </c>
      <c r="L240">
        <v>1163</v>
      </c>
    </row>
    <row r="241" spans="1:12">
      <c r="A241" s="77" t="s">
        <v>2246</v>
      </c>
      <c r="B241" s="83" t="str">
        <f>_xlfn.XLOOKUP(Tabla8[[#This Row],[Codigo Area Liquidacion]],TBLAREA[PLANTA],TBLAREA[PROG])</f>
        <v>01</v>
      </c>
      <c r="C241" s="58" t="s">
        <v>2464</v>
      </c>
      <c r="D241" s="83" t="str">
        <f>Tabla8[[#This Row],[Numero Documento]]&amp;Tabla8[[#This Row],[PROG]]&amp;LEFT(Tabla8[[#This Row],[Tipo Empleado]],3)</f>
        <v>0011832153801EMP</v>
      </c>
      <c r="E241" s="82" t="s">
        <v>1505</v>
      </c>
      <c r="F241" s="58" t="s">
        <v>129</v>
      </c>
      <c r="G241" s="82" t="s">
        <v>2535</v>
      </c>
      <c r="H241" s="82" t="s">
        <v>3112</v>
      </c>
      <c r="I241" s="59" t="s">
        <v>3113</v>
      </c>
      <c r="J241" s="58" t="s">
        <v>2538</v>
      </c>
      <c r="K241" s="85" t="str">
        <f t="shared" si="3"/>
        <v>F</v>
      </c>
      <c r="L241">
        <v>528</v>
      </c>
    </row>
    <row r="242" spans="1:12">
      <c r="A242" s="77" t="s">
        <v>1722</v>
      </c>
      <c r="B242" s="83" t="str">
        <f>_xlfn.XLOOKUP(Tabla8[[#This Row],[Codigo Area Liquidacion]],TBLAREA[PLANTA],TBLAREA[PROG])</f>
        <v>01</v>
      </c>
      <c r="C242" s="58" t="s">
        <v>11</v>
      </c>
      <c r="D242" s="83" t="str">
        <f>Tabla8[[#This Row],[Numero Documento]]&amp;Tabla8[[#This Row],[PROG]]&amp;LEFT(Tabla8[[#This Row],[Tipo Empleado]],3)</f>
        <v>0010003879301FIJ</v>
      </c>
      <c r="E242" s="82" t="s">
        <v>233</v>
      </c>
      <c r="F242" s="58" t="s">
        <v>235</v>
      </c>
      <c r="G242" s="82" t="s">
        <v>2535</v>
      </c>
      <c r="H242" s="82" t="s">
        <v>234</v>
      </c>
      <c r="I242" s="59" t="s">
        <v>1441</v>
      </c>
      <c r="J242" s="58" t="s">
        <v>2538</v>
      </c>
      <c r="K242" s="85" t="str">
        <f t="shared" si="3"/>
        <v>F</v>
      </c>
      <c r="L242">
        <v>5</v>
      </c>
    </row>
    <row r="243" spans="1:12">
      <c r="A243" s="77" t="s">
        <v>2298</v>
      </c>
      <c r="B243" s="83" t="str">
        <f>_xlfn.XLOOKUP(Tabla8[[#This Row],[Codigo Area Liquidacion]],TBLAREA[PLANTA],TBLAREA[PROG])</f>
        <v>01</v>
      </c>
      <c r="C243" s="58" t="s">
        <v>2464</v>
      </c>
      <c r="D243" s="83" t="str">
        <f>Tabla8[[#This Row],[Numero Documento]]&amp;Tabla8[[#This Row],[PROG]]&amp;LEFT(Tabla8[[#This Row],[Tipo Empleado]],3)</f>
        <v>0011609837701EMP</v>
      </c>
      <c r="E243" s="82" t="s">
        <v>944</v>
      </c>
      <c r="F243" s="58" t="s">
        <v>256</v>
      </c>
      <c r="G243" s="82" t="s">
        <v>2535</v>
      </c>
      <c r="H243" s="82" t="s">
        <v>234</v>
      </c>
      <c r="I243" s="59" t="s">
        <v>1441</v>
      </c>
      <c r="J243" s="58" t="s">
        <v>2537</v>
      </c>
      <c r="K243" s="85" t="str">
        <f t="shared" si="3"/>
        <v>M</v>
      </c>
      <c r="L243">
        <v>459</v>
      </c>
    </row>
    <row r="244" spans="1:12">
      <c r="A244" s="77" t="s">
        <v>1156</v>
      </c>
      <c r="B244" s="83" t="str">
        <f>_xlfn.XLOOKUP(Tabla8[[#This Row],[Codigo Area Liquidacion]],TBLAREA[PLANTA],TBLAREA[PROG])</f>
        <v>01</v>
      </c>
      <c r="C244" s="58" t="s">
        <v>11</v>
      </c>
      <c r="D244" s="83" t="str">
        <f>Tabla8[[#This Row],[Numero Documento]]&amp;Tabla8[[#This Row],[PROG]]&amp;LEFT(Tabla8[[#This Row],[Tipo Empleado]],3)</f>
        <v>0011636047001FIJ</v>
      </c>
      <c r="E244" s="82" t="s">
        <v>239</v>
      </c>
      <c r="F244" s="58" t="s">
        <v>235</v>
      </c>
      <c r="G244" s="82" t="s">
        <v>2535</v>
      </c>
      <c r="H244" s="82" t="s">
        <v>234</v>
      </c>
      <c r="I244" s="59" t="s">
        <v>1441</v>
      </c>
      <c r="J244" s="58" t="s">
        <v>2538</v>
      </c>
      <c r="K244" s="85" t="str">
        <f t="shared" si="3"/>
        <v>F</v>
      </c>
      <c r="L244">
        <v>463</v>
      </c>
    </row>
    <row r="245" spans="1:12">
      <c r="A245" s="77" t="s">
        <v>1889</v>
      </c>
      <c r="B245" s="83" t="str">
        <f>_xlfn.XLOOKUP(Tabla8[[#This Row],[Codigo Area Liquidacion]],TBLAREA[PLANTA],TBLAREA[PROG])</f>
        <v>01</v>
      </c>
      <c r="C245" s="58" t="s">
        <v>11</v>
      </c>
      <c r="D245" s="83" t="str">
        <f>Tabla8[[#This Row],[Numero Documento]]&amp;Tabla8[[#This Row],[PROG]]&amp;LEFT(Tabla8[[#This Row],[Tipo Empleado]],3)</f>
        <v>0011790615601FIJ</v>
      </c>
      <c r="E245" s="82" t="s">
        <v>237</v>
      </c>
      <c r="F245" s="58" t="s">
        <v>238</v>
      </c>
      <c r="G245" s="82" t="s">
        <v>2535</v>
      </c>
      <c r="H245" s="82" t="s">
        <v>234</v>
      </c>
      <c r="I245" s="59" t="s">
        <v>1441</v>
      </c>
      <c r="J245" s="58" t="s">
        <v>2538</v>
      </c>
      <c r="K245" s="85" t="str">
        <f t="shared" si="3"/>
        <v>F</v>
      </c>
      <c r="L245">
        <v>514</v>
      </c>
    </row>
    <row r="246" spans="1:12">
      <c r="A246" s="77" t="s">
        <v>2296</v>
      </c>
      <c r="B246" s="83" t="str">
        <f>_xlfn.XLOOKUP(Tabla8[[#This Row],[Codigo Area Liquidacion]],TBLAREA[PLANTA],TBLAREA[PROG])</f>
        <v>01</v>
      </c>
      <c r="C246" s="58" t="s">
        <v>2464</v>
      </c>
      <c r="D246" s="83" t="str">
        <f>Tabla8[[#This Row],[Numero Documento]]&amp;Tabla8[[#This Row],[PROG]]&amp;LEFT(Tabla8[[#This Row],[Tipo Empleado]],3)</f>
        <v>0020149125501EMP</v>
      </c>
      <c r="E246" s="82" t="s">
        <v>1673</v>
      </c>
      <c r="F246" s="58" t="s">
        <v>235</v>
      </c>
      <c r="G246" s="82" t="s">
        <v>2535</v>
      </c>
      <c r="H246" s="82" t="s">
        <v>234</v>
      </c>
      <c r="I246" s="59" t="s">
        <v>1441</v>
      </c>
      <c r="J246" s="58" t="s">
        <v>2538</v>
      </c>
      <c r="K246" s="85" t="str">
        <f t="shared" si="3"/>
        <v>F</v>
      </c>
      <c r="L246">
        <v>580</v>
      </c>
    </row>
    <row r="247" spans="1:12">
      <c r="A247" s="77" t="s">
        <v>2965</v>
      </c>
      <c r="B247" s="83" t="str">
        <f>_xlfn.XLOOKUP(Tabla8[[#This Row],[Codigo Area Liquidacion]],TBLAREA[PLANTA],TBLAREA[PROG])</f>
        <v>01</v>
      </c>
      <c r="C247" s="58" t="s">
        <v>2464</v>
      </c>
      <c r="D247" s="83" t="str">
        <f>Tabla8[[#This Row],[Numero Documento]]&amp;Tabla8[[#This Row],[PROG]]&amp;LEFT(Tabla8[[#This Row],[Tipo Empleado]],3)</f>
        <v>0310494953601EMP</v>
      </c>
      <c r="E247" s="82" t="s">
        <v>2964</v>
      </c>
      <c r="F247" s="58" t="s">
        <v>235</v>
      </c>
      <c r="G247" s="82" t="s">
        <v>2535</v>
      </c>
      <c r="H247" s="82" t="s">
        <v>234</v>
      </c>
      <c r="I247" s="59" t="s">
        <v>1441</v>
      </c>
      <c r="J247" s="58" t="s">
        <v>2537</v>
      </c>
      <c r="K247" s="85" t="str">
        <f t="shared" si="3"/>
        <v>M</v>
      </c>
      <c r="L247">
        <v>802</v>
      </c>
    </row>
    <row r="248" spans="1:12">
      <c r="A248" s="77" t="s">
        <v>2324</v>
      </c>
      <c r="B248" s="83" t="str">
        <f>_xlfn.XLOOKUP(Tabla8[[#This Row],[Codigo Area Liquidacion]],TBLAREA[PLANTA],TBLAREA[PROG])</f>
        <v>01</v>
      </c>
      <c r="C248" s="58" t="s">
        <v>2464</v>
      </c>
      <c r="D248" s="83" t="str">
        <f>Tabla8[[#This Row],[Numero Documento]]&amp;Tabla8[[#This Row],[PROG]]&amp;LEFT(Tabla8[[#This Row],[Tipo Empleado]],3)</f>
        <v>2230054725801EMP</v>
      </c>
      <c r="E248" s="82" t="s">
        <v>1627</v>
      </c>
      <c r="F248" s="58" t="s">
        <v>129</v>
      </c>
      <c r="G248" s="82" t="s">
        <v>2535</v>
      </c>
      <c r="H248" s="82" t="s">
        <v>234</v>
      </c>
      <c r="I248" s="59" t="s">
        <v>1441</v>
      </c>
      <c r="J248" s="58" t="s">
        <v>2538</v>
      </c>
      <c r="K248" s="85" t="str">
        <f t="shared" si="3"/>
        <v>F</v>
      </c>
      <c r="L248">
        <v>988</v>
      </c>
    </row>
    <row r="249" spans="1:12">
      <c r="A249" s="77" t="s">
        <v>2985</v>
      </c>
      <c r="B249" s="83" t="str">
        <f>_xlfn.XLOOKUP(Tabla8[[#This Row],[Codigo Area Liquidacion]],TBLAREA[PLANTA],TBLAREA[PROG])</f>
        <v>01</v>
      </c>
      <c r="C249" s="58" t="s">
        <v>2464</v>
      </c>
      <c r="D249" s="83" t="str">
        <f>Tabla8[[#This Row],[Numero Documento]]&amp;Tabla8[[#This Row],[PROG]]&amp;LEFT(Tabla8[[#This Row],[Tipo Empleado]],3)</f>
        <v>2250029395001EMP</v>
      </c>
      <c r="E249" s="82" t="s">
        <v>2984</v>
      </c>
      <c r="F249" s="58" t="s">
        <v>235</v>
      </c>
      <c r="G249" s="82" t="s">
        <v>2535</v>
      </c>
      <c r="H249" s="82" t="s">
        <v>234</v>
      </c>
      <c r="I249" s="59" t="s">
        <v>1441</v>
      </c>
      <c r="J249" s="58" t="s">
        <v>2538</v>
      </c>
      <c r="K249" s="85" t="str">
        <f t="shared" si="3"/>
        <v>F</v>
      </c>
      <c r="L249">
        <v>1034</v>
      </c>
    </row>
    <row r="250" spans="1:12">
      <c r="A250" s="77" t="s">
        <v>2030</v>
      </c>
      <c r="B250" s="83" t="str">
        <f>_xlfn.XLOOKUP(Tabla8[[#This Row],[Codigo Area Liquidacion]],TBLAREA[PLANTA],TBLAREA[PROG])</f>
        <v>13</v>
      </c>
      <c r="C250" s="58" t="s">
        <v>11</v>
      </c>
      <c r="D250" s="83" t="str">
        <f>Tabla8[[#This Row],[Numero Documento]]&amp;Tabla8[[#This Row],[PROG]]&amp;LEFT(Tabla8[[#This Row],[Tipo Empleado]],3)</f>
        <v>0010175225113FIJ</v>
      </c>
      <c r="E250" s="82" t="s">
        <v>529</v>
      </c>
      <c r="F250" s="58" t="s">
        <v>915</v>
      </c>
      <c r="G250" s="82" t="s">
        <v>2572</v>
      </c>
      <c r="H250" s="82" t="s">
        <v>1665</v>
      </c>
      <c r="I250" s="59" t="s">
        <v>1418</v>
      </c>
      <c r="J250" s="58" t="s">
        <v>2538</v>
      </c>
      <c r="K250" s="85" t="str">
        <f t="shared" si="3"/>
        <v>F</v>
      </c>
      <c r="L250">
        <v>101</v>
      </c>
    </row>
    <row r="251" spans="1:12">
      <c r="A251" s="77" t="s">
        <v>1271</v>
      </c>
      <c r="B251" s="83" t="str">
        <f>_xlfn.XLOOKUP(Tabla8[[#This Row],[Codigo Area Liquidacion]],TBLAREA[PLANTA],TBLAREA[PROG])</f>
        <v>13</v>
      </c>
      <c r="C251" s="58" t="s">
        <v>11</v>
      </c>
      <c r="D251" s="83" t="str">
        <f>Tabla8[[#This Row],[Numero Documento]]&amp;Tabla8[[#This Row],[PROG]]&amp;LEFT(Tabla8[[#This Row],[Tipo Empleado]],3)</f>
        <v>0010220246213FIJ</v>
      </c>
      <c r="E251" s="82" t="s">
        <v>510</v>
      </c>
      <c r="F251" s="58" t="s">
        <v>27</v>
      </c>
      <c r="G251" s="82" t="s">
        <v>2572</v>
      </c>
      <c r="H251" s="82" t="s">
        <v>1665</v>
      </c>
      <c r="I251" s="59" t="s">
        <v>1418</v>
      </c>
      <c r="J251" s="58" t="s">
        <v>2537</v>
      </c>
      <c r="K251" s="85" t="str">
        <f t="shared" si="3"/>
        <v>M</v>
      </c>
      <c r="L251">
        <v>118</v>
      </c>
    </row>
    <row r="252" spans="1:12">
      <c r="A252" s="77" t="s">
        <v>1274</v>
      </c>
      <c r="B252" s="83" t="str">
        <f>_xlfn.XLOOKUP(Tabla8[[#This Row],[Codigo Area Liquidacion]],TBLAREA[PLANTA],TBLAREA[PROG])</f>
        <v>13</v>
      </c>
      <c r="C252" s="58" t="s">
        <v>11</v>
      </c>
      <c r="D252" s="83" t="str">
        <f>Tabla8[[#This Row],[Numero Documento]]&amp;Tabla8[[#This Row],[PROG]]&amp;LEFT(Tabla8[[#This Row],[Tipo Empleado]],3)</f>
        <v>0010432177313FIJ</v>
      </c>
      <c r="E252" s="82" t="s">
        <v>455</v>
      </c>
      <c r="F252" s="58" t="s">
        <v>456</v>
      </c>
      <c r="G252" s="82" t="s">
        <v>2572</v>
      </c>
      <c r="H252" s="82" t="s">
        <v>1665</v>
      </c>
      <c r="I252" s="59" t="s">
        <v>1418</v>
      </c>
      <c r="J252" s="58" t="s">
        <v>2537</v>
      </c>
      <c r="K252" s="85" t="str">
        <f t="shared" si="3"/>
        <v>M</v>
      </c>
      <c r="L252">
        <v>191</v>
      </c>
    </row>
    <row r="253" spans="1:12">
      <c r="A253" s="77" t="s">
        <v>1273</v>
      </c>
      <c r="B253" s="83" t="str">
        <f>_xlfn.XLOOKUP(Tabla8[[#This Row],[Codigo Area Liquidacion]],TBLAREA[PLANTA],TBLAREA[PROG])</f>
        <v>13</v>
      </c>
      <c r="C253" s="58" t="s">
        <v>11</v>
      </c>
      <c r="D253" s="83" t="str">
        <f>Tabla8[[#This Row],[Numero Documento]]&amp;Tabla8[[#This Row],[PROG]]&amp;LEFT(Tabla8[[#This Row],[Tipo Empleado]],3)</f>
        <v>0010554611313FIJ</v>
      </c>
      <c r="E253" s="82" t="s">
        <v>245</v>
      </c>
      <c r="F253" s="58" t="s">
        <v>8</v>
      </c>
      <c r="G253" s="82" t="s">
        <v>2572</v>
      </c>
      <c r="H253" s="82" t="s">
        <v>1665</v>
      </c>
      <c r="I253" s="59" t="s">
        <v>1418</v>
      </c>
      <c r="J253" s="58" t="s">
        <v>2538</v>
      </c>
      <c r="K253" s="85" t="str">
        <f t="shared" si="3"/>
        <v>F</v>
      </c>
      <c r="L253">
        <v>223</v>
      </c>
    </row>
    <row r="254" spans="1:12">
      <c r="A254" s="77" t="s">
        <v>1195</v>
      </c>
      <c r="B254" s="83" t="str">
        <f>_xlfn.XLOOKUP(Tabla8[[#This Row],[Codigo Area Liquidacion]],TBLAREA[PLANTA],TBLAREA[PROG])</f>
        <v>13</v>
      </c>
      <c r="C254" s="58" t="s">
        <v>11</v>
      </c>
      <c r="D254" s="83" t="str">
        <f>Tabla8[[#This Row],[Numero Documento]]&amp;Tabla8[[#This Row],[PROG]]&amp;LEFT(Tabla8[[#This Row],[Tipo Empleado]],3)</f>
        <v>0010763899113FIJ</v>
      </c>
      <c r="E254" s="82" t="s">
        <v>374</v>
      </c>
      <c r="F254" s="58" t="s">
        <v>375</v>
      </c>
      <c r="G254" s="82" t="s">
        <v>2572</v>
      </c>
      <c r="H254" s="82" t="s">
        <v>1665</v>
      </c>
      <c r="I254" s="59" t="s">
        <v>1418</v>
      </c>
      <c r="J254" s="58" t="s">
        <v>2538</v>
      </c>
      <c r="K254" s="85" t="str">
        <f t="shared" si="3"/>
        <v>F</v>
      </c>
      <c r="L254">
        <v>253</v>
      </c>
    </row>
    <row r="255" spans="1:12">
      <c r="A255" s="77" t="s">
        <v>1272</v>
      </c>
      <c r="B255" s="83" t="str">
        <f>_xlfn.XLOOKUP(Tabla8[[#This Row],[Codigo Area Liquidacion]],TBLAREA[PLANTA],TBLAREA[PROG])</f>
        <v>13</v>
      </c>
      <c r="C255" s="58" t="s">
        <v>11</v>
      </c>
      <c r="D255" s="83" t="str">
        <f>Tabla8[[#This Row],[Numero Documento]]&amp;Tabla8[[#This Row],[PROG]]&amp;LEFT(Tabla8[[#This Row],[Tipo Empleado]],3)</f>
        <v>0010859481313FIJ</v>
      </c>
      <c r="E255" s="82" t="s">
        <v>2577</v>
      </c>
      <c r="F255" s="58" t="s">
        <v>100</v>
      </c>
      <c r="G255" s="82" t="s">
        <v>2572</v>
      </c>
      <c r="H255" s="82" t="s">
        <v>1665</v>
      </c>
      <c r="I255" s="59" t="s">
        <v>1418</v>
      </c>
      <c r="J255" s="58" t="s">
        <v>2538</v>
      </c>
      <c r="K255" s="85" t="str">
        <f t="shared" si="3"/>
        <v>F</v>
      </c>
      <c r="L255">
        <v>269</v>
      </c>
    </row>
    <row r="256" spans="1:12">
      <c r="A256" s="77" t="s">
        <v>2034</v>
      </c>
      <c r="B256" s="83" t="str">
        <f>_xlfn.XLOOKUP(Tabla8[[#This Row],[Codigo Area Liquidacion]],TBLAREA[PLANTA],TBLAREA[PROG])</f>
        <v>13</v>
      </c>
      <c r="C256" s="58" t="s">
        <v>11</v>
      </c>
      <c r="D256" s="83" t="str">
        <f>Tabla8[[#This Row],[Numero Documento]]&amp;Tabla8[[#This Row],[PROG]]&amp;LEFT(Tabla8[[#This Row],[Tipo Empleado]],3)</f>
        <v>0010998783413FIJ</v>
      </c>
      <c r="E256" s="82" t="s">
        <v>540</v>
      </c>
      <c r="F256" s="58" t="s">
        <v>541</v>
      </c>
      <c r="G256" s="82" t="s">
        <v>2572</v>
      </c>
      <c r="H256" s="82" t="s">
        <v>1665</v>
      </c>
      <c r="I256" s="59" t="s">
        <v>1418</v>
      </c>
      <c r="J256" s="58" t="s">
        <v>2538</v>
      </c>
      <c r="K256" s="85" t="str">
        <f t="shared" si="3"/>
        <v>F</v>
      </c>
      <c r="L256">
        <v>316</v>
      </c>
    </row>
    <row r="257" spans="1:12">
      <c r="A257" s="77" t="s">
        <v>2021</v>
      </c>
      <c r="B257" s="83" t="str">
        <f>_xlfn.XLOOKUP(Tabla8[[#This Row],[Codigo Area Liquidacion]],TBLAREA[PLANTA],TBLAREA[PROG])</f>
        <v>13</v>
      </c>
      <c r="C257" s="58" t="s">
        <v>11</v>
      </c>
      <c r="D257" s="83" t="str">
        <f>Tabla8[[#This Row],[Numero Documento]]&amp;Tabla8[[#This Row],[PROG]]&amp;LEFT(Tabla8[[#This Row],[Tipo Empleado]],3)</f>
        <v>0011946820513FIJ</v>
      </c>
      <c r="E257" s="82" t="s">
        <v>870</v>
      </c>
      <c r="F257" s="58" t="s">
        <v>246</v>
      </c>
      <c r="G257" s="82" t="s">
        <v>2572</v>
      </c>
      <c r="H257" s="82" t="s">
        <v>1665</v>
      </c>
      <c r="I257" s="59" t="s">
        <v>1418</v>
      </c>
      <c r="J257" s="58" t="s">
        <v>2538</v>
      </c>
      <c r="K257" s="85" t="str">
        <f t="shared" si="3"/>
        <v>F</v>
      </c>
      <c r="L257">
        <v>568</v>
      </c>
    </row>
    <row r="258" spans="1:12">
      <c r="A258" s="77" t="s">
        <v>2023</v>
      </c>
      <c r="B258" s="83" t="str">
        <f>_xlfn.XLOOKUP(Tabla8[[#This Row],[Codigo Area Liquidacion]],TBLAREA[PLANTA],TBLAREA[PROG])</f>
        <v>13</v>
      </c>
      <c r="C258" s="58" t="s">
        <v>11</v>
      </c>
      <c r="D258" s="83" t="str">
        <f>Tabla8[[#This Row],[Numero Documento]]&amp;Tabla8[[#This Row],[PROG]]&amp;LEFT(Tabla8[[#This Row],[Tipo Empleado]],3)</f>
        <v>0260006682913FIJ</v>
      </c>
      <c r="E258" s="82" t="s">
        <v>240</v>
      </c>
      <c r="F258" s="58" t="s">
        <v>238</v>
      </c>
      <c r="G258" s="82" t="s">
        <v>2572</v>
      </c>
      <c r="H258" s="82" t="s">
        <v>1665</v>
      </c>
      <c r="I258" s="59" t="s">
        <v>1418</v>
      </c>
      <c r="J258" s="58" t="s">
        <v>2537</v>
      </c>
      <c r="K258" s="85" t="str">
        <f t="shared" si="3"/>
        <v>M</v>
      </c>
      <c r="L258">
        <v>687</v>
      </c>
    </row>
    <row r="259" spans="1:12">
      <c r="A259" s="77" t="s">
        <v>2026</v>
      </c>
      <c r="B259" s="83" t="str">
        <f>_xlfn.XLOOKUP(Tabla8[[#This Row],[Codigo Area Liquidacion]],TBLAREA[PLANTA],TBLAREA[PROG])</f>
        <v>13</v>
      </c>
      <c r="C259" s="58" t="s">
        <v>11</v>
      </c>
      <c r="D259" s="83" t="str">
        <f>Tabla8[[#This Row],[Numero Documento]]&amp;Tabla8[[#This Row],[PROG]]&amp;LEFT(Tabla8[[#This Row],[Tipo Empleado]],3)</f>
        <v>0590018402813FIJ</v>
      </c>
      <c r="E259" s="82" t="s">
        <v>243</v>
      </c>
      <c r="F259" s="58" t="s">
        <v>244</v>
      </c>
      <c r="G259" s="82" t="s">
        <v>2572</v>
      </c>
      <c r="H259" s="82" t="s">
        <v>1665</v>
      </c>
      <c r="I259" s="59" t="s">
        <v>1418</v>
      </c>
      <c r="J259" s="58" t="s">
        <v>2537</v>
      </c>
      <c r="K259" s="85" t="str">
        <f t="shared" si="3"/>
        <v>M</v>
      </c>
      <c r="L259">
        <v>910</v>
      </c>
    </row>
    <row r="260" spans="1:12">
      <c r="A260" s="77" t="s">
        <v>2022</v>
      </c>
      <c r="B260" s="83" t="str">
        <f>_xlfn.XLOOKUP(Tabla8[[#This Row],[Codigo Area Liquidacion]],TBLAREA[PLANTA],TBLAREA[PROG])</f>
        <v>13</v>
      </c>
      <c r="C260" s="58" t="s">
        <v>11</v>
      </c>
      <c r="D260" s="83" t="str">
        <f>Tabla8[[#This Row],[Numero Documento]]&amp;Tabla8[[#This Row],[PROG]]&amp;LEFT(Tabla8[[#This Row],[Tipo Empleado]],3)</f>
        <v>2230003370513FIJ</v>
      </c>
      <c r="E260" s="82" t="s">
        <v>1539</v>
      </c>
      <c r="F260" s="58" t="s">
        <v>8</v>
      </c>
      <c r="G260" s="82" t="s">
        <v>2572</v>
      </c>
      <c r="H260" s="82" t="s">
        <v>1665</v>
      </c>
      <c r="I260" s="59" t="s">
        <v>1418</v>
      </c>
      <c r="J260" s="58" t="s">
        <v>2538</v>
      </c>
      <c r="K260" s="85" t="str">
        <f t="shared" ref="K260:K323" si="4">LEFT(J260,1)</f>
        <v>F</v>
      </c>
      <c r="L260">
        <v>976</v>
      </c>
    </row>
    <row r="261" spans="1:12">
      <c r="A261" s="77" t="s">
        <v>2884</v>
      </c>
      <c r="B261" s="83" t="str">
        <f>_xlfn.XLOOKUP(Tabla8[[#This Row],[Codigo Area Liquidacion]],TBLAREA[PLANTA],TBLAREA[PROG])</f>
        <v>01</v>
      </c>
      <c r="C261" s="58" t="s">
        <v>2464</v>
      </c>
      <c r="D261" s="83" t="str">
        <f>Tabla8[[#This Row],[Numero Documento]]&amp;Tabla8[[#This Row],[PROG]]&amp;LEFT(Tabla8[[#This Row],[Tipo Empleado]],3)</f>
        <v>2240039606901EMP</v>
      </c>
      <c r="E261" s="82" t="s">
        <v>2883</v>
      </c>
      <c r="F261" s="58" t="s">
        <v>1651</v>
      </c>
      <c r="G261" s="82" t="s">
        <v>2535</v>
      </c>
      <c r="H261" s="82" t="s">
        <v>1665</v>
      </c>
      <c r="I261" s="59" t="s">
        <v>1418</v>
      </c>
      <c r="J261" s="58" t="s">
        <v>2537</v>
      </c>
      <c r="K261" s="85" t="str">
        <f t="shared" si="4"/>
        <v>M</v>
      </c>
      <c r="L261">
        <v>1016</v>
      </c>
    </row>
    <row r="262" spans="1:12">
      <c r="A262" s="77" t="s">
        <v>2255</v>
      </c>
      <c r="B262" s="83" t="str">
        <f>_xlfn.XLOOKUP(Tabla8[[#This Row],[Codigo Area Liquidacion]],TBLAREA[PLANTA],TBLAREA[PROG])</f>
        <v>01</v>
      </c>
      <c r="C262" s="58" t="s">
        <v>2464</v>
      </c>
      <c r="D262" s="83" t="str">
        <f>Tabla8[[#This Row],[Numero Documento]]&amp;Tabla8[[#This Row],[PROG]]&amp;LEFT(Tabla8[[#This Row],[Tipo Empleado]],3)</f>
        <v>2250012119301EMP</v>
      </c>
      <c r="E262" s="82" t="s">
        <v>871</v>
      </c>
      <c r="F262" s="58" t="s">
        <v>235</v>
      </c>
      <c r="G262" s="82" t="s">
        <v>2535</v>
      </c>
      <c r="H262" s="82" t="s">
        <v>1665</v>
      </c>
      <c r="I262" s="59" t="s">
        <v>1418</v>
      </c>
      <c r="J262" s="58" t="s">
        <v>2537</v>
      </c>
      <c r="K262" s="85" t="str">
        <f t="shared" si="4"/>
        <v>M</v>
      </c>
      <c r="L262">
        <v>1028</v>
      </c>
    </row>
    <row r="263" spans="1:12">
      <c r="A263" s="77" t="s">
        <v>2955</v>
      </c>
      <c r="B263" s="83" t="str">
        <f>_xlfn.XLOOKUP(Tabla8[[#This Row],[Codigo Area Liquidacion]],TBLAREA[PLANTA],TBLAREA[PROG])</f>
        <v>01</v>
      </c>
      <c r="C263" s="58" t="s">
        <v>2464</v>
      </c>
      <c r="D263" s="83" t="str">
        <f>Tabla8[[#This Row],[Numero Documento]]&amp;Tabla8[[#This Row],[PROG]]&amp;LEFT(Tabla8[[#This Row],[Tipo Empleado]],3)</f>
        <v>4022515586601EMP</v>
      </c>
      <c r="E263" s="82" t="s">
        <v>2954</v>
      </c>
      <c r="F263" s="58" t="s">
        <v>235</v>
      </c>
      <c r="G263" s="82" t="s">
        <v>2535</v>
      </c>
      <c r="H263" s="82" t="s">
        <v>1665</v>
      </c>
      <c r="I263" s="59" t="s">
        <v>1418</v>
      </c>
      <c r="J263" s="58" t="s">
        <v>2538</v>
      </c>
      <c r="K263" s="85" t="str">
        <f t="shared" si="4"/>
        <v>F</v>
      </c>
      <c r="L263">
        <v>1165</v>
      </c>
    </row>
    <row r="264" spans="1:12">
      <c r="A264" s="78" t="s">
        <v>4968</v>
      </c>
      <c r="B264" s="84" t="s">
        <v>2506</v>
      </c>
      <c r="C264" s="58" t="s">
        <v>2696</v>
      </c>
      <c r="D264" s="83" t="str">
        <f>Tabla8[[#This Row],[Numero Documento]]&amp;Tabla8[[#This Row],[PROG]]&amp;LEFT(Tabla8[[#This Row],[Tipo Empleado]],3)</f>
        <v>0011289104901TEM</v>
      </c>
      <c r="E264" s="82" t="s">
        <v>4967</v>
      </c>
      <c r="F264" s="58" t="s">
        <v>129</v>
      </c>
      <c r="G264" s="82" t="s">
        <v>2535</v>
      </c>
      <c r="H264" s="82" t="s">
        <v>3117</v>
      </c>
      <c r="I264" s="59" t="s">
        <v>3118</v>
      </c>
      <c r="J264" s="58" t="s">
        <v>2538</v>
      </c>
      <c r="K264" s="85" t="str">
        <f t="shared" si="4"/>
        <v>F</v>
      </c>
      <c r="L264">
        <v>1237</v>
      </c>
    </row>
    <row r="265" spans="1:12">
      <c r="A265" s="77" t="s">
        <v>2943</v>
      </c>
      <c r="B265" s="83" t="str">
        <f>_xlfn.XLOOKUP(Tabla8[[#This Row],[Codigo Area Liquidacion]],TBLAREA[PLANTA],TBLAREA[PROG])</f>
        <v>01</v>
      </c>
      <c r="C265" s="58" t="s">
        <v>2464</v>
      </c>
      <c r="D265" s="83" t="str">
        <f>Tabla8[[#This Row],[Numero Documento]]&amp;Tabla8[[#This Row],[PROG]]&amp;LEFT(Tabla8[[#This Row],[Tipo Empleado]],3)</f>
        <v>4022222294101EMP</v>
      </c>
      <c r="E265" s="82" t="s">
        <v>2942</v>
      </c>
      <c r="F265" s="58" t="s">
        <v>129</v>
      </c>
      <c r="G265" s="82" t="s">
        <v>2535</v>
      </c>
      <c r="H265" s="82" t="s">
        <v>3117</v>
      </c>
      <c r="I265" s="59" t="s">
        <v>3118</v>
      </c>
      <c r="J265" s="58" t="s">
        <v>2538</v>
      </c>
      <c r="K265" s="85" t="str">
        <f t="shared" si="4"/>
        <v>F</v>
      </c>
      <c r="L265">
        <v>1132</v>
      </c>
    </row>
    <row r="266" spans="1:12">
      <c r="A266" s="77" t="s">
        <v>1975</v>
      </c>
      <c r="B266" s="83" t="str">
        <f>_xlfn.XLOOKUP(Tabla8[[#This Row],[Codigo Area Liquidacion]],TBLAREA[PLANTA],TBLAREA[PROG])</f>
        <v>13</v>
      </c>
      <c r="C266" s="58" t="s">
        <v>11</v>
      </c>
      <c r="D266" s="83" t="str">
        <f>Tabla8[[#This Row],[Numero Documento]]&amp;Tabla8[[#This Row],[PROG]]&amp;LEFT(Tabla8[[#This Row],[Tipo Empleado]],3)</f>
        <v>0010772137513FIJ</v>
      </c>
      <c r="E266" s="82" t="s">
        <v>247</v>
      </c>
      <c r="F266" s="58" t="s">
        <v>129</v>
      </c>
      <c r="G266" s="82" t="s">
        <v>2572</v>
      </c>
      <c r="H266" s="82" t="s">
        <v>1669</v>
      </c>
      <c r="I266" s="59" t="s">
        <v>1468</v>
      </c>
      <c r="J266" s="58" t="s">
        <v>2537</v>
      </c>
      <c r="K266" s="85" t="str">
        <f t="shared" si="4"/>
        <v>M</v>
      </c>
      <c r="L266">
        <v>255</v>
      </c>
    </row>
    <row r="267" spans="1:12">
      <c r="A267" s="77" t="s">
        <v>1781</v>
      </c>
      <c r="B267" s="83" t="str">
        <f>_xlfn.XLOOKUP(Tabla8[[#This Row],[Codigo Area Liquidacion]],TBLAREA[PLANTA],TBLAREA[PROG])</f>
        <v>01</v>
      </c>
      <c r="C267" s="58" t="s">
        <v>11</v>
      </c>
      <c r="D267" s="83" t="str">
        <f>Tabla8[[#This Row],[Numero Documento]]&amp;Tabla8[[#This Row],[PROG]]&amp;LEFT(Tabla8[[#This Row],[Tipo Empleado]],3)</f>
        <v>0010203015201FIJ</v>
      </c>
      <c r="E267" s="82" t="s">
        <v>1571</v>
      </c>
      <c r="F267" s="58" t="s">
        <v>1400</v>
      </c>
      <c r="G267" s="82" t="s">
        <v>2535</v>
      </c>
      <c r="H267" s="82" t="s">
        <v>250</v>
      </c>
      <c r="I267" s="59" t="s">
        <v>1440</v>
      </c>
      <c r="J267" s="58" t="s">
        <v>2538</v>
      </c>
      <c r="K267" s="85" t="str">
        <f t="shared" si="4"/>
        <v>F</v>
      </c>
      <c r="L267">
        <v>114</v>
      </c>
    </row>
    <row r="268" spans="1:12">
      <c r="A268" s="77" t="s">
        <v>2265</v>
      </c>
      <c r="B268" s="83" t="str">
        <f>_xlfn.XLOOKUP(Tabla8[[#This Row],[Codigo Area Liquidacion]],TBLAREA[PLANTA],TBLAREA[PROG])</f>
        <v>01</v>
      </c>
      <c r="C268" s="58" t="s">
        <v>2464</v>
      </c>
      <c r="D268" s="83" t="str">
        <f>Tabla8[[#This Row],[Numero Documento]]&amp;Tabla8[[#This Row],[PROG]]&amp;LEFT(Tabla8[[#This Row],[Tipo Empleado]],3)</f>
        <v>0010919272401EMP</v>
      </c>
      <c r="E268" s="82" t="s">
        <v>1488</v>
      </c>
      <c r="F268" s="58" t="s">
        <v>100</v>
      </c>
      <c r="G268" s="82" t="s">
        <v>2535</v>
      </c>
      <c r="H268" s="82" t="s">
        <v>250</v>
      </c>
      <c r="I268" s="59" t="s">
        <v>1440</v>
      </c>
      <c r="J268" s="58" t="s">
        <v>2538</v>
      </c>
      <c r="K268" s="85" t="str">
        <f t="shared" si="4"/>
        <v>F</v>
      </c>
      <c r="L268">
        <v>292</v>
      </c>
    </row>
    <row r="269" spans="1:12">
      <c r="A269" s="77" t="s">
        <v>1764</v>
      </c>
      <c r="B269" s="83" t="str">
        <f>_xlfn.XLOOKUP(Tabla8[[#This Row],[Codigo Area Liquidacion]],TBLAREA[PLANTA],TBLAREA[PROG])</f>
        <v>01</v>
      </c>
      <c r="C269" s="58" t="s">
        <v>11</v>
      </c>
      <c r="D269" s="83" t="str">
        <f>Tabla8[[#This Row],[Numero Documento]]&amp;Tabla8[[#This Row],[PROG]]&amp;LEFT(Tabla8[[#This Row],[Tipo Empleado]],3)</f>
        <v>0011282421401FIJ</v>
      </c>
      <c r="E269" s="82" t="s">
        <v>888</v>
      </c>
      <c r="F269" s="58" t="s">
        <v>889</v>
      </c>
      <c r="G269" s="82" t="s">
        <v>2535</v>
      </c>
      <c r="H269" s="82" t="s">
        <v>250</v>
      </c>
      <c r="I269" s="59" t="s">
        <v>1440</v>
      </c>
      <c r="J269" s="58" t="s">
        <v>2537</v>
      </c>
      <c r="K269" s="85" t="str">
        <f t="shared" si="4"/>
        <v>M</v>
      </c>
      <c r="L269">
        <v>386</v>
      </c>
    </row>
    <row r="270" spans="1:12">
      <c r="A270" s="77" t="s">
        <v>1820</v>
      </c>
      <c r="B270" s="83" t="str">
        <f>_xlfn.XLOOKUP(Tabla8[[#This Row],[Codigo Area Liquidacion]],TBLAREA[PLANTA],TBLAREA[PROG])</f>
        <v>01</v>
      </c>
      <c r="C270" s="58" t="s">
        <v>11</v>
      </c>
      <c r="D270" s="83" t="str">
        <f>Tabla8[[#This Row],[Numero Documento]]&amp;Tabla8[[#This Row],[PROG]]&amp;LEFT(Tabla8[[#This Row],[Tipo Empleado]],3)</f>
        <v>0011415814001FIJ</v>
      </c>
      <c r="E270" s="82" t="s">
        <v>251</v>
      </c>
      <c r="F270" s="58" t="s">
        <v>82</v>
      </c>
      <c r="G270" s="82" t="s">
        <v>2535</v>
      </c>
      <c r="H270" s="82" t="s">
        <v>250</v>
      </c>
      <c r="I270" s="59" t="s">
        <v>1440</v>
      </c>
      <c r="J270" s="58" t="s">
        <v>2537</v>
      </c>
      <c r="K270" s="85" t="str">
        <f t="shared" si="4"/>
        <v>M</v>
      </c>
      <c r="L270">
        <v>418</v>
      </c>
    </row>
    <row r="271" spans="1:12">
      <c r="A271" s="77" t="s">
        <v>2287</v>
      </c>
      <c r="B271" s="83" t="str">
        <f>_xlfn.XLOOKUP(Tabla8[[#This Row],[Codigo Area Liquidacion]],TBLAREA[PLANTA],TBLAREA[PROG])</f>
        <v>01</v>
      </c>
      <c r="C271" s="58" t="s">
        <v>2464</v>
      </c>
      <c r="D271" s="83" t="str">
        <f>Tabla8[[#This Row],[Numero Documento]]&amp;Tabla8[[#This Row],[PROG]]&amp;LEFT(Tabla8[[#This Row],[Tipo Empleado]],3)</f>
        <v>0011499328001EMP</v>
      </c>
      <c r="E271" s="82" t="s">
        <v>1071</v>
      </c>
      <c r="F271" s="58" t="s">
        <v>100</v>
      </c>
      <c r="G271" s="82" t="s">
        <v>2535</v>
      </c>
      <c r="H271" s="82" t="s">
        <v>250</v>
      </c>
      <c r="I271" s="59" t="s">
        <v>1440</v>
      </c>
      <c r="J271" s="58" t="s">
        <v>2538</v>
      </c>
      <c r="K271" s="85" t="str">
        <f t="shared" si="4"/>
        <v>F</v>
      </c>
      <c r="L271">
        <v>438</v>
      </c>
    </row>
    <row r="272" spans="1:12">
      <c r="A272" s="77" t="s">
        <v>3187</v>
      </c>
      <c r="B272" s="83" t="str">
        <f>_xlfn.XLOOKUP(Tabla8[[#This Row],[Codigo Area Liquidacion]],TBLAREA[PLANTA],TBLAREA[PROG])</f>
        <v>01</v>
      </c>
      <c r="C272" s="58" t="s">
        <v>11</v>
      </c>
      <c r="D272" s="83" t="str">
        <f>Tabla8[[#This Row],[Numero Documento]]&amp;Tabla8[[#This Row],[PROG]]&amp;LEFT(Tabla8[[#This Row],[Tipo Empleado]],3)</f>
        <v>0011648108601FIJ</v>
      </c>
      <c r="E272" s="82" t="s">
        <v>3186</v>
      </c>
      <c r="F272" s="58" t="s">
        <v>889</v>
      </c>
      <c r="G272" s="82" t="s">
        <v>2535</v>
      </c>
      <c r="H272" s="82" t="s">
        <v>250</v>
      </c>
      <c r="I272" s="59" t="s">
        <v>1440</v>
      </c>
      <c r="J272" s="58" t="s">
        <v>2538</v>
      </c>
      <c r="K272" s="85" t="str">
        <f t="shared" si="4"/>
        <v>F</v>
      </c>
      <c r="L272">
        <v>469</v>
      </c>
    </row>
    <row r="273" spans="1:12">
      <c r="A273" s="77" t="s">
        <v>3189</v>
      </c>
      <c r="B273" s="83" t="str">
        <f>_xlfn.XLOOKUP(Tabla8[[#This Row],[Codigo Area Liquidacion]],TBLAREA[PLANTA],TBLAREA[PROG])</f>
        <v>01</v>
      </c>
      <c r="C273" s="58" t="s">
        <v>11</v>
      </c>
      <c r="D273" s="83" t="str">
        <f>Tabla8[[#This Row],[Numero Documento]]&amp;Tabla8[[#This Row],[PROG]]&amp;LEFT(Tabla8[[#This Row],[Tipo Empleado]],3)</f>
        <v>0180068878801FIJ</v>
      </c>
      <c r="E273" s="82" t="s">
        <v>3188</v>
      </c>
      <c r="F273" s="58" t="s">
        <v>355</v>
      </c>
      <c r="G273" s="82" t="s">
        <v>2535</v>
      </c>
      <c r="H273" s="82" t="s">
        <v>250</v>
      </c>
      <c r="I273" s="59" t="s">
        <v>1440</v>
      </c>
      <c r="J273" s="58" t="s">
        <v>2537</v>
      </c>
      <c r="K273" s="85" t="str">
        <f t="shared" si="4"/>
        <v>M</v>
      </c>
      <c r="L273">
        <v>664</v>
      </c>
    </row>
    <row r="274" spans="1:12">
      <c r="A274" s="77" t="s">
        <v>2336</v>
      </c>
      <c r="B274" s="83" t="str">
        <f>_xlfn.XLOOKUP(Tabla8[[#This Row],[Codigo Area Liquidacion]],TBLAREA[PLANTA],TBLAREA[PROG])</f>
        <v>01</v>
      </c>
      <c r="C274" s="58" t="s">
        <v>2464</v>
      </c>
      <c r="D274" s="83" t="str">
        <f>Tabla8[[#This Row],[Numero Documento]]&amp;Tabla8[[#This Row],[PROG]]&amp;LEFT(Tabla8[[#This Row],[Tipo Empleado]],3)</f>
        <v>0230134705601EMP</v>
      </c>
      <c r="E274" s="82" t="s">
        <v>967</v>
      </c>
      <c r="F274" s="58" t="s">
        <v>129</v>
      </c>
      <c r="G274" s="82" t="s">
        <v>2535</v>
      </c>
      <c r="H274" s="82" t="s">
        <v>250</v>
      </c>
      <c r="I274" s="59" t="s">
        <v>1440</v>
      </c>
      <c r="J274" s="58" t="s">
        <v>2538</v>
      </c>
      <c r="K274" s="85" t="str">
        <f t="shared" si="4"/>
        <v>F</v>
      </c>
      <c r="L274">
        <v>682</v>
      </c>
    </row>
    <row r="275" spans="1:12">
      <c r="A275" s="77" t="s">
        <v>2876</v>
      </c>
      <c r="B275" s="83" t="str">
        <f>_xlfn.XLOOKUP(Tabla8[[#This Row],[Codigo Area Liquidacion]],TBLAREA[PLANTA],TBLAREA[PROG])</f>
        <v>01</v>
      </c>
      <c r="C275" s="58" t="s">
        <v>2464</v>
      </c>
      <c r="D275" s="83" t="str">
        <f>Tabla8[[#This Row],[Numero Documento]]&amp;Tabla8[[#This Row],[PROG]]&amp;LEFT(Tabla8[[#This Row],[Tipo Empleado]],3)</f>
        <v>2230004106201EMP</v>
      </c>
      <c r="E275" s="82" t="s">
        <v>2875</v>
      </c>
      <c r="F275" s="58" t="s">
        <v>2586</v>
      </c>
      <c r="G275" s="82" t="s">
        <v>2535</v>
      </c>
      <c r="H275" s="82" t="s">
        <v>250</v>
      </c>
      <c r="I275" s="59" t="s">
        <v>1440</v>
      </c>
      <c r="J275" s="58" t="s">
        <v>2538</v>
      </c>
      <c r="K275" s="85" t="str">
        <f t="shared" si="4"/>
        <v>F</v>
      </c>
      <c r="L275">
        <v>977</v>
      </c>
    </row>
    <row r="276" spans="1:12">
      <c r="A276" s="77" t="s">
        <v>2729</v>
      </c>
      <c r="B276" s="83" t="str">
        <f>_xlfn.XLOOKUP(Tabla8[[#This Row],[Codigo Area Liquidacion]],TBLAREA[PLANTA],TBLAREA[PROG])</f>
        <v>01</v>
      </c>
      <c r="C276" s="58" t="s">
        <v>11</v>
      </c>
      <c r="D276" s="83" t="str">
        <f>Tabla8[[#This Row],[Numero Documento]]&amp;Tabla8[[#This Row],[PROG]]&amp;LEFT(Tabla8[[#This Row],[Tipo Empleado]],3)</f>
        <v>2240047735601FIJ</v>
      </c>
      <c r="E276" s="82" t="s">
        <v>3050</v>
      </c>
      <c r="F276" s="58" t="s">
        <v>889</v>
      </c>
      <c r="G276" s="82" t="s">
        <v>2535</v>
      </c>
      <c r="H276" s="82" t="s">
        <v>250</v>
      </c>
      <c r="I276" s="59" t="s">
        <v>1440</v>
      </c>
      <c r="J276" s="58" t="s">
        <v>2538</v>
      </c>
      <c r="K276" s="85" t="str">
        <f t="shared" si="4"/>
        <v>F</v>
      </c>
      <c r="L276">
        <v>1017</v>
      </c>
    </row>
    <row r="277" spans="1:12">
      <c r="A277" s="77" t="s">
        <v>3181</v>
      </c>
      <c r="B277" s="83" t="str">
        <f>_xlfn.XLOOKUP(Tabla8[[#This Row],[Codigo Area Liquidacion]],TBLAREA[PLANTA],TBLAREA[PROG])</f>
        <v>01</v>
      </c>
      <c r="C277" s="58" t="s">
        <v>11</v>
      </c>
      <c r="D277" s="83" t="str">
        <f>Tabla8[[#This Row],[Numero Documento]]&amp;Tabla8[[#This Row],[PROG]]&amp;LEFT(Tabla8[[#This Row],[Tipo Empleado]],3)</f>
        <v>2240054634101FIJ</v>
      </c>
      <c r="E277" s="82" t="s">
        <v>3180</v>
      </c>
      <c r="F277" s="58" t="s">
        <v>675</v>
      </c>
      <c r="G277" s="82" t="s">
        <v>2535</v>
      </c>
      <c r="H277" s="82" t="s">
        <v>250</v>
      </c>
      <c r="I277" s="59" t="s">
        <v>1440</v>
      </c>
      <c r="J277" s="58" t="s">
        <v>2537</v>
      </c>
      <c r="K277" s="85" t="str">
        <f t="shared" si="4"/>
        <v>M</v>
      </c>
      <c r="L277">
        <v>1018</v>
      </c>
    </row>
    <row r="278" spans="1:12">
      <c r="A278" s="77" t="s">
        <v>1931</v>
      </c>
      <c r="B278" s="83" t="str">
        <f>_xlfn.XLOOKUP(Tabla8[[#This Row],[Codigo Area Liquidacion]],TBLAREA[PLANTA],TBLAREA[PROG])</f>
        <v>01</v>
      </c>
      <c r="C278" s="58" t="s">
        <v>11</v>
      </c>
      <c r="D278" s="83" t="str">
        <f>Tabla8[[#This Row],[Numero Documento]]&amp;Tabla8[[#This Row],[PROG]]&amp;LEFT(Tabla8[[#This Row],[Tipo Empleado]],3)</f>
        <v>4020056183101FIJ</v>
      </c>
      <c r="E278" s="82" t="s">
        <v>1546</v>
      </c>
      <c r="F278" s="58" t="s">
        <v>355</v>
      </c>
      <c r="G278" s="82" t="s">
        <v>2535</v>
      </c>
      <c r="H278" s="82" t="s">
        <v>250</v>
      </c>
      <c r="I278" s="59" t="s">
        <v>1440</v>
      </c>
      <c r="J278" s="58" t="s">
        <v>2537</v>
      </c>
      <c r="K278" s="85" t="str">
        <f t="shared" si="4"/>
        <v>M</v>
      </c>
      <c r="L278">
        <v>1057</v>
      </c>
    </row>
    <row r="279" spans="1:12">
      <c r="A279" s="77" t="s">
        <v>1727</v>
      </c>
      <c r="B279" s="83" t="str">
        <f>_xlfn.XLOOKUP(Tabla8[[#This Row],[Codigo Area Liquidacion]],TBLAREA[PLANTA],TBLAREA[PROG])</f>
        <v>01</v>
      </c>
      <c r="C279" s="58" t="s">
        <v>11</v>
      </c>
      <c r="D279" s="83" t="str">
        <f>Tabla8[[#This Row],[Numero Documento]]&amp;Tabla8[[#This Row],[PROG]]&amp;LEFT(Tabla8[[#This Row],[Tipo Empleado]],3)</f>
        <v>4022123756901FIJ</v>
      </c>
      <c r="E279" s="82" t="s">
        <v>951</v>
      </c>
      <c r="F279" s="58" t="s">
        <v>355</v>
      </c>
      <c r="G279" s="82" t="s">
        <v>2535</v>
      </c>
      <c r="H279" s="82" t="s">
        <v>250</v>
      </c>
      <c r="I279" s="59" t="s">
        <v>1440</v>
      </c>
      <c r="J279" s="58" t="s">
        <v>2538</v>
      </c>
      <c r="K279" s="85" t="str">
        <f t="shared" si="4"/>
        <v>F</v>
      </c>
      <c r="L279">
        <v>1115</v>
      </c>
    </row>
    <row r="280" spans="1:12">
      <c r="A280" s="77" t="s">
        <v>3225</v>
      </c>
      <c r="B280" s="83" t="str">
        <f>_xlfn.XLOOKUP(Tabla8[[#This Row],[Codigo Area Liquidacion]],TBLAREA[PLANTA],TBLAREA[PROG])</f>
        <v>01</v>
      </c>
      <c r="C280" s="58" t="s">
        <v>2464</v>
      </c>
      <c r="D280" s="83" t="str">
        <f>Tabla8[[#This Row],[Numero Documento]]&amp;Tabla8[[#This Row],[PROG]]&amp;LEFT(Tabla8[[#This Row],[Tipo Empleado]],3)</f>
        <v>0011319874101EMP</v>
      </c>
      <c r="E280" s="82" t="s">
        <v>3228</v>
      </c>
      <c r="F280" s="58" t="s">
        <v>129</v>
      </c>
      <c r="G280" s="82" t="s">
        <v>2535</v>
      </c>
      <c r="H280" s="82" t="s">
        <v>1655</v>
      </c>
      <c r="I280" s="59" t="s">
        <v>1426</v>
      </c>
      <c r="J280" s="58" t="s">
        <v>2538</v>
      </c>
      <c r="K280" s="85" t="str">
        <f t="shared" si="4"/>
        <v>F</v>
      </c>
      <c r="L280">
        <v>395</v>
      </c>
    </row>
    <row r="281" spans="1:12">
      <c r="A281" s="77" t="s">
        <v>1118</v>
      </c>
      <c r="B281" s="83" t="str">
        <f>_xlfn.XLOOKUP(Tabla8[[#This Row],[Codigo Area Liquidacion]],TBLAREA[PLANTA],TBLAREA[PROG])</f>
        <v>01</v>
      </c>
      <c r="C281" s="58" t="s">
        <v>11</v>
      </c>
      <c r="D281" s="83" t="str">
        <f>Tabla8[[#This Row],[Numero Documento]]&amp;Tabla8[[#This Row],[PROG]]&amp;LEFT(Tabla8[[#This Row],[Tipo Empleado]],3)</f>
        <v>0010445299001FIJ</v>
      </c>
      <c r="E281" s="82" t="s">
        <v>2562</v>
      </c>
      <c r="F281" s="58" t="s">
        <v>259</v>
      </c>
      <c r="G281" s="82" t="s">
        <v>2535</v>
      </c>
      <c r="H281" s="82" t="s">
        <v>1668</v>
      </c>
      <c r="I281" s="59" t="s">
        <v>1463</v>
      </c>
      <c r="J281" s="58" t="s">
        <v>2538</v>
      </c>
      <c r="K281" s="85" t="str">
        <f t="shared" si="4"/>
        <v>F</v>
      </c>
      <c r="L281">
        <v>194</v>
      </c>
    </row>
    <row r="282" spans="1:12">
      <c r="A282" s="77" t="s">
        <v>1871</v>
      </c>
      <c r="B282" s="83" t="str">
        <f>_xlfn.XLOOKUP(Tabla8[[#This Row],[Codigo Area Liquidacion]],TBLAREA[PLANTA],TBLAREA[PROG])</f>
        <v>01</v>
      </c>
      <c r="C282" s="58" t="s">
        <v>11</v>
      </c>
      <c r="D282" s="83" t="str">
        <f>Tabla8[[#This Row],[Numero Documento]]&amp;Tabla8[[#This Row],[PROG]]&amp;LEFT(Tabla8[[#This Row],[Tipo Empleado]],3)</f>
        <v>0010990904401FIJ</v>
      </c>
      <c r="E282" s="82" t="s">
        <v>260</v>
      </c>
      <c r="F282" s="58" t="s">
        <v>254</v>
      </c>
      <c r="G282" s="82" t="s">
        <v>2535</v>
      </c>
      <c r="H282" s="82" t="s">
        <v>1668</v>
      </c>
      <c r="I282" s="59" t="s">
        <v>1463</v>
      </c>
      <c r="J282" s="58" t="s">
        <v>2538</v>
      </c>
      <c r="K282" s="85" t="str">
        <f t="shared" si="4"/>
        <v>F</v>
      </c>
      <c r="L282">
        <v>313</v>
      </c>
    </row>
    <row r="283" spans="1:12">
      <c r="A283" s="77" t="s">
        <v>1793</v>
      </c>
      <c r="B283" s="83" t="str">
        <f>_xlfn.XLOOKUP(Tabla8[[#This Row],[Codigo Area Liquidacion]],TBLAREA[PLANTA],TBLAREA[PROG])</f>
        <v>01</v>
      </c>
      <c r="C283" s="58" t="s">
        <v>11</v>
      </c>
      <c r="D283" s="83" t="str">
        <f>Tabla8[[#This Row],[Numero Documento]]&amp;Tabla8[[#This Row],[PROG]]&amp;LEFT(Tabla8[[#This Row],[Tipo Empleado]],3)</f>
        <v>0011285843601FIJ</v>
      </c>
      <c r="E283" s="82" t="s">
        <v>257</v>
      </c>
      <c r="F283" s="58" t="s">
        <v>254</v>
      </c>
      <c r="G283" s="82" t="s">
        <v>2535</v>
      </c>
      <c r="H283" s="82" t="s">
        <v>1668</v>
      </c>
      <c r="I283" s="59" t="s">
        <v>1463</v>
      </c>
      <c r="J283" s="58" t="s">
        <v>2537</v>
      </c>
      <c r="K283" s="85" t="str">
        <f t="shared" si="4"/>
        <v>M</v>
      </c>
      <c r="L283">
        <v>389</v>
      </c>
    </row>
    <row r="284" spans="1:12">
      <c r="A284" s="77" t="s">
        <v>2306</v>
      </c>
      <c r="B284" s="83" t="str">
        <f>_xlfn.XLOOKUP(Tabla8[[#This Row],[Codigo Area Liquidacion]],TBLAREA[PLANTA],TBLAREA[PROG])</f>
        <v>01</v>
      </c>
      <c r="C284" s="58" t="s">
        <v>2464</v>
      </c>
      <c r="D284" s="83" t="str">
        <f>Tabla8[[#This Row],[Numero Documento]]&amp;Tabla8[[#This Row],[PROG]]&amp;LEFT(Tabla8[[#This Row],[Tipo Empleado]],3)</f>
        <v>0011900362201EMP</v>
      </c>
      <c r="E284" s="82" t="s">
        <v>1605</v>
      </c>
      <c r="F284" s="58" t="s">
        <v>129</v>
      </c>
      <c r="G284" s="82" t="s">
        <v>2535</v>
      </c>
      <c r="H284" s="82" t="s">
        <v>3114</v>
      </c>
      <c r="I284" s="59" t="s">
        <v>3115</v>
      </c>
      <c r="J284" s="58" t="s">
        <v>2538</v>
      </c>
      <c r="K284" s="85" t="str">
        <f t="shared" si="4"/>
        <v>F</v>
      </c>
      <c r="L284">
        <v>554</v>
      </c>
    </row>
    <row r="285" spans="1:12">
      <c r="A285" s="77" t="s">
        <v>2795</v>
      </c>
      <c r="B285" s="83" t="str">
        <f>_xlfn.XLOOKUP(Tabla8[[#This Row],[Codigo Area Liquidacion]],TBLAREA[PLANTA],TBLAREA[PROG])</f>
        <v>01</v>
      </c>
      <c r="C285" s="58" t="s">
        <v>2464</v>
      </c>
      <c r="D285" s="83" t="str">
        <f>Tabla8[[#This Row],[Numero Documento]]&amp;Tabla8[[#This Row],[PROG]]&amp;LEFT(Tabla8[[#This Row],[Tipo Empleado]],3)</f>
        <v>4021371573901EMP</v>
      </c>
      <c r="E285" s="82" t="s">
        <v>2794</v>
      </c>
      <c r="F285" s="58" t="s">
        <v>1368</v>
      </c>
      <c r="G285" s="82" t="s">
        <v>2535</v>
      </c>
      <c r="H285" s="82" t="s">
        <v>3114</v>
      </c>
      <c r="I285" s="59" t="s">
        <v>3115</v>
      </c>
      <c r="J285" s="58" t="s">
        <v>2538</v>
      </c>
      <c r="K285" s="85" t="str">
        <f t="shared" si="4"/>
        <v>F</v>
      </c>
      <c r="L285">
        <v>1089</v>
      </c>
    </row>
    <row r="286" spans="1:12">
      <c r="A286" s="77" t="s">
        <v>1818</v>
      </c>
      <c r="B286" s="83" t="str">
        <f>_xlfn.XLOOKUP(Tabla8[[#This Row],[Codigo Area Liquidacion]],TBLAREA[PLANTA],TBLAREA[PROG])</f>
        <v>01</v>
      </c>
      <c r="C286" s="58" t="s">
        <v>11</v>
      </c>
      <c r="D286" s="83" t="str">
        <f>Tabla8[[#This Row],[Numero Documento]]&amp;Tabla8[[#This Row],[PROG]]&amp;LEFT(Tabla8[[#This Row],[Tipo Empleado]],3)</f>
        <v>0010025001801FIJ</v>
      </c>
      <c r="E286" s="82" t="s">
        <v>1479</v>
      </c>
      <c r="F286" s="58" t="s">
        <v>30</v>
      </c>
      <c r="G286" s="82" t="s">
        <v>2535</v>
      </c>
      <c r="H286" s="82" t="s">
        <v>261</v>
      </c>
      <c r="I286" s="59" t="s">
        <v>1432</v>
      </c>
      <c r="J286" s="58" t="s">
        <v>2537</v>
      </c>
      <c r="K286" s="85" t="str">
        <f t="shared" si="4"/>
        <v>M</v>
      </c>
      <c r="L286">
        <v>24</v>
      </c>
    </row>
    <row r="287" spans="1:12">
      <c r="A287" s="77" t="s">
        <v>1929</v>
      </c>
      <c r="B287" s="83" t="str">
        <f>_xlfn.XLOOKUP(Tabla8[[#This Row],[Codigo Area Liquidacion]],TBLAREA[PLANTA],TBLAREA[PROG])</f>
        <v>01</v>
      </c>
      <c r="C287" s="58" t="s">
        <v>11</v>
      </c>
      <c r="D287" s="83" t="str">
        <f>Tabla8[[#This Row],[Numero Documento]]&amp;Tabla8[[#This Row],[PROG]]&amp;LEFT(Tabla8[[#This Row],[Tipo Empleado]],3)</f>
        <v>0011359801501FIJ</v>
      </c>
      <c r="E287" s="82" t="s">
        <v>999</v>
      </c>
      <c r="F287" s="58" t="s">
        <v>120</v>
      </c>
      <c r="G287" s="82" t="s">
        <v>2535</v>
      </c>
      <c r="H287" s="82" t="s">
        <v>261</v>
      </c>
      <c r="I287" s="59" t="s">
        <v>1432</v>
      </c>
      <c r="J287" s="58" t="s">
        <v>2537</v>
      </c>
      <c r="K287" s="85" t="str">
        <f t="shared" si="4"/>
        <v>M</v>
      </c>
      <c r="L287">
        <v>403</v>
      </c>
    </row>
    <row r="288" spans="1:12">
      <c r="A288" s="77" t="s">
        <v>1743</v>
      </c>
      <c r="B288" s="83" t="str">
        <f>_xlfn.XLOOKUP(Tabla8[[#This Row],[Codigo Area Liquidacion]],TBLAREA[PLANTA],TBLAREA[PROG])</f>
        <v>01</v>
      </c>
      <c r="C288" s="58" t="s">
        <v>11</v>
      </c>
      <c r="D288" s="83" t="str">
        <f>Tabla8[[#This Row],[Numero Documento]]&amp;Tabla8[[#This Row],[PROG]]&amp;LEFT(Tabla8[[#This Row],[Tipo Empleado]],3)</f>
        <v>0011436002701FIJ</v>
      </c>
      <c r="E288" s="82" t="s">
        <v>1357</v>
      </c>
      <c r="F288" s="58" t="s">
        <v>27</v>
      </c>
      <c r="G288" s="82" t="s">
        <v>2535</v>
      </c>
      <c r="H288" s="82" t="s">
        <v>261</v>
      </c>
      <c r="I288" s="59" t="s">
        <v>1432</v>
      </c>
      <c r="J288" s="58" t="s">
        <v>2537</v>
      </c>
      <c r="K288" s="85" t="str">
        <f t="shared" si="4"/>
        <v>M</v>
      </c>
      <c r="L288">
        <v>426</v>
      </c>
    </row>
    <row r="289" spans="1:12">
      <c r="A289" s="77" t="s">
        <v>1865</v>
      </c>
      <c r="B289" s="83" t="str">
        <f>_xlfn.XLOOKUP(Tabla8[[#This Row],[Codigo Area Liquidacion]],TBLAREA[PLANTA],TBLAREA[PROG])</f>
        <v>01</v>
      </c>
      <c r="C289" s="58" t="s">
        <v>11</v>
      </c>
      <c r="D289" s="83" t="str">
        <f>Tabla8[[#This Row],[Numero Documento]]&amp;Tabla8[[#This Row],[PROG]]&amp;LEFT(Tabla8[[#This Row],[Tipo Empleado]],3)</f>
        <v>0011817617101FIJ</v>
      </c>
      <c r="E289" s="82" t="s">
        <v>1001</v>
      </c>
      <c r="F289" s="58" t="s">
        <v>169</v>
      </c>
      <c r="G289" s="82" t="s">
        <v>2535</v>
      </c>
      <c r="H289" s="82" t="s">
        <v>261</v>
      </c>
      <c r="I289" s="59" t="s">
        <v>1432</v>
      </c>
      <c r="J289" s="58" t="s">
        <v>2538</v>
      </c>
      <c r="K289" s="85" t="str">
        <f t="shared" si="4"/>
        <v>F</v>
      </c>
      <c r="L289">
        <v>524</v>
      </c>
    </row>
    <row r="290" spans="1:12">
      <c r="A290" s="77" t="s">
        <v>1948</v>
      </c>
      <c r="B290" s="83" t="str">
        <f>_xlfn.XLOOKUP(Tabla8[[#This Row],[Codigo Area Liquidacion]],TBLAREA[PLANTA],TBLAREA[PROG])</f>
        <v>01</v>
      </c>
      <c r="C290" s="58" t="s">
        <v>11</v>
      </c>
      <c r="D290" s="83" t="str">
        <f>Tabla8[[#This Row],[Numero Documento]]&amp;Tabla8[[#This Row],[PROG]]&amp;LEFT(Tabla8[[#This Row],[Tipo Empleado]],3)</f>
        <v>0011944415601FIJ</v>
      </c>
      <c r="E290" s="82" t="s">
        <v>1363</v>
      </c>
      <c r="F290" s="58" t="s">
        <v>395</v>
      </c>
      <c r="G290" s="82" t="s">
        <v>2535</v>
      </c>
      <c r="H290" s="82" t="s">
        <v>261</v>
      </c>
      <c r="I290" s="59" t="s">
        <v>1432</v>
      </c>
      <c r="J290" s="58" t="s">
        <v>2537</v>
      </c>
      <c r="K290" s="85" t="str">
        <f t="shared" si="4"/>
        <v>M</v>
      </c>
      <c r="L290">
        <v>566</v>
      </c>
    </row>
    <row r="291" spans="1:12">
      <c r="A291" s="77" t="s">
        <v>2256</v>
      </c>
      <c r="B291" s="83" t="str">
        <f>_xlfn.XLOOKUP(Tabla8[[#This Row],[Codigo Area Liquidacion]],TBLAREA[PLANTA],TBLAREA[PROG])</f>
        <v>01</v>
      </c>
      <c r="C291" s="58" t="s">
        <v>2464</v>
      </c>
      <c r="D291" s="83" t="str">
        <f>Tabla8[[#This Row],[Numero Documento]]&amp;Tabla8[[#This Row],[PROG]]&amp;LEFT(Tabla8[[#This Row],[Tipo Empleado]],3)</f>
        <v>0410015687801EMP</v>
      </c>
      <c r="E291" s="82" t="s">
        <v>2466</v>
      </c>
      <c r="F291" s="58" t="s">
        <v>129</v>
      </c>
      <c r="G291" s="82" t="s">
        <v>2535</v>
      </c>
      <c r="H291" s="82" t="s">
        <v>261</v>
      </c>
      <c r="I291" s="59" t="s">
        <v>1432</v>
      </c>
      <c r="J291" s="58" t="s">
        <v>2538</v>
      </c>
      <c r="K291" s="85" t="str">
        <f t="shared" si="4"/>
        <v>F</v>
      </c>
      <c r="L291">
        <v>844</v>
      </c>
    </row>
    <row r="292" spans="1:12">
      <c r="A292" s="77" t="s">
        <v>2607</v>
      </c>
      <c r="B292" s="83" t="str">
        <f>_xlfn.XLOOKUP(Tabla8[[#This Row],[Codigo Area Liquidacion]],TBLAREA[PLANTA],TBLAREA[PROG])</f>
        <v>01</v>
      </c>
      <c r="C292" s="58" t="s">
        <v>11</v>
      </c>
      <c r="D292" s="83" t="str">
        <f>Tabla8[[#This Row],[Numero Documento]]&amp;Tabla8[[#This Row],[PROG]]&amp;LEFT(Tabla8[[#This Row],[Tipo Empleado]],3)</f>
        <v>0410019541301FIJ</v>
      </c>
      <c r="E292" s="82" t="s">
        <v>2591</v>
      </c>
      <c r="F292" s="58" t="s">
        <v>30</v>
      </c>
      <c r="G292" s="82" t="s">
        <v>2535</v>
      </c>
      <c r="H292" s="82" t="s">
        <v>261</v>
      </c>
      <c r="I292" s="59" t="s">
        <v>1432</v>
      </c>
      <c r="J292" s="58" t="s">
        <v>2537</v>
      </c>
      <c r="K292" s="85" t="str">
        <f t="shared" si="4"/>
        <v>M</v>
      </c>
      <c r="L292">
        <v>846</v>
      </c>
    </row>
    <row r="293" spans="1:12">
      <c r="A293" s="77" t="s">
        <v>1738</v>
      </c>
      <c r="B293" s="83" t="str">
        <f>_xlfn.XLOOKUP(Tabla8[[#This Row],[Codigo Area Liquidacion]],TBLAREA[PLANTA],TBLAREA[PROG])</f>
        <v>01</v>
      </c>
      <c r="C293" s="58" t="s">
        <v>11</v>
      </c>
      <c r="D293" s="83" t="str">
        <f>Tabla8[[#This Row],[Numero Documento]]&amp;Tabla8[[#This Row],[PROG]]&amp;LEFT(Tabla8[[#This Row],[Tipo Empleado]],3)</f>
        <v>1360016913301FIJ</v>
      </c>
      <c r="E293" s="82" t="s">
        <v>1356</v>
      </c>
      <c r="F293" s="58" t="s">
        <v>8</v>
      </c>
      <c r="G293" s="82" t="s">
        <v>2535</v>
      </c>
      <c r="H293" s="82" t="s">
        <v>261</v>
      </c>
      <c r="I293" s="59" t="s">
        <v>1432</v>
      </c>
      <c r="J293" s="58" t="s">
        <v>2537</v>
      </c>
      <c r="K293" s="85" t="str">
        <f t="shared" si="4"/>
        <v>M</v>
      </c>
      <c r="L293">
        <v>971</v>
      </c>
    </row>
    <row r="294" spans="1:12">
      <c r="A294" s="77" t="s">
        <v>1759</v>
      </c>
      <c r="B294" s="83" t="str">
        <f>_xlfn.XLOOKUP(Tabla8[[#This Row],[Codigo Area Liquidacion]],TBLAREA[PLANTA],TBLAREA[PROG])</f>
        <v>01</v>
      </c>
      <c r="C294" s="58" t="s">
        <v>11</v>
      </c>
      <c r="D294" s="83" t="str">
        <f>Tabla8[[#This Row],[Numero Documento]]&amp;Tabla8[[#This Row],[PROG]]&amp;LEFT(Tabla8[[#This Row],[Tipo Empleado]],3)</f>
        <v>4021116593701FIJ</v>
      </c>
      <c r="E294" s="82" t="s">
        <v>1004</v>
      </c>
      <c r="F294" s="58" t="s">
        <v>10</v>
      </c>
      <c r="G294" s="82" t="s">
        <v>2535</v>
      </c>
      <c r="H294" s="82" t="s">
        <v>261</v>
      </c>
      <c r="I294" s="59" t="s">
        <v>1432</v>
      </c>
      <c r="J294" s="58" t="s">
        <v>2538</v>
      </c>
      <c r="K294" s="85" t="str">
        <f t="shared" si="4"/>
        <v>F</v>
      </c>
      <c r="L294">
        <v>1074</v>
      </c>
    </row>
    <row r="295" spans="1:12">
      <c r="A295" s="77" t="s">
        <v>2858</v>
      </c>
      <c r="B295" s="83" t="str">
        <f>_xlfn.XLOOKUP(Tabla8[[#This Row],[Codigo Area Liquidacion]],TBLAREA[PLANTA],TBLAREA[PROG])</f>
        <v>01</v>
      </c>
      <c r="C295" s="58" t="s">
        <v>2464</v>
      </c>
      <c r="D295" s="83" t="str">
        <f>Tabla8[[#This Row],[Numero Documento]]&amp;Tabla8[[#This Row],[PROG]]&amp;LEFT(Tabla8[[#This Row],[Tipo Empleado]],3)</f>
        <v>0010718748601EMP</v>
      </c>
      <c r="E295" s="82" t="s">
        <v>2857</v>
      </c>
      <c r="F295" s="58" t="s">
        <v>129</v>
      </c>
      <c r="G295" s="82" t="s">
        <v>2535</v>
      </c>
      <c r="H295" s="82" t="s">
        <v>3106</v>
      </c>
      <c r="I295" s="59" t="s">
        <v>3107</v>
      </c>
      <c r="J295" s="58" t="s">
        <v>2537</v>
      </c>
      <c r="K295" s="85" t="str">
        <f t="shared" si="4"/>
        <v>M</v>
      </c>
      <c r="L295">
        <v>243</v>
      </c>
    </row>
    <row r="296" spans="1:12">
      <c r="A296" s="77" t="s">
        <v>2293</v>
      </c>
      <c r="B296" s="83" t="str">
        <f>_xlfn.XLOOKUP(Tabla8[[#This Row],[Codigo Area Liquidacion]],TBLAREA[PLANTA],TBLAREA[PROG])</f>
        <v>01</v>
      </c>
      <c r="C296" s="58" t="s">
        <v>2464</v>
      </c>
      <c r="D296" s="83" t="str">
        <f>Tabla8[[#This Row],[Numero Documento]]&amp;Tabla8[[#This Row],[PROG]]&amp;LEFT(Tabla8[[#This Row],[Tipo Empleado]],3)</f>
        <v>0010892417601EMP</v>
      </c>
      <c r="E296" s="82" t="s">
        <v>2540</v>
      </c>
      <c r="F296" s="58" t="s">
        <v>192</v>
      </c>
      <c r="G296" s="82" t="s">
        <v>2535</v>
      </c>
      <c r="H296" s="82" t="s">
        <v>1654</v>
      </c>
      <c r="I296" s="59" t="s">
        <v>1470</v>
      </c>
      <c r="J296" s="58" t="s">
        <v>2538</v>
      </c>
      <c r="K296" s="85" t="str">
        <f t="shared" si="4"/>
        <v>F</v>
      </c>
      <c r="L296">
        <v>277</v>
      </c>
    </row>
    <row r="297" spans="1:12">
      <c r="A297" s="77" t="s">
        <v>1955</v>
      </c>
      <c r="B297" s="83" t="str">
        <f>_xlfn.XLOOKUP(Tabla8[[#This Row],[Codigo Area Liquidacion]],TBLAREA[PLANTA],TBLAREA[PROG])</f>
        <v>01</v>
      </c>
      <c r="C297" s="58" t="s">
        <v>11</v>
      </c>
      <c r="D297" s="83" t="str">
        <f>Tabla8[[#This Row],[Numero Documento]]&amp;Tabla8[[#This Row],[PROG]]&amp;LEFT(Tabla8[[#This Row],[Tipo Empleado]],3)</f>
        <v>0011839594601FIJ</v>
      </c>
      <c r="E297" s="82" t="s">
        <v>267</v>
      </c>
      <c r="F297" s="58" t="s">
        <v>228</v>
      </c>
      <c r="G297" s="82" t="s">
        <v>2535</v>
      </c>
      <c r="H297" s="82" t="s">
        <v>1654</v>
      </c>
      <c r="I297" s="59" t="s">
        <v>1470</v>
      </c>
      <c r="J297" s="58" t="s">
        <v>2537</v>
      </c>
      <c r="K297" s="85" t="str">
        <f t="shared" si="4"/>
        <v>M</v>
      </c>
      <c r="L297">
        <v>531</v>
      </c>
    </row>
    <row r="298" spans="1:12">
      <c r="A298" s="77" t="s">
        <v>1810</v>
      </c>
      <c r="B298" s="83" t="str">
        <f>_xlfn.XLOOKUP(Tabla8[[#This Row],[Codigo Area Liquidacion]],TBLAREA[PLANTA],TBLAREA[PROG])</f>
        <v>01</v>
      </c>
      <c r="C298" s="58" t="s">
        <v>11</v>
      </c>
      <c r="D298" s="83" t="str">
        <f>Tabla8[[#This Row],[Numero Documento]]&amp;Tabla8[[#This Row],[PROG]]&amp;LEFT(Tabla8[[#This Row],[Tipo Empleado]],3)</f>
        <v>0011852868601FIJ</v>
      </c>
      <c r="E298" s="82" t="s">
        <v>266</v>
      </c>
      <c r="F298" s="58" t="s">
        <v>228</v>
      </c>
      <c r="G298" s="82" t="s">
        <v>2535</v>
      </c>
      <c r="H298" s="82" t="s">
        <v>1654</v>
      </c>
      <c r="I298" s="59" t="s">
        <v>1470</v>
      </c>
      <c r="J298" s="58" t="s">
        <v>2537</v>
      </c>
      <c r="K298" s="85" t="str">
        <f t="shared" si="4"/>
        <v>M</v>
      </c>
      <c r="L298">
        <v>536</v>
      </c>
    </row>
    <row r="299" spans="1:12">
      <c r="A299" s="77" t="s">
        <v>1875</v>
      </c>
      <c r="B299" s="83" t="str">
        <f>_xlfn.XLOOKUP(Tabla8[[#This Row],[Codigo Area Liquidacion]],TBLAREA[PLANTA],TBLAREA[PROG])</f>
        <v>01</v>
      </c>
      <c r="C299" s="58" t="s">
        <v>11</v>
      </c>
      <c r="D299" s="83" t="str">
        <f>Tabla8[[#This Row],[Numero Documento]]&amp;Tabla8[[#This Row],[PROG]]&amp;LEFT(Tabla8[[#This Row],[Tipo Empleado]],3)</f>
        <v>0011886157401FIJ</v>
      </c>
      <c r="E299" s="82" t="s">
        <v>907</v>
      </c>
      <c r="F299" s="58" t="s">
        <v>908</v>
      </c>
      <c r="G299" s="82" t="s">
        <v>2535</v>
      </c>
      <c r="H299" s="82" t="s">
        <v>1654</v>
      </c>
      <c r="I299" s="59" t="s">
        <v>1470</v>
      </c>
      <c r="J299" s="58" t="s">
        <v>2537</v>
      </c>
      <c r="K299" s="85" t="str">
        <f t="shared" si="4"/>
        <v>M</v>
      </c>
      <c r="L299">
        <v>546</v>
      </c>
    </row>
    <row r="300" spans="1:12">
      <c r="A300" s="77" t="s">
        <v>3027</v>
      </c>
      <c r="B300" s="83" t="str">
        <f>_xlfn.XLOOKUP(Tabla8[[#This Row],[Codigo Area Liquidacion]],TBLAREA[PLANTA],TBLAREA[PROG])</f>
        <v>01</v>
      </c>
      <c r="C300" s="58" t="s">
        <v>2464</v>
      </c>
      <c r="D300" s="83" t="str">
        <f>Tabla8[[#This Row],[Numero Documento]]&amp;Tabla8[[#This Row],[PROG]]&amp;LEFT(Tabla8[[#This Row],[Tipo Empleado]],3)</f>
        <v>0011909153601EMP</v>
      </c>
      <c r="E300" s="82" t="s">
        <v>3026</v>
      </c>
      <c r="F300" s="58" t="s">
        <v>1651</v>
      </c>
      <c r="G300" s="82" t="s">
        <v>2535</v>
      </c>
      <c r="H300" s="82" t="s">
        <v>1654</v>
      </c>
      <c r="I300" s="59" t="s">
        <v>1470</v>
      </c>
      <c r="J300" s="58" t="s">
        <v>2537</v>
      </c>
      <c r="K300" s="85" t="str">
        <f t="shared" si="4"/>
        <v>M</v>
      </c>
      <c r="L300">
        <v>558</v>
      </c>
    </row>
    <row r="301" spans="1:12">
      <c r="A301" s="77" t="s">
        <v>2900</v>
      </c>
      <c r="B301" s="83" t="str">
        <f>_xlfn.XLOOKUP(Tabla8[[#This Row],[Codigo Area Liquidacion]],TBLAREA[PLANTA],TBLAREA[PROG])</f>
        <v>01</v>
      </c>
      <c r="C301" s="58" t="s">
        <v>2464</v>
      </c>
      <c r="D301" s="83" t="str">
        <f>Tabla8[[#This Row],[Numero Documento]]&amp;Tabla8[[#This Row],[PROG]]&amp;LEFT(Tabla8[[#This Row],[Tipo Empleado]],3)</f>
        <v>0110039572001EMP</v>
      </c>
      <c r="E301" s="82" t="s">
        <v>3045</v>
      </c>
      <c r="F301" s="58" t="s">
        <v>908</v>
      </c>
      <c r="G301" s="82" t="s">
        <v>2535</v>
      </c>
      <c r="H301" s="82" t="s">
        <v>1654</v>
      </c>
      <c r="I301" s="59" t="s">
        <v>1470</v>
      </c>
      <c r="J301" s="58" t="s">
        <v>2538</v>
      </c>
      <c r="K301" s="85" t="str">
        <f t="shared" si="4"/>
        <v>F</v>
      </c>
      <c r="L301">
        <v>617</v>
      </c>
    </row>
    <row r="302" spans="1:12">
      <c r="A302" s="77" t="s">
        <v>3201</v>
      </c>
      <c r="B302" s="83" t="str">
        <f>_xlfn.XLOOKUP(Tabla8[[#This Row],[Codigo Area Liquidacion]],TBLAREA[PLANTA],TBLAREA[PROG])</f>
        <v>01</v>
      </c>
      <c r="C302" s="58" t="s">
        <v>2464</v>
      </c>
      <c r="D302" s="83" t="str">
        <f>Tabla8[[#This Row],[Numero Documento]]&amp;Tabla8[[#This Row],[PROG]]&amp;LEFT(Tabla8[[#This Row],[Tipo Empleado]],3)</f>
        <v>2230025553001EMP</v>
      </c>
      <c r="E302" s="82" t="s">
        <v>3200</v>
      </c>
      <c r="F302" s="58" t="s">
        <v>129</v>
      </c>
      <c r="G302" s="82" t="s">
        <v>2535</v>
      </c>
      <c r="H302" s="82" t="s">
        <v>1654</v>
      </c>
      <c r="I302" s="59" t="s">
        <v>1470</v>
      </c>
      <c r="J302" s="58" t="s">
        <v>2537</v>
      </c>
      <c r="K302" s="85" t="str">
        <f t="shared" si="4"/>
        <v>M</v>
      </c>
      <c r="L302">
        <v>984</v>
      </c>
    </row>
    <row r="303" spans="1:12">
      <c r="A303" s="77" t="s">
        <v>2331</v>
      </c>
      <c r="B303" s="83" t="str">
        <f>_xlfn.XLOOKUP(Tabla8[[#This Row],[Codigo Area Liquidacion]],TBLAREA[PLANTA],TBLAREA[PROG])</f>
        <v>01</v>
      </c>
      <c r="C303" s="58" t="s">
        <v>2464</v>
      </c>
      <c r="D303" s="83" t="str">
        <f>Tabla8[[#This Row],[Numero Documento]]&amp;Tabla8[[#This Row],[PROG]]&amp;LEFT(Tabla8[[#This Row],[Tipo Empleado]],3)</f>
        <v>4020924756401EMP</v>
      </c>
      <c r="E303" s="82" t="s">
        <v>1629</v>
      </c>
      <c r="F303" s="58" t="s">
        <v>1651</v>
      </c>
      <c r="G303" s="82" t="s">
        <v>2535</v>
      </c>
      <c r="H303" s="82" t="s">
        <v>1654</v>
      </c>
      <c r="I303" s="59" t="s">
        <v>1470</v>
      </c>
      <c r="J303" s="58" t="s">
        <v>2538</v>
      </c>
      <c r="K303" s="85" t="str">
        <f t="shared" si="4"/>
        <v>F</v>
      </c>
      <c r="L303">
        <v>1065</v>
      </c>
    </row>
    <row r="304" spans="1:12">
      <c r="A304" s="77" t="s">
        <v>1897</v>
      </c>
      <c r="B304" s="83" t="str">
        <f>_xlfn.XLOOKUP(Tabla8[[#This Row],[Codigo Area Liquidacion]],TBLAREA[PLANTA],TBLAREA[PROG])</f>
        <v>01</v>
      </c>
      <c r="C304" s="58" t="s">
        <v>11</v>
      </c>
      <c r="D304" s="83" t="str">
        <f>Tabla8[[#This Row],[Numero Documento]]&amp;Tabla8[[#This Row],[PROG]]&amp;LEFT(Tabla8[[#This Row],[Tipo Empleado]],3)</f>
        <v>0010183064401FIJ</v>
      </c>
      <c r="E304" s="82" t="s">
        <v>271</v>
      </c>
      <c r="F304" s="58" t="s">
        <v>254</v>
      </c>
      <c r="G304" s="82" t="s">
        <v>2535</v>
      </c>
      <c r="H304" s="82" t="s">
        <v>269</v>
      </c>
      <c r="I304" s="59" t="s">
        <v>1456</v>
      </c>
      <c r="J304" s="58" t="s">
        <v>2537</v>
      </c>
      <c r="K304" s="85" t="str">
        <f t="shared" si="4"/>
        <v>M</v>
      </c>
      <c r="L304">
        <v>104</v>
      </c>
    </row>
    <row r="305" spans="1:12">
      <c r="A305" s="77" t="s">
        <v>1717</v>
      </c>
      <c r="B305" s="83" t="str">
        <f>_xlfn.XLOOKUP(Tabla8[[#This Row],[Codigo Area Liquidacion]],TBLAREA[PLANTA],TBLAREA[PROG])</f>
        <v>01</v>
      </c>
      <c r="C305" s="58" t="s">
        <v>11</v>
      </c>
      <c r="D305" s="83" t="str">
        <f>Tabla8[[#This Row],[Numero Documento]]&amp;Tabla8[[#This Row],[PROG]]&amp;LEFT(Tabla8[[#This Row],[Tipo Empleado]],3)</f>
        <v>0010549621001FIJ</v>
      </c>
      <c r="E305" s="82" t="s">
        <v>268</v>
      </c>
      <c r="F305" s="58" t="s">
        <v>254</v>
      </c>
      <c r="G305" s="82" t="s">
        <v>2535</v>
      </c>
      <c r="H305" s="82" t="s">
        <v>269</v>
      </c>
      <c r="I305" s="59" t="s">
        <v>1456</v>
      </c>
      <c r="J305" s="58" t="s">
        <v>2538</v>
      </c>
      <c r="K305" s="85" t="str">
        <f t="shared" si="4"/>
        <v>F</v>
      </c>
      <c r="L305">
        <v>220</v>
      </c>
    </row>
    <row r="306" spans="1:12">
      <c r="A306" s="77" t="s">
        <v>2332</v>
      </c>
      <c r="B306" s="83" t="str">
        <f>_xlfn.XLOOKUP(Tabla8[[#This Row],[Codigo Area Liquidacion]],TBLAREA[PLANTA],TBLAREA[PROG])</f>
        <v>01</v>
      </c>
      <c r="C306" s="58" t="s">
        <v>2464</v>
      </c>
      <c r="D306" s="83" t="str">
        <f>Tabla8[[#This Row],[Numero Documento]]&amp;Tabla8[[#This Row],[PROG]]&amp;LEFT(Tabla8[[#This Row],[Tipo Empleado]],3)</f>
        <v>0170001181801EMP</v>
      </c>
      <c r="E306" s="82" t="s">
        <v>1621</v>
      </c>
      <c r="F306" s="58" t="s">
        <v>100</v>
      </c>
      <c r="G306" s="82" t="s">
        <v>2535</v>
      </c>
      <c r="H306" s="82" t="s">
        <v>269</v>
      </c>
      <c r="I306" s="59" t="s">
        <v>1456</v>
      </c>
      <c r="J306" s="58" t="s">
        <v>2538</v>
      </c>
      <c r="K306" s="85" t="str">
        <f t="shared" si="4"/>
        <v>F</v>
      </c>
      <c r="L306">
        <v>654</v>
      </c>
    </row>
    <row r="307" spans="1:12">
      <c r="A307" s="77" t="s">
        <v>2728</v>
      </c>
      <c r="B307" s="83" t="str">
        <f>_xlfn.XLOOKUP(Tabla8[[#This Row],[Codigo Area Liquidacion]],TBLAREA[PLANTA],TBLAREA[PROG])</f>
        <v>01</v>
      </c>
      <c r="C307" s="58" t="s">
        <v>11</v>
      </c>
      <c r="D307" s="83" t="str">
        <f>Tabla8[[#This Row],[Numero Documento]]&amp;Tabla8[[#This Row],[PROG]]&amp;LEFT(Tabla8[[#This Row],[Tipo Empleado]],3)</f>
        <v>0170020336501FIJ</v>
      </c>
      <c r="E307" s="82" t="s">
        <v>2727</v>
      </c>
      <c r="F307" s="58" t="s">
        <v>355</v>
      </c>
      <c r="G307" s="82" t="s">
        <v>2535</v>
      </c>
      <c r="H307" s="82" t="s">
        <v>269</v>
      </c>
      <c r="I307" s="59" t="s">
        <v>1456</v>
      </c>
      <c r="J307" s="58" t="s">
        <v>2538</v>
      </c>
      <c r="K307" s="85" t="str">
        <f t="shared" si="4"/>
        <v>F</v>
      </c>
      <c r="L307">
        <v>657</v>
      </c>
    </row>
    <row r="308" spans="1:12">
      <c r="A308" s="77" t="s">
        <v>2654</v>
      </c>
      <c r="B308" s="83" t="str">
        <f>_xlfn.XLOOKUP(Tabla8[[#This Row],[Codigo Area Liquidacion]],TBLAREA[PLANTA],TBLAREA[PROG])</f>
        <v>01</v>
      </c>
      <c r="C308" s="58" t="s">
        <v>2464</v>
      </c>
      <c r="D308" s="83" t="str">
        <f>Tabla8[[#This Row],[Numero Documento]]&amp;Tabla8[[#This Row],[PROG]]&amp;LEFT(Tabla8[[#This Row],[Tipo Empleado]],3)</f>
        <v>2240064730501EMP</v>
      </c>
      <c r="E308" s="82" t="s">
        <v>2625</v>
      </c>
      <c r="F308" s="58" t="s">
        <v>129</v>
      </c>
      <c r="G308" s="82" t="s">
        <v>2535</v>
      </c>
      <c r="H308" s="82" t="s">
        <v>269</v>
      </c>
      <c r="I308" s="59" t="s">
        <v>1456</v>
      </c>
      <c r="J308" s="58" t="s">
        <v>2537</v>
      </c>
      <c r="K308" s="85" t="str">
        <f t="shared" si="4"/>
        <v>M</v>
      </c>
      <c r="L308">
        <v>1020</v>
      </c>
    </row>
    <row r="309" spans="1:12">
      <c r="A309" s="77" t="s">
        <v>2328</v>
      </c>
      <c r="B309" s="83" t="str">
        <f>_xlfn.XLOOKUP(Tabla8[[#This Row],[Codigo Area Liquidacion]],TBLAREA[PLANTA],TBLAREA[PROG])</f>
        <v>01</v>
      </c>
      <c r="C309" s="58" t="s">
        <v>2464</v>
      </c>
      <c r="D309" s="83" t="str">
        <f>Tabla8[[#This Row],[Numero Documento]]&amp;Tabla8[[#This Row],[PROG]]&amp;LEFT(Tabla8[[#This Row],[Tipo Empleado]],3)</f>
        <v>0030068772001EMP</v>
      </c>
      <c r="E309" s="82" t="s">
        <v>947</v>
      </c>
      <c r="F309" s="58" t="s">
        <v>129</v>
      </c>
      <c r="G309" s="82" t="s">
        <v>2535</v>
      </c>
      <c r="H309" s="82" t="s">
        <v>1672</v>
      </c>
      <c r="I309" s="59" t="s">
        <v>1438</v>
      </c>
      <c r="J309" s="58" t="s">
        <v>2538</v>
      </c>
      <c r="K309" s="85" t="str">
        <f t="shared" si="4"/>
        <v>F</v>
      </c>
      <c r="L309">
        <v>586</v>
      </c>
    </row>
    <row r="310" spans="1:12">
      <c r="A310" s="77" t="s">
        <v>2951</v>
      </c>
      <c r="B310" s="83" t="str">
        <f>_xlfn.XLOOKUP(Tabla8[[#This Row],[Codigo Area Liquidacion]],TBLAREA[PLANTA],TBLAREA[PROG])</f>
        <v>01</v>
      </c>
      <c r="C310" s="58" t="s">
        <v>2464</v>
      </c>
      <c r="D310" s="83" t="str">
        <f>Tabla8[[#This Row],[Numero Documento]]&amp;Tabla8[[#This Row],[PROG]]&amp;LEFT(Tabla8[[#This Row],[Tipo Empleado]],3)</f>
        <v>0100106236101EMP</v>
      </c>
      <c r="E310" s="82" t="s">
        <v>2950</v>
      </c>
      <c r="F310" s="58" t="s">
        <v>1506</v>
      </c>
      <c r="G310" s="82" t="s">
        <v>2535</v>
      </c>
      <c r="H310" s="82" t="s">
        <v>2338</v>
      </c>
      <c r="I310" s="59" t="s">
        <v>3116</v>
      </c>
      <c r="J310" s="58" t="s">
        <v>2537</v>
      </c>
      <c r="K310" s="85" t="str">
        <f t="shared" si="4"/>
        <v>M</v>
      </c>
      <c r="L310">
        <v>603</v>
      </c>
    </row>
    <row r="311" spans="1:12">
      <c r="A311" s="77" t="s">
        <v>2963</v>
      </c>
      <c r="B311" s="83" t="str">
        <f>_xlfn.XLOOKUP(Tabla8[[#This Row],[Codigo Area Liquidacion]],TBLAREA[PLANTA],TBLAREA[PROG])</f>
        <v>01</v>
      </c>
      <c r="C311" s="58" t="s">
        <v>2464</v>
      </c>
      <c r="D311" s="83" t="str">
        <f>Tabla8[[#This Row],[Numero Documento]]&amp;Tabla8[[#This Row],[PROG]]&amp;LEFT(Tabla8[[#This Row],[Tipo Empleado]],3)</f>
        <v>0100108568501EMP</v>
      </c>
      <c r="E311" s="82" t="s">
        <v>3058</v>
      </c>
      <c r="F311" s="58" t="s">
        <v>100</v>
      </c>
      <c r="G311" s="82" t="s">
        <v>2535</v>
      </c>
      <c r="H311" s="82" t="s">
        <v>2338</v>
      </c>
      <c r="I311" s="59" t="s">
        <v>3116</v>
      </c>
      <c r="J311" s="58" t="s">
        <v>2538</v>
      </c>
      <c r="K311" s="85" t="str">
        <f t="shared" si="4"/>
        <v>F</v>
      </c>
      <c r="L311">
        <v>606</v>
      </c>
    </row>
    <row r="312" spans="1:12">
      <c r="A312" s="77" t="s">
        <v>2862</v>
      </c>
      <c r="B312" s="83" t="str">
        <f>_xlfn.XLOOKUP(Tabla8[[#This Row],[Codigo Area Liquidacion]],TBLAREA[PLANTA],TBLAREA[PROG])</f>
        <v>01</v>
      </c>
      <c r="C312" s="58" t="s">
        <v>2464</v>
      </c>
      <c r="D312" s="83" t="str">
        <f>Tabla8[[#This Row],[Numero Documento]]&amp;Tabla8[[#This Row],[PROG]]&amp;LEFT(Tabla8[[#This Row],[Tipo Empleado]],3)</f>
        <v>0230009538301EMP</v>
      </c>
      <c r="E312" s="82" t="s">
        <v>2861</v>
      </c>
      <c r="F312" s="58" t="s">
        <v>1506</v>
      </c>
      <c r="G312" s="82" t="s">
        <v>2535</v>
      </c>
      <c r="H312" s="82" t="s">
        <v>2338</v>
      </c>
      <c r="I312" s="59" t="s">
        <v>3116</v>
      </c>
      <c r="J312" s="58" t="s">
        <v>2538</v>
      </c>
      <c r="K312" s="85" t="str">
        <f t="shared" si="4"/>
        <v>F</v>
      </c>
      <c r="L312">
        <v>678</v>
      </c>
    </row>
    <row r="313" spans="1:12">
      <c r="A313" s="77" t="s">
        <v>2337</v>
      </c>
      <c r="B313" s="83" t="str">
        <f>_xlfn.XLOOKUP(Tabla8[[#This Row],[Codigo Area Liquidacion]],TBLAREA[PLANTA],TBLAREA[PROG])</f>
        <v>01</v>
      </c>
      <c r="C313" s="58" t="s">
        <v>2464</v>
      </c>
      <c r="D313" s="83" t="str">
        <f>Tabla8[[#This Row],[Numero Documento]]&amp;Tabla8[[#This Row],[PROG]]&amp;LEFT(Tabla8[[#This Row],[Tipo Empleado]],3)</f>
        <v>0370110843701EMP</v>
      </c>
      <c r="E313" s="82" t="s">
        <v>949</v>
      </c>
      <c r="F313" s="58" t="s">
        <v>129</v>
      </c>
      <c r="G313" s="82" t="s">
        <v>2535</v>
      </c>
      <c r="H313" s="82" t="s">
        <v>2338</v>
      </c>
      <c r="I313" s="59" t="s">
        <v>3116</v>
      </c>
      <c r="J313" s="58" t="s">
        <v>2538</v>
      </c>
      <c r="K313" s="85" t="str">
        <f t="shared" si="4"/>
        <v>F</v>
      </c>
      <c r="L313">
        <v>824</v>
      </c>
    </row>
    <row r="314" spans="1:12">
      <c r="A314" s="77" t="s">
        <v>2868</v>
      </c>
      <c r="B314" s="83" t="str">
        <f>_xlfn.XLOOKUP(Tabla8[[#This Row],[Codigo Area Liquidacion]],TBLAREA[PLANTA],TBLAREA[PROG])</f>
        <v>01</v>
      </c>
      <c r="C314" s="58" t="s">
        <v>2464</v>
      </c>
      <c r="D314" s="83" t="str">
        <f>Tabla8[[#This Row],[Numero Documento]]&amp;Tabla8[[#This Row],[PROG]]&amp;LEFT(Tabla8[[#This Row],[Tipo Empleado]],3)</f>
        <v>0370112741101EMP</v>
      </c>
      <c r="E314" s="82" t="s">
        <v>2867</v>
      </c>
      <c r="F314" s="58" t="s">
        <v>1506</v>
      </c>
      <c r="G314" s="82" t="s">
        <v>2535</v>
      </c>
      <c r="H314" s="82" t="s">
        <v>2338</v>
      </c>
      <c r="I314" s="59" t="s">
        <v>3116</v>
      </c>
      <c r="J314" s="58" t="s">
        <v>2537</v>
      </c>
      <c r="K314" s="85" t="str">
        <f t="shared" si="4"/>
        <v>M</v>
      </c>
      <c r="L314">
        <v>825</v>
      </c>
    </row>
    <row r="315" spans="1:12">
      <c r="A315" s="77" t="s">
        <v>2790</v>
      </c>
      <c r="B315" s="83" t="str">
        <f>_xlfn.XLOOKUP(Tabla8[[#This Row],[Codigo Area Liquidacion]],TBLAREA[PLANTA],TBLAREA[PROG])</f>
        <v>01</v>
      </c>
      <c r="C315" s="58" t="s">
        <v>2464</v>
      </c>
      <c r="D315" s="83" t="str">
        <f>Tabla8[[#This Row],[Numero Documento]]&amp;Tabla8[[#This Row],[PROG]]&amp;LEFT(Tabla8[[#This Row],[Tipo Empleado]],3)</f>
        <v>0370114410101EMP</v>
      </c>
      <c r="E315" s="82" t="s">
        <v>2789</v>
      </c>
      <c r="F315" s="58" t="s">
        <v>1506</v>
      </c>
      <c r="G315" s="82" t="s">
        <v>2535</v>
      </c>
      <c r="H315" s="82" t="s">
        <v>2338</v>
      </c>
      <c r="I315" s="59" t="s">
        <v>3116</v>
      </c>
      <c r="J315" s="58" t="s">
        <v>2538</v>
      </c>
      <c r="K315" s="85" t="str">
        <f t="shared" si="4"/>
        <v>F</v>
      </c>
      <c r="L315">
        <v>826</v>
      </c>
    </row>
    <row r="316" spans="1:12">
      <c r="A316" s="77" t="s">
        <v>2702</v>
      </c>
      <c r="B316" s="83" t="str">
        <f>_xlfn.XLOOKUP(Tabla8[[#This Row],[Codigo Area Liquidacion]],TBLAREA[PLANTA],TBLAREA[PROG])</f>
        <v>01</v>
      </c>
      <c r="C316" s="58" t="s">
        <v>2464</v>
      </c>
      <c r="D316" s="83" t="str">
        <f>Tabla8[[#This Row],[Numero Documento]]&amp;Tabla8[[#This Row],[PROG]]&amp;LEFT(Tabla8[[#This Row],[Tipo Empleado]],3)</f>
        <v>0410018158701EMP</v>
      </c>
      <c r="E316" s="82" t="s">
        <v>2701</v>
      </c>
      <c r="F316" s="58" t="s">
        <v>1506</v>
      </c>
      <c r="G316" s="82" t="s">
        <v>2535</v>
      </c>
      <c r="H316" s="82" t="s">
        <v>2338</v>
      </c>
      <c r="I316" s="59" t="s">
        <v>3116</v>
      </c>
      <c r="J316" s="58" t="s">
        <v>2537</v>
      </c>
      <c r="K316" s="85" t="str">
        <f t="shared" si="4"/>
        <v>M</v>
      </c>
      <c r="L316">
        <v>845</v>
      </c>
    </row>
    <row r="317" spans="1:12">
      <c r="A317" s="77" t="s">
        <v>1121</v>
      </c>
      <c r="B317" s="83" t="str">
        <f>_xlfn.XLOOKUP(Tabla8[[#This Row],[Codigo Area Liquidacion]],TBLAREA[PLANTA],TBLAREA[PROG])</f>
        <v>01</v>
      </c>
      <c r="C317" s="58" t="s">
        <v>11</v>
      </c>
      <c r="D317" s="83" t="str">
        <f>Tabla8[[#This Row],[Numero Documento]]&amp;Tabla8[[#This Row],[PROG]]&amp;LEFT(Tabla8[[#This Row],[Tipo Empleado]],3)</f>
        <v>0010118428101FIJ</v>
      </c>
      <c r="E317" s="82" t="s">
        <v>274</v>
      </c>
      <c r="F317" s="58" t="s">
        <v>254</v>
      </c>
      <c r="G317" s="82" t="s">
        <v>2535</v>
      </c>
      <c r="H317" s="82" t="s">
        <v>273</v>
      </c>
      <c r="I317" s="59" t="s">
        <v>1454</v>
      </c>
      <c r="J317" s="58" t="s">
        <v>2538</v>
      </c>
      <c r="K317" s="85" t="str">
        <f t="shared" si="4"/>
        <v>F</v>
      </c>
      <c r="L317">
        <v>80</v>
      </c>
    </row>
    <row r="318" spans="1:12">
      <c r="A318" s="80" t="s">
        <v>2608</v>
      </c>
      <c r="B318" s="83" t="str">
        <f>_xlfn.XLOOKUP(Tabla8[[#This Row],[Codigo Area Liquidacion]],TBLAREA[PLANTA],TBLAREA[PROG])</f>
        <v>01</v>
      </c>
      <c r="C318" s="58" t="s">
        <v>11</v>
      </c>
      <c r="D318" s="83" t="str">
        <f>Tabla8[[#This Row],[Numero Documento]]&amp;Tabla8[[#This Row],[PROG]]&amp;LEFT(Tabla8[[#This Row],[Tipo Empleado]],3)</f>
        <v>0930052440301FIJ</v>
      </c>
      <c r="E318" s="82" t="s">
        <v>2592</v>
      </c>
      <c r="F318" s="58" t="s">
        <v>2593</v>
      </c>
      <c r="G318" s="82" t="s">
        <v>2535</v>
      </c>
      <c r="H318" s="82" t="s">
        <v>273</v>
      </c>
      <c r="I318" s="59" t="s">
        <v>1454</v>
      </c>
      <c r="J318" s="58" t="s">
        <v>2538</v>
      </c>
      <c r="K318" s="85" t="str">
        <f t="shared" si="4"/>
        <v>F</v>
      </c>
      <c r="L318">
        <v>956</v>
      </c>
    </row>
    <row r="319" spans="1:12">
      <c r="A319" s="77" t="s">
        <v>2799</v>
      </c>
      <c r="B319" s="83" t="str">
        <f>_xlfn.XLOOKUP(Tabla8[[#This Row],[Codigo Area Liquidacion]],TBLAREA[PLANTA],TBLAREA[PROG])</f>
        <v>01</v>
      </c>
      <c r="C319" s="58" t="s">
        <v>2464</v>
      </c>
      <c r="D319" s="83" t="str">
        <f>Tabla8[[#This Row],[Numero Documento]]&amp;Tabla8[[#This Row],[PROG]]&amp;LEFT(Tabla8[[#This Row],[Tipo Empleado]],3)</f>
        <v>4022333960301EMP</v>
      </c>
      <c r="E319" s="82" t="s">
        <v>2798</v>
      </c>
      <c r="F319" s="58" t="s">
        <v>279</v>
      </c>
      <c r="G319" s="82" t="s">
        <v>2535</v>
      </c>
      <c r="H319" s="82" t="s">
        <v>273</v>
      </c>
      <c r="I319" s="59" t="s">
        <v>1454</v>
      </c>
      <c r="J319" s="58" t="s">
        <v>2538</v>
      </c>
      <c r="K319" s="85" t="str">
        <f t="shared" si="4"/>
        <v>F</v>
      </c>
      <c r="L319">
        <v>1145</v>
      </c>
    </row>
    <row r="320" spans="1:12">
      <c r="A320" s="77" t="s">
        <v>1910</v>
      </c>
      <c r="B320" s="83" t="str">
        <f>_xlfn.XLOOKUP(Tabla8[[#This Row],[Codigo Area Liquidacion]],TBLAREA[PLANTA],TBLAREA[PROG])</f>
        <v>01</v>
      </c>
      <c r="C320" s="58" t="s">
        <v>11</v>
      </c>
      <c r="D320" s="83" t="str">
        <f>Tabla8[[#This Row],[Numero Documento]]&amp;Tabla8[[#This Row],[PROG]]&amp;LEFT(Tabla8[[#This Row],[Tipo Empleado]],3)</f>
        <v>0010014719801FIJ</v>
      </c>
      <c r="E320" s="82" t="s">
        <v>275</v>
      </c>
      <c r="F320" s="58" t="s">
        <v>129</v>
      </c>
      <c r="G320" s="82" t="s">
        <v>2535</v>
      </c>
      <c r="H320" s="82" t="s">
        <v>277</v>
      </c>
      <c r="I320" s="59" t="s">
        <v>1466</v>
      </c>
      <c r="J320" s="58" t="s">
        <v>2537</v>
      </c>
      <c r="K320" s="85" t="str">
        <f t="shared" si="4"/>
        <v>M</v>
      </c>
      <c r="L320">
        <v>20</v>
      </c>
    </row>
    <row r="321" spans="1:12">
      <c r="A321" s="77" t="s">
        <v>3062</v>
      </c>
      <c r="B321" s="83" t="str">
        <f>_xlfn.XLOOKUP(Tabla8[[#This Row],[Codigo Area Liquidacion]],TBLAREA[PLANTA],TBLAREA[PROG])</f>
        <v>01</v>
      </c>
      <c r="C321" s="58" t="s">
        <v>2464</v>
      </c>
      <c r="D321" s="83" t="str">
        <f>Tabla8[[#This Row],[Numero Documento]]&amp;Tabla8[[#This Row],[PROG]]&amp;LEFT(Tabla8[[#This Row],[Tipo Empleado]],3)</f>
        <v>0010051679801EMP</v>
      </c>
      <c r="E321" s="82" t="s">
        <v>3082</v>
      </c>
      <c r="F321" s="58" t="s">
        <v>2593</v>
      </c>
      <c r="G321" s="82" t="s">
        <v>2535</v>
      </c>
      <c r="H321" s="82" t="s">
        <v>277</v>
      </c>
      <c r="I321" s="59" t="s">
        <v>1466</v>
      </c>
      <c r="J321" s="58" t="s">
        <v>2538</v>
      </c>
      <c r="K321" s="85" t="str">
        <f t="shared" si="4"/>
        <v>F</v>
      </c>
      <c r="L321">
        <v>38</v>
      </c>
    </row>
    <row r="322" spans="1:12">
      <c r="A322" s="77" t="s">
        <v>1105</v>
      </c>
      <c r="B322" s="83" t="str">
        <f>_xlfn.XLOOKUP(Tabla8[[#This Row],[Codigo Area Liquidacion]],TBLAREA[PLANTA],TBLAREA[PROG])</f>
        <v>01</v>
      </c>
      <c r="C322" s="58" t="s">
        <v>11</v>
      </c>
      <c r="D322" s="83" t="str">
        <f>Tabla8[[#This Row],[Numero Documento]]&amp;Tabla8[[#This Row],[PROG]]&amp;LEFT(Tabla8[[#This Row],[Tipo Empleado]],3)</f>
        <v>0010895698801FIJ</v>
      </c>
      <c r="E322" s="82" t="s">
        <v>278</v>
      </c>
      <c r="F322" s="58" t="s">
        <v>279</v>
      </c>
      <c r="G322" s="82" t="s">
        <v>2535</v>
      </c>
      <c r="H322" s="82" t="s">
        <v>277</v>
      </c>
      <c r="I322" s="59" t="s">
        <v>1466</v>
      </c>
      <c r="J322" s="58" t="s">
        <v>2538</v>
      </c>
      <c r="K322" s="85" t="str">
        <f t="shared" si="4"/>
        <v>F</v>
      </c>
      <c r="L322">
        <v>278</v>
      </c>
    </row>
    <row r="323" spans="1:12">
      <c r="A323" s="77" t="s">
        <v>2479</v>
      </c>
      <c r="B323" s="83" t="str">
        <f>_xlfn.XLOOKUP(Tabla8[[#This Row],[Codigo Area Liquidacion]],TBLAREA[PLANTA],TBLAREA[PROG])</f>
        <v>01</v>
      </c>
      <c r="C323" s="58" t="s">
        <v>2464</v>
      </c>
      <c r="D323" s="83" t="str">
        <f>Tabla8[[#This Row],[Numero Documento]]&amp;Tabla8[[#This Row],[PROG]]&amp;LEFT(Tabla8[[#This Row],[Tipo Empleado]],3)</f>
        <v>0010977673201EMP</v>
      </c>
      <c r="E323" s="82" t="s">
        <v>2490</v>
      </c>
      <c r="F323" s="58" t="s">
        <v>59</v>
      </c>
      <c r="G323" s="82" t="s">
        <v>2535</v>
      </c>
      <c r="H323" s="82" t="s">
        <v>277</v>
      </c>
      <c r="I323" s="59" t="s">
        <v>1466</v>
      </c>
      <c r="J323" s="58" t="s">
        <v>2537</v>
      </c>
      <c r="K323" s="85" t="str">
        <f t="shared" si="4"/>
        <v>M</v>
      </c>
      <c r="L323">
        <v>310</v>
      </c>
    </row>
    <row r="324" spans="1:12">
      <c r="A324" s="77" t="s">
        <v>2484</v>
      </c>
      <c r="B324" s="83" t="str">
        <f>_xlfn.XLOOKUP(Tabla8[[#This Row],[Codigo Area Liquidacion]],TBLAREA[PLANTA],TBLAREA[PROG])</f>
        <v>01</v>
      </c>
      <c r="C324" s="58" t="s">
        <v>11</v>
      </c>
      <c r="D324" s="83" t="str">
        <f>Tabla8[[#This Row],[Numero Documento]]&amp;Tabla8[[#This Row],[PROG]]&amp;LEFT(Tabla8[[#This Row],[Tipo Empleado]],3)</f>
        <v>0011904950001FIJ</v>
      </c>
      <c r="E324" s="82" t="s">
        <v>2496</v>
      </c>
      <c r="F324" s="58" t="s">
        <v>42</v>
      </c>
      <c r="G324" s="82" t="s">
        <v>2535</v>
      </c>
      <c r="H324" s="82" t="s">
        <v>277</v>
      </c>
      <c r="I324" s="59" t="s">
        <v>1466</v>
      </c>
      <c r="J324" s="58" t="s">
        <v>2537</v>
      </c>
      <c r="K324" s="85" t="str">
        <f t="shared" ref="K324:K387" si="5">LEFT(J324,1)</f>
        <v>M</v>
      </c>
      <c r="L324">
        <v>555</v>
      </c>
    </row>
    <row r="325" spans="1:12">
      <c r="A325" s="77" t="s">
        <v>1920</v>
      </c>
      <c r="B325" s="83" t="str">
        <f>_xlfn.XLOOKUP(Tabla8[[#This Row],[Codigo Area Liquidacion]],TBLAREA[PLANTA],TBLAREA[PROG])</f>
        <v>01</v>
      </c>
      <c r="C325" s="58" t="s">
        <v>11</v>
      </c>
      <c r="D325" s="83" t="str">
        <f>Tabla8[[#This Row],[Numero Documento]]&amp;Tabla8[[#This Row],[PROG]]&amp;LEFT(Tabla8[[#This Row],[Tipo Empleado]],3)</f>
        <v>0011922172901FIJ</v>
      </c>
      <c r="E325" s="82" t="s">
        <v>590</v>
      </c>
      <c r="F325" s="58" t="s">
        <v>10</v>
      </c>
      <c r="G325" s="82" t="s">
        <v>2535</v>
      </c>
      <c r="H325" s="82" t="s">
        <v>277</v>
      </c>
      <c r="I325" s="59" t="s">
        <v>1466</v>
      </c>
      <c r="J325" s="58" t="s">
        <v>2538</v>
      </c>
      <c r="K325" s="85" t="str">
        <f t="shared" si="5"/>
        <v>F</v>
      </c>
      <c r="L325">
        <v>560</v>
      </c>
    </row>
    <row r="326" spans="1:12">
      <c r="A326" s="77" t="s">
        <v>1113</v>
      </c>
      <c r="B326" s="83" t="str">
        <f>_xlfn.XLOOKUP(Tabla8[[#This Row],[Codigo Area Liquidacion]],TBLAREA[PLANTA],TBLAREA[PROG])</f>
        <v>01</v>
      </c>
      <c r="C326" s="58" t="s">
        <v>11</v>
      </c>
      <c r="D326" s="83" t="str">
        <f>Tabla8[[#This Row],[Numero Documento]]&amp;Tabla8[[#This Row],[PROG]]&amp;LEFT(Tabla8[[#This Row],[Tipo Empleado]],3)</f>
        <v>0120043541801FIJ</v>
      </c>
      <c r="E326" s="82" t="s">
        <v>280</v>
      </c>
      <c r="F326" s="58" t="s">
        <v>279</v>
      </c>
      <c r="G326" s="82" t="s">
        <v>2535</v>
      </c>
      <c r="H326" s="82" t="s">
        <v>277</v>
      </c>
      <c r="I326" s="59" t="s">
        <v>1466</v>
      </c>
      <c r="J326" s="58" t="s">
        <v>2538</v>
      </c>
      <c r="K326" s="85" t="str">
        <f t="shared" si="5"/>
        <v>F</v>
      </c>
      <c r="L326">
        <v>623</v>
      </c>
    </row>
    <row r="327" spans="1:12">
      <c r="A327" s="77" t="s">
        <v>3073</v>
      </c>
      <c r="B327" s="83" t="str">
        <f>_xlfn.XLOOKUP(Tabla8[[#This Row],[Codigo Area Liquidacion]],TBLAREA[PLANTA],TBLAREA[PROG])</f>
        <v>01</v>
      </c>
      <c r="C327" s="58" t="s">
        <v>11</v>
      </c>
      <c r="D327" s="83" t="str">
        <f>Tabla8[[#This Row],[Numero Documento]]&amp;Tabla8[[#This Row],[PROG]]&amp;LEFT(Tabla8[[#This Row],[Tipo Empleado]],3)</f>
        <v>0690001172401FIJ</v>
      </c>
      <c r="E327" s="82" t="s">
        <v>3093</v>
      </c>
      <c r="F327" s="58" t="s">
        <v>10</v>
      </c>
      <c r="G327" s="82" t="s">
        <v>2535</v>
      </c>
      <c r="H327" s="82" t="s">
        <v>277</v>
      </c>
      <c r="I327" s="59" t="s">
        <v>1466</v>
      </c>
      <c r="J327" s="58" t="s">
        <v>2538</v>
      </c>
      <c r="K327" s="85" t="str">
        <f t="shared" si="5"/>
        <v>F</v>
      </c>
      <c r="L327">
        <v>921</v>
      </c>
    </row>
    <row r="328" spans="1:12">
      <c r="A328" s="77" t="s">
        <v>1901</v>
      </c>
      <c r="B328" s="83" t="str">
        <f>_xlfn.XLOOKUP(Tabla8[[#This Row],[Codigo Area Liquidacion]],TBLAREA[PLANTA],TBLAREA[PROG])</f>
        <v>01</v>
      </c>
      <c r="C328" s="58" t="s">
        <v>11</v>
      </c>
      <c r="D328" s="83" t="str">
        <f>Tabla8[[#This Row],[Numero Documento]]&amp;Tabla8[[#This Row],[PROG]]&amp;LEFT(Tabla8[[#This Row],[Tipo Empleado]],3)</f>
        <v>2230159693201FIJ</v>
      </c>
      <c r="E328" s="82" t="s">
        <v>281</v>
      </c>
      <c r="F328" s="58" t="s">
        <v>355</v>
      </c>
      <c r="G328" s="82" t="s">
        <v>2535</v>
      </c>
      <c r="H328" s="82" t="s">
        <v>277</v>
      </c>
      <c r="I328" s="59" t="s">
        <v>1466</v>
      </c>
      <c r="J328" s="58" t="s">
        <v>2537</v>
      </c>
      <c r="K328" s="85" t="str">
        <f t="shared" si="5"/>
        <v>M</v>
      </c>
      <c r="L328">
        <v>1006</v>
      </c>
    </row>
    <row r="329" spans="1:12">
      <c r="A329" s="77" t="s">
        <v>2662</v>
      </c>
      <c r="B329" s="83" t="str">
        <f>_xlfn.XLOOKUP(Tabla8[[#This Row],[Codigo Area Liquidacion]],TBLAREA[PLANTA],TBLAREA[PROG])</f>
        <v>01</v>
      </c>
      <c r="C329" s="58" t="s">
        <v>11</v>
      </c>
      <c r="D329" s="83" t="str">
        <f>Tabla8[[#This Row],[Numero Documento]]&amp;Tabla8[[#This Row],[PROG]]&amp;LEFT(Tabla8[[#This Row],[Tipo Empleado]],3)</f>
        <v>4020917698701FIJ</v>
      </c>
      <c r="E329" s="82" t="s">
        <v>2634</v>
      </c>
      <c r="F329" s="58" t="s">
        <v>355</v>
      </c>
      <c r="G329" s="82" t="s">
        <v>2535</v>
      </c>
      <c r="H329" s="82" t="s">
        <v>277</v>
      </c>
      <c r="I329" s="59" t="s">
        <v>1466</v>
      </c>
      <c r="J329" s="58" t="s">
        <v>2537</v>
      </c>
      <c r="K329" s="85" t="str">
        <f t="shared" si="5"/>
        <v>M</v>
      </c>
      <c r="L329">
        <v>1064</v>
      </c>
    </row>
    <row r="330" spans="1:12">
      <c r="A330" s="77" t="s">
        <v>1746</v>
      </c>
      <c r="B330" s="83" t="str">
        <f>_xlfn.XLOOKUP(Tabla8[[#This Row],[Codigo Area Liquidacion]],TBLAREA[PLANTA],TBLAREA[PROG])</f>
        <v>01</v>
      </c>
      <c r="C330" s="58" t="s">
        <v>11</v>
      </c>
      <c r="D330" s="83" t="str">
        <f>Tabla8[[#This Row],[Numero Documento]]&amp;Tabla8[[#This Row],[PROG]]&amp;LEFT(Tabla8[[#This Row],[Tipo Empleado]],3)</f>
        <v>0010010311801FIJ</v>
      </c>
      <c r="E330" s="82" t="s">
        <v>872</v>
      </c>
      <c r="F330" s="58" t="s">
        <v>288</v>
      </c>
      <c r="G330" s="82" t="s">
        <v>2535</v>
      </c>
      <c r="H330" s="82" t="s">
        <v>282</v>
      </c>
      <c r="I330" s="59" t="s">
        <v>1413</v>
      </c>
      <c r="J330" s="58" t="s">
        <v>2537</v>
      </c>
      <c r="K330" s="85" t="str">
        <f t="shared" si="5"/>
        <v>M</v>
      </c>
      <c r="L330">
        <v>12</v>
      </c>
    </row>
    <row r="331" spans="1:12">
      <c r="A331" s="77" t="s">
        <v>1096</v>
      </c>
      <c r="B331" s="83" t="str">
        <f>_xlfn.XLOOKUP(Tabla8[[#This Row],[Codigo Area Liquidacion]],TBLAREA[PLANTA],TBLAREA[PROG])</f>
        <v>01</v>
      </c>
      <c r="C331" s="58" t="s">
        <v>11</v>
      </c>
      <c r="D331" s="83" t="str">
        <f>Tabla8[[#This Row],[Numero Documento]]&amp;Tabla8[[#This Row],[PROG]]&amp;LEFT(Tabla8[[#This Row],[Tipo Empleado]],3)</f>
        <v>0010031623101FIJ</v>
      </c>
      <c r="E331" s="82" t="s">
        <v>289</v>
      </c>
      <c r="F331" s="58" t="s">
        <v>286</v>
      </c>
      <c r="G331" s="82" t="s">
        <v>2535</v>
      </c>
      <c r="H331" s="82" t="s">
        <v>282</v>
      </c>
      <c r="I331" s="59" t="s">
        <v>1413</v>
      </c>
      <c r="J331" s="58" t="s">
        <v>2537</v>
      </c>
      <c r="K331" s="85" t="str">
        <f t="shared" si="5"/>
        <v>M</v>
      </c>
      <c r="L331">
        <v>25</v>
      </c>
    </row>
    <row r="332" spans="1:12">
      <c r="A332" s="77" t="s">
        <v>1782</v>
      </c>
      <c r="B332" s="83" t="str">
        <f>_xlfn.XLOOKUP(Tabla8[[#This Row],[Codigo Area Liquidacion]],TBLAREA[PLANTA],TBLAREA[PROG])</f>
        <v>01</v>
      </c>
      <c r="C332" s="58" t="s">
        <v>11</v>
      </c>
      <c r="D332" s="83" t="str">
        <f>Tabla8[[#This Row],[Numero Documento]]&amp;Tabla8[[#This Row],[PROG]]&amp;LEFT(Tabla8[[#This Row],[Tipo Empleado]],3)</f>
        <v>0010289347601FIJ</v>
      </c>
      <c r="E332" s="82" t="s">
        <v>1482</v>
      </c>
      <c r="F332" s="58" t="s">
        <v>100</v>
      </c>
      <c r="G332" s="82" t="s">
        <v>2535</v>
      </c>
      <c r="H332" s="82" t="s">
        <v>282</v>
      </c>
      <c r="I332" s="59" t="s">
        <v>1413</v>
      </c>
      <c r="J332" s="58" t="s">
        <v>2537</v>
      </c>
      <c r="K332" s="85" t="str">
        <f t="shared" si="5"/>
        <v>M</v>
      </c>
      <c r="L332">
        <v>147</v>
      </c>
    </row>
    <row r="333" spans="1:12">
      <c r="A333" s="77" t="s">
        <v>1098</v>
      </c>
      <c r="B333" s="83" t="str">
        <f>_xlfn.XLOOKUP(Tabla8[[#This Row],[Codigo Area Liquidacion]],TBLAREA[PLANTA],TBLAREA[PROG])</f>
        <v>01</v>
      </c>
      <c r="C333" s="58" t="s">
        <v>11</v>
      </c>
      <c r="D333" s="83" t="str">
        <f>Tabla8[[#This Row],[Numero Documento]]&amp;Tabla8[[#This Row],[PROG]]&amp;LEFT(Tabla8[[#This Row],[Tipo Empleado]],3)</f>
        <v>0010302212501FIJ</v>
      </c>
      <c r="E333" s="82" t="s">
        <v>290</v>
      </c>
      <c r="F333" s="58" t="s">
        <v>284</v>
      </c>
      <c r="G333" s="82" t="s">
        <v>2535</v>
      </c>
      <c r="H333" s="82" t="s">
        <v>282</v>
      </c>
      <c r="I333" s="59" t="s">
        <v>1413</v>
      </c>
      <c r="J333" s="58" t="s">
        <v>2537</v>
      </c>
      <c r="K333" s="85" t="str">
        <f t="shared" si="5"/>
        <v>M</v>
      </c>
      <c r="L333">
        <v>152</v>
      </c>
    </row>
    <row r="334" spans="1:12">
      <c r="A334" s="77" t="s">
        <v>1760</v>
      </c>
      <c r="B334" s="83" t="str">
        <f>_xlfn.XLOOKUP(Tabla8[[#This Row],[Codigo Area Liquidacion]],TBLAREA[PLANTA],TBLAREA[PROG])</f>
        <v>01</v>
      </c>
      <c r="C334" s="58" t="s">
        <v>11</v>
      </c>
      <c r="D334" s="83" t="str">
        <f>Tabla8[[#This Row],[Numero Documento]]&amp;Tabla8[[#This Row],[PROG]]&amp;LEFT(Tabla8[[#This Row],[Tipo Empleado]],3)</f>
        <v>0010391003001FIJ</v>
      </c>
      <c r="E334" s="82" t="s">
        <v>287</v>
      </c>
      <c r="F334" s="58" t="s">
        <v>288</v>
      </c>
      <c r="G334" s="82" t="s">
        <v>2535</v>
      </c>
      <c r="H334" s="82" t="s">
        <v>282</v>
      </c>
      <c r="I334" s="59" t="s">
        <v>1413</v>
      </c>
      <c r="J334" s="58" t="s">
        <v>2537</v>
      </c>
      <c r="K334" s="85" t="str">
        <f t="shared" si="5"/>
        <v>M</v>
      </c>
      <c r="L334">
        <v>178</v>
      </c>
    </row>
    <row r="335" spans="1:12">
      <c r="A335" s="77" t="s">
        <v>2319</v>
      </c>
      <c r="B335" s="83" t="str">
        <f>_xlfn.XLOOKUP(Tabla8[[#This Row],[Codigo Area Liquidacion]],TBLAREA[PLANTA],TBLAREA[PROG])</f>
        <v>01</v>
      </c>
      <c r="C335" s="58" t="s">
        <v>2464</v>
      </c>
      <c r="D335" s="83" t="str">
        <f>Tabla8[[#This Row],[Numero Documento]]&amp;Tabla8[[#This Row],[PROG]]&amp;LEFT(Tabla8[[#This Row],[Tipo Empleado]],3)</f>
        <v>0010815422001EMP</v>
      </c>
      <c r="E335" s="82" t="s">
        <v>1486</v>
      </c>
      <c r="F335" s="58" t="s">
        <v>1487</v>
      </c>
      <c r="G335" s="82" t="s">
        <v>2535</v>
      </c>
      <c r="H335" s="82" t="s">
        <v>282</v>
      </c>
      <c r="I335" s="59" t="s">
        <v>1413</v>
      </c>
      <c r="J335" s="58" t="s">
        <v>2537</v>
      </c>
      <c r="K335" s="85" t="str">
        <f t="shared" si="5"/>
        <v>M</v>
      </c>
      <c r="L335">
        <v>260</v>
      </c>
    </row>
    <row r="336" spans="1:12">
      <c r="A336" s="77" t="s">
        <v>1891</v>
      </c>
      <c r="B336" s="83" t="str">
        <f>_xlfn.XLOOKUP(Tabla8[[#This Row],[Codigo Area Liquidacion]],TBLAREA[PLANTA],TBLAREA[PROG])</f>
        <v>01</v>
      </c>
      <c r="C336" s="58" t="s">
        <v>11</v>
      </c>
      <c r="D336" s="83" t="str">
        <f>Tabla8[[#This Row],[Numero Documento]]&amp;Tabla8[[#This Row],[PROG]]&amp;LEFT(Tabla8[[#This Row],[Tipo Empleado]],3)</f>
        <v>0010929068401FIJ</v>
      </c>
      <c r="E336" s="82" t="s">
        <v>954</v>
      </c>
      <c r="F336" s="58" t="s">
        <v>32</v>
      </c>
      <c r="G336" s="82" t="s">
        <v>2535</v>
      </c>
      <c r="H336" s="82" t="s">
        <v>282</v>
      </c>
      <c r="I336" s="59" t="s">
        <v>1413</v>
      </c>
      <c r="J336" s="58" t="s">
        <v>2538</v>
      </c>
      <c r="K336" s="85" t="str">
        <f t="shared" si="5"/>
        <v>F</v>
      </c>
      <c r="L336">
        <v>294</v>
      </c>
    </row>
    <row r="337" spans="1:12">
      <c r="A337" s="77" t="s">
        <v>2295</v>
      </c>
      <c r="B337" s="83" t="str">
        <f>_xlfn.XLOOKUP(Tabla8[[#This Row],[Codigo Area Liquidacion]],TBLAREA[PLANTA],TBLAREA[PROG])</f>
        <v>01</v>
      </c>
      <c r="C337" s="58" t="s">
        <v>2464</v>
      </c>
      <c r="D337" s="83" t="str">
        <f>Tabla8[[#This Row],[Numero Documento]]&amp;Tabla8[[#This Row],[PROG]]&amp;LEFT(Tabla8[[#This Row],[Tipo Empleado]],3)</f>
        <v>0011074663301EMP</v>
      </c>
      <c r="E337" s="82" t="s">
        <v>1490</v>
      </c>
      <c r="F337" s="58" t="s">
        <v>284</v>
      </c>
      <c r="G337" s="82" t="s">
        <v>2535</v>
      </c>
      <c r="H337" s="82" t="s">
        <v>282</v>
      </c>
      <c r="I337" s="59" t="s">
        <v>1413</v>
      </c>
      <c r="J337" s="58" t="s">
        <v>2538</v>
      </c>
      <c r="K337" s="85" t="str">
        <f t="shared" si="5"/>
        <v>F</v>
      </c>
      <c r="L337">
        <v>331</v>
      </c>
    </row>
    <row r="338" spans="1:12">
      <c r="A338" s="77" t="s">
        <v>1133</v>
      </c>
      <c r="B338" s="83" t="str">
        <f>_xlfn.XLOOKUP(Tabla8[[#This Row],[Codigo Area Liquidacion]],TBLAREA[PLANTA],TBLAREA[PROG])</f>
        <v>01</v>
      </c>
      <c r="C338" s="58" t="s">
        <v>11</v>
      </c>
      <c r="D338" s="83" t="str">
        <f>Tabla8[[#This Row],[Numero Documento]]&amp;Tabla8[[#This Row],[PROG]]&amp;LEFT(Tabla8[[#This Row],[Tipo Empleado]],3)</f>
        <v>0011690235401FIJ</v>
      </c>
      <c r="E338" s="82" t="s">
        <v>292</v>
      </c>
      <c r="F338" s="58" t="s">
        <v>100</v>
      </c>
      <c r="G338" s="82" t="s">
        <v>2535</v>
      </c>
      <c r="H338" s="82" t="s">
        <v>282</v>
      </c>
      <c r="I338" s="59" t="s">
        <v>1413</v>
      </c>
      <c r="J338" s="58" t="s">
        <v>2538</v>
      </c>
      <c r="K338" s="85" t="str">
        <f t="shared" si="5"/>
        <v>F</v>
      </c>
      <c r="L338">
        <v>482</v>
      </c>
    </row>
    <row r="339" spans="1:12">
      <c r="A339" s="77" t="s">
        <v>3067</v>
      </c>
      <c r="B339" s="83" t="str">
        <f>_xlfn.XLOOKUP(Tabla8[[#This Row],[Codigo Area Liquidacion]],TBLAREA[PLANTA],TBLAREA[PROG])</f>
        <v>01</v>
      </c>
      <c r="C339" s="58" t="s">
        <v>2464</v>
      </c>
      <c r="D339" s="83" t="str">
        <f>Tabla8[[#This Row],[Numero Documento]]&amp;Tabla8[[#This Row],[PROG]]&amp;LEFT(Tabla8[[#This Row],[Tipo Empleado]],3)</f>
        <v>0011778795201EMP</v>
      </c>
      <c r="E339" s="82" t="s">
        <v>3087</v>
      </c>
      <c r="F339" s="58" t="s">
        <v>1587</v>
      </c>
      <c r="G339" s="82" t="s">
        <v>2535</v>
      </c>
      <c r="H339" s="82" t="s">
        <v>282</v>
      </c>
      <c r="I339" s="59" t="s">
        <v>1413</v>
      </c>
      <c r="J339" s="58" t="s">
        <v>2538</v>
      </c>
      <c r="K339" s="85" t="str">
        <f t="shared" si="5"/>
        <v>F</v>
      </c>
      <c r="L339">
        <v>509</v>
      </c>
    </row>
    <row r="340" spans="1:12">
      <c r="A340" s="77" t="s">
        <v>2851</v>
      </c>
      <c r="B340" s="83" t="str">
        <f>_xlfn.XLOOKUP(Tabla8[[#This Row],[Codigo Area Liquidacion]],TBLAREA[PLANTA],TBLAREA[PROG])</f>
        <v>01</v>
      </c>
      <c r="C340" s="58" t="s">
        <v>2464</v>
      </c>
      <c r="D340" s="83" t="str">
        <f>Tabla8[[#This Row],[Numero Documento]]&amp;Tabla8[[#This Row],[PROG]]&amp;LEFT(Tabla8[[#This Row],[Tipo Empleado]],3)</f>
        <v>0011875961201EMP</v>
      </c>
      <c r="E340" s="82" t="s">
        <v>2850</v>
      </c>
      <c r="F340" s="58" t="s">
        <v>1587</v>
      </c>
      <c r="G340" s="82" t="s">
        <v>2535</v>
      </c>
      <c r="H340" s="82" t="s">
        <v>282</v>
      </c>
      <c r="I340" s="59" t="s">
        <v>1413</v>
      </c>
      <c r="J340" s="58" t="s">
        <v>2537</v>
      </c>
      <c r="K340" s="85" t="str">
        <f t="shared" si="5"/>
        <v>M</v>
      </c>
      <c r="L340">
        <v>542</v>
      </c>
    </row>
    <row r="341" spans="1:12">
      <c r="A341" s="77" t="s">
        <v>2252</v>
      </c>
      <c r="B341" s="83" t="str">
        <f>_xlfn.XLOOKUP(Tabla8[[#This Row],[Codigo Area Liquidacion]],TBLAREA[PLANTA],TBLAREA[PROG])</f>
        <v>01</v>
      </c>
      <c r="C341" s="58" t="s">
        <v>2464</v>
      </c>
      <c r="D341" s="83" t="str">
        <f>Tabla8[[#This Row],[Numero Documento]]&amp;Tabla8[[#This Row],[PROG]]&amp;LEFT(Tabla8[[#This Row],[Tipo Empleado]],3)</f>
        <v>0020163591901EMP</v>
      </c>
      <c r="E341" s="82" t="s">
        <v>1595</v>
      </c>
      <c r="F341" s="58" t="s">
        <v>100</v>
      </c>
      <c r="G341" s="82" t="s">
        <v>2535</v>
      </c>
      <c r="H341" s="82" t="s">
        <v>282</v>
      </c>
      <c r="I341" s="59" t="s">
        <v>1413</v>
      </c>
      <c r="J341" s="58" t="s">
        <v>2537</v>
      </c>
      <c r="K341" s="85" t="str">
        <f t="shared" si="5"/>
        <v>M</v>
      </c>
      <c r="L341">
        <v>582</v>
      </c>
    </row>
    <row r="342" spans="1:12">
      <c r="A342" s="77" t="s">
        <v>1091</v>
      </c>
      <c r="B342" s="83" t="str">
        <f>_xlfn.XLOOKUP(Tabla8[[#This Row],[Codigo Area Liquidacion]],TBLAREA[PLANTA],TBLAREA[PROG])</f>
        <v>01</v>
      </c>
      <c r="C342" s="58" t="s">
        <v>11</v>
      </c>
      <c r="D342" s="83" t="str">
        <f>Tabla8[[#This Row],[Numero Documento]]&amp;Tabla8[[#This Row],[PROG]]&amp;LEFT(Tabla8[[#This Row],[Tipo Empleado]],3)</f>
        <v>0120006276601FIJ</v>
      </c>
      <c r="E342" s="82" t="s">
        <v>285</v>
      </c>
      <c r="F342" s="58" t="s">
        <v>286</v>
      </c>
      <c r="G342" s="82" t="s">
        <v>2535</v>
      </c>
      <c r="H342" s="82" t="s">
        <v>282</v>
      </c>
      <c r="I342" s="59" t="s">
        <v>1413</v>
      </c>
      <c r="J342" s="58" t="s">
        <v>2537</v>
      </c>
      <c r="K342" s="85" t="str">
        <f t="shared" si="5"/>
        <v>M</v>
      </c>
      <c r="L342">
        <v>621</v>
      </c>
    </row>
    <row r="343" spans="1:12">
      <c r="A343" s="77" t="s">
        <v>1751</v>
      </c>
      <c r="B343" s="83" t="str">
        <f>_xlfn.XLOOKUP(Tabla8[[#This Row],[Codigo Area Liquidacion]],TBLAREA[PLANTA],TBLAREA[PROG])</f>
        <v>01</v>
      </c>
      <c r="C343" s="58" t="s">
        <v>11</v>
      </c>
      <c r="D343" s="83" t="str">
        <f>Tabla8[[#This Row],[Numero Documento]]&amp;Tabla8[[#This Row],[PROG]]&amp;LEFT(Tabla8[[#This Row],[Tipo Empleado]],3)</f>
        <v>0340063594601FIJ</v>
      </c>
      <c r="E343" s="82" t="s">
        <v>1006</v>
      </c>
      <c r="F343" s="58" t="s">
        <v>286</v>
      </c>
      <c r="G343" s="82" t="s">
        <v>2535</v>
      </c>
      <c r="H343" s="82" t="s">
        <v>282</v>
      </c>
      <c r="I343" s="59" t="s">
        <v>1413</v>
      </c>
      <c r="J343" s="58" t="s">
        <v>2538</v>
      </c>
      <c r="K343" s="85" t="str">
        <f t="shared" si="5"/>
        <v>F</v>
      </c>
      <c r="L343">
        <v>812</v>
      </c>
    </row>
    <row r="344" spans="1:12">
      <c r="A344" s="77" t="s">
        <v>2304</v>
      </c>
      <c r="B344" s="83" t="str">
        <f>_xlfn.XLOOKUP(Tabla8[[#This Row],[Codigo Area Liquidacion]],TBLAREA[PLANTA],TBLAREA[PROG])</f>
        <v>01</v>
      </c>
      <c r="C344" s="58" t="s">
        <v>2464</v>
      </c>
      <c r="D344" s="83" t="str">
        <f>Tabla8[[#This Row],[Numero Documento]]&amp;Tabla8[[#This Row],[PROG]]&amp;LEFT(Tabla8[[#This Row],[Tipo Empleado]],3)</f>
        <v>0370094229901EMP</v>
      </c>
      <c r="E344" s="82" t="s">
        <v>1526</v>
      </c>
      <c r="F344" s="58" t="s">
        <v>59</v>
      </c>
      <c r="G344" s="82" t="s">
        <v>2535</v>
      </c>
      <c r="H344" s="82" t="s">
        <v>282</v>
      </c>
      <c r="I344" s="59" t="s">
        <v>1413</v>
      </c>
      <c r="J344" s="58" t="s">
        <v>2538</v>
      </c>
      <c r="K344" s="85" t="str">
        <f t="shared" si="5"/>
        <v>F</v>
      </c>
      <c r="L344">
        <v>823</v>
      </c>
    </row>
    <row r="345" spans="1:12">
      <c r="A345" s="77" t="s">
        <v>1791</v>
      </c>
      <c r="B345" s="83" t="str">
        <f>_xlfn.XLOOKUP(Tabla8[[#This Row],[Codigo Area Liquidacion]],TBLAREA[PLANTA],TBLAREA[PROG])</f>
        <v>01</v>
      </c>
      <c r="C345" s="58" t="s">
        <v>11</v>
      </c>
      <c r="D345" s="83" t="str">
        <f>Tabla8[[#This Row],[Numero Documento]]&amp;Tabla8[[#This Row],[PROG]]&amp;LEFT(Tabla8[[#This Row],[Tipo Empleado]],3)</f>
        <v>0470188754101FIJ</v>
      </c>
      <c r="E345" s="82" t="s">
        <v>1003</v>
      </c>
      <c r="F345" s="58" t="s">
        <v>1002</v>
      </c>
      <c r="G345" s="82" t="s">
        <v>2535</v>
      </c>
      <c r="H345" s="82" t="s">
        <v>282</v>
      </c>
      <c r="I345" s="59" t="s">
        <v>1413</v>
      </c>
      <c r="J345" s="58" t="s">
        <v>2537</v>
      </c>
      <c r="K345" s="85" t="str">
        <f t="shared" si="5"/>
        <v>M</v>
      </c>
      <c r="L345">
        <v>866</v>
      </c>
    </row>
    <row r="346" spans="1:12">
      <c r="A346" s="77" t="s">
        <v>2266</v>
      </c>
      <c r="B346" s="83" t="str">
        <f>_xlfn.XLOOKUP(Tabla8[[#This Row],[Codigo Area Liquidacion]],TBLAREA[PLANTA],TBLAREA[PROG])</f>
        <v>01</v>
      </c>
      <c r="C346" s="58" t="s">
        <v>2464</v>
      </c>
      <c r="D346" s="83" t="str">
        <f>Tabla8[[#This Row],[Numero Documento]]&amp;Tabla8[[#This Row],[PROG]]&amp;LEFT(Tabla8[[#This Row],[Tipo Empleado]],3)</f>
        <v>0510021785901EMP</v>
      </c>
      <c r="E346" s="82" t="s">
        <v>1697</v>
      </c>
      <c r="F346" s="58" t="s">
        <v>1487</v>
      </c>
      <c r="G346" s="82" t="s">
        <v>2535</v>
      </c>
      <c r="H346" s="82" t="s">
        <v>282</v>
      </c>
      <c r="I346" s="59" t="s">
        <v>1413</v>
      </c>
      <c r="J346" s="58" t="s">
        <v>2538</v>
      </c>
      <c r="K346" s="85" t="str">
        <f t="shared" si="5"/>
        <v>F</v>
      </c>
      <c r="L346">
        <v>882</v>
      </c>
    </row>
    <row r="347" spans="1:12">
      <c r="A347" s="77" t="s">
        <v>1753</v>
      </c>
      <c r="B347" s="83" t="str">
        <f>_xlfn.XLOOKUP(Tabla8[[#This Row],[Codigo Area Liquidacion]],TBLAREA[PLANTA],TBLAREA[PROG])</f>
        <v>01</v>
      </c>
      <c r="C347" s="58" t="s">
        <v>11</v>
      </c>
      <c r="D347" s="83" t="str">
        <f>Tabla8[[#This Row],[Numero Documento]]&amp;Tabla8[[#This Row],[PROG]]&amp;LEFT(Tabla8[[#This Row],[Tipo Empleado]],3)</f>
        <v>0960026061701FIJ</v>
      </c>
      <c r="E347" s="82" t="s">
        <v>283</v>
      </c>
      <c r="F347" s="58" t="s">
        <v>284</v>
      </c>
      <c r="G347" s="82" t="s">
        <v>2535</v>
      </c>
      <c r="H347" s="82" t="s">
        <v>282</v>
      </c>
      <c r="I347" s="59" t="s">
        <v>1413</v>
      </c>
      <c r="J347" s="58" t="s">
        <v>2538</v>
      </c>
      <c r="K347" s="85" t="str">
        <f t="shared" si="5"/>
        <v>F</v>
      </c>
      <c r="L347">
        <v>963</v>
      </c>
    </row>
    <row r="348" spans="1:12">
      <c r="A348" s="77" t="s">
        <v>2308</v>
      </c>
      <c r="B348" s="83" t="str">
        <f>_xlfn.XLOOKUP(Tabla8[[#This Row],[Codigo Area Liquidacion]],TBLAREA[PLANTA],TBLAREA[PROG])</f>
        <v>01</v>
      </c>
      <c r="C348" s="58" t="s">
        <v>2464</v>
      </c>
      <c r="D348" s="83" t="str">
        <f>Tabla8[[#This Row],[Numero Documento]]&amp;Tabla8[[#This Row],[PROG]]&amp;LEFT(Tabla8[[#This Row],[Tipo Empleado]],3)</f>
        <v>2230042677601EMP</v>
      </c>
      <c r="E348" s="82" t="s">
        <v>3059</v>
      </c>
      <c r="F348" s="58" t="s">
        <v>100</v>
      </c>
      <c r="G348" s="82" t="s">
        <v>2535</v>
      </c>
      <c r="H348" s="82" t="s">
        <v>282</v>
      </c>
      <c r="I348" s="59" t="s">
        <v>1413</v>
      </c>
      <c r="J348" s="58" t="s">
        <v>2538</v>
      </c>
      <c r="K348" s="85" t="str">
        <f t="shared" si="5"/>
        <v>F</v>
      </c>
      <c r="L348">
        <v>985</v>
      </c>
    </row>
    <row r="349" spans="1:12">
      <c r="A349" s="77" t="s">
        <v>2286</v>
      </c>
      <c r="B349" s="83" t="str">
        <f>_xlfn.XLOOKUP(Tabla8[[#This Row],[Codigo Area Liquidacion]],TBLAREA[PLANTA],TBLAREA[PROG])</f>
        <v>01</v>
      </c>
      <c r="C349" s="58" t="s">
        <v>2464</v>
      </c>
      <c r="D349" s="83" t="str">
        <f>Tabla8[[#This Row],[Numero Documento]]&amp;Tabla8[[#This Row],[PROG]]&amp;LEFT(Tabla8[[#This Row],[Tipo Empleado]],3)</f>
        <v>2230075986101EMP</v>
      </c>
      <c r="E349" s="82" t="s">
        <v>1404</v>
      </c>
      <c r="F349" s="58" t="s">
        <v>1399</v>
      </c>
      <c r="G349" s="82" t="s">
        <v>2535</v>
      </c>
      <c r="H349" s="82" t="s">
        <v>282</v>
      </c>
      <c r="I349" s="59" t="s">
        <v>1413</v>
      </c>
      <c r="J349" s="58" t="s">
        <v>2538</v>
      </c>
      <c r="K349" s="85" t="str">
        <f t="shared" si="5"/>
        <v>F</v>
      </c>
      <c r="L349">
        <v>992</v>
      </c>
    </row>
    <row r="350" spans="1:12">
      <c r="A350" s="77" t="s">
        <v>3078</v>
      </c>
      <c r="B350" s="83" t="str">
        <f>_xlfn.XLOOKUP(Tabla8[[#This Row],[Codigo Area Liquidacion]],TBLAREA[PLANTA],TBLAREA[PROG])</f>
        <v>01</v>
      </c>
      <c r="C350" s="58" t="s">
        <v>11</v>
      </c>
      <c r="D350" s="83" t="str">
        <f>Tabla8[[#This Row],[Numero Documento]]&amp;Tabla8[[#This Row],[PROG]]&amp;LEFT(Tabla8[[#This Row],[Tipo Empleado]],3)</f>
        <v>2230156619001FIJ</v>
      </c>
      <c r="E350" s="82" t="s">
        <v>3098</v>
      </c>
      <c r="F350" s="58" t="s">
        <v>286</v>
      </c>
      <c r="G350" s="82" t="s">
        <v>2535</v>
      </c>
      <c r="H350" s="82" t="s">
        <v>282</v>
      </c>
      <c r="I350" s="59" t="s">
        <v>1413</v>
      </c>
      <c r="J350" s="58" t="s">
        <v>2538</v>
      </c>
      <c r="K350" s="85" t="str">
        <f t="shared" si="5"/>
        <v>F</v>
      </c>
      <c r="L350">
        <v>1005</v>
      </c>
    </row>
    <row r="351" spans="1:12">
      <c r="A351" s="77" t="s">
        <v>2233</v>
      </c>
      <c r="B351" s="83" t="str">
        <f>_xlfn.XLOOKUP(Tabla8[[#This Row],[Codigo Area Liquidacion]],TBLAREA[PLANTA],TBLAREA[PROG])</f>
        <v>01</v>
      </c>
      <c r="C351" s="58" t="s">
        <v>2464</v>
      </c>
      <c r="D351" s="83" t="str">
        <f>Tabla8[[#This Row],[Numero Documento]]&amp;Tabla8[[#This Row],[PROG]]&amp;LEFT(Tabla8[[#This Row],[Tipo Empleado]],3)</f>
        <v>2250050773001EMP</v>
      </c>
      <c r="E351" s="82" t="s">
        <v>1544</v>
      </c>
      <c r="F351" s="58" t="s">
        <v>284</v>
      </c>
      <c r="G351" s="82" t="s">
        <v>2535</v>
      </c>
      <c r="H351" s="82" t="s">
        <v>282</v>
      </c>
      <c r="I351" s="59" t="s">
        <v>1413</v>
      </c>
      <c r="J351" s="58" t="s">
        <v>2537</v>
      </c>
      <c r="K351" s="85" t="str">
        <f t="shared" si="5"/>
        <v>M</v>
      </c>
      <c r="L351">
        <v>1039</v>
      </c>
    </row>
    <row r="352" spans="1:12">
      <c r="A352" s="77" t="s">
        <v>2947</v>
      </c>
      <c r="B352" s="83" t="str">
        <f>_xlfn.XLOOKUP(Tabla8[[#This Row],[Codigo Area Liquidacion]],TBLAREA[PLANTA],TBLAREA[PROG])</f>
        <v>01</v>
      </c>
      <c r="C352" s="58" t="s">
        <v>2464</v>
      </c>
      <c r="D352" s="83" t="str">
        <f>Tabla8[[#This Row],[Numero Documento]]&amp;Tabla8[[#This Row],[PROG]]&amp;LEFT(Tabla8[[#This Row],[Tipo Empleado]],3)</f>
        <v>4020049783801EMP</v>
      </c>
      <c r="E352" s="82" t="s">
        <v>2946</v>
      </c>
      <c r="F352" s="58" t="s">
        <v>1487</v>
      </c>
      <c r="G352" s="82" t="s">
        <v>2535</v>
      </c>
      <c r="H352" s="82" t="s">
        <v>282</v>
      </c>
      <c r="I352" s="59" t="s">
        <v>1413</v>
      </c>
      <c r="J352" s="58" t="s">
        <v>2538</v>
      </c>
      <c r="K352" s="85" t="str">
        <f t="shared" si="5"/>
        <v>F</v>
      </c>
      <c r="L352">
        <v>1055</v>
      </c>
    </row>
    <row r="353" spans="1:12">
      <c r="A353" s="77" t="s">
        <v>2916</v>
      </c>
      <c r="B353" s="83" t="str">
        <f>_xlfn.XLOOKUP(Tabla8[[#This Row],[Codigo Area Liquidacion]],TBLAREA[PLANTA],TBLAREA[PROG])</f>
        <v>01</v>
      </c>
      <c r="C353" s="58" t="s">
        <v>2464</v>
      </c>
      <c r="D353" s="83" t="str">
        <f>Tabla8[[#This Row],[Numero Documento]]&amp;Tabla8[[#This Row],[PROG]]&amp;LEFT(Tabla8[[#This Row],[Tipo Empleado]],3)</f>
        <v>4020051229701EMP</v>
      </c>
      <c r="E353" s="82" t="s">
        <v>2915</v>
      </c>
      <c r="F353" s="58" t="s">
        <v>1587</v>
      </c>
      <c r="G353" s="82" t="s">
        <v>2535</v>
      </c>
      <c r="H353" s="82" t="s">
        <v>282</v>
      </c>
      <c r="I353" s="59" t="s">
        <v>1413</v>
      </c>
      <c r="J353" s="58" t="s">
        <v>2537</v>
      </c>
      <c r="K353" s="85" t="str">
        <f t="shared" si="5"/>
        <v>M</v>
      </c>
      <c r="L353">
        <v>1056</v>
      </c>
    </row>
    <row r="354" spans="1:12">
      <c r="A354" s="77" t="s">
        <v>1813</v>
      </c>
      <c r="B354" s="83" t="str">
        <f>_xlfn.XLOOKUP(Tabla8[[#This Row],[Codigo Area Liquidacion]],TBLAREA[PLANTA],TBLAREA[PROG])</f>
        <v>01</v>
      </c>
      <c r="C354" s="58" t="s">
        <v>11</v>
      </c>
      <c r="D354" s="83" t="str">
        <f>Tabla8[[#This Row],[Numero Documento]]&amp;Tabla8[[#This Row],[PROG]]&amp;LEFT(Tabla8[[#This Row],[Tipo Empleado]],3)</f>
        <v>4021537611801FIJ</v>
      </c>
      <c r="E354" s="82" t="s">
        <v>1574</v>
      </c>
      <c r="F354" s="58" t="s">
        <v>288</v>
      </c>
      <c r="G354" s="82" t="s">
        <v>2535</v>
      </c>
      <c r="H354" s="82" t="s">
        <v>282</v>
      </c>
      <c r="I354" s="59" t="s">
        <v>1413</v>
      </c>
      <c r="J354" s="58" t="s">
        <v>2537</v>
      </c>
      <c r="K354" s="85" t="str">
        <f t="shared" si="5"/>
        <v>M</v>
      </c>
      <c r="L354">
        <v>1098</v>
      </c>
    </row>
    <row r="355" spans="1:12">
      <c r="A355" s="77" t="s">
        <v>1807</v>
      </c>
      <c r="B355" s="83" t="str">
        <f>_xlfn.XLOOKUP(Tabla8[[#This Row],[Codigo Area Liquidacion]],TBLAREA[PLANTA],TBLAREA[PROG])</f>
        <v>01</v>
      </c>
      <c r="C355" s="58" t="s">
        <v>11</v>
      </c>
      <c r="D355" s="83" t="str">
        <f>Tabla8[[#This Row],[Numero Documento]]&amp;Tabla8[[#This Row],[PROG]]&amp;LEFT(Tabla8[[#This Row],[Tipo Empleado]],3)</f>
        <v>4022016653801FIJ</v>
      </c>
      <c r="E355" s="82" t="s">
        <v>1573</v>
      </c>
      <c r="F355" s="58" t="s">
        <v>286</v>
      </c>
      <c r="G355" s="82" t="s">
        <v>2535</v>
      </c>
      <c r="H355" s="82" t="s">
        <v>282</v>
      </c>
      <c r="I355" s="59" t="s">
        <v>1413</v>
      </c>
      <c r="J355" s="58" t="s">
        <v>2537</v>
      </c>
      <c r="K355" s="85" t="str">
        <f t="shared" si="5"/>
        <v>M</v>
      </c>
      <c r="L355">
        <v>1102</v>
      </c>
    </row>
    <row r="356" spans="1:12">
      <c r="A356" s="77" t="s">
        <v>1925</v>
      </c>
      <c r="B356" s="83" t="str">
        <f>_xlfn.XLOOKUP(Tabla8[[#This Row],[Codigo Area Liquidacion]],TBLAREA[PLANTA],TBLAREA[PROG])</f>
        <v>01</v>
      </c>
      <c r="C356" s="58" t="s">
        <v>11</v>
      </c>
      <c r="D356" s="83" t="str">
        <f>Tabla8[[#This Row],[Numero Documento]]&amp;Tabla8[[#This Row],[PROG]]&amp;LEFT(Tabla8[[#This Row],[Tipo Empleado]],3)</f>
        <v>4022037278901FIJ</v>
      </c>
      <c r="E356" s="82" t="s">
        <v>2570</v>
      </c>
      <c r="F356" s="58" t="s">
        <v>982</v>
      </c>
      <c r="G356" s="82" t="s">
        <v>2535</v>
      </c>
      <c r="H356" s="82" t="s">
        <v>282</v>
      </c>
      <c r="I356" s="59" t="s">
        <v>1413</v>
      </c>
      <c r="J356" s="58" t="s">
        <v>2537</v>
      </c>
      <c r="K356" s="85" t="str">
        <f t="shared" si="5"/>
        <v>M</v>
      </c>
      <c r="L356">
        <v>1104</v>
      </c>
    </row>
    <row r="357" spans="1:12">
      <c r="A357" s="77" t="s">
        <v>2248</v>
      </c>
      <c r="B357" s="83" t="str">
        <f>_xlfn.XLOOKUP(Tabla8[[#This Row],[Codigo Area Liquidacion]],TBLAREA[PLANTA],TBLAREA[PROG])</f>
        <v>01</v>
      </c>
      <c r="C357" s="58" t="s">
        <v>2464</v>
      </c>
      <c r="D357" s="83" t="str">
        <f>Tabla8[[#This Row],[Numero Documento]]&amp;Tabla8[[#This Row],[PROG]]&amp;LEFT(Tabla8[[#This Row],[Tipo Empleado]],3)</f>
        <v>4022099927601EMP</v>
      </c>
      <c r="E357" s="82" t="s">
        <v>1066</v>
      </c>
      <c r="F357" s="58" t="s">
        <v>100</v>
      </c>
      <c r="G357" s="82" t="s">
        <v>2535</v>
      </c>
      <c r="H357" s="82" t="s">
        <v>282</v>
      </c>
      <c r="I357" s="59" t="s">
        <v>1413</v>
      </c>
      <c r="J357" s="58" t="s">
        <v>2538</v>
      </c>
      <c r="K357" s="85" t="str">
        <f t="shared" si="5"/>
        <v>F</v>
      </c>
      <c r="L357">
        <v>1110</v>
      </c>
    </row>
    <row r="358" spans="1:12">
      <c r="A358" s="77" t="s">
        <v>2230</v>
      </c>
      <c r="B358" s="83" t="str">
        <f>_xlfn.XLOOKUP(Tabla8[[#This Row],[Codigo Area Liquidacion]],TBLAREA[PLANTA],TBLAREA[PROG])</f>
        <v>01</v>
      </c>
      <c r="C358" s="58" t="s">
        <v>2464</v>
      </c>
      <c r="D358" s="83" t="str">
        <f>Tabla8[[#This Row],[Numero Documento]]&amp;Tabla8[[#This Row],[PROG]]&amp;LEFT(Tabla8[[#This Row],[Tipo Empleado]],3)</f>
        <v>4022249306201EMP</v>
      </c>
      <c r="E358" s="82" t="s">
        <v>1592</v>
      </c>
      <c r="F358" s="58" t="s">
        <v>284</v>
      </c>
      <c r="G358" s="82" t="s">
        <v>2535</v>
      </c>
      <c r="H358" s="82" t="s">
        <v>282</v>
      </c>
      <c r="I358" s="59" t="s">
        <v>1413</v>
      </c>
      <c r="J358" s="58" t="s">
        <v>2538</v>
      </c>
      <c r="K358" s="85" t="str">
        <f t="shared" si="5"/>
        <v>F</v>
      </c>
      <c r="L358">
        <v>1133</v>
      </c>
    </row>
    <row r="359" spans="1:12">
      <c r="A359" s="77" t="s">
        <v>2716</v>
      </c>
      <c r="B359" s="83" t="str">
        <f>_xlfn.XLOOKUP(Tabla8[[#This Row],[Codigo Area Liquidacion]],TBLAREA[PLANTA],TBLAREA[PROG])</f>
        <v>01</v>
      </c>
      <c r="C359" s="58" t="s">
        <v>2464</v>
      </c>
      <c r="D359" s="83" t="str">
        <f>Tabla8[[#This Row],[Numero Documento]]&amp;Tabla8[[#This Row],[PROG]]&amp;LEFT(Tabla8[[#This Row],[Tipo Empleado]],3)</f>
        <v>4022374417401EMP</v>
      </c>
      <c r="E359" s="82" t="s">
        <v>2715</v>
      </c>
      <c r="F359" s="58" t="s">
        <v>284</v>
      </c>
      <c r="G359" s="82" t="s">
        <v>2535</v>
      </c>
      <c r="H359" s="82" t="s">
        <v>282</v>
      </c>
      <c r="I359" s="59" t="s">
        <v>1413</v>
      </c>
      <c r="J359" s="58" t="s">
        <v>2538</v>
      </c>
      <c r="K359" s="85" t="str">
        <f t="shared" si="5"/>
        <v>F</v>
      </c>
      <c r="L359">
        <v>1152</v>
      </c>
    </row>
    <row r="360" spans="1:12">
      <c r="A360" s="77" t="s">
        <v>2225</v>
      </c>
      <c r="B360" s="83" t="str">
        <f>_xlfn.XLOOKUP(Tabla8[[#This Row],[Codigo Area Liquidacion]],TBLAREA[PLANTA],TBLAREA[PROG])</f>
        <v>01</v>
      </c>
      <c r="C360" s="58" t="s">
        <v>2464</v>
      </c>
      <c r="D360" s="83" t="str">
        <f>Tabla8[[#This Row],[Numero Documento]]&amp;Tabla8[[#This Row],[PROG]]&amp;LEFT(Tabla8[[#This Row],[Tipo Empleado]],3)</f>
        <v>4022415755801EMP</v>
      </c>
      <c r="E360" s="82" t="s">
        <v>1586</v>
      </c>
      <c r="F360" s="58" t="s">
        <v>1587</v>
      </c>
      <c r="G360" s="82" t="s">
        <v>2535</v>
      </c>
      <c r="H360" s="82" t="s">
        <v>282</v>
      </c>
      <c r="I360" s="59" t="s">
        <v>1413</v>
      </c>
      <c r="J360" s="58" t="s">
        <v>2538</v>
      </c>
      <c r="K360" s="85" t="str">
        <f t="shared" si="5"/>
        <v>F</v>
      </c>
      <c r="L360">
        <v>1155</v>
      </c>
    </row>
    <row r="361" spans="1:12">
      <c r="A361" s="77" t="s">
        <v>1853</v>
      </c>
      <c r="B361" s="83" t="str">
        <f>_xlfn.XLOOKUP(Tabla8[[#This Row],[Codigo Area Liquidacion]],TBLAREA[PLANTA],TBLAREA[PROG])</f>
        <v>01</v>
      </c>
      <c r="C361" s="58" t="s">
        <v>11</v>
      </c>
      <c r="D361" s="83" t="str">
        <f>Tabla8[[#This Row],[Numero Documento]]&amp;Tabla8[[#This Row],[PROG]]&amp;LEFT(Tabla8[[#This Row],[Tipo Empleado]],3)</f>
        <v>4022448906801FIJ</v>
      </c>
      <c r="E361" s="82" t="s">
        <v>1576</v>
      </c>
      <c r="F361" s="58" t="s">
        <v>288</v>
      </c>
      <c r="G361" s="82" t="s">
        <v>2535</v>
      </c>
      <c r="H361" s="82" t="s">
        <v>282</v>
      </c>
      <c r="I361" s="59" t="s">
        <v>1413</v>
      </c>
      <c r="J361" s="58" t="s">
        <v>2537</v>
      </c>
      <c r="K361" s="85" t="str">
        <f t="shared" si="5"/>
        <v>M</v>
      </c>
      <c r="L361">
        <v>1158</v>
      </c>
    </row>
    <row r="362" spans="1:12">
      <c r="A362" s="77" t="s">
        <v>2227</v>
      </c>
      <c r="B362" s="83" t="str">
        <f>_xlfn.XLOOKUP(Tabla8[[#This Row],[Codigo Area Liquidacion]],TBLAREA[PLANTA],TBLAREA[PROG])</f>
        <v>01</v>
      </c>
      <c r="C362" s="58" t="s">
        <v>2464</v>
      </c>
      <c r="D362" s="83" t="str">
        <f>Tabla8[[#This Row],[Numero Documento]]&amp;Tabla8[[#This Row],[PROG]]&amp;LEFT(Tabla8[[#This Row],[Tipo Empleado]],3)</f>
        <v>4022505366501EMP</v>
      </c>
      <c r="E362" s="82" t="s">
        <v>1588</v>
      </c>
      <c r="F362" s="58" t="s">
        <v>1587</v>
      </c>
      <c r="G362" s="82" t="s">
        <v>2535</v>
      </c>
      <c r="H362" s="82" t="s">
        <v>282</v>
      </c>
      <c r="I362" s="59" t="s">
        <v>1413</v>
      </c>
      <c r="J362" s="58" t="s">
        <v>2537</v>
      </c>
      <c r="K362" s="85" t="str">
        <f t="shared" si="5"/>
        <v>M</v>
      </c>
      <c r="L362">
        <v>1164</v>
      </c>
    </row>
    <row r="363" spans="1:12">
      <c r="A363" s="78" t="s">
        <v>1748</v>
      </c>
      <c r="B363" s="84" t="str">
        <f>_xlfn.XLOOKUP(Tabla8[[#This Row],[Codigo Area Liquidacion]],TBLAREA[PLANTA],TBLAREA[PROG])</f>
        <v>01</v>
      </c>
      <c r="C363" s="58" t="s">
        <v>11</v>
      </c>
      <c r="D363" s="83" t="str">
        <f>Tabla8[[#This Row],[Numero Documento]]&amp;Tabla8[[#This Row],[PROG]]&amp;LEFT(Tabla8[[#This Row],[Tipo Empleado]],3)</f>
        <v>4024293863301FIJ</v>
      </c>
      <c r="E363" s="82" t="s">
        <v>1567</v>
      </c>
      <c r="F363" s="58" t="s">
        <v>286</v>
      </c>
      <c r="G363" s="82" t="s">
        <v>2535</v>
      </c>
      <c r="H363" s="82" t="s">
        <v>282</v>
      </c>
      <c r="I363" s="59" t="s">
        <v>1413</v>
      </c>
      <c r="J363" s="58" t="s">
        <v>2537</v>
      </c>
      <c r="K363" s="85" t="str">
        <f t="shared" si="5"/>
        <v>M</v>
      </c>
      <c r="L363">
        <v>1219</v>
      </c>
    </row>
    <row r="364" spans="1:12">
      <c r="A364" s="77" t="s">
        <v>2136</v>
      </c>
      <c r="B364" s="83" t="str">
        <f>_xlfn.XLOOKUP(Tabla8[[#This Row],[Codigo Area Liquidacion]],TBLAREA[PLANTA],TBLAREA[PROG])</f>
        <v>11</v>
      </c>
      <c r="C364" s="58" t="s">
        <v>11</v>
      </c>
      <c r="D364" s="83" t="str">
        <f>Tabla8[[#This Row],[Numero Documento]]&amp;Tabla8[[#This Row],[PROG]]&amp;LEFT(Tabla8[[#This Row],[Tipo Empleado]],3)</f>
        <v>0010075680811FIJ</v>
      </c>
      <c r="E364" s="82" t="s">
        <v>134</v>
      </c>
      <c r="F364" s="58" t="s">
        <v>135</v>
      </c>
      <c r="G364" s="82" t="s">
        <v>2543</v>
      </c>
      <c r="H364" s="82" t="s">
        <v>293</v>
      </c>
      <c r="I364" s="59" t="s">
        <v>1449</v>
      </c>
      <c r="J364" s="58" t="s">
        <v>2537</v>
      </c>
      <c r="K364" s="85" t="str">
        <f t="shared" si="5"/>
        <v>M</v>
      </c>
      <c r="L364">
        <v>63</v>
      </c>
    </row>
    <row r="365" spans="1:12">
      <c r="A365" s="77" t="s">
        <v>2119</v>
      </c>
      <c r="B365" s="83" t="str">
        <f>_xlfn.XLOOKUP(Tabla8[[#This Row],[Codigo Area Liquidacion]],TBLAREA[PLANTA],TBLAREA[PROG])</f>
        <v>11</v>
      </c>
      <c r="C365" s="58" t="s">
        <v>11</v>
      </c>
      <c r="D365" s="83" t="str">
        <f>Tabla8[[#This Row],[Numero Documento]]&amp;Tabla8[[#This Row],[PROG]]&amp;LEFT(Tabla8[[#This Row],[Tipo Empleado]],3)</f>
        <v>0010089690111FIJ</v>
      </c>
      <c r="E365" s="82" t="s">
        <v>1062</v>
      </c>
      <c r="F365" s="58" t="s">
        <v>59</v>
      </c>
      <c r="G365" s="82" t="s">
        <v>2543</v>
      </c>
      <c r="H365" s="82" t="s">
        <v>293</v>
      </c>
      <c r="I365" s="59" t="s">
        <v>1449</v>
      </c>
      <c r="J365" s="58" t="s">
        <v>2537</v>
      </c>
      <c r="K365" s="85" t="str">
        <f t="shared" si="5"/>
        <v>M</v>
      </c>
      <c r="L365">
        <v>68</v>
      </c>
    </row>
    <row r="366" spans="1:12">
      <c r="A366" s="77" t="s">
        <v>1282</v>
      </c>
      <c r="B366" s="83" t="str">
        <f>_xlfn.XLOOKUP(Tabla8[[#This Row],[Codigo Area Liquidacion]],TBLAREA[PLANTA],TBLAREA[PROG])</f>
        <v>11</v>
      </c>
      <c r="C366" s="58" t="s">
        <v>11</v>
      </c>
      <c r="D366" s="83" t="str">
        <f>Tabla8[[#This Row],[Numero Documento]]&amp;Tabla8[[#This Row],[PROG]]&amp;LEFT(Tabla8[[#This Row],[Tipo Empleado]],3)</f>
        <v>0010183168311FIJ</v>
      </c>
      <c r="E366" s="82" t="s">
        <v>133</v>
      </c>
      <c r="F366" s="58" t="s">
        <v>8</v>
      </c>
      <c r="G366" s="82" t="s">
        <v>2543</v>
      </c>
      <c r="H366" s="82" t="s">
        <v>293</v>
      </c>
      <c r="I366" s="59" t="s">
        <v>1449</v>
      </c>
      <c r="J366" s="58" t="s">
        <v>2538</v>
      </c>
      <c r="K366" s="85" t="str">
        <f t="shared" si="5"/>
        <v>F</v>
      </c>
      <c r="L366">
        <v>105</v>
      </c>
    </row>
    <row r="367" spans="1:12">
      <c r="A367" s="77" t="s">
        <v>2173</v>
      </c>
      <c r="B367" s="83" t="str">
        <f>_xlfn.XLOOKUP(Tabla8[[#This Row],[Codigo Area Liquidacion]],TBLAREA[PLANTA],TBLAREA[PROG])</f>
        <v>11</v>
      </c>
      <c r="C367" s="58" t="s">
        <v>11</v>
      </c>
      <c r="D367" s="83" t="str">
        <f>Tabla8[[#This Row],[Numero Documento]]&amp;Tabla8[[#This Row],[PROG]]&amp;LEFT(Tabla8[[#This Row],[Tipo Empleado]],3)</f>
        <v>2250001007311FIJ</v>
      </c>
      <c r="E367" s="82" t="s">
        <v>136</v>
      </c>
      <c r="F367" s="58" t="s">
        <v>15</v>
      </c>
      <c r="G367" s="82" t="s">
        <v>2543</v>
      </c>
      <c r="H367" s="82" t="s">
        <v>293</v>
      </c>
      <c r="I367" s="59" t="s">
        <v>1449</v>
      </c>
      <c r="J367" s="58" t="s">
        <v>2537</v>
      </c>
      <c r="K367" s="85" t="str">
        <f t="shared" si="5"/>
        <v>M</v>
      </c>
      <c r="L367">
        <v>1023</v>
      </c>
    </row>
    <row r="368" spans="1:12">
      <c r="A368" s="77" t="s">
        <v>2855</v>
      </c>
      <c r="B368" s="83" t="str">
        <f>_xlfn.XLOOKUP(Tabla8[[#This Row],[Codigo Area Liquidacion]],TBLAREA[PLANTA],TBLAREA[PROG])</f>
        <v>01</v>
      </c>
      <c r="C368" s="58" t="s">
        <v>2464</v>
      </c>
      <c r="D368" s="83" t="str">
        <f>Tabla8[[#This Row],[Numero Documento]]&amp;Tabla8[[#This Row],[PROG]]&amp;LEFT(Tabla8[[#This Row],[Tipo Empleado]],3)</f>
        <v>0010733129001EMP</v>
      </c>
      <c r="E368" s="82" t="s">
        <v>2854</v>
      </c>
      <c r="F368" s="58" t="s">
        <v>2856</v>
      </c>
      <c r="G368" s="82" t="s">
        <v>2535</v>
      </c>
      <c r="H368" s="82" t="s">
        <v>3108</v>
      </c>
      <c r="I368" s="59" t="s">
        <v>3109</v>
      </c>
      <c r="J368" s="58" t="s">
        <v>2537</v>
      </c>
      <c r="K368" s="85" t="str">
        <f t="shared" si="5"/>
        <v>M</v>
      </c>
      <c r="L368">
        <v>247</v>
      </c>
    </row>
    <row r="369" spans="1:12">
      <c r="A369" s="77" t="s">
        <v>2891</v>
      </c>
      <c r="B369" s="83" t="str">
        <f>_xlfn.XLOOKUP(Tabla8[[#This Row],[Codigo Area Liquidacion]],TBLAREA[PLANTA],TBLAREA[PROG])</f>
        <v>01</v>
      </c>
      <c r="C369" s="58" t="s">
        <v>2464</v>
      </c>
      <c r="D369" s="83" t="str">
        <f>Tabla8[[#This Row],[Numero Documento]]&amp;Tabla8[[#This Row],[PROG]]&amp;LEFT(Tabla8[[#This Row],[Tipo Empleado]],3)</f>
        <v>0011860015401EMP</v>
      </c>
      <c r="E369" s="82" t="s">
        <v>3043</v>
      </c>
      <c r="F369" s="58" t="s">
        <v>2586</v>
      </c>
      <c r="G369" s="82" t="s">
        <v>2535</v>
      </c>
      <c r="H369" s="82" t="s">
        <v>3108</v>
      </c>
      <c r="I369" s="59" t="s">
        <v>3109</v>
      </c>
      <c r="J369" s="58" t="s">
        <v>2538</v>
      </c>
      <c r="K369" s="85" t="str">
        <f t="shared" si="5"/>
        <v>F</v>
      </c>
      <c r="L369">
        <v>540</v>
      </c>
    </row>
    <row r="370" spans="1:12">
      <c r="A370" s="77" t="s">
        <v>2320</v>
      </c>
      <c r="B370" s="83" t="str">
        <f>_xlfn.XLOOKUP(Tabla8[[#This Row],[Codigo Area Liquidacion]],TBLAREA[PLANTA],TBLAREA[PROG])</f>
        <v>01</v>
      </c>
      <c r="C370" s="58" t="s">
        <v>2464</v>
      </c>
      <c r="D370" s="83" t="str">
        <f>Tabla8[[#This Row],[Numero Documento]]&amp;Tabla8[[#This Row],[PROG]]&amp;LEFT(Tabla8[[#This Row],[Tipo Empleado]],3)</f>
        <v>2240005660601EMP</v>
      </c>
      <c r="E370" s="82" t="s">
        <v>946</v>
      </c>
      <c r="F370" s="58" t="s">
        <v>59</v>
      </c>
      <c r="G370" s="82" t="s">
        <v>2535</v>
      </c>
      <c r="H370" s="82" t="s">
        <v>3108</v>
      </c>
      <c r="I370" s="59" t="s">
        <v>3109</v>
      </c>
      <c r="J370" s="58" t="s">
        <v>2537</v>
      </c>
      <c r="K370" s="85" t="str">
        <f t="shared" si="5"/>
        <v>M</v>
      </c>
      <c r="L370">
        <v>1011</v>
      </c>
    </row>
    <row r="371" spans="1:12">
      <c r="A371" s="77" t="s">
        <v>2027</v>
      </c>
      <c r="B371" s="83" t="str">
        <f>_xlfn.XLOOKUP(Tabla8[[#This Row],[Codigo Area Liquidacion]],TBLAREA[PLANTA],TBLAREA[PROG])</f>
        <v>13</v>
      </c>
      <c r="C371" s="58" t="s">
        <v>11</v>
      </c>
      <c r="D371" s="83" t="str">
        <f>Tabla8[[#This Row],[Numero Documento]]&amp;Tabla8[[#This Row],[PROG]]&amp;LEFT(Tabla8[[#This Row],[Tipo Empleado]],3)</f>
        <v>0011260774213FIJ</v>
      </c>
      <c r="E371" s="82" t="s">
        <v>413</v>
      </c>
      <c r="F371" s="58" t="s">
        <v>246</v>
      </c>
      <c r="G371" s="82" t="s">
        <v>2572</v>
      </c>
      <c r="H371" s="82" t="s">
        <v>1663</v>
      </c>
      <c r="I371" s="59" t="s">
        <v>1447</v>
      </c>
      <c r="J371" s="58" t="s">
        <v>2538</v>
      </c>
      <c r="K371" s="85" t="str">
        <f t="shared" si="5"/>
        <v>F</v>
      </c>
      <c r="L371">
        <v>376</v>
      </c>
    </row>
    <row r="372" spans="1:12">
      <c r="A372" s="77" t="s">
        <v>2285</v>
      </c>
      <c r="B372" s="83" t="str">
        <f>_xlfn.XLOOKUP(Tabla8[[#This Row],[Codigo Area Liquidacion]],TBLAREA[PLANTA],TBLAREA[PROG])</f>
        <v>01</v>
      </c>
      <c r="C372" s="58" t="s">
        <v>2464</v>
      </c>
      <c r="D372" s="83" t="str">
        <f>Tabla8[[#This Row],[Numero Documento]]&amp;Tabla8[[#This Row],[PROG]]&amp;LEFT(Tabla8[[#This Row],[Tipo Empleado]],3)</f>
        <v>2230000850901EMP</v>
      </c>
      <c r="E372" s="82" t="s">
        <v>974</v>
      </c>
      <c r="F372" s="58" t="s">
        <v>59</v>
      </c>
      <c r="G372" s="82" t="s">
        <v>2535</v>
      </c>
      <c r="H372" s="82" t="s">
        <v>1663</v>
      </c>
      <c r="I372" s="59" t="s">
        <v>1447</v>
      </c>
      <c r="J372" s="58" t="s">
        <v>2538</v>
      </c>
      <c r="K372" s="85" t="str">
        <f t="shared" si="5"/>
        <v>F</v>
      </c>
      <c r="L372">
        <v>974</v>
      </c>
    </row>
    <row r="373" spans="1:12">
      <c r="A373" s="77" t="s">
        <v>2307</v>
      </c>
      <c r="B373" s="83" t="str">
        <f>_xlfn.XLOOKUP(Tabla8[[#This Row],[Codigo Area Liquidacion]],TBLAREA[PLANTA],TBLAREA[PROG])</f>
        <v>01</v>
      </c>
      <c r="C373" s="58" t="s">
        <v>2464</v>
      </c>
      <c r="D373" s="83" t="str">
        <f>Tabla8[[#This Row],[Numero Documento]]&amp;Tabla8[[#This Row],[PROG]]&amp;LEFT(Tabla8[[#This Row],[Tipo Empleado]],3)</f>
        <v>4022369978201EMP</v>
      </c>
      <c r="E373" s="82" t="s">
        <v>1389</v>
      </c>
      <c r="F373" s="58" t="s">
        <v>991</v>
      </c>
      <c r="G373" s="82" t="s">
        <v>2535</v>
      </c>
      <c r="H373" s="82" t="s">
        <v>1663</v>
      </c>
      <c r="I373" s="59" t="s">
        <v>1447</v>
      </c>
      <c r="J373" s="58" t="s">
        <v>2538</v>
      </c>
      <c r="K373" s="85" t="str">
        <f t="shared" si="5"/>
        <v>F</v>
      </c>
      <c r="L373">
        <v>1151</v>
      </c>
    </row>
    <row r="374" spans="1:12">
      <c r="A374" s="77" t="s">
        <v>1321</v>
      </c>
      <c r="B374" s="83" t="str">
        <f>_xlfn.XLOOKUP(Tabla8[[#This Row],[Codigo Area Liquidacion]],TBLAREA[PLANTA],TBLAREA[PROG])</f>
        <v>11</v>
      </c>
      <c r="C374" s="58" t="s">
        <v>11</v>
      </c>
      <c r="D374" s="83" t="str">
        <f>Tabla8[[#This Row],[Numero Documento]]&amp;Tabla8[[#This Row],[PROG]]&amp;LEFT(Tabla8[[#This Row],[Tipo Empleado]],3)</f>
        <v>0010009236011FIJ</v>
      </c>
      <c r="E374" s="82" t="s">
        <v>300</v>
      </c>
      <c r="F374" s="58" t="s">
        <v>10</v>
      </c>
      <c r="G374" s="82" t="s">
        <v>2543</v>
      </c>
      <c r="H374" s="82" t="s">
        <v>299</v>
      </c>
      <c r="I374" s="59" t="s">
        <v>1452</v>
      </c>
      <c r="J374" s="58" t="s">
        <v>2538</v>
      </c>
      <c r="K374" s="85" t="str">
        <f t="shared" si="5"/>
        <v>F</v>
      </c>
      <c r="L374">
        <v>11</v>
      </c>
    </row>
    <row r="375" spans="1:12">
      <c r="A375" s="77" t="s">
        <v>1909</v>
      </c>
      <c r="B375" s="83" t="str">
        <f>_xlfn.XLOOKUP(Tabla8[[#This Row],[Codigo Area Liquidacion]],TBLAREA[PLANTA],TBLAREA[PROG])</f>
        <v>11</v>
      </c>
      <c r="C375" s="58" t="s">
        <v>11</v>
      </c>
      <c r="D375" s="83" t="str">
        <f>Tabla8[[#This Row],[Numero Documento]]&amp;Tabla8[[#This Row],[PROG]]&amp;LEFT(Tabla8[[#This Row],[Tipo Empleado]],3)</f>
        <v>0540106937111FIJ</v>
      </c>
      <c r="E375" s="82" t="s">
        <v>137</v>
      </c>
      <c r="F375" s="58" t="s">
        <v>59</v>
      </c>
      <c r="G375" s="82" t="s">
        <v>2543</v>
      </c>
      <c r="H375" s="82" t="s">
        <v>299</v>
      </c>
      <c r="I375" s="59" t="s">
        <v>1452</v>
      </c>
      <c r="J375" s="58" t="s">
        <v>2537</v>
      </c>
      <c r="K375" s="85" t="str">
        <f t="shared" si="5"/>
        <v>M</v>
      </c>
      <c r="L375">
        <v>893</v>
      </c>
    </row>
    <row r="376" spans="1:12">
      <c r="A376" s="77" t="s">
        <v>3017</v>
      </c>
      <c r="B376" s="83" t="str">
        <f>_xlfn.XLOOKUP(Tabla8[[#This Row],[Codigo Area Liquidacion]],TBLAREA[PLANTA],TBLAREA[PROG])</f>
        <v>01</v>
      </c>
      <c r="C376" s="58" t="s">
        <v>2464</v>
      </c>
      <c r="D376" s="83" t="str">
        <f>Tabla8[[#This Row],[Numero Documento]]&amp;Tabla8[[#This Row],[PROG]]&amp;LEFT(Tabla8[[#This Row],[Tipo Empleado]],3)</f>
        <v>0010021419601EMP</v>
      </c>
      <c r="E376" s="82" t="s">
        <v>3016</v>
      </c>
      <c r="F376" s="58" t="s">
        <v>256</v>
      </c>
      <c r="G376" s="82" t="s">
        <v>2535</v>
      </c>
      <c r="H376" s="82" t="s">
        <v>302</v>
      </c>
      <c r="I376" s="59" t="s">
        <v>1433</v>
      </c>
      <c r="J376" s="58" t="s">
        <v>2537</v>
      </c>
      <c r="K376" s="85" t="str">
        <f t="shared" si="5"/>
        <v>M</v>
      </c>
      <c r="L376">
        <v>22</v>
      </c>
    </row>
    <row r="377" spans="1:12">
      <c r="A377" s="77" t="s">
        <v>1709</v>
      </c>
      <c r="B377" s="83" t="str">
        <f>_xlfn.XLOOKUP(Tabla8[[#This Row],[Codigo Area Liquidacion]],TBLAREA[PLANTA],TBLAREA[PROG])</f>
        <v>01</v>
      </c>
      <c r="C377" s="58" t="s">
        <v>11</v>
      </c>
      <c r="D377" s="83" t="str">
        <f>Tabla8[[#This Row],[Numero Documento]]&amp;Tabla8[[#This Row],[PROG]]&amp;LEFT(Tabla8[[#This Row],[Tipo Empleado]],3)</f>
        <v>0010137995601FIJ</v>
      </c>
      <c r="E377" s="82" t="s">
        <v>301</v>
      </c>
      <c r="F377" s="58" t="s">
        <v>192</v>
      </c>
      <c r="G377" s="82" t="s">
        <v>2535</v>
      </c>
      <c r="H377" s="82" t="s">
        <v>302</v>
      </c>
      <c r="I377" s="59" t="s">
        <v>1433</v>
      </c>
      <c r="J377" s="58" t="s">
        <v>2537</v>
      </c>
      <c r="K377" s="85" t="str">
        <f t="shared" si="5"/>
        <v>M</v>
      </c>
      <c r="L377">
        <v>87</v>
      </c>
    </row>
    <row r="378" spans="1:12">
      <c r="A378" s="77" t="s">
        <v>1089</v>
      </c>
      <c r="B378" s="83" t="str">
        <f>_xlfn.XLOOKUP(Tabla8[[#This Row],[Codigo Area Liquidacion]],TBLAREA[PLANTA],TBLAREA[PROG])</f>
        <v>01</v>
      </c>
      <c r="C378" s="58" t="s">
        <v>11</v>
      </c>
      <c r="D378" s="83" t="str">
        <f>Tabla8[[#This Row],[Numero Documento]]&amp;Tabla8[[#This Row],[PROG]]&amp;LEFT(Tabla8[[#This Row],[Tipo Empleado]],3)</f>
        <v>0010258714401FIJ</v>
      </c>
      <c r="E378" s="82" t="s">
        <v>304</v>
      </c>
      <c r="F378" s="58" t="s">
        <v>10</v>
      </c>
      <c r="G378" s="82" t="s">
        <v>2535</v>
      </c>
      <c r="H378" s="82" t="s">
        <v>302</v>
      </c>
      <c r="I378" s="59" t="s">
        <v>1433</v>
      </c>
      <c r="J378" s="58" t="s">
        <v>2538</v>
      </c>
      <c r="K378" s="85" t="str">
        <f t="shared" si="5"/>
        <v>F</v>
      </c>
      <c r="L378">
        <v>136</v>
      </c>
    </row>
    <row r="379" spans="1:12">
      <c r="A379" s="77" t="s">
        <v>2345</v>
      </c>
      <c r="B379" s="83" t="str">
        <f>_xlfn.XLOOKUP(Tabla8[[#This Row],[Codigo Area Liquidacion]],TBLAREA[PLANTA],TBLAREA[PROG])</f>
        <v>01</v>
      </c>
      <c r="C379" s="58" t="s">
        <v>2473</v>
      </c>
      <c r="D379" s="83" t="str">
        <f>Tabla8[[#This Row],[Numero Documento]]&amp;Tabla8[[#This Row],[PROG]]&amp;LEFT(Tabla8[[#This Row],[Tipo Empleado]],3)</f>
        <v>0010354981201TRA</v>
      </c>
      <c r="E379" s="82" t="s">
        <v>851</v>
      </c>
      <c r="F379" s="58" t="s">
        <v>415</v>
      </c>
      <c r="G379" s="82" t="s">
        <v>2535</v>
      </c>
      <c r="H379" s="82" t="s">
        <v>302</v>
      </c>
      <c r="I379" s="59" t="s">
        <v>1433</v>
      </c>
      <c r="J379" s="58" t="s">
        <v>2538</v>
      </c>
      <c r="K379" s="85" t="str">
        <f t="shared" si="5"/>
        <v>F</v>
      </c>
      <c r="L379">
        <v>163</v>
      </c>
    </row>
    <row r="380" spans="1:12">
      <c r="A380" s="77" t="s">
        <v>1826</v>
      </c>
      <c r="B380" s="83" t="str">
        <f>_xlfn.XLOOKUP(Tabla8[[#This Row],[Codigo Area Liquidacion]],TBLAREA[PLANTA],TBLAREA[PROG])</f>
        <v>01</v>
      </c>
      <c r="C380" s="58" t="s">
        <v>11</v>
      </c>
      <c r="D380" s="83" t="str">
        <f>Tabla8[[#This Row],[Numero Documento]]&amp;Tabla8[[#This Row],[PROG]]&amp;LEFT(Tabla8[[#This Row],[Tipo Empleado]],3)</f>
        <v>0010575975701FIJ</v>
      </c>
      <c r="E380" s="82" t="s">
        <v>306</v>
      </c>
      <c r="F380" s="58" t="s">
        <v>192</v>
      </c>
      <c r="G380" s="82" t="s">
        <v>2535</v>
      </c>
      <c r="H380" s="82" t="s">
        <v>302</v>
      </c>
      <c r="I380" s="59" t="s">
        <v>1433</v>
      </c>
      <c r="J380" s="58" t="s">
        <v>2537</v>
      </c>
      <c r="K380" s="85" t="str">
        <f t="shared" si="5"/>
        <v>M</v>
      </c>
      <c r="L380">
        <v>231</v>
      </c>
    </row>
    <row r="381" spans="1:12">
      <c r="A381" s="77" t="s">
        <v>1766</v>
      </c>
      <c r="B381" s="83" t="str">
        <f>_xlfn.XLOOKUP(Tabla8[[#This Row],[Codigo Area Liquidacion]],TBLAREA[PLANTA],TBLAREA[PROG])</f>
        <v>01</v>
      </c>
      <c r="C381" s="58" t="s">
        <v>11</v>
      </c>
      <c r="D381" s="83" t="str">
        <f>Tabla8[[#This Row],[Numero Documento]]&amp;Tabla8[[#This Row],[PROG]]&amp;LEFT(Tabla8[[#This Row],[Tipo Empleado]],3)</f>
        <v>0010950408401FIJ</v>
      </c>
      <c r="E381" s="82" t="s">
        <v>933</v>
      </c>
      <c r="F381" s="58" t="s">
        <v>192</v>
      </c>
      <c r="G381" s="82" t="s">
        <v>2535</v>
      </c>
      <c r="H381" s="82" t="s">
        <v>302</v>
      </c>
      <c r="I381" s="59" t="s">
        <v>1433</v>
      </c>
      <c r="J381" s="58" t="s">
        <v>2537</v>
      </c>
      <c r="K381" s="85" t="str">
        <f t="shared" si="5"/>
        <v>M</v>
      </c>
      <c r="L381">
        <v>301</v>
      </c>
    </row>
    <row r="382" spans="1:12">
      <c r="A382" s="77" t="s">
        <v>2897</v>
      </c>
      <c r="B382" s="83" t="str">
        <f>_xlfn.XLOOKUP(Tabla8[[#This Row],[Codigo Area Liquidacion]],TBLAREA[PLANTA],TBLAREA[PROG])</f>
        <v>01</v>
      </c>
      <c r="C382" s="58" t="s">
        <v>2464</v>
      </c>
      <c r="D382" s="83" t="str">
        <f>Tabla8[[#This Row],[Numero Documento]]&amp;Tabla8[[#This Row],[PROG]]&amp;LEFT(Tabla8[[#This Row],[Tipo Empleado]],3)</f>
        <v>0011010725701EMP</v>
      </c>
      <c r="E382" s="82" t="s">
        <v>2896</v>
      </c>
      <c r="F382" s="58" t="s">
        <v>256</v>
      </c>
      <c r="G382" s="82" t="s">
        <v>2535</v>
      </c>
      <c r="H382" s="82" t="s">
        <v>302</v>
      </c>
      <c r="I382" s="59" t="s">
        <v>1433</v>
      </c>
      <c r="J382" s="58" t="s">
        <v>2537</v>
      </c>
      <c r="K382" s="85" t="str">
        <f t="shared" si="5"/>
        <v>M</v>
      </c>
      <c r="L382">
        <v>318</v>
      </c>
    </row>
    <row r="383" spans="1:12">
      <c r="A383" s="77" t="s">
        <v>2816</v>
      </c>
      <c r="B383" s="83" t="str">
        <f>_xlfn.XLOOKUP(Tabla8[[#This Row],[Codigo Area Liquidacion]],TBLAREA[PLANTA],TBLAREA[PROG])</f>
        <v>01</v>
      </c>
      <c r="C383" s="58" t="s">
        <v>2464</v>
      </c>
      <c r="D383" s="83" t="str">
        <f>Tabla8[[#This Row],[Numero Documento]]&amp;Tabla8[[#This Row],[PROG]]&amp;LEFT(Tabla8[[#This Row],[Tipo Empleado]],3)</f>
        <v>0011528144601EMP</v>
      </c>
      <c r="E383" s="82" t="s">
        <v>2815</v>
      </c>
      <c r="F383" s="58" t="s">
        <v>192</v>
      </c>
      <c r="G383" s="82" t="s">
        <v>2535</v>
      </c>
      <c r="H383" s="82" t="s">
        <v>302</v>
      </c>
      <c r="I383" s="59" t="s">
        <v>1433</v>
      </c>
      <c r="J383" s="58" t="s">
        <v>2538</v>
      </c>
      <c r="K383" s="85" t="str">
        <f t="shared" si="5"/>
        <v>F</v>
      </c>
      <c r="L383">
        <v>444</v>
      </c>
    </row>
    <row r="384" spans="1:12">
      <c r="A384" s="77" t="s">
        <v>1126</v>
      </c>
      <c r="B384" s="83" t="str">
        <f>_xlfn.XLOOKUP(Tabla8[[#This Row],[Codigo Area Liquidacion]],TBLAREA[PLANTA],TBLAREA[PROG])</f>
        <v>01</v>
      </c>
      <c r="C384" s="58" t="s">
        <v>11</v>
      </c>
      <c r="D384" s="83" t="str">
        <f>Tabla8[[#This Row],[Numero Documento]]&amp;Tabla8[[#This Row],[PROG]]&amp;LEFT(Tabla8[[#This Row],[Tipo Empleado]],3)</f>
        <v>0020023910101FIJ</v>
      </c>
      <c r="E384" s="82" t="s">
        <v>307</v>
      </c>
      <c r="F384" s="58" t="s">
        <v>303</v>
      </c>
      <c r="G384" s="82" t="s">
        <v>2535</v>
      </c>
      <c r="H384" s="82" t="s">
        <v>302</v>
      </c>
      <c r="I384" s="59" t="s">
        <v>1433</v>
      </c>
      <c r="J384" s="58" t="s">
        <v>2538</v>
      </c>
      <c r="K384" s="85" t="str">
        <f t="shared" si="5"/>
        <v>F</v>
      </c>
      <c r="L384">
        <v>570</v>
      </c>
    </row>
    <row r="385" spans="1:12">
      <c r="A385" s="77" t="s">
        <v>2480</v>
      </c>
      <c r="B385" s="83" t="str">
        <f>_xlfn.XLOOKUP(Tabla8[[#This Row],[Codigo Area Liquidacion]],TBLAREA[PLANTA],TBLAREA[PROG])</f>
        <v>01</v>
      </c>
      <c r="C385" s="58" t="s">
        <v>2464</v>
      </c>
      <c r="D385" s="83" t="str">
        <f>Tabla8[[#This Row],[Numero Documento]]&amp;Tabla8[[#This Row],[PROG]]&amp;LEFT(Tabla8[[#This Row],[Tipo Empleado]],3)</f>
        <v>0011783781501EMP</v>
      </c>
      <c r="E385" s="82" t="s">
        <v>2491</v>
      </c>
      <c r="F385" s="58" t="s">
        <v>59</v>
      </c>
      <c r="G385" s="82" t="s">
        <v>2535</v>
      </c>
      <c r="H385" s="82" t="s">
        <v>309</v>
      </c>
      <c r="I385" s="59" t="s">
        <v>1423</v>
      </c>
      <c r="J385" s="58" t="s">
        <v>2538</v>
      </c>
      <c r="K385" s="85" t="str">
        <f t="shared" si="5"/>
        <v>F</v>
      </c>
      <c r="L385">
        <v>512</v>
      </c>
    </row>
    <row r="386" spans="1:12">
      <c r="A386" s="80" t="s">
        <v>3068</v>
      </c>
      <c r="B386" s="83" t="str">
        <f>_xlfn.XLOOKUP(Tabla8[[#This Row],[Codigo Area Liquidacion]],TBLAREA[PLANTA],TBLAREA[PROG])</f>
        <v>01</v>
      </c>
      <c r="C386" s="58" t="s">
        <v>2464</v>
      </c>
      <c r="D386" s="83" t="str">
        <f>Tabla8[[#This Row],[Numero Documento]]&amp;Tabla8[[#This Row],[PROG]]&amp;LEFT(Tabla8[[#This Row],[Tipo Empleado]],3)</f>
        <v>0011834357301EMP</v>
      </c>
      <c r="E386" s="82" t="s">
        <v>3088</v>
      </c>
      <c r="F386" s="58" t="s">
        <v>2623</v>
      </c>
      <c r="G386" s="82" t="s">
        <v>2535</v>
      </c>
      <c r="H386" s="82" t="s">
        <v>309</v>
      </c>
      <c r="I386" s="59" t="s">
        <v>1423</v>
      </c>
      <c r="J386" s="58" t="s">
        <v>2538</v>
      </c>
      <c r="K386" s="85" t="str">
        <f t="shared" si="5"/>
        <v>F</v>
      </c>
      <c r="L386">
        <v>530</v>
      </c>
    </row>
    <row r="387" spans="1:12">
      <c r="A387" s="80" t="s">
        <v>1800</v>
      </c>
      <c r="B387" s="83" t="str">
        <f>_xlfn.XLOOKUP(Tabla8[[#This Row],[Codigo Area Liquidacion]],TBLAREA[PLANTA],TBLAREA[PROG])</f>
        <v>01</v>
      </c>
      <c r="C387" s="58" t="s">
        <v>11</v>
      </c>
      <c r="D387" s="83" t="str">
        <f>Tabla8[[#This Row],[Numero Documento]]&amp;Tabla8[[#This Row],[PROG]]&amp;LEFT(Tabla8[[#This Row],[Tipo Empleado]],3)</f>
        <v>2280001178901FIJ</v>
      </c>
      <c r="E387" s="82" t="s">
        <v>892</v>
      </c>
      <c r="F387" s="58" t="s">
        <v>254</v>
      </c>
      <c r="G387" s="82" t="s">
        <v>2535</v>
      </c>
      <c r="H387" s="82" t="s">
        <v>309</v>
      </c>
      <c r="I387" s="59" t="s">
        <v>1423</v>
      </c>
      <c r="J387" s="58" t="s">
        <v>2538</v>
      </c>
      <c r="K387" s="85" t="str">
        <f t="shared" si="5"/>
        <v>F</v>
      </c>
      <c r="L387">
        <v>1049</v>
      </c>
    </row>
    <row r="388" spans="1:12">
      <c r="A388" s="77" t="s">
        <v>2937</v>
      </c>
      <c r="B388" s="83" t="str">
        <f>_xlfn.XLOOKUP(Tabla8[[#This Row],[Codigo Area Liquidacion]],TBLAREA[PLANTA],TBLAREA[PROG])</f>
        <v>01</v>
      </c>
      <c r="C388" s="58" t="s">
        <v>2464</v>
      </c>
      <c r="D388" s="83" t="str">
        <f>Tabla8[[#This Row],[Numero Documento]]&amp;Tabla8[[#This Row],[PROG]]&amp;LEFT(Tabla8[[#This Row],[Tipo Empleado]],3)</f>
        <v>2290002120901EMP</v>
      </c>
      <c r="E388" s="82" t="s">
        <v>2936</v>
      </c>
      <c r="F388" s="58" t="s">
        <v>2623</v>
      </c>
      <c r="G388" s="82" t="s">
        <v>2535</v>
      </c>
      <c r="H388" s="82" t="s">
        <v>309</v>
      </c>
      <c r="I388" s="59" t="s">
        <v>1423</v>
      </c>
      <c r="J388" s="58" t="s">
        <v>2538</v>
      </c>
      <c r="K388" s="85" t="str">
        <f t="shared" ref="K388:K451" si="6">LEFT(J388,1)</f>
        <v>F</v>
      </c>
      <c r="L388">
        <v>1050</v>
      </c>
    </row>
    <row r="389" spans="1:12">
      <c r="A389" s="77" t="s">
        <v>1969</v>
      </c>
      <c r="B389" s="83" t="str">
        <f>_xlfn.XLOOKUP(Tabla8[[#This Row],[Codigo Area Liquidacion]],TBLAREA[PLANTA],TBLAREA[PROG])</f>
        <v>01</v>
      </c>
      <c r="C389" s="58" t="s">
        <v>11</v>
      </c>
      <c r="D389" s="83" t="str">
        <f>Tabla8[[#This Row],[Numero Documento]]&amp;Tabla8[[#This Row],[PROG]]&amp;LEFT(Tabla8[[#This Row],[Tipo Empleado]],3)</f>
        <v>4022078042901FIJ</v>
      </c>
      <c r="E389" s="82" t="s">
        <v>875</v>
      </c>
      <c r="F389" s="58" t="s">
        <v>355</v>
      </c>
      <c r="G389" s="82" t="s">
        <v>2535</v>
      </c>
      <c r="H389" s="82" t="s">
        <v>309</v>
      </c>
      <c r="I389" s="59" t="s">
        <v>1423</v>
      </c>
      <c r="J389" s="58" t="s">
        <v>2537</v>
      </c>
      <c r="K389" s="85" t="str">
        <f t="shared" si="6"/>
        <v>M</v>
      </c>
      <c r="L389">
        <v>1106</v>
      </c>
    </row>
    <row r="390" spans="1:12">
      <c r="A390" s="77" t="s">
        <v>1851</v>
      </c>
      <c r="B390" s="83" t="str">
        <f>_xlfn.XLOOKUP(Tabla8[[#This Row],[Codigo Area Liquidacion]],TBLAREA[PLANTA],TBLAREA[PROG])</f>
        <v>01</v>
      </c>
      <c r="C390" s="58" t="s">
        <v>11</v>
      </c>
      <c r="D390" s="83" t="str">
        <f>Tabla8[[#This Row],[Numero Documento]]&amp;Tabla8[[#This Row],[PROG]]&amp;LEFT(Tabla8[[#This Row],[Tipo Empleado]],3)</f>
        <v>4022325076801FIJ</v>
      </c>
      <c r="E390" s="82" t="s">
        <v>873</v>
      </c>
      <c r="F390" s="58" t="s">
        <v>10</v>
      </c>
      <c r="G390" s="82" t="s">
        <v>2535</v>
      </c>
      <c r="H390" s="82" t="s">
        <v>309</v>
      </c>
      <c r="I390" s="59" t="s">
        <v>1423</v>
      </c>
      <c r="J390" s="58" t="s">
        <v>2538</v>
      </c>
      <c r="K390" s="85" t="str">
        <f t="shared" si="6"/>
        <v>F</v>
      </c>
      <c r="L390">
        <v>1144</v>
      </c>
    </row>
    <row r="391" spans="1:12">
      <c r="A391" s="77" t="s">
        <v>3081</v>
      </c>
      <c r="B391" s="83" t="str">
        <f>_xlfn.XLOOKUP(Tabla8[[#This Row],[Codigo Area Liquidacion]],TBLAREA[PLANTA],TBLAREA[PROG])</f>
        <v>01</v>
      </c>
      <c r="C391" s="58" t="s">
        <v>2464</v>
      </c>
      <c r="D391" s="83" t="str">
        <f>Tabla8[[#This Row],[Numero Documento]]&amp;Tabla8[[#This Row],[PROG]]&amp;LEFT(Tabla8[[#This Row],[Tipo Empleado]],3)</f>
        <v>4023090828301EMP</v>
      </c>
      <c r="E391" s="82" t="s">
        <v>3101</v>
      </c>
      <c r="F391" s="58" t="s">
        <v>2623</v>
      </c>
      <c r="G391" s="82" t="s">
        <v>2535</v>
      </c>
      <c r="H391" s="82" t="s">
        <v>309</v>
      </c>
      <c r="I391" s="59" t="s">
        <v>1423</v>
      </c>
      <c r="J391" s="58" t="s">
        <v>2538</v>
      </c>
      <c r="K391" s="85" t="str">
        <f t="shared" si="6"/>
        <v>F</v>
      </c>
      <c r="L391">
        <v>1198</v>
      </c>
    </row>
    <row r="392" spans="1:12">
      <c r="A392" s="77" t="s">
        <v>2814</v>
      </c>
      <c r="B392" s="83" t="str">
        <f>_xlfn.XLOOKUP(Tabla8[[#This Row],[Codigo Area Liquidacion]],TBLAREA[PLANTA],TBLAREA[PROG])</f>
        <v>01</v>
      </c>
      <c r="C392" s="58" t="s">
        <v>2464</v>
      </c>
      <c r="D392" s="83" t="str">
        <f>Tabla8[[#This Row],[Numero Documento]]&amp;Tabla8[[#This Row],[PROG]]&amp;LEFT(Tabla8[[#This Row],[Tipo Empleado]],3)</f>
        <v>0010066360801EMP</v>
      </c>
      <c r="E392" s="82" t="s">
        <v>2813</v>
      </c>
      <c r="F392" s="58" t="s">
        <v>59</v>
      </c>
      <c r="G392" s="82" t="s">
        <v>2535</v>
      </c>
      <c r="H392" s="82" t="s">
        <v>3104</v>
      </c>
      <c r="I392" s="59" t="s">
        <v>3105</v>
      </c>
      <c r="J392" s="58" t="s">
        <v>2537</v>
      </c>
      <c r="K392" s="85" t="str">
        <f t="shared" si="6"/>
        <v>M</v>
      </c>
      <c r="L392">
        <v>53</v>
      </c>
    </row>
    <row r="393" spans="1:12">
      <c r="A393" s="77" t="s">
        <v>1799</v>
      </c>
      <c r="B393" s="83" t="str">
        <f>_xlfn.XLOOKUP(Tabla8[[#This Row],[Codigo Area Liquidacion]],TBLAREA[PLANTA],TBLAREA[PROG])</f>
        <v>01</v>
      </c>
      <c r="C393" s="58" t="s">
        <v>11</v>
      </c>
      <c r="D393" s="83" t="str">
        <f>Tabla8[[#This Row],[Numero Documento]]&amp;Tabla8[[#This Row],[PROG]]&amp;LEFT(Tabla8[[#This Row],[Tipo Empleado]],3)</f>
        <v>0010043337401FIJ</v>
      </c>
      <c r="E393" s="82" t="s">
        <v>316</v>
      </c>
      <c r="F393" s="58" t="s">
        <v>59</v>
      </c>
      <c r="G393" s="82" t="s">
        <v>2535</v>
      </c>
      <c r="H393" s="82" t="s">
        <v>312</v>
      </c>
      <c r="I393" s="59" t="s">
        <v>1439</v>
      </c>
      <c r="J393" s="58" t="s">
        <v>2538</v>
      </c>
      <c r="K393" s="85" t="str">
        <f t="shared" si="6"/>
        <v>F</v>
      </c>
      <c r="L393">
        <v>35</v>
      </c>
    </row>
    <row r="394" spans="1:12">
      <c r="A394" s="77" t="s">
        <v>1939</v>
      </c>
      <c r="B394" s="83" t="str">
        <f>_xlfn.XLOOKUP(Tabla8[[#This Row],[Codigo Area Liquidacion]],TBLAREA[PLANTA],TBLAREA[PROG])</f>
        <v>01</v>
      </c>
      <c r="C394" s="58" t="s">
        <v>11</v>
      </c>
      <c r="D394" s="83" t="str">
        <f>Tabla8[[#This Row],[Numero Documento]]&amp;Tabla8[[#This Row],[PROG]]&amp;LEFT(Tabla8[[#This Row],[Tipo Empleado]],3)</f>
        <v>0011087081301FIJ</v>
      </c>
      <c r="E394" s="82" t="s">
        <v>319</v>
      </c>
      <c r="F394" s="58" t="s">
        <v>15</v>
      </c>
      <c r="G394" s="82" t="s">
        <v>2535</v>
      </c>
      <c r="H394" s="82" t="s">
        <v>312</v>
      </c>
      <c r="I394" s="59" t="s">
        <v>1439</v>
      </c>
      <c r="J394" s="58" t="s">
        <v>2537</v>
      </c>
      <c r="K394" s="85" t="str">
        <f t="shared" si="6"/>
        <v>M</v>
      </c>
      <c r="L394">
        <v>333</v>
      </c>
    </row>
    <row r="395" spans="1:12">
      <c r="A395" s="77" t="s">
        <v>1092</v>
      </c>
      <c r="B395" s="83" t="str">
        <f>_xlfn.XLOOKUP(Tabla8[[#This Row],[Codigo Area Liquidacion]],TBLAREA[PLANTA],TBLAREA[PROG])</f>
        <v>01</v>
      </c>
      <c r="C395" s="58" t="s">
        <v>11</v>
      </c>
      <c r="D395" s="83" t="str">
        <f>Tabla8[[#This Row],[Numero Documento]]&amp;Tabla8[[#This Row],[PROG]]&amp;LEFT(Tabla8[[#This Row],[Tipo Empleado]],3)</f>
        <v>0011602482901FIJ</v>
      </c>
      <c r="E395" s="82" t="s">
        <v>150</v>
      </c>
      <c r="F395" s="58" t="s">
        <v>10</v>
      </c>
      <c r="G395" s="82" t="s">
        <v>2535</v>
      </c>
      <c r="H395" s="82" t="s">
        <v>312</v>
      </c>
      <c r="I395" s="59" t="s">
        <v>1439</v>
      </c>
      <c r="J395" s="58" t="s">
        <v>2538</v>
      </c>
      <c r="K395" s="85" t="str">
        <f t="shared" si="6"/>
        <v>F</v>
      </c>
      <c r="L395">
        <v>458</v>
      </c>
    </row>
    <row r="396" spans="1:12">
      <c r="A396" s="77" t="s">
        <v>1349</v>
      </c>
      <c r="B396" s="83" t="str">
        <f>_xlfn.XLOOKUP(Tabla8[[#This Row],[Codigo Area Liquidacion]],TBLAREA[PLANTA],TBLAREA[PROG])</f>
        <v>01</v>
      </c>
      <c r="C396" s="58" t="s">
        <v>11</v>
      </c>
      <c r="D396" s="83" t="str">
        <f>Tabla8[[#This Row],[Numero Documento]]&amp;Tabla8[[#This Row],[PROG]]&amp;LEFT(Tabla8[[#This Row],[Tipo Empleado]],3)</f>
        <v>0011746485901FIJ</v>
      </c>
      <c r="E396" s="82" t="s">
        <v>1367</v>
      </c>
      <c r="F396" s="58" t="s">
        <v>1368</v>
      </c>
      <c r="G396" s="82" t="s">
        <v>2535</v>
      </c>
      <c r="H396" s="82" t="s">
        <v>312</v>
      </c>
      <c r="I396" s="59" t="s">
        <v>1439</v>
      </c>
      <c r="J396" s="58" t="s">
        <v>2537</v>
      </c>
      <c r="K396" s="85" t="str">
        <f t="shared" si="6"/>
        <v>M</v>
      </c>
      <c r="L396">
        <v>497</v>
      </c>
    </row>
    <row r="397" spans="1:12">
      <c r="A397" s="77" t="s">
        <v>3203</v>
      </c>
      <c r="B397" s="83" t="str">
        <f>_xlfn.XLOOKUP(Tabla8[[#This Row],[Codigo Area Liquidacion]],TBLAREA[PLANTA],TBLAREA[PROG])</f>
        <v>01</v>
      </c>
      <c r="C397" s="58" t="s">
        <v>2464</v>
      </c>
      <c r="D397" s="83" t="str">
        <f>Tabla8[[#This Row],[Numero Documento]]&amp;Tabla8[[#This Row],[PROG]]&amp;LEFT(Tabla8[[#This Row],[Tipo Empleado]],3)</f>
        <v>0280039931901EMP</v>
      </c>
      <c r="E397" s="82" t="s">
        <v>3202</v>
      </c>
      <c r="F397" s="58" t="s">
        <v>59</v>
      </c>
      <c r="G397" s="82" t="s">
        <v>2535</v>
      </c>
      <c r="H397" s="82" t="s">
        <v>312</v>
      </c>
      <c r="I397" s="59" t="s">
        <v>1439</v>
      </c>
      <c r="J397" s="58" t="s">
        <v>2538</v>
      </c>
      <c r="K397" s="85" t="str">
        <f t="shared" si="6"/>
        <v>F</v>
      </c>
      <c r="L397">
        <v>702</v>
      </c>
    </row>
    <row r="398" spans="1:12">
      <c r="A398" s="77" t="s">
        <v>2284</v>
      </c>
      <c r="B398" s="83" t="str">
        <f>_xlfn.XLOOKUP(Tabla8[[#This Row],[Codigo Area Liquidacion]],TBLAREA[PLANTA],TBLAREA[PROG])</f>
        <v>01</v>
      </c>
      <c r="C398" s="58" t="s">
        <v>2464</v>
      </c>
      <c r="D398" s="83" t="str">
        <f>Tabla8[[#This Row],[Numero Documento]]&amp;Tabla8[[#This Row],[PROG]]&amp;LEFT(Tabla8[[#This Row],[Tipo Empleado]],3)</f>
        <v>0790015470401EMP</v>
      </c>
      <c r="E398" s="82" t="s">
        <v>1626</v>
      </c>
      <c r="F398" s="58" t="s">
        <v>1368</v>
      </c>
      <c r="G398" s="82" t="s">
        <v>2535</v>
      </c>
      <c r="H398" s="82" t="s">
        <v>312</v>
      </c>
      <c r="I398" s="59" t="s">
        <v>1439</v>
      </c>
      <c r="J398" s="58" t="s">
        <v>2538</v>
      </c>
      <c r="K398" s="85" t="str">
        <f t="shared" si="6"/>
        <v>F</v>
      </c>
      <c r="L398">
        <v>938</v>
      </c>
    </row>
    <row r="399" spans="1:12">
      <c r="A399" s="77" t="s">
        <v>1924</v>
      </c>
      <c r="B399" s="83" t="str">
        <f>_xlfn.XLOOKUP(Tabla8[[#This Row],[Codigo Area Liquidacion]],TBLAREA[PLANTA],TBLAREA[PROG])</f>
        <v>01</v>
      </c>
      <c r="C399" s="58" t="s">
        <v>11</v>
      </c>
      <c r="D399" s="83" t="str">
        <f>Tabla8[[#This Row],[Numero Documento]]&amp;Tabla8[[#This Row],[PROG]]&amp;LEFT(Tabla8[[#This Row],[Tipo Empleado]],3)</f>
        <v>2230064960901FIJ</v>
      </c>
      <c r="E399" s="82" t="s">
        <v>1017</v>
      </c>
      <c r="F399" s="58" t="s">
        <v>55</v>
      </c>
      <c r="G399" s="82" t="s">
        <v>2535</v>
      </c>
      <c r="H399" s="82" t="s">
        <v>312</v>
      </c>
      <c r="I399" s="59" t="s">
        <v>1439</v>
      </c>
      <c r="J399" s="58" t="s">
        <v>2538</v>
      </c>
      <c r="K399" s="85" t="str">
        <f t="shared" si="6"/>
        <v>F</v>
      </c>
      <c r="L399">
        <v>989</v>
      </c>
    </row>
    <row r="400" spans="1:12">
      <c r="A400" s="77" t="s">
        <v>1721</v>
      </c>
      <c r="B400" s="83" t="str">
        <f>_xlfn.XLOOKUP(Tabla8[[#This Row],[Codigo Area Liquidacion]],TBLAREA[PLANTA],TBLAREA[PROG])</f>
        <v>01</v>
      </c>
      <c r="C400" s="58" t="s">
        <v>11</v>
      </c>
      <c r="D400" s="83" t="str">
        <f>Tabla8[[#This Row],[Numero Documento]]&amp;Tabla8[[#This Row],[PROG]]&amp;LEFT(Tabla8[[#This Row],[Tipo Empleado]],3)</f>
        <v>2230126547001FIJ</v>
      </c>
      <c r="E400" s="82" t="s">
        <v>313</v>
      </c>
      <c r="F400" s="58" t="s">
        <v>254</v>
      </c>
      <c r="G400" s="82" t="s">
        <v>2535</v>
      </c>
      <c r="H400" s="82" t="s">
        <v>312</v>
      </c>
      <c r="I400" s="59" t="s">
        <v>1439</v>
      </c>
      <c r="J400" s="58" t="s">
        <v>2538</v>
      </c>
      <c r="K400" s="85" t="str">
        <f t="shared" si="6"/>
        <v>F</v>
      </c>
      <c r="L400">
        <v>1002</v>
      </c>
    </row>
    <row r="401" spans="1:12">
      <c r="A401" s="77" t="s">
        <v>2609</v>
      </c>
      <c r="B401" s="83" t="str">
        <f>_xlfn.XLOOKUP(Tabla8[[#This Row],[Codigo Area Liquidacion]],TBLAREA[PLANTA],TBLAREA[PROG])</f>
        <v>01</v>
      </c>
      <c r="C401" s="58" t="s">
        <v>11</v>
      </c>
      <c r="D401" s="83" t="str">
        <f>Tabla8[[#This Row],[Numero Documento]]&amp;Tabla8[[#This Row],[PROG]]&amp;LEFT(Tabla8[[#This Row],[Tipo Empleado]],3)</f>
        <v>2240059876301FIJ</v>
      </c>
      <c r="E401" s="82" t="s">
        <v>2594</v>
      </c>
      <c r="F401" s="58" t="s">
        <v>55</v>
      </c>
      <c r="G401" s="82" t="s">
        <v>2535</v>
      </c>
      <c r="H401" s="82" t="s">
        <v>312</v>
      </c>
      <c r="I401" s="59" t="s">
        <v>1439</v>
      </c>
      <c r="J401" s="58" t="s">
        <v>2538</v>
      </c>
      <c r="K401" s="85" t="str">
        <f t="shared" si="6"/>
        <v>F</v>
      </c>
      <c r="L401">
        <v>1019</v>
      </c>
    </row>
    <row r="402" spans="1:12">
      <c r="A402" s="77" t="s">
        <v>1713</v>
      </c>
      <c r="B402" s="83" t="str">
        <f>_xlfn.XLOOKUP(Tabla8[[#This Row],[Codigo Area Liquidacion]],TBLAREA[PLANTA],TBLAREA[PROG])</f>
        <v>01</v>
      </c>
      <c r="C402" s="58" t="s">
        <v>11</v>
      </c>
      <c r="D402" s="83" t="str">
        <f>Tabla8[[#This Row],[Numero Documento]]&amp;Tabla8[[#This Row],[PROG]]&amp;LEFT(Tabla8[[#This Row],[Tipo Empleado]],3)</f>
        <v>2290012573701FIJ</v>
      </c>
      <c r="E402" s="82" t="s">
        <v>311</v>
      </c>
      <c r="F402" s="58" t="s">
        <v>254</v>
      </c>
      <c r="G402" s="82" t="s">
        <v>2535</v>
      </c>
      <c r="H402" s="82" t="s">
        <v>312</v>
      </c>
      <c r="I402" s="59" t="s">
        <v>1439</v>
      </c>
      <c r="J402" s="58" t="s">
        <v>2538</v>
      </c>
      <c r="K402" s="85" t="str">
        <f t="shared" si="6"/>
        <v>F</v>
      </c>
      <c r="L402">
        <v>1051</v>
      </c>
    </row>
    <row r="403" spans="1:12">
      <c r="A403" s="77" t="s">
        <v>1946</v>
      </c>
      <c r="B403" s="83" t="str">
        <f>_xlfn.XLOOKUP(Tabla8[[#This Row],[Codigo Area Liquidacion]],TBLAREA[PLANTA],TBLAREA[PROG])</f>
        <v>01</v>
      </c>
      <c r="C403" s="58" t="s">
        <v>11</v>
      </c>
      <c r="D403" s="83" t="str">
        <f>Tabla8[[#This Row],[Numero Documento]]&amp;Tabla8[[#This Row],[PROG]]&amp;LEFT(Tabla8[[#This Row],[Tipo Empleado]],3)</f>
        <v>4021316944001FIJ</v>
      </c>
      <c r="E403" s="82" t="s">
        <v>1043</v>
      </c>
      <c r="F403" s="58" t="s">
        <v>355</v>
      </c>
      <c r="G403" s="82" t="s">
        <v>2535</v>
      </c>
      <c r="H403" s="82" t="s">
        <v>312</v>
      </c>
      <c r="I403" s="59" t="s">
        <v>1439</v>
      </c>
      <c r="J403" s="58" t="s">
        <v>2537</v>
      </c>
      <c r="K403" s="85" t="str">
        <f t="shared" si="6"/>
        <v>M</v>
      </c>
      <c r="L403">
        <v>1083</v>
      </c>
    </row>
    <row r="404" spans="1:12">
      <c r="A404" s="77" t="s">
        <v>1886</v>
      </c>
      <c r="B404" s="83" t="str">
        <f>_xlfn.XLOOKUP(Tabla8[[#This Row],[Codigo Area Liquidacion]],TBLAREA[PLANTA],TBLAREA[PROG])</f>
        <v>01</v>
      </c>
      <c r="C404" s="58" t="s">
        <v>11</v>
      </c>
      <c r="D404" s="83" t="str">
        <f>Tabla8[[#This Row],[Numero Documento]]&amp;Tabla8[[#This Row],[PROG]]&amp;LEFT(Tabla8[[#This Row],[Tipo Empleado]],3)</f>
        <v>4022028661701FIJ</v>
      </c>
      <c r="E404" s="82" t="s">
        <v>1041</v>
      </c>
      <c r="F404" s="58" t="s">
        <v>317</v>
      </c>
      <c r="G404" s="82" t="s">
        <v>2535</v>
      </c>
      <c r="H404" s="82" t="s">
        <v>312</v>
      </c>
      <c r="I404" s="59" t="s">
        <v>1439</v>
      </c>
      <c r="J404" s="58" t="s">
        <v>2537</v>
      </c>
      <c r="K404" s="85" t="str">
        <f t="shared" si="6"/>
        <v>M</v>
      </c>
      <c r="L404">
        <v>1103</v>
      </c>
    </row>
    <row r="405" spans="1:12">
      <c r="A405" s="77" t="s">
        <v>1817</v>
      </c>
      <c r="B405" s="83" t="str">
        <f>_xlfn.XLOOKUP(Tabla8[[#This Row],[Codigo Area Liquidacion]],TBLAREA[PLANTA],TBLAREA[PROG])</f>
        <v>01</v>
      </c>
      <c r="C405" s="58" t="s">
        <v>11</v>
      </c>
      <c r="D405" s="83" t="str">
        <f>Tabla8[[#This Row],[Numero Documento]]&amp;Tabla8[[#This Row],[PROG]]&amp;LEFT(Tabla8[[#This Row],[Tipo Empleado]],3)</f>
        <v>4022064964001FIJ</v>
      </c>
      <c r="E405" s="82" t="s">
        <v>318</v>
      </c>
      <c r="F405" s="58" t="s">
        <v>254</v>
      </c>
      <c r="G405" s="82" t="s">
        <v>2535</v>
      </c>
      <c r="H405" s="82" t="s">
        <v>312</v>
      </c>
      <c r="I405" s="59" t="s">
        <v>1439</v>
      </c>
      <c r="J405" s="58" t="s">
        <v>2537</v>
      </c>
      <c r="K405" s="85" t="str">
        <f t="shared" si="6"/>
        <v>M</v>
      </c>
      <c r="L405">
        <v>1105</v>
      </c>
    </row>
    <row r="406" spans="1:12">
      <c r="A406" s="77" t="s">
        <v>2245</v>
      </c>
      <c r="B406" s="83" t="str">
        <f>_xlfn.XLOOKUP(Tabla8[[#This Row],[Codigo Area Liquidacion]],TBLAREA[PLANTA],TBLAREA[PROG])</f>
        <v>01</v>
      </c>
      <c r="C406" s="58" t="s">
        <v>2464</v>
      </c>
      <c r="D406" s="83" t="str">
        <f>Tabla8[[#This Row],[Numero Documento]]&amp;Tabla8[[#This Row],[PROG]]&amp;LEFT(Tabla8[[#This Row],[Tipo Empleado]],3)</f>
        <v>4022105438601EMP</v>
      </c>
      <c r="E406" s="82" t="s">
        <v>2244</v>
      </c>
      <c r="F406" s="58" t="s">
        <v>1368</v>
      </c>
      <c r="G406" s="82" t="s">
        <v>2535</v>
      </c>
      <c r="H406" s="82" t="s">
        <v>312</v>
      </c>
      <c r="I406" s="59" t="s">
        <v>1439</v>
      </c>
      <c r="J406" s="58" t="s">
        <v>2538</v>
      </c>
      <c r="K406" s="85" t="str">
        <f t="shared" si="6"/>
        <v>F</v>
      </c>
      <c r="L406">
        <v>1112</v>
      </c>
    </row>
    <row r="407" spans="1:12">
      <c r="A407" s="77" t="s">
        <v>2314</v>
      </c>
      <c r="B407" s="83" t="str">
        <f>_xlfn.XLOOKUP(Tabla8[[#This Row],[Codigo Area Liquidacion]],TBLAREA[PLANTA],TBLAREA[PROG])</f>
        <v>01</v>
      </c>
      <c r="C407" s="58" t="s">
        <v>2464</v>
      </c>
      <c r="D407" s="83" t="str">
        <f>Tabla8[[#This Row],[Numero Documento]]&amp;Tabla8[[#This Row],[PROG]]&amp;LEFT(Tabla8[[#This Row],[Tipo Empleado]],3)</f>
        <v>4022204719901EMP</v>
      </c>
      <c r="E407" s="82" t="s">
        <v>2313</v>
      </c>
      <c r="F407" s="58" t="s">
        <v>1368</v>
      </c>
      <c r="G407" s="82" t="s">
        <v>2535</v>
      </c>
      <c r="H407" s="82" t="s">
        <v>312</v>
      </c>
      <c r="I407" s="59" t="s">
        <v>1439</v>
      </c>
      <c r="J407" s="58" t="s">
        <v>2538</v>
      </c>
      <c r="K407" s="85" t="str">
        <f t="shared" si="6"/>
        <v>F</v>
      </c>
      <c r="L407">
        <v>1126</v>
      </c>
    </row>
    <row r="408" spans="1:12">
      <c r="A408" s="77" t="s">
        <v>2520</v>
      </c>
      <c r="B408" s="83" t="str">
        <f>_xlfn.XLOOKUP(Tabla8[[#This Row],[Codigo Area Liquidacion]],TBLAREA[PLANTA],TBLAREA[PROG])</f>
        <v>01</v>
      </c>
      <c r="C408" s="58" t="s">
        <v>2464</v>
      </c>
      <c r="D408" s="83" t="str">
        <f>Tabla8[[#This Row],[Numero Documento]]&amp;Tabla8[[#This Row],[PROG]]&amp;LEFT(Tabla8[[#This Row],[Tipo Empleado]],3)</f>
        <v>4022259054501EMP</v>
      </c>
      <c r="E408" s="82" t="s">
        <v>2519</v>
      </c>
      <c r="F408" s="58" t="s">
        <v>2521</v>
      </c>
      <c r="G408" s="82" t="s">
        <v>2535</v>
      </c>
      <c r="H408" s="82" t="s">
        <v>312</v>
      </c>
      <c r="I408" s="59" t="s">
        <v>1439</v>
      </c>
      <c r="J408" s="58" t="s">
        <v>2537</v>
      </c>
      <c r="K408" s="85" t="str">
        <f t="shared" si="6"/>
        <v>M</v>
      </c>
      <c r="L408">
        <v>1135</v>
      </c>
    </row>
    <row r="409" spans="1:12">
      <c r="A409" s="77" t="s">
        <v>2310</v>
      </c>
      <c r="B409" s="83" t="str">
        <f>_xlfn.XLOOKUP(Tabla8[[#This Row],[Codigo Area Liquidacion]],TBLAREA[PLANTA],TBLAREA[PROG])</f>
        <v>01</v>
      </c>
      <c r="C409" s="58" t="s">
        <v>2464</v>
      </c>
      <c r="D409" s="83" t="str">
        <f>Tabla8[[#This Row],[Numero Documento]]&amp;Tabla8[[#This Row],[PROG]]&amp;LEFT(Tabla8[[#This Row],[Tipo Empleado]],3)</f>
        <v>4022426711801EMP</v>
      </c>
      <c r="E409" s="82" t="s">
        <v>1606</v>
      </c>
      <c r="F409" s="58" t="s">
        <v>1368</v>
      </c>
      <c r="G409" s="82" t="s">
        <v>2535</v>
      </c>
      <c r="H409" s="82" t="s">
        <v>312</v>
      </c>
      <c r="I409" s="59" t="s">
        <v>1439</v>
      </c>
      <c r="J409" s="58" t="s">
        <v>2538</v>
      </c>
      <c r="K409" s="85" t="str">
        <f t="shared" si="6"/>
        <v>F</v>
      </c>
      <c r="L409">
        <v>1156</v>
      </c>
    </row>
    <row r="410" spans="1:12">
      <c r="A410" s="77" t="s">
        <v>1719</v>
      </c>
      <c r="B410" s="83" t="str">
        <f>_xlfn.XLOOKUP(Tabla8[[#This Row],[Codigo Area Liquidacion]],TBLAREA[PLANTA],TBLAREA[PROG])</f>
        <v>01</v>
      </c>
      <c r="C410" s="58" t="s">
        <v>11</v>
      </c>
      <c r="D410" s="83" t="str">
        <f>Tabla8[[#This Row],[Numero Documento]]&amp;Tabla8[[#This Row],[PROG]]&amp;LEFT(Tabla8[[#This Row],[Tipo Empleado]],3)</f>
        <v>0010199400201FIJ</v>
      </c>
      <c r="E410" s="82" t="s">
        <v>320</v>
      </c>
      <c r="F410" s="58" t="s">
        <v>100</v>
      </c>
      <c r="G410" s="82" t="s">
        <v>2535</v>
      </c>
      <c r="H410" s="82" t="s">
        <v>321</v>
      </c>
      <c r="I410" s="59" t="s">
        <v>1461</v>
      </c>
      <c r="J410" s="58" t="s">
        <v>2538</v>
      </c>
      <c r="K410" s="85" t="str">
        <f t="shared" si="6"/>
        <v>F</v>
      </c>
      <c r="L410">
        <v>112</v>
      </c>
    </row>
    <row r="411" spans="1:12">
      <c r="A411" s="77" t="s">
        <v>1850</v>
      </c>
      <c r="B411" s="83" t="str">
        <f>_xlfn.XLOOKUP(Tabla8[[#This Row],[Codigo Area Liquidacion]],TBLAREA[PLANTA],TBLAREA[PROG])</f>
        <v>01</v>
      </c>
      <c r="C411" s="58" t="s">
        <v>11</v>
      </c>
      <c r="D411" s="83" t="str">
        <f>Tabla8[[#This Row],[Numero Documento]]&amp;Tabla8[[#This Row],[PROG]]&amp;LEFT(Tabla8[[#This Row],[Tipo Empleado]],3)</f>
        <v>0011271500801FIJ</v>
      </c>
      <c r="E411" s="82" t="s">
        <v>322</v>
      </c>
      <c r="F411" s="58" t="s">
        <v>59</v>
      </c>
      <c r="G411" s="82" t="s">
        <v>2535</v>
      </c>
      <c r="H411" s="82" t="s">
        <v>321</v>
      </c>
      <c r="I411" s="59" t="s">
        <v>1461</v>
      </c>
      <c r="J411" s="58" t="s">
        <v>2538</v>
      </c>
      <c r="K411" s="85" t="str">
        <f t="shared" si="6"/>
        <v>F</v>
      </c>
      <c r="L411">
        <v>380</v>
      </c>
    </row>
    <row r="412" spans="1:12">
      <c r="A412" s="77" t="s">
        <v>2438</v>
      </c>
      <c r="B412" s="83" t="str">
        <f>_xlfn.XLOOKUP(Tabla8[[#This Row],[Codigo Area Liquidacion]],TBLAREA[PLANTA],TBLAREA[PROG])</f>
        <v>01</v>
      </c>
      <c r="C412" s="58" t="s">
        <v>2472</v>
      </c>
      <c r="D412" s="83" t="str">
        <f>Tabla8[[#This Row],[Numero Documento]]&amp;Tabla8[[#This Row],[PROG]]&amp;LEFT(Tabla8[[#This Row],[Tipo Empleado]],3)</f>
        <v>0011382125001PER</v>
      </c>
      <c r="E412" s="82" t="s">
        <v>1408</v>
      </c>
      <c r="F412" s="58" t="s">
        <v>882</v>
      </c>
      <c r="G412" s="82" t="s">
        <v>2535</v>
      </c>
      <c r="H412" s="82" t="s">
        <v>321</v>
      </c>
      <c r="I412" s="59" t="s">
        <v>1461</v>
      </c>
      <c r="J412" s="58" t="s">
        <v>2537</v>
      </c>
      <c r="K412" s="85" t="str">
        <f t="shared" si="6"/>
        <v>M</v>
      </c>
      <c r="L412">
        <v>410</v>
      </c>
    </row>
    <row r="413" spans="1:12">
      <c r="A413" s="77" t="s">
        <v>1838</v>
      </c>
      <c r="B413" s="83" t="str">
        <f>_xlfn.XLOOKUP(Tabla8[[#This Row],[Codigo Area Liquidacion]],TBLAREA[PLANTA],TBLAREA[PROG])</f>
        <v>01</v>
      </c>
      <c r="C413" s="58" t="s">
        <v>11</v>
      </c>
      <c r="D413" s="83" t="str">
        <f>Tabla8[[#This Row],[Numero Documento]]&amp;Tabla8[[#This Row],[PROG]]&amp;LEFT(Tabla8[[#This Row],[Tipo Empleado]],3)</f>
        <v>0370073378901FIJ</v>
      </c>
      <c r="E413" s="82" t="s">
        <v>897</v>
      </c>
      <c r="F413" s="58" t="s">
        <v>254</v>
      </c>
      <c r="G413" s="82" t="s">
        <v>2535</v>
      </c>
      <c r="H413" s="82" t="s">
        <v>321</v>
      </c>
      <c r="I413" s="59" t="s">
        <v>1461</v>
      </c>
      <c r="J413" s="58" t="s">
        <v>2538</v>
      </c>
      <c r="K413" s="85" t="str">
        <f t="shared" si="6"/>
        <v>F</v>
      </c>
      <c r="L413">
        <v>819</v>
      </c>
    </row>
    <row r="414" spans="1:12">
      <c r="A414" s="77" t="s">
        <v>2264</v>
      </c>
      <c r="B414" s="83" t="str">
        <f>_xlfn.XLOOKUP(Tabla8[[#This Row],[Codigo Area Liquidacion]],TBLAREA[PLANTA],TBLAREA[PROG])</f>
        <v>01</v>
      </c>
      <c r="C414" s="58" t="s">
        <v>2464</v>
      </c>
      <c r="D414" s="83" t="str">
        <f>Tabla8[[#This Row],[Numero Documento]]&amp;Tabla8[[#This Row],[PROG]]&amp;LEFT(Tabla8[[#This Row],[Tipo Empleado]],3)</f>
        <v>4020040221801EMP</v>
      </c>
      <c r="E414" s="82" t="s">
        <v>2468</v>
      </c>
      <c r="F414" s="58" t="s">
        <v>100</v>
      </c>
      <c r="G414" s="82" t="s">
        <v>2535</v>
      </c>
      <c r="H414" s="82" t="s">
        <v>321</v>
      </c>
      <c r="I414" s="59" t="s">
        <v>1461</v>
      </c>
      <c r="J414" s="58" t="s">
        <v>2538</v>
      </c>
      <c r="K414" s="85" t="str">
        <f t="shared" si="6"/>
        <v>F</v>
      </c>
      <c r="L414">
        <v>1053</v>
      </c>
    </row>
    <row r="415" spans="1:12">
      <c r="A415" s="77" t="s">
        <v>2650</v>
      </c>
      <c r="B415" s="83" t="str">
        <f>_xlfn.XLOOKUP(Tabla8[[#This Row],[Codigo Area Liquidacion]],TBLAREA[PLANTA],TBLAREA[PROG])</f>
        <v>01</v>
      </c>
      <c r="C415" s="58" t="s">
        <v>2464</v>
      </c>
      <c r="D415" s="83" t="str">
        <f>Tabla8[[#This Row],[Numero Documento]]&amp;Tabla8[[#This Row],[PROG]]&amp;LEFT(Tabla8[[#This Row],[Tipo Empleado]],3)</f>
        <v>0010062064001EMP</v>
      </c>
      <c r="E415" s="82" t="s">
        <v>2619</v>
      </c>
      <c r="F415" s="58" t="s">
        <v>59</v>
      </c>
      <c r="G415" s="82" t="s">
        <v>2535</v>
      </c>
      <c r="H415" s="82" t="s">
        <v>324</v>
      </c>
      <c r="I415" s="59" t="s">
        <v>1467</v>
      </c>
      <c r="J415" s="58" t="s">
        <v>2538</v>
      </c>
      <c r="K415" s="85" t="str">
        <f t="shared" si="6"/>
        <v>F</v>
      </c>
      <c r="L415">
        <v>46</v>
      </c>
    </row>
    <row r="416" spans="1:12">
      <c r="A416" s="77" t="s">
        <v>2231</v>
      </c>
      <c r="B416" s="83" t="str">
        <f>_xlfn.XLOOKUP(Tabla8[[#This Row],[Codigo Area Liquidacion]],TBLAREA[PLANTA],TBLAREA[PROG])</f>
        <v>01</v>
      </c>
      <c r="C416" s="58" t="s">
        <v>2464</v>
      </c>
      <c r="D416" s="83" t="str">
        <f>Tabla8[[#This Row],[Numero Documento]]&amp;Tabla8[[#This Row],[PROG]]&amp;LEFT(Tabla8[[#This Row],[Tipo Empleado]],3)</f>
        <v>0010210321501EMP</v>
      </c>
      <c r="E416" s="82" t="s">
        <v>1593</v>
      </c>
      <c r="F416" s="58" t="s">
        <v>291</v>
      </c>
      <c r="G416" s="82" t="s">
        <v>2535</v>
      </c>
      <c r="H416" s="82" t="s">
        <v>324</v>
      </c>
      <c r="I416" s="59" t="s">
        <v>1467</v>
      </c>
      <c r="J416" s="58" t="s">
        <v>2537</v>
      </c>
      <c r="K416" s="85" t="str">
        <f t="shared" si="6"/>
        <v>M</v>
      </c>
      <c r="L416">
        <v>116</v>
      </c>
    </row>
    <row r="417" spans="1:12">
      <c r="A417" s="77" t="s">
        <v>2051</v>
      </c>
      <c r="B417" s="83" t="str">
        <f>_xlfn.XLOOKUP(Tabla8[[#This Row],[Codigo Area Liquidacion]],TBLAREA[PLANTA],TBLAREA[PROG])</f>
        <v>11</v>
      </c>
      <c r="C417" s="58" t="s">
        <v>11</v>
      </c>
      <c r="D417" s="83" t="str">
        <f>Tabla8[[#This Row],[Numero Documento]]&amp;Tabla8[[#This Row],[PROG]]&amp;LEFT(Tabla8[[#This Row],[Tipo Empleado]],3)</f>
        <v>0010549548511FIJ</v>
      </c>
      <c r="E417" s="82" t="s">
        <v>326</v>
      </c>
      <c r="F417" s="58" t="s">
        <v>327</v>
      </c>
      <c r="G417" s="82" t="s">
        <v>2543</v>
      </c>
      <c r="H417" s="82" t="s">
        <v>324</v>
      </c>
      <c r="I417" s="59" t="s">
        <v>1467</v>
      </c>
      <c r="J417" s="58" t="s">
        <v>2537</v>
      </c>
      <c r="K417" s="85" t="str">
        <f t="shared" si="6"/>
        <v>M</v>
      </c>
      <c r="L417">
        <v>219</v>
      </c>
    </row>
    <row r="418" spans="1:12">
      <c r="A418" s="77" t="s">
        <v>2162</v>
      </c>
      <c r="B418" s="83" t="str">
        <f>_xlfn.XLOOKUP(Tabla8[[#This Row],[Codigo Area Liquidacion]],TBLAREA[PLANTA],TBLAREA[PROG])</f>
        <v>11</v>
      </c>
      <c r="C418" s="58" t="s">
        <v>11</v>
      </c>
      <c r="D418" s="83" t="str">
        <f>Tabla8[[#This Row],[Numero Documento]]&amp;Tabla8[[#This Row],[PROG]]&amp;LEFT(Tabla8[[#This Row],[Tipo Empleado]],3)</f>
        <v>0011114085111FIJ</v>
      </c>
      <c r="E418" s="82" t="s">
        <v>2550</v>
      </c>
      <c r="F418" s="58" t="s">
        <v>291</v>
      </c>
      <c r="G418" s="82" t="s">
        <v>2543</v>
      </c>
      <c r="H418" s="82" t="s">
        <v>324</v>
      </c>
      <c r="I418" s="59" t="s">
        <v>1467</v>
      </c>
      <c r="J418" s="58" t="s">
        <v>2538</v>
      </c>
      <c r="K418" s="85" t="str">
        <f t="shared" si="6"/>
        <v>F</v>
      </c>
      <c r="L418">
        <v>342</v>
      </c>
    </row>
    <row r="419" spans="1:12">
      <c r="A419" s="77" t="s">
        <v>2111</v>
      </c>
      <c r="B419" s="83" t="str">
        <f>_xlfn.XLOOKUP(Tabla8[[#This Row],[Codigo Area Liquidacion]],TBLAREA[PLANTA],TBLAREA[PROG])</f>
        <v>11</v>
      </c>
      <c r="C419" s="58" t="s">
        <v>11</v>
      </c>
      <c r="D419" s="83" t="str">
        <f>Tabla8[[#This Row],[Numero Documento]]&amp;Tabla8[[#This Row],[PROG]]&amp;LEFT(Tabla8[[#This Row],[Tipo Empleado]],3)</f>
        <v>0011817281611FIJ</v>
      </c>
      <c r="E419" s="82" t="s">
        <v>917</v>
      </c>
      <c r="F419" s="58" t="s">
        <v>254</v>
      </c>
      <c r="G419" s="82" t="s">
        <v>2543</v>
      </c>
      <c r="H419" s="82" t="s">
        <v>324</v>
      </c>
      <c r="I419" s="59" t="s">
        <v>1467</v>
      </c>
      <c r="J419" s="58" t="s">
        <v>2537</v>
      </c>
      <c r="K419" s="85" t="str">
        <f t="shared" si="6"/>
        <v>M</v>
      </c>
      <c r="L419">
        <v>523</v>
      </c>
    </row>
    <row r="420" spans="1:12">
      <c r="A420" s="77" t="s">
        <v>2076</v>
      </c>
      <c r="B420" s="83" t="str">
        <f>_xlfn.XLOOKUP(Tabla8[[#This Row],[Codigo Area Liquidacion]],TBLAREA[PLANTA],TBLAREA[PROG])</f>
        <v>11</v>
      </c>
      <c r="C420" s="58" t="s">
        <v>11</v>
      </c>
      <c r="D420" s="83" t="str">
        <f>Tabla8[[#This Row],[Numero Documento]]&amp;Tabla8[[#This Row],[PROG]]&amp;LEFT(Tabla8[[#This Row],[Tipo Empleado]],3)</f>
        <v>0011931752711FIJ</v>
      </c>
      <c r="E420" s="82" t="s">
        <v>1507</v>
      </c>
      <c r="F420" s="58" t="s">
        <v>286</v>
      </c>
      <c r="G420" s="82" t="s">
        <v>2543</v>
      </c>
      <c r="H420" s="82" t="s">
        <v>324</v>
      </c>
      <c r="I420" s="59" t="s">
        <v>1467</v>
      </c>
      <c r="J420" s="58" t="s">
        <v>2538</v>
      </c>
      <c r="K420" s="85" t="str">
        <f t="shared" si="6"/>
        <v>F</v>
      </c>
      <c r="L420">
        <v>563</v>
      </c>
    </row>
    <row r="421" spans="1:12">
      <c r="A421" s="77" t="s">
        <v>2046</v>
      </c>
      <c r="B421" s="83" t="str">
        <f>_xlfn.XLOOKUP(Tabla8[[#This Row],[Codigo Area Liquidacion]],TBLAREA[PLANTA],TBLAREA[PROG])</f>
        <v>11</v>
      </c>
      <c r="C421" s="58" t="s">
        <v>11</v>
      </c>
      <c r="D421" s="83" t="str">
        <f>Tabla8[[#This Row],[Numero Documento]]&amp;Tabla8[[#This Row],[PROG]]&amp;LEFT(Tabla8[[#This Row],[Tipo Empleado]],3)</f>
        <v>0130007043811FIJ</v>
      </c>
      <c r="E421" s="82" t="s">
        <v>323</v>
      </c>
      <c r="F421" s="58" t="s">
        <v>325</v>
      </c>
      <c r="G421" s="82" t="s">
        <v>2543</v>
      </c>
      <c r="H421" s="82" t="s">
        <v>324</v>
      </c>
      <c r="I421" s="59" t="s">
        <v>1467</v>
      </c>
      <c r="J421" s="58" t="s">
        <v>2538</v>
      </c>
      <c r="K421" s="85" t="str">
        <f t="shared" si="6"/>
        <v>F</v>
      </c>
      <c r="L421">
        <v>633</v>
      </c>
    </row>
    <row r="422" spans="1:12">
      <c r="A422" s="77" t="s">
        <v>2145</v>
      </c>
      <c r="B422" s="83" t="str">
        <f>_xlfn.XLOOKUP(Tabla8[[#This Row],[Codigo Area Liquidacion]],TBLAREA[PLANTA],TBLAREA[PROG])</f>
        <v>11</v>
      </c>
      <c r="C422" s="58" t="s">
        <v>11</v>
      </c>
      <c r="D422" s="83" t="str">
        <f>Tabla8[[#This Row],[Numero Documento]]&amp;Tabla8[[#This Row],[PROG]]&amp;LEFT(Tabla8[[#This Row],[Tipo Empleado]],3)</f>
        <v>0530035412211FIJ</v>
      </c>
      <c r="E422" s="82" t="s">
        <v>329</v>
      </c>
      <c r="F422" s="58" t="s">
        <v>254</v>
      </c>
      <c r="G422" s="82" t="s">
        <v>2543</v>
      </c>
      <c r="H422" s="82" t="s">
        <v>324</v>
      </c>
      <c r="I422" s="59" t="s">
        <v>1467</v>
      </c>
      <c r="J422" s="58" t="s">
        <v>2537</v>
      </c>
      <c r="K422" s="85" t="str">
        <f t="shared" si="6"/>
        <v>M</v>
      </c>
      <c r="L422">
        <v>887</v>
      </c>
    </row>
    <row r="423" spans="1:12">
      <c r="A423" s="77" t="s">
        <v>1893</v>
      </c>
      <c r="B423" s="83" t="str">
        <f>_xlfn.XLOOKUP(Tabla8[[#This Row],[Codigo Area Liquidacion]],TBLAREA[PLANTA],TBLAREA[PROG])</f>
        <v>01</v>
      </c>
      <c r="C423" s="58" t="s">
        <v>11</v>
      </c>
      <c r="D423" s="83" t="str">
        <f>Tabla8[[#This Row],[Numero Documento]]&amp;Tabla8[[#This Row],[PROG]]&amp;LEFT(Tabla8[[#This Row],[Tipo Empleado]],3)</f>
        <v>0010069499101FIJ</v>
      </c>
      <c r="E423" s="82" t="s">
        <v>332</v>
      </c>
      <c r="F423" s="58" t="s">
        <v>82</v>
      </c>
      <c r="G423" s="82" t="s">
        <v>2535</v>
      </c>
      <c r="H423" s="82" t="s">
        <v>331</v>
      </c>
      <c r="I423" s="59" t="s">
        <v>1425</v>
      </c>
      <c r="J423" s="58" t="s">
        <v>2537</v>
      </c>
      <c r="K423" s="85" t="str">
        <f t="shared" si="6"/>
        <v>M</v>
      </c>
      <c r="L423">
        <v>58</v>
      </c>
    </row>
    <row r="424" spans="1:12">
      <c r="A424" s="77" t="s">
        <v>2602</v>
      </c>
      <c r="B424" s="83" t="str">
        <f>_xlfn.XLOOKUP(Tabla8[[#This Row],[Codigo Area Liquidacion]],TBLAREA[PLANTA],TBLAREA[PROG])</f>
        <v>01</v>
      </c>
      <c r="C424" s="58" t="s">
        <v>2464</v>
      </c>
      <c r="D424" s="83" t="str">
        <f>Tabla8[[#This Row],[Numero Documento]]&amp;Tabla8[[#This Row],[PROG]]&amp;LEFT(Tabla8[[#This Row],[Tipo Empleado]],3)</f>
        <v>0010977412501EMP</v>
      </c>
      <c r="E424" s="82" t="s">
        <v>2585</v>
      </c>
      <c r="F424" s="58" t="s">
        <v>59</v>
      </c>
      <c r="G424" s="82" t="s">
        <v>2535</v>
      </c>
      <c r="H424" s="82" t="s">
        <v>331</v>
      </c>
      <c r="I424" s="59" t="s">
        <v>1425</v>
      </c>
      <c r="J424" s="58" t="s">
        <v>2538</v>
      </c>
      <c r="K424" s="85" t="str">
        <f t="shared" si="6"/>
        <v>F</v>
      </c>
      <c r="L424">
        <v>309</v>
      </c>
    </row>
    <row r="425" spans="1:12">
      <c r="A425" s="77" t="s">
        <v>3065</v>
      </c>
      <c r="B425" s="83" t="str">
        <f>_xlfn.XLOOKUP(Tabla8[[#This Row],[Codigo Area Liquidacion]],TBLAREA[PLANTA],TBLAREA[PROG])</f>
        <v>01</v>
      </c>
      <c r="C425" s="58" t="s">
        <v>11</v>
      </c>
      <c r="D425" s="83" t="str">
        <f>Tabla8[[#This Row],[Numero Documento]]&amp;Tabla8[[#This Row],[PROG]]&amp;LEFT(Tabla8[[#This Row],[Tipo Empleado]],3)</f>
        <v>0011238344301FIJ</v>
      </c>
      <c r="E425" s="82" t="s">
        <v>3085</v>
      </c>
      <c r="F425" s="58" t="s">
        <v>459</v>
      </c>
      <c r="G425" s="82" t="s">
        <v>2535</v>
      </c>
      <c r="H425" s="82" t="s">
        <v>331</v>
      </c>
      <c r="I425" s="59" t="s">
        <v>1425</v>
      </c>
      <c r="J425" s="58" t="s">
        <v>2538</v>
      </c>
      <c r="K425" s="85" t="str">
        <f t="shared" si="6"/>
        <v>F</v>
      </c>
      <c r="L425">
        <v>372</v>
      </c>
    </row>
    <row r="426" spans="1:12">
      <c r="A426" s="77" t="s">
        <v>1941</v>
      </c>
      <c r="B426" s="83" t="str">
        <f>_xlfn.XLOOKUP(Tabla8[[#This Row],[Codigo Area Liquidacion]],TBLAREA[PLANTA],TBLAREA[PROG])</f>
        <v>01</v>
      </c>
      <c r="C426" s="58" t="s">
        <v>11</v>
      </c>
      <c r="D426" s="83" t="str">
        <f>Tabla8[[#This Row],[Numero Documento]]&amp;Tabla8[[#This Row],[PROG]]&amp;LEFT(Tabla8[[#This Row],[Tipo Empleado]],3)</f>
        <v>0011416372801FIJ</v>
      </c>
      <c r="E426" s="82" t="s">
        <v>333</v>
      </c>
      <c r="F426" s="58" t="s">
        <v>2593</v>
      </c>
      <c r="G426" s="82" t="s">
        <v>2535</v>
      </c>
      <c r="H426" s="82" t="s">
        <v>331</v>
      </c>
      <c r="I426" s="59" t="s">
        <v>1425</v>
      </c>
      <c r="J426" s="58" t="s">
        <v>2538</v>
      </c>
      <c r="K426" s="85" t="str">
        <f t="shared" si="6"/>
        <v>F</v>
      </c>
      <c r="L426">
        <v>419</v>
      </c>
    </row>
    <row r="427" spans="1:12">
      <c r="A427" s="77" t="s">
        <v>3071</v>
      </c>
      <c r="B427" s="83" t="str">
        <f>_xlfn.XLOOKUP(Tabla8[[#This Row],[Codigo Area Liquidacion]],TBLAREA[PLANTA],TBLAREA[PROG])</f>
        <v>01</v>
      </c>
      <c r="C427" s="58" t="s">
        <v>2464</v>
      </c>
      <c r="D427" s="83" t="str">
        <f>Tabla8[[#This Row],[Numero Documento]]&amp;Tabla8[[#This Row],[PROG]]&amp;LEFT(Tabla8[[#This Row],[Tipo Empleado]],3)</f>
        <v>0030088824501EMP</v>
      </c>
      <c r="E427" s="82" t="s">
        <v>3091</v>
      </c>
      <c r="F427" s="58" t="s">
        <v>2593</v>
      </c>
      <c r="G427" s="82" t="s">
        <v>2535</v>
      </c>
      <c r="H427" s="82" t="s">
        <v>331</v>
      </c>
      <c r="I427" s="59" t="s">
        <v>1425</v>
      </c>
      <c r="J427" s="58" t="s">
        <v>2538</v>
      </c>
      <c r="K427" s="85" t="str">
        <f t="shared" si="6"/>
        <v>F</v>
      </c>
      <c r="L427">
        <v>587</v>
      </c>
    </row>
    <row r="428" spans="1:12">
      <c r="A428" s="77" t="s">
        <v>2299</v>
      </c>
      <c r="B428" s="83" t="str">
        <f>_xlfn.XLOOKUP(Tabla8[[#This Row],[Codigo Area Liquidacion]],TBLAREA[PLANTA],TBLAREA[PROG])</f>
        <v>01</v>
      </c>
      <c r="C428" s="58" t="s">
        <v>2464</v>
      </c>
      <c r="D428" s="83" t="str">
        <f>Tabla8[[#This Row],[Numero Documento]]&amp;Tabla8[[#This Row],[PROG]]&amp;LEFT(Tabla8[[#This Row],[Tipo Empleado]],3)</f>
        <v>0130049657501EMP</v>
      </c>
      <c r="E428" s="82" t="s">
        <v>1700</v>
      </c>
      <c r="F428" s="58" t="s">
        <v>279</v>
      </c>
      <c r="G428" s="82" t="s">
        <v>2535</v>
      </c>
      <c r="H428" s="82" t="s">
        <v>331</v>
      </c>
      <c r="I428" s="59" t="s">
        <v>1425</v>
      </c>
      <c r="J428" s="58" t="s">
        <v>2538</v>
      </c>
      <c r="K428" s="85" t="str">
        <f t="shared" si="6"/>
        <v>F</v>
      </c>
      <c r="L428">
        <v>637</v>
      </c>
    </row>
    <row r="429" spans="1:12">
      <c r="A429" s="77" t="s">
        <v>2740</v>
      </c>
      <c r="B429" s="83" t="str">
        <f>_xlfn.XLOOKUP(Tabla8[[#This Row],[Codigo Area Liquidacion]],TBLAREA[PLANTA],TBLAREA[PROG])</f>
        <v>01</v>
      </c>
      <c r="C429" s="58" t="s">
        <v>11</v>
      </c>
      <c r="D429" s="83" t="str">
        <f>Tabla8[[#This Row],[Numero Documento]]&amp;Tabla8[[#This Row],[PROG]]&amp;LEFT(Tabla8[[#This Row],[Tipo Empleado]],3)</f>
        <v>0570010536301FIJ</v>
      </c>
      <c r="E429" s="82" t="s">
        <v>2739</v>
      </c>
      <c r="F429" s="58" t="s">
        <v>588</v>
      </c>
      <c r="G429" s="82" t="s">
        <v>2535</v>
      </c>
      <c r="H429" s="82" t="s">
        <v>331</v>
      </c>
      <c r="I429" s="59" t="s">
        <v>1425</v>
      </c>
      <c r="J429" s="58" t="s">
        <v>2537</v>
      </c>
      <c r="K429" s="85" t="str">
        <f t="shared" si="6"/>
        <v>M</v>
      </c>
      <c r="L429">
        <v>906</v>
      </c>
    </row>
    <row r="430" spans="1:12">
      <c r="A430" s="77" t="s">
        <v>2710</v>
      </c>
      <c r="B430" s="83" t="str">
        <f>_xlfn.XLOOKUP(Tabla8[[#This Row],[Codigo Area Liquidacion]],TBLAREA[PLANTA],TBLAREA[PROG])</f>
        <v>01</v>
      </c>
      <c r="C430" s="58" t="s">
        <v>2464</v>
      </c>
      <c r="D430" s="83" t="str">
        <f>Tabla8[[#This Row],[Numero Documento]]&amp;Tabla8[[#This Row],[PROG]]&amp;LEFT(Tabla8[[#This Row],[Tipo Empleado]],3)</f>
        <v>0930029780201EMP</v>
      </c>
      <c r="E430" s="82" t="s">
        <v>2709</v>
      </c>
      <c r="F430" s="58" t="s">
        <v>279</v>
      </c>
      <c r="G430" s="82" t="s">
        <v>2535</v>
      </c>
      <c r="H430" s="82" t="s">
        <v>331</v>
      </c>
      <c r="I430" s="59" t="s">
        <v>1425</v>
      </c>
      <c r="J430" s="58" t="s">
        <v>2538</v>
      </c>
      <c r="K430" s="85" t="str">
        <f t="shared" si="6"/>
        <v>F</v>
      </c>
      <c r="L430">
        <v>954</v>
      </c>
    </row>
    <row r="431" spans="1:12">
      <c r="A431" s="77" t="s">
        <v>3031</v>
      </c>
      <c r="B431" s="83" t="str">
        <f>_xlfn.XLOOKUP(Tabla8[[#This Row],[Codigo Area Liquidacion]],TBLAREA[PLANTA],TBLAREA[PROG])</f>
        <v>01</v>
      </c>
      <c r="C431" s="58" t="s">
        <v>2464</v>
      </c>
      <c r="D431" s="83" t="str">
        <f>Tabla8[[#This Row],[Numero Documento]]&amp;Tabla8[[#This Row],[PROG]]&amp;LEFT(Tabla8[[#This Row],[Tipo Empleado]],3)</f>
        <v>2230119020701EMP</v>
      </c>
      <c r="E431" s="82" t="s">
        <v>3030</v>
      </c>
      <c r="F431" s="58" t="s">
        <v>2593</v>
      </c>
      <c r="G431" s="82" t="s">
        <v>2535</v>
      </c>
      <c r="H431" s="82" t="s">
        <v>331</v>
      </c>
      <c r="I431" s="59" t="s">
        <v>1425</v>
      </c>
      <c r="J431" s="58" t="s">
        <v>2538</v>
      </c>
      <c r="K431" s="85" t="str">
        <f t="shared" si="6"/>
        <v>F</v>
      </c>
      <c r="L431">
        <v>999</v>
      </c>
    </row>
    <row r="432" spans="1:12">
      <c r="A432" s="77" t="s">
        <v>2733</v>
      </c>
      <c r="B432" s="83" t="str">
        <f>_xlfn.XLOOKUP(Tabla8[[#This Row],[Codigo Area Liquidacion]],TBLAREA[PLANTA],TBLAREA[PROG])</f>
        <v>01</v>
      </c>
      <c r="C432" s="58" t="s">
        <v>11</v>
      </c>
      <c r="D432" s="83" t="str">
        <f>Tabla8[[#This Row],[Numero Documento]]&amp;Tabla8[[#This Row],[PROG]]&amp;LEFT(Tabla8[[#This Row],[Tipo Empleado]],3)</f>
        <v>2230180165401FIJ</v>
      </c>
      <c r="E432" s="82" t="s">
        <v>2732</v>
      </c>
      <c r="F432" s="58" t="s">
        <v>10</v>
      </c>
      <c r="G432" s="82" t="s">
        <v>2535</v>
      </c>
      <c r="H432" s="82" t="s">
        <v>331</v>
      </c>
      <c r="I432" s="59" t="s">
        <v>1425</v>
      </c>
      <c r="J432" s="58" t="s">
        <v>2538</v>
      </c>
      <c r="K432" s="85" t="str">
        <f t="shared" si="6"/>
        <v>F</v>
      </c>
      <c r="L432">
        <v>1010</v>
      </c>
    </row>
    <row r="433" spans="1:12">
      <c r="A433" s="77" t="s">
        <v>2281</v>
      </c>
      <c r="B433" s="83" t="str">
        <f>_xlfn.XLOOKUP(Tabla8[[#This Row],[Codigo Area Liquidacion]],TBLAREA[PLANTA],TBLAREA[PROG])</f>
        <v>01</v>
      </c>
      <c r="C433" s="58" t="s">
        <v>2464</v>
      </c>
      <c r="D433" s="83" t="str">
        <f>Tabla8[[#This Row],[Numero Documento]]&amp;Tabla8[[#This Row],[PROG]]&amp;LEFT(Tabla8[[#This Row],[Tipo Empleado]],3)</f>
        <v>0010119879401EMP</v>
      </c>
      <c r="E433" s="82" t="s">
        <v>2280</v>
      </c>
      <c r="F433" s="58" t="s">
        <v>59</v>
      </c>
      <c r="G433" s="82" t="s">
        <v>2535</v>
      </c>
      <c r="H433" s="82" t="s">
        <v>461</v>
      </c>
      <c r="I433" s="59" t="s">
        <v>1460</v>
      </c>
      <c r="J433" s="58" t="s">
        <v>2538</v>
      </c>
      <c r="K433" s="85" t="str">
        <f t="shared" si="6"/>
        <v>F</v>
      </c>
      <c r="L433">
        <v>81</v>
      </c>
    </row>
    <row r="434" spans="1:12">
      <c r="A434" s="77" t="s">
        <v>2198</v>
      </c>
      <c r="B434" s="83" t="str">
        <f>_xlfn.XLOOKUP(Tabla8[[#This Row],[Codigo Area Liquidacion]],TBLAREA[PLANTA],TBLAREA[PROG])</f>
        <v>11</v>
      </c>
      <c r="C434" s="58" t="s">
        <v>11</v>
      </c>
      <c r="D434" s="83" t="str">
        <f>Tabla8[[#This Row],[Numero Documento]]&amp;Tabla8[[#This Row],[PROG]]&amp;LEFT(Tabla8[[#This Row],[Tipo Empleado]],3)</f>
        <v>0010423115411FIJ</v>
      </c>
      <c r="E434" s="82" t="s">
        <v>465</v>
      </c>
      <c r="F434" s="58" t="s">
        <v>129</v>
      </c>
      <c r="G434" s="82" t="s">
        <v>2543</v>
      </c>
      <c r="H434" s="82" t="s">
        <v>461</v>
      </c>
      <c r="I434" s="59" t="s">
        <v>1460</v>
      </c>
      <c r="J434" s="58" t="s">
        <v>2537</v>
      </c>
      <c r="K434" s="85" t="str">
        <f t="shared" si="6"/>
        <v>M</v>
      </c>
      <c r="L434">
        <v>188</v>
      </c>
    </row>
    <row r="435" spans="1:12">
      <c r="A435" s="77" t="s">
        <v>2093</v>
      </c>
      <c r="B435" s="83" t="str">
        <f>_xlfn.XLOOKUP(Tabla8[[#This Row],[Codigo Area Liquidacion]],TBLAREA[PLANTA],TBLAREA[PROG])</f>
        <v>11</v>
      </c>
      <c r="C435" s="58" t="s">
        <v>11</v>
      </c>
      <c r="D435" s="83" t="str">
        <f>Tabla8[[#This Row],[Numero Documento]]&amp;Tabla8[[#This Row],[PROG]]&amp;LEFT(Tabla8[[#This Row],[Tipo Empleado]],3)</f>
        <v>0010530686411FIJ</v>
      </c>
      <c r="E435" s="82" t="s">
        <v>294</v>
      </c>
      <c r="F435" s="58" t="s">
        <v>10</v>
      </c>
      <c r="G435" s="82" t="s">
        <v>2543</v>
      </c>
      <c r="H435" s="82" t="s">
        <v>461</v>
      </c>
      <c r="I435" s="59" t="s">
        <v>1460</v>
      </c>
      <c r="J435" s="58" t="s">
        <v>2538</v>
      </c>
      <c r="K435" s="85" t="str">
        <f t="shared" si="6"/>
        <v>F</v>
      </c>
      <c r="L435">
        <v>212</v>
      </c>
    </row>
    <row r="436" spans="1:12">
      <c r="A436" s="77" t="s">
        <v>2103</v>
      </c>
      <c r="B436" s="83" t="str">
        <f>_xlfn.XLOOKUP(Tabla8[[#This Row],[Codigo Area Liquidacion]],TBLAREA[PLANTA],TBLAREA[PROG])</f>
        <v>11</v>
      </c>
      <c r="C436" s="58" t="s">
        <v>11</v>
      </c>
      <c r="D436" s="83" t="str">
        <f>Tabla8[[#This Row],[Numero Documento]]&amp;Tabla8[[#This Row],[PROG]]&amp;LEFT(Tabla8[[#This Row],[Tipo Empleado]],3)</f>
        <v>0010916353511FIJ</v>
      </c>
      <c r="E436" s="82" t="s">
        <v>463</v>
      </c>
      <c r="F436" s="58" t="s">
        <v>464</v>
      </c>
      <c r="G436" s="82" t="s">
        <v>2543</v>
      </c>
      <c r="H436" s="82" t="s">
        <v>461</v>
      </c>
      <c r="I436" s="59" t="s">
        <v>1460</v>
      </c>
      <c r="J436" s="58" t="s">
        <v>2538</v>
      </c>
      <c r="K436" s="85" t="str">
        <f t="shared" si="6"/>
        <v>F</v>
      </c>
      <c r="L436">
        <v>291</v>
      </c>
    </row>
    <row r="437" spans="1:12">
      <c r="A437" s="77" t="s">
        <v>2087</v>
      </c>
      <c r="B437" s="83" t="str">
        <f>_xlfn.XLOOKUP(Tabla8[[#This Row],[Codigo Area Liquidacion]],TBLAREA[PLANTA],TBLAREA[PROG])</f>
        <v>11</v>
      </c>
      <c r="C437" s="58" t="s">
        <v>11</v>
      </c>
      <c r="D437" s="83" t="str">
        <f>Tabla8[[#This Row],[Numero Documento]]&amp;Tabla8[[#This Row],[PROG]]&amp;LEFT(Tabla8[[#This Row],[Tipo Empleado]],3)</f>
        <v>0011698153111FIJ</v>
      </c>
      <c r="E437" s="82" t="s">
        <v>262</v>
      </c>
      <c r="F437" s="58" t="s">
        <v>263</v>
      </c>
      <c r="G437" s="82" t="s">
        <v>2543</v>
      </c>
      <c r="H437" s="82" t="s">
        <v>461</v>
      </c>
      <c r="I437" s="59" t="s">
        <v>1460</v>
      </c>
      <c r="J437" s="58" t="s">
        <v>2537</v>
      </c>
      <c r="K437" s="85" t="str">
        <f t="shared" si="6"/>
        <v>M</v>
      </c>
      <c r="L437">
        <v>484</v>
      </c>
    </row>
    <row r="438" spans="1:12">
      <c r="A438" s="77" t="s">
        <v>2977</v>
      </c>
      <c r="B438" s="83" t="str">
        <f>_xlfn.XLOOKUP(Tabla8[[#This Row],[Codigo Area Liquidacion]],TBLAREA[PLANTA],TBLAREA[PROG])</f>
        <v>01</v>
      </c>
      <c r="C438" s="58" t="s">
        <v>2464</v>
      </c>
      <c r="D438" s="83" t="str">
        <f>Tabla8[[#This Row],[Numero Documento]]&amp;Tabla8[[#This Row],[PROG]]&amp;LEFT(Tabla8[[#This Row],[Tipo Empleado]],3)</f>
        <v>0020083881101EMP</v>
      </c>
      <c r="E438" s="82" t="s">
        <v>2976</v>
      </c>
      <c r="F438" s="58" t="s">
        <v>192</v>
      </c>
      <c r="G438" s="82" t="s">
        <v>2535</v>
      </c>
      <c r="H438" s="82" t="s">
        <v>461</v>
      </c>
      <c r="I438" s="59" t="s">
        <v>1460</v>
      </c>
      <c r="J438" s="58" t="s">
        <v>2537</v>
      </c>
      <c r="K438" s="85" t="str">
        <f t="shared" si="6"/>
        <v>M</v>
      </c>
      <c r="L438">
        <v>576</v>
      </c>
    </row>
    <row r="439" spans="1:12">
      <c r="A439" s="77" t="s">
        <v>2864</v>
      </c>
      <c r="B439" s="83" t="str">
        <f>_xlfn.XLOOKUP(Tabla8[[#This Row],[Codigo Area Liquidacion]],TBLAREA[PLANTA],TBLAREA[PROG])</f>
        <v>01</v>
      </c>
      <c r="C439" s="58" t="s">
        <v>2464</v>
      </c>
      <c r="D439" s="83" t="str">
        <f>Tabla8[[#This Row],[Numero Documento]]&amp;Tabla8[[#This Row],[PROG]]&amp;LEFT(Tabla8[[#This Row],[Tipo Empleado]],3)</f>
        <v>0260047681201EMP</v>
      </c>
      <c r="E439" s="82" t="s">
        <v>2863</v>
      </c>
      <c r="F439" s="58" t="s">
        <v>192</v>
      </c>
      <c r="G439" s="82" t="s">
        <v>2535</v>
      </c>
      <c r="H439" s="82" t="s">
        <v>461</v>
      </c>
      <c r="I439" s="59" t="s">
        <v>1460</v>
      </c>
      <c r="J439" s="58" t="s">
        <v>2538</v>
      </c>
      <c r="K439" s="85" t="str">
        <f t="shared" si="6"/>
        <v>F</v>
      </c>
      <c r="L439">
        <v>690</v>
      </c>
    </row>
    <row r="440" spans="1:12">
      <c r="A440" s="77" t="s">
        <v>1715</v>
      </c>
      <c r="B440" s="83" t="str">
        <f>_xlfn.XLOOKUP(Tabla8[[#This Row],[Codigo Area Liquidacion]],TBLAREA[PLANTA],TBLAREA[PROG])</f>
        <v>11</v>
      </c>
      <c r="C440" s="58" t="s">
        <v>11</v>
      </c>
      <c r="D440" s="83" t="str">
        <f>Tabla8[[#This Row],[Numero Documento]]&amp;Tabla8[[#This Row],[PROG]]&amp;LEFT(Tabla8[[#This Row],[Tipo Empleado]],3)</f>
        <v>0310315194411FIJ</v>
      </c>
      <c r="E440" s="82" t="s">
        <v>1360</v>
      </c>
      <c r="F440" s="58" t="s">
        <v>32</v>
      </c>
      <c r="G440" s="82" t="s">
        <v>2543</v>
      </c>
      <c r="H440" s="82" t="s">
        <v>461</v>
      </c>
      <c r="I440" s="59" t="s">
        <v>1460</v>
      </c>
      <c r="J440" s="58" t="s">
        <v>2538</v>
      </c>
      <c r="K440" s="85" t="str">
        <f t="shared" si="6"/>
        <v>F</v>
      </c>
      <c r="L440">
        <v>773</v>
      </c>
    </row>
    <row r="441" spans="1:12">
      <c r="A441" s="78" t="s">
        <v>4827</v>
      </c>
      <c r="B441" s="84" t="s">
        <v>2510</v>
      </c>
      <c r="C441" s="58" t="s">
        <v>11</v>
      </c>
      <c r="D441" s="83" t="str">
        <f>Tabla8[[#This Row],[Numero Documento]]&amp;Tabla8[[#This Row],[PROG]]&amp;LEFT(Tabla8[[#This Row],[Tipo Empleado]],3)</f>
        <v>4021345163213FIJ</v>
      </c>
      <c r="E441" s="82" t="s">
        <v>4826</v>
      </c>
      <c r="F441" s="58" t="s">
        <v>8</v>
      </c>
      <c r="G441" s="82" t="s">
        <v>2543</v>
      </c>
      <c r="H441" s="82" t="s">
        <v>461</v>
      </c>
      <c r="I441" s="59" t="s">
        <v>1460</v>
      </c>
      <c r="J441" s="58" t="s">
        <v>2538</v>
      </c>
      <c r="K441" s="85" t="str">
        <f t="shared" si="6"/>
        <v>F</v>
      </c>
      <c r="L441">
        <v>1234</v>
      </c>
    </row>
    <row r="442" spans="1:12">
      <c r="A442" s="77" t="s">
        <v>2327</v>
      </c>
      <c r="B442" s="83" t="str">
        <f>_xlfn.XLOOKUP(Tabla8[[#This Row],[Codigo Area Liquidacion]],TBLAREA[PLANTA],TBLAREA[PROG])</f>
        <v>01</v>
      </c>
      <c r="C442" s="58" t="s">
        <v>2464</v>
      </c>
      <c r="D442" s="83" t="str">
        <f>Tabla8[[#This Row],[Numero Documento]]&amp;Tabla8[[#This Row],[PROG]]&amp;LEFT(Tabla8[[#This Row],[Tipo Empleado]],3)</f>
        <v>0010384833901EMP</v>
      </c>
      <c r="E442" s="82" t="s">
        <v>1615</v>
      </c>
      <c r="F442" s="58" t="s">
        <v>1481</v>
      </c>
      <c r="G442" s="82" t="s">
        <v>2535</v>
      </c>
      <c r="H442" s="82" t="s">
        <v>467</v>
      </c>
      <c r="I442" s="59" t="s">
        <v>1443</v>
      </c>
      <c r="J442" s="58" t="s">
        <v>2538</v>
      </c>
      <c r="K442" s="85" t="str">
        <f t="shared" si="6"/>
        <v>F</v>
      </c>
      <c r="L442">
        <v>174</v>
      </c>
    </row>
    <row r="443" spans="1:12">
      <c r="A443" s="77" t="s">
        <v>2853</v>
      </c>
      <c r="B443" s="83" t="str">
        <f>_xlfn.XLOOKUP(Tabla8[[#This Row],[Codigo Area Liquidacion]],TBLAREA[PLANTA],TBLAREA[PROG])</f>
        <v>01</v>
      </c>
      <c r="C443" s="58" t="s">
        <v>2464</v>
      </c>
      <c r="D443" s="83" t="str">
        <f>Tabla8[[#This Row],[Numero Documento]]&amp;Tabla8[[#This Row],[PROG]]&amp;LEFT(Tabla8[[#This Row],[Tipo Empleado]],3)</f>
        <v>0010524116001EMP</v>
      </c>
      <c r="E443" s="82" t="s">
        <v>3038</v>
      </c>
      <c r="F443" s="58" t="s">
        <v>1481</v>
      </c>
      <c r="G443" s="82" t="s">
        <v>2535</v>
      </c>
      <c r="H443" s="82" t="s">
        <v>467</v>
      </c>
      <c r="I443" s="59" t="s">
        <v>1443</v>
      </c>
      <c r="J443" s="58" t="s">
        <v>2537</v>
      </c>
      <c r="K443" s="85" t="str">
        <f t="shared" si="6"/>
        <v>M</v>
      </c>
      <c r="L443">
        <v>210</v>
      </c>
    </row>
    <row r="444" spans="1:12">
      <c r="A444" s="77" t="s">
        <v>1144</v>
      </c>
      <c r="B444" s="83" t="str">
        <f>_xlfn.XLOOKUP(Tabla8[[#This Row],[Codigo Area Liquidacion]],TBLAREA[PLANTA],TBLAREA[PROG])</f>
        <v>01</v>
      </c>
      <c r="C444" s="58" t="s">
        <v>11</v>
      </c>
      <c r="D444" s="83" t="str">
        <f>Tabla8[[#This Row],[Numero Documento]]&amp;Tabla8[[#This Row],[PROG]]&amp;LEFT(Tabla8[[#This Row],[Tipo Empleado]],3)</f>
        <v>0010546770801FIJ</v>
      </c>
      <c r="E444" s="82" t="s">
        <v>475</v>
      </c>
      <c r="F444" s="58" t="s">
        <v>108</v>
      </c>
      <c r="G444" s="82" t="s">
        <v>2535</v>
      </c>
      <c r="H444" s="82" t="s">
        <v>467</v>
      </c>
      <c r="I444" s="59" t="s">
        <v>1443</v>
      </c>
      <c r="J444" s="58" t="s">
        <v>2537</v>
      </c>
      <c r="K444" s="85" t="str">
        <f t="shared" si="6"/>
        <v>M</v>
      </c>
      <c r="L444">
        <v>217</v>
      </c>
    </row>
    <row r="445" spans="1:12">
      <c r="A445" s="77" t="s">
        <v>1930</v>
      </c>
      <c r="B445" s="83" t="str">
        <f>_xlfn.XLOOKUP(Tabla8[[#This Row],[Codigo Area Liquidacion]],TBLAREA[PLANTA],TBLAREA[PROG])</f>
        <v>01</v>
      </c>
      <c r="C445" s="58" t="s">
        <v>11</v>
      </c>
      <c r="D445" s="83" t="str">
        <f>Tabla8[[#This Row],[Numero Documento]]&amp;Tabla8[[#This Row],[PROG]]&amp;LEFT(Tabla8[[#This Row],[Tipo Empleado]],3)</f>
        <v>0011287467201FIJ</v>
      </c>
      <c r="E445" s="82" t="s">
        <v>938</v>
      </c>
      <c r="F445" s="58" t="s">
        <v>205</v>
      </c>
      <c r="G445" s="82" t="s">
        <v>2535</v>
      </c>
      <c r="H445" s="82" t="s">
        <v>467</v>
      </c>
      <c r="I445" s="59" t="s">
        <v>1443</v>
      </c>
      <c r="J445" s="58" t="s">
        <v>2537</v>
      </c>
      <c r="K445" s="85" t="str">
        <f t="shared" si="6"/>
        <v>M</v>
      </c>
      <c r="L445">
        <v>391</v>
      </c>
    </row>
    <row r="446" spans="1:12">
      <c r="A446" s="77" t="s">
        <v>1088</v>
      </c>
      <c r="B446" s="83" t="str">
        <f>_xlfn.XLOOKUP(Tabla8[[#This Row],[Codigo Area Liquidacion]],TBLAREA[PLANTA],TBLAREA[PROG])</f>
        <v>01</v>
      </c>
      <c r="C446" s="58" t="s">
        <v>11</v>
      </c>
      <c r="D446" s="83" t="str">
        <f>Tabla8[[#This Row],[Numero Documento]]&amp;Tabla8[[#This Row],[PROG]]&amp;LEFT(Tabla8[[#This Row],[Tipo Empleado]],3)</f>
        <v>0011669373001FIJ</v>
      </c>
      <c r="E446" s="82" t="s">
        <v>466</v>
      </c>
      <c r="F446" s="58" t="s">
        <v>108</v>
      </c>
      <c r="G446" s="82" t="s">
        <v>2535</v>
      </c>
      <c r="H446" s="82" t="s">
        <v>467</v>
      </c>
      <c r="I446" s="59" t="s">
        <v>1443</v>
      </c>
      <c r="J446" s="58" t="s">
        <v>2537</v>
      </c>
      <c r="K446" s="85" t="str">
        <f t="shared" si="6"/>
        <v>M</v>
      </c>
      <c r="L446">
        <v>475</v>
      </c>
    </row>
    <row r="447" spans="1:12">
      <c r="A447" s="77" t="s">
        <v>2309</v>
      </c>
      <c r="B447" s="83" t="str">
        <f>_xlfn.XLOOKUP(Tabla8[[#This Row],[Codigo Area Liquidacion]],TBLAREA[PLANTA],TBLAREA[PROG])</f>
        <v>01</v>
      </c>
      <c r="C447" s="58" t="s">
        <v>2464</v>
      </c>
      <c r="D447" s="83" t="str">
        <f>Tabla8[[#This Row],[Numero Documento]]&amp;Tabla8[[#This Row],[PROG]]&amp;LEFT(Tabla8[[#This Row],[Tipo Empleado]],3)</f>
        <v>0011719072801EMP</v>
      </c>
      <c r="E447" s="82" t="s">
        <v>1407</v>
      </c>
      <c r="F447" s="58" t="s">
        <v>129</v>
      </c>
      <c r="G447" s="82" t="s">
        <v>2535</v>
      </c>
      <c r="H447" s="82" t="s">
        <v>467</v>
      </c>
      <c r="I447" s="59" t="s">
        <v>1443</v>
      </c>
      <c r="J447" s="58" t="s">
        <v>2538</v>
      </c>
      <c r="K447" s="85" t="str">
        <f t="shared" si="6"/>
        <v>F</v>
      </c>
      <c r="L447">
        <v>492</v>
      </c>
    </row>
    <row r="448" spans="1:12">
      <c r="A448" s="77" t="s">
        <v>2258</v>
      </c>
      <c r="B448" s="83" t="str">
        <f>_xlfn.XLOOKUP(Tabla8[[#This Row],[Codigo Area Liquidacion]],TBLAREA[PLANTA],TBLAREA[PROG])</f>
        <v>01</v>
      </c>
      <c r="C448" s="58" t="s">
        <v>2464</v>
      </c>
      <c r="D448" s="83" t="str">
        <f>Tabla8[[#This Row],[Numero Documento]]&amp;Tabla8[[#This Row],[PROG]]&amp;LEFT(Tabla8[[#This Row],[Tipo Empleado]],3)</f>
        <v>0011810393601EMP</v>
      </c>
      <c r="E448" s="82" t="s">
        <v>1617</v>
      </c>
      <c r="F448" s="58" t="s">
        <v>1481</v>
      </c>
      <c r="G448" s="82" t="s">
        <v>2535</v>
      </c>
      <c r="H448" s="82" t="s">
        <v>467</v>
      </c>
      <c r="I448" s="59" t="s">
        <v>1443</v>
      </c>
      <c r="J448" s="58" t="s">
        <v>2538</v>
      </c>
      <c r="K448" s="85" t="str">
        <f t="shared" si="6"/>
        <v>F</v>
      </c>
      <c r="L448">
        <v>521</v>
      </c>
    </row>
    <row r="449" spans="1:12">
      <c r="A449" s="77" t="s">
        <v>3205</v>
      </c>
      <c r="B449" s="83" t="str">
        <f>_xlfn.XLOOKUP(Tabla8[[#This Row],[Codigo Area Liquidacion]],TBLAREA[PLANTA],TBLAREA[PROG])</f>
        <v>01</v>
      </c>
      <c r="C449" s="58" t="s">
        <v>2464</v>
      </c>
      <c r="D449" s="83" t="str">
        <f>Tabla8[[#This Row],[Numero Documento]]&amp;Tabla8[[#This Row],[PROG]]&amp;LEFT(Tabla8[[#This Row],[Tipo Empleado]],3)</f>
        <v>0011831062201EMP</v>
      </c>
      <c r="E449" s="82" t="s">
        <v>3204</v>
      </c>
      <c r="F449" s="58" t="s">
        <v>1481</v>
      </c>
      <c r="G449" s="82" t="s">
        <v>2535</v>
      </c>
      <c r="H449" s="82" t="s">
        <v>467</v>
      </c>
      <c r="I449" s="59" t="s">
        <v>1443</v>
      </c>
      <c r="J449" s="58" t="s">
        <v>2538</v>
      </c>
      <c r="K449" s="85" t="str">
        <f t="shared" si="6"/>
        <v>F</v>
      </c>
      <c r="L449">
        <v>527</v>
      </c>
    </row>
    <row r="450" spans="1:12">
      <c r="A450" s="77" t="s">
        <v>2288</v>
      </c>
      <c r="B450" s="83" t="str">
        <f>_xlfn.XLOOKUP(Tabla8[[#This Row],[Codigo Area Liquidacion]],TBLAREA[PLANTA],TBLAREA[PROG])</f>
        <v>01</v>
      </c>
      <c r="C450" s="58" t="s">
        <v>2464</v>
      </c>
      <c r="D450" s="83" t="str">
        <f>Tabla8[[#This Row],[Numero Documento]]&amp;Tabla8[[#This Row],[PROG]]&amp;LEFT(Tabla8[[#This Row],[Tipo Empleado]],3)</f>
        <v>0011843426501EMP</v>
      </c>
      <c r="E450" s="82" t="s">
        <v>1618</v>
      </c>
      <c r="F450" s="58" t="s">
        <v>1481</v>
      </c>
      <c r="G450" s="82" t="s">
        <v>2535</v>
      </c>
      <c r="H450" s="82" t="s">
        <v>467</v>
      </c>
      <c r="I450" s="59" t="s">
        <v>1443</v>
      </c>
      <c r="J450" s="58" t="s">
        <v>2538</v>
      </c>
      <c r="K450" s="85" t="str">
        <f t="shared" si="6"/>
        <v>F</v>
      </c>
      <c r="L450">
        <v>532</v>
      </c>
    </row>
    <row r="451" spans="1:12">
      <c r="A451" s="77" t="s">
        <v>2323</v>
      </c>
      <c r="B451" s="83" t="str">
        <f>_xlfn.XLOOKUP(Tabla8[[#This Row],[Codigo Area Liquidacion]],TBLAREA[PLANTA],TBLAREA[PROG])</f>
        <v>01</v>
      </c>
      <c r="C451" s="58" t="s">
        <v>2464</v>
      </c>
      <c r="D451" s="83" t="str">
        <f>Tabla8[[#This Row],[Numero Documento]]&amp;Tabla8[[#This Row],[PROG]]&amp;LEFT(Tabla8[[#This Row],[Tipo Empleado]],3)</f>
        <v>0710047753301EMP</v>
      </c>
      <c r="E451" s="82" t="s">
        <v>1625</v>
      </c>
      <c r="F451" s="58" t="s">
        <v>59</v>
      </c>
      <c r="G451" s="82" t="s">
        <v>2535</v>
      </c>
      <c r="H451" s="82" t="s">
        <v>467</v>
      </c>
      <c r="I451" s="59" t="s">
        <v>1443</v>
      </c>
      <c r="J451" s="58" t="s">
        <v>2538</v>
      </c>
      <c r="K451" s="85" t="str">
        <f t="shared" si="6"/>
        <v>F</v>
      </c>
      <c r="L451">
        <v>924</v>
      </c>
    </row>
    <row r="452" spans="1:12">
      <c r="A452" s="77" t="s">
        <v>1892</v>
      </c>
      <c r="B452" s="83" t="str">
        <f>_xlfn.XLOOKUP(Tabla8[[#This Row],[Codigo Area Liquidacion]],TBLAREA[PLANTA],TBLAREA[PROG])</f>
        <v>01</v>
      </c>
      <c r="C452" s="58" t="s">
        <v>11</v>
      </c>
      <c r="D452" s="83" t="str">
        <f>Tabla8[[#This Row],[Numero Documento]]&amp;Tabla8[[#This Row],[PROG]]&amp;LEFT(Tabla8[[#This Row],[Tipo Empleado]],3)</f>
        <v>4021369428001FIJ</v>
      </c>
      <c r="E452" s="82" t="s">
        <v>1013</v>
      </c>
      <c r="F452" s="58" t="s">
        <v>10</v>
      </c>
      <c r="G452" s="82" t="s">
        <v>2535</v>
      </c>
      <c r="H452" s="82" t="s">
        <v>467</v>
      </c>
      <c r="I452" s="59" t="s">
        <v>1443</v>
      </c>
      <c r="J452" s="58" t="s">
        <v>2538</v>
      </c>
      <c r="K452" s="85" t="str">
        <f t="shared" ref="K452:K515" si="7">LEFT(J452,1)</f>
        <v>F</v>
      </c>
      <c r="L452">
        <v>1088</v>
      </c>
    </row>
    <row r="453" spans="1:12">
      <c r="A453" s="78" t="s">
        <v>4194</v>
      </c>
      <c r="B453" s="84" t="s">
        <v>2509</v>
      </c>
      <c r="C453" s="58" t="s">
        <v>11</v>
      </c>
      <c r="D453" s="83" t="str">
        <f>Tabla8[[#This Row],[Numero Documento]]&amp;Tabla8[[#This Row],[PROG]]&amp;LEFT(Tabla8[[#This Row],[Tipo Empleado]],3)</f>
        <v>4023805412211FIJ</v>
      </c>
      <c r="E453" s="82" t="s">
        <v>4193</v>
      </c>
      <c r="F453" s="58" t="s">
        <v>55</v>
      </c>
      <c r="G453" s="82" t="s">
        <v>2572</v>
      </c>
      <c r="H453" s="82" t="s">
        <v>1658</v>
      </c>
      <c r="I453" s="59" t="s">
        <v>1422</v>
      </c>
      <c r="J453" s="58" t="s">
        <v>2538</v>
      </c>
      <c r="K453" s="85" t="str">
        <f t="shared" si="7"/>
        <v>F</v>
      </c>
      <c r="L453">
        <v>1229</v>
      </c>
    </row>
    <row r="454" spans="1:12">
      <c r="A454" s="78" t="s">
        <v>5466</v>
      </c>
      <c r="B454" s="84" t="s">
        <v>2506</v>
      </c>
      <c r="C454" s="58" t="s">
        <v>5444</v>
      </c>
      <c r="D454" s="83" t="str">
        <f>Tabla8[[#This Row],[Numero Documento]]&amp;Tabla8[[#This Row],[PROG]]&amp;LEFT(Tabla8[[#This Row],[Tipo Empleado]],3)</f>
        <v>0310521998801CAR</v>
      </c>
      <c r="E454" s="82" t="s">
        <v>5465</v>
      </c>
      <c r="F454" s="58" t="s">
        <v>235</v>
      </c>
      <c r="G454" s="82" t="s">
        <v>2535</v>
      </c>
      <c r="H454" s="82" t="s">
        <v>1658</v>
      </c>
      <c r="I454" s="59" t="s">
        <v>1422</v>
      </c>
      <c r="J454" s="58" t="s">
        <v>2538</v>
      </c>
      <c r="K454" s="85" t="str">
        <f t="shared" si="7"/>
        <v>F</v>
      </c>
      <c r="L454">
        <v>1239</v>
      </c>
    </row>
    <row r="455" spans="1:12">
      <c r="A455" s="77" t="s">
        <v>1232</v>
      </c>
      <c r="B455" s="83" t="str">
        <f>_xlfn.XLOOKUP(Tabla8[[#This Row],[Codigo Area Liquidacion]],TBLAREA[PLANTA],TBLAREA[PROG])</f>
        <v>13</v>
      </c>
      <c r="C455" s="58" t="s">
        <v>11</v>
      </c>
      <c r="D455" s="83" t="str">
        <f>Tabla8[[#This Row],[Numero Documento]]&amp;Tabla8[[#This Row],[PROG]]&amp;LEFT(Tabla8[[#This Row],[Tipo Empleado]],3)</f>
        <v>0010002185613FIJ</v>
      </c>
      <c r="E455" s="82" t="s">
        <v>521</v>
      </c>
      <c r="F455" s="58" t="s">
        <v>27</v>
      </c>
      <c r="G455" s="82" t="s">
        <v>2572</v>
      </c>
      <c r="H455" s="82" t="s">
        <v>1658</v>
      </c>
      <c r="I455" s="59" t="s">
        <v>1422</v>
      </c>
      <c r="J455" s="58" t="s">
        <v>2537</v>
      </c>
      <c r="K455" s="85" t="str">
        <f t="shared" si="7"/>
        <v>M</v>
      </c>
      <c r="L455">
        <v>2</v>
      </c>
    </row>
    <row r="456" spans="1:12">
      <c r="A456" s="79" t="s">
        <v>1203</v>
      </c>
      <c r="B456" s="84" t="str">
        <f>_xlfn.XLOOKUP(Tabla8[[#This Row],[Codigo Area Liquidacion]],TBLAREA[PLANTA],TBLAREA[PROG])</f>
        <v>13</v>
      </c>
      <c r="C456" s="58" t="s">
        <v>11</v>
      </c>
      <c r="D456" s="83" t="str">
        <f>Tabla8[[#This Row],[Numero Documento]]&amp;Tabla8[[#This Row],[PROG]]&amp;LEFT(Tabla8[[#This Row],[Tipo Empleado]],3)</f>
        <v>0010012346213FIJ</v>
      </c>
      <c r="E456" s="82" t="s">
        <v>2576</v>
      </c>
      <c r="F456" s="58" t="s">
        <v>27</v>
      </c>
      <c r="G456" s="82" t="s">
        <v>2572</v>
      </c>
      <c r="H456" s="82" t="s">
        <v>1658</v>
      </c>
      <c r="I456" s="59" t="s">
        <v>1422</v>
      </c>
      <c r="J456" s="58" t="s">
        <v>2537</v>
      </c>
      <c r="K456" s="85" t="str">
        <f t="shared" si="7"/>
        <v>M</v>
      </c>
      <c r="L456">
        <v>17</v>
      </c>
    </row>
    <row r="457" spans="1:12">
      <c r="A457" s="77" t="s">
        <v>1207</v>
      </c>
      <c r="B457" s="83" t="str">
        <f>_xlfn.XLOOKUP(Tabla8[[#This Row],[Codigo Area Liquidacion]],TBLAREA[PLANTA],TBLAREA[PROG])</f>
        <v>13</v>
      </c>
      <c r="C457" s="58" t="s">
        <v>11</v>
      </c>
      <c r="D457" s="83" t="str">
        <f>Tabla8[[#This Row],[Numero Documento]]&amp;Tabla8[[#This Row],[PROG]]&amp;LEFT(Tabla8[[#This Row],[Tipo Empleado]],3)</f>
        <v>0010013223213FIJ</v>
      </c>
      <c r="E457" s="82" t="s">
        <v>509</v>
      </c>
      <c r="F457" s="58" t="s">
        <v>30</v>
      </c>
      <c r="G457" s="82" t="s">
        <v>2572</v>
      </c>
      <c r="H457" s="82" t="s">
        <v>1658</v>
      </c>
      <c r="I457" s="59" t="s">
        <v>1422</v>
      </c>
      <c r="J457" s="58" t="s">
        <v>2537</v>
      </c>
      <c r="K457" s="85" t="str">
        <f t="shared" si="7"/>
        <v>M</v>
      </c>
      <c r="L457">
        <v>19</v>
      </c>
    </row>
    <row r="458" spans="1:12">
      <c r="A458" s="77" t="s">
        <v>1120</v>
      </c>
      <c r="B458" s="83" t="str">
        <f>_xlfn.XLOOKUP(Tabla8[[#This Row],[Codigo Area Liquidacion]],TBLAREA[PLANTA],TBLAREA[PROG])</f>
        <v>13</v>
      </c>
      <c r="C458" s="58" t="s">
        <v>11</v>
      </c>
      <c r="D458" s="83" t="str">
        <f>Tabla8[[#This Row],[Numero Documento]]&amp;Tabla8[[#This Row],[PROG]]&amp;LEFT(Tabla8[[#This Row],[Tipo Empleado]],3)</f>
        <v>0010036804213FIJ</v>
      </c>
      <c r="E458" s="82" t="s">
        <v>270</v>
      </c>
      <c r="F458" s="58" t="s">
        <v>129</v>
      </c>
      <c r="G458" s="82" t="s">
        <v>2572</v>
      </c>
      <c r="H458" s="82" t="s">
        <v>1658</v>
      </c>
      <c r="I458" s="59" t="s">
        <v>1422</v>
      </c>
      <c r="J458" s="58" t="s">
        <v>2538</v>
      </c>
      <c r="K458" s="85" t="str">
        <f t="shared" si="7"/>
        <v>F</v>
      </c>
      <c r="L458">
        <v>30</v>
      </c>
    </row>
    <row r="459" spans="1:12">
      <c r="A459" s="77" t="s">
        <v>1261</v>
      </c>
      <c r="B459" s="83" t="str">
        <f>_xlfn.XLOOKUP(Tabla8[[#This Row],[Codigo Area Liquidacion]],TBLAREA[PLANTA],TBLAREA[PROG])</f>
        <v>13</v>
      </c>
      <c r="C459" s="58" t="s">
        <v>11</v>
      </c>
      <c r="D459" s="83" t="str">
        <f>Tabla8[[#This Row],[Numero Documento]]&amp;Tabla8[[#This Row],[PROG]]&amp;LEFT(Tabla8[[#This Row],[Tipo Empleado]],3)</f>
        <v>0010053800813FIJ</v>
      </c>
      <c r="E459" s="82" t="s">
        <v>532</v>
      </c>
      <c r="F459" s="58" t="s">
        <v>533</v>
      </c>
      <c r="G459" s="82" t="s">
        <v>2572</v>
      </c>
      <c r="H459" s="82" t="s">
        <v>1658</v>
      </c>
      <c r="I459" s="59" t="s">
        <v>1422</v>
      </c>
      <c r="J459" s="58" t="s">
        <v>2537</v>
      </c>
      <c r="K459" s="85" t="str">
        <f t="shared" si="7"/>
        <v>M</v>
      </c>
      <c r="L459">
        <v>39</v>
      </c>
    </row>
    <row r="460" spans="1:12">
      <c r="A460" s="77" t="s">
        <v>1992</v>
      </c>
      <c r="B460" s="83" t="str">
        <f>_xlfn.XLOOKUP(Tabla8[[#This Row],[Codigo Area Liquidacion]],TBLAREA[PLANTA],TBLAREA[PROG])</f>
        <v>13</v>
      </c>
      <c r="C460" s="58" t="s">
        <v>11</v>
      </c>
      <c r="D460" s="83" t="str">
        <f>Tabla8[[#This Row],[Numero Documento]]&amp;Tabla8[[#This Row],[PROG]]&amp;LEFT(Tabla8[[#This Row],[Tipo Empleado]],3)</f>
        <v>0010063752913FIJ</v>
      </c>
      <c r="E460" s="82" t="s">
        <v>516</v>
      </c>
      <c r="F460" s="58" t="s">
        <v>517</v>
      </c>
      <c r="G460" s="82" t="s">
        <v>2572</v>
      </c>
      <c r="H460" s="82" t="s">
        <v>1658</v>
      </c>
      <c r="I460" s="59" t="s">
        <v>1422</v>
      </c>
      <c r="J460" s="58" t="s">
        <v>2538</v>
      </c>
      <c r="K460" s="85" t="str">
        <f t="shared" si="7"/>
        <v>F</v>
      </c>
      <c r="L460">
        <v>51</v>
      </c>
    </row>
    <row r="461" spans="1:12">
      <c r="A461" s="77" t="s">
        <v>2007</v>
      </c>
      <c r="B461" s="83" t="str">
        <f>_xlfn.XLOOKUP(Tabla8[[#This Row],[Codigo Area Liquidacion]],TBLAREA[PLANTA],TBLAREA[PROG])</f>
        <v>13</v>
      </c>
      <c r="C461" s="58" t="s">
        <v>11</v>
      </c>
      <c r="D461" s="83" t="str">
        <f>Tabla8[[#This Row],[Numero Documento]]&amp;Tabla8[[#This Row],[PROG]]&amp;LEFT(Tabla8[[#This Row],[Tipo Empleado]],3)</f>
        <v>0010100562713FIJ</v>
      </c>
      <c r="E461" s="82" t="s">
        <v>2580</v>
      </c>
      <c r="F461" s="58" t="s">
        <v>32</v>
      </c>
      <c r="G461" s="82" t="s">
        <v>2572</v>
      </c>
      <c r="H461" s="82" t="s">
        <v>1658</v>
      </c>
      <c r="I461" s="59" t="s">
        <v>1422</v>
      </c>
      <c r="J461" s="58" t="s">
        <v>2538</v>
      </c>
      <c r="K461" s="85" t="str">
        <f t="shared" si="7"/>
        <v>F</v>
      </c>
      <c r="L461">
        <v>72</v>
      </c>
    </row>
    <row r="462" spans="1:12">
      <c r="A462" s="77" t="s">
        <v>1998</v>
      </c>
      <c r="B462" s="83" t="str">
        <f>_xlfn.XLOOKUP(Tabla8[[#This Row],[Codigo Area Liquidacion]],TBLAREA[PLANTA],TBLAREA[PROG])</f>
        <v>13</v>
      </c>
      <c r="C462" s="58" t="s">
        <v>11</v>
      </c>
      <c r="D462" s="83" t="str">
        <f>Tabla8[[#This Row],[Numero Documento]]&amp;Tabla8[[#This Row],[PROG]]&amp;LEFT(Tabla8[[#This Row],[Tipo Empleado]],3)</f>
        <v>0010114040813FIJ</v>
      </c>
      <c r="E462" s="82" t="s">
        <v>524</v>
      </c>
      <c r="F462" s="58" t="s">
        <v>10</v>
      </c>
      <c r="G462" s="82" t="s">
        <v>2572</v>
      </c>
      <c r="H462" s="82" t="s">
        <v>1658</v>
      </c>
      <c r="I462" s="59" t="s">
        <v>1422</v>
      </c>
      <c r="J462" s="58" t="s">
        <v>2538</v>
      </c>
      <c r="K462" s="85" t="str">
        <f t="shared" si="7"/>
        <v>F</v>
      </c>
      <c r="L462">
        <v>78</v>
      </c>
    </row>
    <row r="463" spans="1:12">
      <c r="A463" s="77" t="s">
        <v>2317</v>
      </c>
      <c r="B463" s="83" t="str">
        <f>_xlfn.XLOOKUP(Tabla8[[#This Row],[Codigo Area Liquidacion]],TBLAREA[PLANTA],TBLAREA[PROG])</f>
        <v>01</v>
      </c>
      <c r="C463" s="58" t="s">
        <v>2464</v>
      </c>
      <c r="D463" s="83" t="str">
        <f>Tabla8[[#This Row],[Numero Documento]]&amp;Tabla8[[#This Row],[PROG]]&amp;LEFT(Tabla8[[#This Row],[Tipo Empleado]],3)</f>
        <v>0010153506001EMP</v>
      </c>
      <c r="E463" s="82" t="s">
        <v>2465</v>
      </c>
      <c r="F463" s="58" t="s">
        <v>1481</v>
      </c>
      <c r="G463" s="82" t="s">
        <v>2535</v>
      </c>
      <c r="H463" s="82" t="s">
        <v>1658</v>
      </c>
      <c r="I463" s="59" t="s">
        <v>1422</v>
      </c>
      <c r="J463" s="58" t="s">
        <v>2538</v>
      </c>
      <c r="K463" s="85" t="str">
        <f t="shared" si="7"/>
        <v>F</v>
      </c>
      <c r="L463">
        <v>91</v>
      </c>
    </row>
    <row r="464" spans="1:12">
      <c r="A464" s="77" t="s">
        <v>2010</v>
      </c>
      <c r="B464" s="83" t="str">
        <f>_xlfn.XLOOKUP(Tabla8[[#This Row],[Codigo Area Liquidacion]],TBLAREA[PLANTA],TBLAREA[PROG])</f>
        <v>13</v>
      </c>
      <c r="C464" s="58" t="s">
        <v>11</v>
      </c>
      <c r="D464" s="83" t="str">
        <f>Tabla8[[#This Row],[Numero Documento]]&amp;Tabla8[[#This Row],[PROG]]&amp;LEFT(Tabla8[[#This Row],[Tipo Empleado]],3)</f>
        <v>0010163195013FIJ</v>
      </c>
      <c r="E464" s="82" t="s">
        <v>534</v>
      </c>
      <c r="F464" s="58" t="s">
        <v>235</v>
      </c>
      <c r="G464" s="82" t="s">
        <v>2572</v>
      </c>
      <c r="H464" s="82" t="s">
        <v>1658</v>
      </c>
      <c r="I464" s="59" t="s">
        <v>1422</v>
      </c>
      <c r="J464" s="58" t="s">
        <v>2537</v>
      </c>
      <c r="K464" s="85" t="str">
        <f t="shared" si="7"/>
        <v>M</v>
      </c>
      <c r="L464">
        <v>95</v>
      </c>
    </row>
    <row r="465" spans="1:12">
      <c r="A465" s="77" t="s">
        <v>1988</v>
      </c>
      <c r="B465" s="83" t="str">
        <f>_xlfn.XLOOKUP(Tabla8[[#This Row],[Codigo Area Liquidacion]],TBLAREA[PLANTA],TBLAREA[PROG])</f>
        <v>13</v>
      </c>
      <c r="C465" s="58" t="s">
        <v>11</v>
      </c>
      <c r="D465" s="83" t="str">
        <f>Tabla8[[#This Row],[Numero Documento]]&amp;Tabla8[[#This Row],[PROG]]&amp;LEFT(Tabla8[[#This Row],[Tipo Empleado]],3)</f>
        <v>0010170949113FIJ</v>
      </c>
      <c r="E465" s="82" t="s">
        <v>512</v>
      </c>
      <c r="F465" s="58" t="s">
        <v>59</v>
      </c>
      <c r="G465" s="82" t="s">
        <v>2572</v>
      </c>
      <c r="H465" s="82" t="s">
        <v>1658</v>
      </c>
      <c r="I465" s="59" t="s">
        <v>1422</v>
      </c>
      <c r="J465" s="58" t="s">
        <v>2537</v>
      </c>
      <c r="K465" s="85" t="str">
        <f t="shared" si="7"/>
        <v>M</v>
      </c>
      <c r="L465">
        <v>97</v>
      </c>
    </row>
    <row r="466" spans="1:12">
      <c r="A466" s="77" t="s">
        <v>1196</v>
      </c>
      <c r="B466" s="83" t="str">
        <f>_xlfn.XLOOKUP(Tabla8[[#This Row],[Codigo Area Liquidacion]],TBLAREA[PLANTA],TBLAREA[PROG])</f>
        <v>13</v>
      </c>
      <c r="C466" s="58" t="s">
        <v>11</v>
      </c>
      <c r="D466" s="83" t="str">
        <f>Tabla8[[#This Row],[Numero Documento]]&amp;Tabla8[[#This Row],[PROG]]&amp;LEFT(Tabla8[[#This Row],[Tipo Empleado]],3)</f>
        <v>0010239578713FIJ</v>
      </c>
      <c r="E466" s="82" t="s">
        <v>499</v>
      </c>
      <c r="F466" s="58" t="s">
        <v>389</v>
      </c>
      <c r="G466" s="82" t="s">
        <v>2572</v>
      </c>
      <c r="H466" s="82" t="s">
        <v>1658</v>
      </c>
      <c r="I466" s="59" t="s">
        <v>1422</v>
      </c>
      <c r="J466" s="58" t="s">
        <v>2537</v>
      </c>
      <c r="K466" s="85" t="str">
        <f t="shared" si="7"/>
        <v>M</v>
      </c>
      <c r="L466">
        <v>122</v>
      </c>
    </row>
    <row r="467" spans="1:12">
      <c r="A467" s="77" t="s">
        <v>1170</v>
      </c>
      <c r="B467" s="83" t="str">
        <f>_xlfn.XLOOKUP(Tabla8[[#This Row],[Codigo Area Liquidacion]],TBLAREA[PLANTA],TBLAREA[PROG])</f>
        <v>13</v>
      </c>
      <c r="C467" s="58" t="s">
        <v>11</v>
      </c>
      <c r="D467" s="83" t="str">
        <f>Tabla8[[#This Row],[Numero Documento]]&amp;Tabla8[[#This Row],[PROG]]&amp;LEFT(Tabla8[[#This Row],[Tipo Empleado]],3)</f>
        <v>0010253707313FIJ</v>
      </c>
      <c r="E467" s="82" t="s">
        <v>487</v>
      </c>
      <c r="F467" s="58" t="s">
        <v>27</v>
      </c>
      <c r="G467" s="82" t="s">
        <v>2572</v>
      </c>
      <c r="H467" s="82" t="s">
        <v>1658</v>
      </c>
      <c r="I467" s="59" t="s">
        <v>1422</v>
      </c>
      <c r="J467" s="58" t="s">
        <v>2537</v>
      </c>
      <c r="K467" s="85" t="str">
        <f t="shared" si="7"/>
        <v>M</v>
      </c>
      <c r="L467">
        <v>134</v>
      </c>
    </row>
    <row r="468" spans="1:12">
      <c r="A468" s="77" t="s">
        <v>1989</v>
      </c>
      <c r="B468" s="83" t="str">
        <f>_xlfn.XLOOKUP(Tabla8[[#This Row],[Codigo Area Liquidacion]],TBLAREA[PLANTA],TBLAREA[PROG])</f>
        <v>13</v>
      </c>
      <c r="C468" s="58" t="s">
        <v>11</v>
      </c>
      <c r="D468" s="83" t="str">
        <f>Tabla8[[#This Row],[Numero Documento]]&amp;Tabla8[[#This Row],[PROG]]&amp;LEFT(Tabla8[[#This Row],[Tipo Empleado]],3)</f>
        <v>0010258194913FIJ</v>
      </c>
      <c r="E468" s="82" t="s">
        <v>514</v>
      </c>
      <c r="F468" s="58" t="s">
        <v>8</v>
      </c>
      <c r="G468" s="82" t="s">
        <v>2572</v>
      </c>
      <c r="H468" s="82" t="s">
        <v>1658</v>
      </c>
      <c r="I468" s="59" t="s">
        <v>1422</v>
      </c>
      <c r="J468" s="58" t="s">
        <v>2538</v>
      </c>
      <c r="K468" s="85" t="str">
        <f t="shared" si="7"/>
        <v>F</v>
      </c>
      <c r="L468">
        <v>135</v>
      </c>
    </row>
    <row r="469" spans="1:12">
      <c r="A469" s="77" t="s">
        <v>1962</v>
      </c>
      <c r="B469" s="83" t="str">
        <f>_xlfn.XLOOKUP(Tabla8[[#This Row],[Codigo Area Liquidacion]],TBLAREA[PLANTA],TBLAREA[PROG])</f>
        <v>13</v>
      </c>
      <c r="C469" s="58" t="s">
        <v>11</v>
      </c>
      <c r="D469" s="83" t="str">
        <f>Tabla8[[#This Row],[Numero Documento]]&amp;Tabla8[[#This Row],[PROG]]&amp;LEFT(Tabla8[[#This Row],[Tipo Empleado]],3)</f>
        <v>0010261337913FIJ</v>
      </c>
      <c r="E469" s="82" t="s">
        <v>488</v>
      </c>
      <c r="F469" s="58" t="s">
        <v>254</v>
      </c>
      <c r="G469" s="82" t="s">
        <v>2572</v>
      </c>
      <c r="H469" s="82" t="s">
        <v>1658</v>
      </c>
      <c r="I469" s="59" t="s">
        <v>1422</v>
      </c>
      <c r="J469" s="58" t="s">
        <v>2538</v>
      </c>
      <c r="K469" s="85" t="str">
        <f t="shared" si="7"/>
        <v>F</v>
      </c>
      <c r="L469">
        <v>137</v>
      </c>
    </row>
    <row r="470" spans="1:12">
      <c r="A470" s="77" t="s">
        <v>2000</v>
      </c>
      <c r="B470" s="83" t="str">
        <f>_xlfn.XLOOKUP(Tabla8[[#This Row],[Codigo Area Liquidacion]],TBLAREA[PLANTA],TBLAREA[PROG])</f>
        <v>13</v>
      </c>
      <c r="C470" s="58" t="s">
        <v>11</v>
      </c>
      <c r="D470" s="83" t="str">
        <f>Tabla8[[#This Row],[Numero Documento]]&amp;Tabla8[[#This Row],[PROG]]&amp;LEFT(Tabla8[[#This Row],[Tipo Empleado]],3)</f>
        <v>0010294977313FIJ</v>
      </c>
      <c r="E470" s="82" t="s">
        <v>526</v>
      </c>
      <c r="F470" s="58" t="s">
        <v>527</v>
      </c>
      <c r="G470" s="82" t="s">
        <v>2572</v>
      </c>
      <c r="H470" s="82" t="s">
        <v>1658</v>
      </c>
      <c r="I470" s="59" t="s">
        <v>1422</v>
      </c>
      <c r="J470" s="58" t="s">
        <v>2537</v>
      </c>
      <c r="K470" s="85" t="str">
        <f t="shared" si="7"/>
        <v>M</v>
      </c>
      <c r="L470">
        <v>149</v>
      </c>
    </row>
    <row r="471" spans="1:12">
      <c r="A471" s="77" t="s">
        <v>1991</v>
      </c>
      <c r="B471" s="83" t="str">
        <f>_xlfn.XLOOKUP(Tabla8[[#This Row],[Codigo Area Liquidacion]],TBLAREA[PLANTA],TBLAREA[PROG])</f>
        <v>13</v>
      </c>
      <c r="C471" s="58" t="s">
        <v>11</v>
      </c>
      <c r="D471" s="83" t="str">
        <f>Tabla8[[#This Row],[Numero Documento]]&amp;Tabla8[[#This Row],[PROG]]&amp;LEFT(Tabla8[[#This Row],[Tipo Empleado]],3)</f>
        <v>0010352889913FIJ</v>
      </c>
      <c r="E471" s="82" t="s">
        <v>515</v>
      </c>
      <c r="F471" s="58" t="s">
        <v>27</v>
      </c>
      <c r="G471" s="82" t="s">
        <v>2572</v>
      </c>
      <c r="H471" s="82" t="s">
        <v>1658</v>
      </c>
      <c r="I471" s="59" t="s">
        <v>1422</v>
      </c>
      <c r="J471" s="58" t="s">
        <v>2537</v>
      </c>
      <c r="K471" s="85" t="str">
        <f t="shared" si="7"/>
        <v>M</v>
      </c>
      <c r="L471">
        <v>161</v>
      </c>
    </row>
    <row r="472" spans="1:12">
      <c r="A472" s="77" t="s">
        <v>1973</v>
      </c>
      <c r="B472" s="83" t="str">
        <f>_xlfn.XLOOKUP(Tabla8[[#This Row],[Codigo Area Liquidacion]],TBLAREA[PLANTA],TBLAREA[PROG])</f>
        <v>13</v>
      </c>
      <c r="C472" s="58" t="s">
        <v>11</v>
      </c>
      <c r="D472" s="83" t="str">
        <f>Tabla8[[#This Row],[Numero Documento]]&amp;Tabla8[[#This Row],[PROG]]&amp;LEFT(Tabla8[[#This Row],[Tipo Empleado]],3)</f>
        <v>0010404300513FIJ</v>
      </c>
      <c r="E472" s="82" t="s">
        <v>501</v>
      </c>
      <c r="F472" s="58" t="s">
        <v>95</v>
      </c>
      <c r="G472" s="82" t="s">
        <v>2572</v>
      </c>
      <c r="H472" s="82" t="s">
        <v>1658</v>
      </c>
      <c r="I472" s="59" t="s">
        <v>1422</v>
      </c>
      <c r="J472" s="58" t="s">
        <v>2537</v>
      </c>
      <c r="K472" s="85" t="str">
        <f t="shared" si="7"/>
        <v>M</v>
      </c>
      <c r="L472">
        <v>181</v>
      </c>
    </row>
    <row r="473" spans="1:12">
      <c r="A473" s="77" t="s">
        <v>2001</v>
      </c>
      <c r="B473" s="83" t="str">
        <f>_xlfn.XLOOKUP(Tabla8[[#This Row],[Codigo Area Liquidacion]],TBLAREA[PLANTA],TBLAREA[PROG])</f>
        <v>13</v>
      </c>
      <c r="C473" s="58" t="s">
        <v>11</v>
      </c>
      <c r="D473" s="83" t="str">
        <f>Tabla8[[#This Row],[Numero Documento]]&amp;Tabla8[[#This Row],[PROG]]&amp;LEFT(Tabla8[[#This Row],[Tipo Empleado]],3)</f>
        <v>0010406988513FIJ</v>
      </c>
      <c r="E473" s="82" t="s">
        <v>528</v>
      </c>
      <c r="F473" s="58" t="s">
        <v>376</v>
      </c>
      <c r="G473" s="82" t="s">
        <v>2572</v>
      </c>
      <c r="H473" s="82" t="s">
        <v>1658</v>
      </c>
      <c r="I473" s="59" t="s">
        <v>1422</v>
      </c>
      <c r="J473" s="58" t="s">
        <v>2537</v>
      </c>
      <c r="K473" s="85" t="str">
        <f t="shared" si="7"/>
        <v>M</v>
      </c>
      <c r="L473">
        <v>182</v>
      </c>
    </row>
    <row r="474" spans="1:12">
      <c r="A474" s="77" t="s">
        <v>2020</v>
      </c>
      <c r="B474" s="83" t="str">
        <f>_xlfn.XLOOKUP(Tabla8[[#This Row],[Codigo Area Liquidacion]],TBLAREA[PLANTA],TBLAREA[PROG])</f>
        <v>13</v>
      </c>
      <c r="C474" s="58" t="s">
        <v>11</v>
      </c>
      <c r="D474" s="83" t="str">
        <f>Tabla8[[#This Row],[Numero Documento]]&amp;Tabla8[[#This Row],[PROG]]&amp;LEFT(Tabla8[[#This Row],[Tipo Empleado]],3)</f>
        <v>0010560523213FIJ</v>
      </c>
      <c r="E474" s="82" t="s">
        <v>538</v>
      </c>
      <c r="F474" s="58" t="s">
        <v>539</v>
      </c>
      <c r="G474" s="82" t="s">
        <v>2572</v>
      </c>
      <c r="H474" s="82" t="s">
        <v>1658</v>
      </c>
      <c r="I474" s="59" t="s">
        <v>1422</v>
      </c>
      <c r="J474" s="58" t="s">
        <v>2538</v>
      </c>
      <c r="K474" s="85" t="str">
        <f t="shared" si="7"/>
        <v>F</v>
      </c>
      <c r="L474">
        <v>224</v>
      </c>
    </row>
    <row r="475" spans="1:12">
      <c r="A475" s="77" t="s">
        <v>1130</v>
      </c>
      <c r="B475" s="83" t="str">
        <f>_xlfn.XLOOKUP(Tabla8[[#This Row],[Codigo Area Liquidacion]],TBLAREA[PLANTA],TBLAREA[PROG])</f>
        <v>13</v>
      </c>
      <c r="C475" s="58" t="s">
        <v>11</v>
      </c>
      <c r="D475" s="83" t="str">
        <f>Tabla8[[#This Row],[Numero Documento]]&amp;Tabla8[[#This Row],[PROG]]&amp;LEFT(Tabla8[[#This Row],[Tipo Empleado]],3)</f>
        <v>0010728604913FIJ</v>
      </c>
      <c r="E475" s="82" t="s">
        <v>655</v>
      </c>
      <c r="F475" s="58" t="s">
        <v>3232</v>
      </c>
      <c r="G475" s="82" t="s">
        <v>2572</v>
      </c>
      <c r="H475" s="82" t="s">
        <v>1658</v>
      </c>
      <c r="I475" s="59" t="s">
        <v>1422</v>
      </c>
      <c r="J475" s="58" t="s">
        <v>2538</v>
      </c>
      <c r="K475" s="85" t="str">
        <f t="shared" si="7"/>
        <v>F</v>
      </c>
      <c r="L475">
        <v>246</v>
      </c>
    </row>
    <row r="476" spans="1:12">
      <c r="A476" s="77" t="s">
        <v>1211</v>
      </c>
      <c r="B476" s="83" t="str">
        <f>_xlfn.XLOOKUP(Tabla8[[#This Row],[Codigo Area Liquidacion]],TBLAREA[PLANTA],TBLAREA[PROG])</f>
        <v>13</v>
      </c>
      <c r="C476" s="58" t="s">
        <v>11</v>
      </c>
      <c r="D476" s="83" t="str">
        <f>Tabla8[[#This Row],[Numero Documento]]&amp;Tabla8[[#This Row],[PROG]]&amp;LEFT(Tabla8[[#This Row],[Tipo Empleado]],3)</f>
        <v>0010915928513FIJ</v>
      </c>
      <c r="E476" s="82" t="s">
        <v>513</v>
      </c>
      <c r="F476" s="58" t="s">
        <v>385</v>
      </c>
      <c r="G476" s="82" t="s">
        <v>2572</v>
      </c>
      <c r="H476" s="82" t="s">
        <v>1658</v>
      </c>
      <c r="I476" s="59" t="s">
        <v>1422</v>
      </c>
      <c r="J476" s="58" t="s">
        <v>2537</v>
      </c>
      <c r="K476" s="85" t="str">
        <f t="shared" si="7"/>
        <v>M</v>
      </c>
      <c r="L476">
        <v>290</v>
      </c>
    </row>
    <row r="477" spans="1:12">
      <c r="A477" s="77" t="s">
        <v>1197</v>
      </c>
      <c r="B477" s="83" t="str">
        <f>_xlfn.XLOOKUP(Tabla8[[#This Row],[Codigo Area Liquidacion]],TBLAREA[PLANTA],TBLAREA[PROG])</f>
        <v>13</v>
      </c>
      <c r="C477" s="58" t="s">
        <v>11</v>
      </c>
      <c r="D477" s="83" t="str">
        <f>Tabla8[[#This Row],[Numero Documento]]&amp;Tabla8[[#This Row],[PROG]]&amp;LEFT(Tabla8[[#This Row],[Tipo Empleado]],3)</f>
        <v>0010941584413FIJ</v>
      </c>
      <c r="E477" s="82" t="s">
        <v>500</v>
      </c>
      <c r="F477" s="58" t="s">
        <v>42</v>
      </c>
      <c r="G477" s="82" t="s">
        <v>2572</v>
      </c>
      <c r="H477" s="82" t="s">
        <v>1658</v>
      </c>
      <c r="I477" s="59" t="s">
        <v>1422</v>
      </c>
      <c r="J477" s="58" t="s">
        <v>2537</v>
      </c>
      <c r="K477" s="85" t="str">
        <f t="shared" si="7"/>
        <v>M</v>
      </c>
      <c r="L477">
        <v>299</v>
      </c>
    </row>
    <row r="478" spans="1:12">
      <c r="A478" s="77" t="s">
        <v>1259</v>
      </c>
      <c r="B478" s="83" t="str">
        <f>_xlfn.XLOOKUP(Tabla8[[#This Row],[Codigo Area Liquidacion]],TBLAREA[PLANTA],TBLAREA[PROG])</f>
        <v>13</v>
      </c>
      <c r="C478" s="58" t="s">
        <v>11</v>
      </c>
      <c r="D478" s="83" t="str">
        <f>Tabla8[[#This Row],[Numero Documento]]&amp;Tabla8[[#This Row],[PROG]]&amp;LEFT(Tabla8[[#This Row],[Tipo Empleado]],3)</f>
        <v>0010959168513FIJ</v>
      </c>
      <c r="E478" s="82" t="s">
        <v>469</v>
      </c>
      <c r="F478" s="58" t="s">
        <v>470</v>
      </c>
      <c r="G478" s="82" t="s">
        <v>2572</v>
      </c>
      <c r="H478" s="82" t="s">
        <v>1658</v>
      </c>
      <c r="I478" s="59" t="s">
        <v>1422</v>
      </c>
      <c r="J478" s="58" t="s">
        <v>2538</v>
      </c>
      <c r="K478" s="85" t="str">
        <f t="shared" si="7"/>
        <v>F</v>
      </c>
      <c r="L478">
        <v>303</v>
      </c>
    </row>
    <row r="479" spans="1:12">
      <c r="A479" s="77" t="s">
        <v>1181</v>
      </c>
      <c r="B479" s="83" t="str">
        <f>_xlfn.XLOOKUP(Tabla8[[#This Row],[Codigo Area Liquidacion]],TBLAREA[PLANTA],TBLAREA[PROG])</f>
        <v>13</v>
      </c>
      <c r="C479" s="58" t="s">
        <v>11</v>
      </c>
      <c r="D479" s="83" t="str">
        <f>Tabla8[[#This Row],[Numero Documento]]&amp;Tabla8[[#This Row],[PROG]]&amp;LEFT(Tabla8[[#This Row],[Tipo Empleado]],3)</f>
        <v>0010986297913FIJ</v>
      </c>
      <c r="E479" s="82" t="s">
        <v>493</v>
      </c>
      <c r="F479" s="58" t="s">
        <v>494</v>
      </c>
      <c r="G479" s="82" t="s">
        <v>2572</v>
      </c>
      <c r="H479" s="82" t="s">
        <v>1658</v>
      </c>
      <c r="I479" s="59" t="s">
        <v>1422</v>
      </c>
      <c r="J479" s="58" t="s">
        <v>2538</v>
      </c>
      <c r="K479" s="85" t="str">
        <f t="shared" si="7"/>
        <v>F</v>
      </c>
      <c r="L479">
        <v>311</v>
      </c>
    </row>
    <row r="480" spans="1:12">
      <c r="A480" s="77" t="s">
        <v>1247</v>
      </c>
      <c r="B480" s="83" t="str">
        <f>_xlfn.XLOOKUP(Tabla8[[#This Row],[Codigo Area Liquidacion]],TBLAREA[PLANTA],TBLAREA[PROG])</f>
        <v>13</v>
      </c>
      <c r="C480" s="58" t="s">
        <v>11</v>
      </c>
      <c r="D480" s="83" t="str">
        <f>Tabla8[[#This Row],[Numero Documento]]&amp;Tabla8[[#This Row],[PROG]]&amp;LEFT(Tabla8[[#This Row],[Tipo Empleado]],3)</f>
        <v>0010992470413FIJ</v>
      </c>
      <c r="E480" s="82" t="s">
        <v>2579</v>
      </c>
      <c r="F480" s="58" t="s">
        <v>27</v>
      </c>
      <c r="G480" s="82" t="s">
        <v>2572</v>
      </c>
      <c r="H480" s="82" t="s">
        <v>1658</v>
      </c>
      <c r="I480" s="59" t="s">
        <v>1422</v>
      </c>
      <c r="J480" s="58" t="s">
        <v>2537</v>
      </c>
      <c r="K480" s="85" t="str">
        <f t="shared" si="7"/>
        <v>M</v>
      </c>
      <c r="L480">
        <v>314</v>
      </c>
    </row>
    <row r="481" spans="1:12">
      <c r="A481" s="77" t="s">
        <v>1981</v>
      </c>
      <c r="B481" s="83" t="str">
        <f>_xlfn.XLOOKUP(Tabla8[[#This Row],[Codigo Area Liquidacion]],TBLAREA[PLANTA],TBLAREA[PROG])</f>
        <v>13</v>
      </c>
      <c r="C481" s="58" t="s">
        <v>11</v>
      </c>
      <c r="D481" s="83" t="str">
        <f>Tabla8[[#This Row],[Numero Documento]]&amp;Tabla8[[#This Row],[PROG]]&amp;LEFT(Tabla8[[#This Row],[Tipo Empleado]],3)</f>
        <v>0011097539813FIJ</v>
      </c>
      <c r="E481" s="82" t="s">
        <v>508</v>
      </c>
      <c r="F481" s="58" t="s">
        <v>132</v>
      </c>
      <c r="G481" s="82" t="s">
        <v>2572</v>
      </c>
      <c r="H481" s="82" t="s">
        <v>1658</v>
      </c>
      <c r="I481" s="59" t="s">
        <v>1422</v>
      </c>
      <c r="J481" s="58" t="s">
        <v>2537</v>
      </c>
      <c r="K481" s="85" t="str">
        <f t="shared" si="7"/>
        <v>M</v>
      </c>
      <c r="L481">
        <v>340</v>
      </c>
    </row>
    <row r="482" spans="1:12">
      <c r="A482" s="77" t="s">
        <v>1974</v>
      </c>
      <c r="B482" s="83" t="str">
        <f>_xlfn.XLOOKUP(Tabla8[[#This Row],[Codigo Area Liquidacion]],TBLAREA[PLANTA],TBLAREA[PROG])</f>
        <v>13</v>
      </c>
      <c r="C482" s="58" t="s">
        <v>11</v>
      </c>
      <c r="D482" s="83" t="str">
        <f>Tabla8[[#This Row],[Numero Documento]]&amp;Tabla8[[#This Row],[PROG]]&amp;LEFT(Tabla8[[#This Row],[Tipo Empleado]],3)</f>
        <v>0011150863613FIJ</v>
      </c>
      <c r="E482" s="82" t="s">
        <v>502</v>
      </c>
      <c r="F482" s="58" t="s">
        <v>395</v>
      </c>
      <c r="G482" s="82" t="s">
        <v>2572</v>
      </c>
      <c r="H482" s="82" t="s">
        <v>1658</v>
      </c>
      <c r="I482" s="59" t="s">
        <v>1422</v>
      </c>
      <c r="J482" s="58" t="s">
        <v>2537</v>
      </c>
      <c r="K482" s="85" t="str">
        <f t="shared" si="7"/>
        <v>M</v>
      </c>
      <c r="L482">
        <v>350</v>
      </c>
    </row>
    <row r="483" spans="1:12">
      <c r="A483" s="77" t="s">
        <v>1193</v>
      </c>
      <c r="B483" s="83" t="str">
        <f>_xlfn.XLOOKUP(Tabla8[[#This Row],[Codigo Area Liquidacion]],TBLAREA[PLANTA],TBLAREA[PROG])</f>
        <v>13</v>
      </c>
      <c r="C483" s="58" t="s">
        <v>11</v>
      </c>
      <c r="D483" s="83" t="str">
        <f>Tabla8[[#This Row],[Numero Documento]]&amp;Tabla8[[#This Row],[PROG]]&amp;LEFT(Tabla8[[#This Row],[Tipo Empleado]],3)</f>
        <v>0011233642513FIJ</v>
      </c>
      <c r="E483" s="82" t="s">
        <v>497</v>
      </c>
      <c r="F483" s="58" t="s">
        <v>405</v>
      </c>
      <c r="G483" s="82" t="s">
        <v>2572</v>
      </c>
      <c r="H483" s="82" t="s">
        <v>1658</v>
      </c>
      <c r="I483" s="59" t="s">
        <v>1422</v>
      </c>
      <c r="J483" s="58" t="s">
        <v>2538</v>
      </c>
      <c r="K483" s="85" t="str">
        <f t="shared" si="7"/>
        <v>F</v>
      </c>
      <c r="L483">
        <v>371</v>
      </c>
    </row>
    <row r="484" spans="1:12">
      <c r="A484" s="77" t="s">
        <v>1995</v>
      </c>
      <c r="B484" s="83" t="str">
        <f>_xlfn.XLOOKUP(Tabla8[[#This Row],[Codigo Area Liquidacion]],TBLAREA[PLANTA],TBLAREA[PROG])</f>
        <v>13</v>
      </c>
      <c r="C484" s="58" t="s">
        <v>11</v>
      </c>
      <c r="D484" s="83" t="str">
        <f>Tabla8[[#This Row],[Numero Documento]]&amp;Tabla8[[#This Row],[PROG]]&amp;LEFT(Tabla8[[#This Row],[Tipo Empleado]],3)</f>
        <v>0011276429513FIJ</v>
      </c>
      <c r="E484" s="82" t="s">
        <v>520</v>
      </c>
      <c r="F484" s="58" t="s">
        <v>8</v>
      </c>
      <c r="G484" s="82" t="s">
        <v>2572</v>
      </c>
      <c r="H484" s="82" t="s">
        <v>1658</v>
      </c>
      <c r="I484" s="59" t="s">
        <v>1422</v>
      </c>
      <c r="J484" s="58" t="s">
        <v>2538</v>
      </c>
      <c r="K484" s="85" t="str">
        <f t="shared" si="7"/>
        <v>F</v>
      </c>
      <c r="L484">
        <v>384</v>
      </c>
    </row>
    <row r="485" spans="1:12">
      <c r="A485" s="77" t="s">
        <v>1102</v>
      </c>
      <c r="B485" s="83" t="str">
        <f>_xlfn.XLOOKUP(Tabla8[[#This Row],[Codigo Area Liquidacion]],TBLAREA[PLANTA],TBLAREA[PROG])</f>
        <v>13</v>
      </c>
      <c r="C485" s="58" t="s">
        <v>11</v>
      </c>
      <c r="D485" s="83" t="str">
        <f>Tabla8[[#This Row],[Numero Documento]]&amp;Tabla8[[#This Row],[PROG]]&amp;LEFT(Tabla8[[#This Row],[Tipo Empleado]],3)</f>
        <v>0011417563113FIJ</v>
      </c>
      <c r="E485" s="82" t="s">
        <v>226</v>
      </c>
      <c r="F485" s="58" t="s">
        <v>228</v>
      </c>
      <c r="G485" s="82" t="s">
        <v>2572</v>
      </c>
      <c r="H485" s="82" t="s">
        <v>1658</v>
      </c>
      <c r="I485" s="59" t="s">
        <v>1422</v>
      </c>
      <c r="J485" s="58" t="s">
        <v>2537</v>
      </c>
      <c r="K485" s="85" t="str">
        <f t="shared" si="7"/>
        <v>M</v>
      </c>
      <c r="L485">
        <v>420</v>
      </c>
    </row>
    <row r="486" spans="1:12">
      <c r="A486" s="77" t="s">
        <v>1982</v>
      </c>
      <c r="B486" s="83" t="str">
        <f>_xlfn.XLOOKUP(Tabla8[[#This Row],[Codigo Area Liquidacion]],TBLAREA[PLANTA],TBLAREA[PROG])</f>
        <v>13</v>
      </c>
      <c r="C486" s="58" t="s">
        <v>11</v>
      </c>
      <c r="D486" s="83" t="str">
        <f>Tabla8[[#This Row],[Numero Documento]]&amp;Tabla8[[#This Row],[PROG]]&amp;LEFT(Tabla8[[#This Row],[Tipo Empleado]],3)</f>
        <v>0011422265613FIJ</v>
      </c>
      <c r="E486" s="82" t="s">
        <v>1500</v>
      </c>
      <c r="F486" s="58" t="s">
        <v>27</v>
      </c>
      <c r="G486" s="82" t="s">
        <v>2572</v>
      </c>
      <c r="H486" s="82" t="s">
        <v>1658</v>
      </c>
      <c r="I486" s="59" t="s">
        <v>1422</v>
      </c>
      <c r="J486" s="58" t="s">
        <v>2537</v>
      </c>
      <c r="K486" s="85" t="str">
        <f t="shared" si="7"/>
        <v>M</v>
      </c>
      <c r="L486">
        <v>421</v>
      </c>
    </row>
    <row r="487" spans="1:12">
      <c r="A487" s="77" t="s">
        <v>3002</v>
      </c>
      <c r="B487" s="83" t="str">
        <f>_xlfn.XLOOKUP(Tabla8[[#This Row],[Codigo Area Liquidacion]],TBLAREA[PLANTA],TBLAREA[PROG])</f>
        <v>01</v>
      </c>
      <c r="C487" s="58" t="s">
        <v>2464</v>
      </c>
      <c r="D487" s="83" t="str">
        <f>Tabla8[[#This Row],[Numero Documento]]&amp;Tabla8[[#This Row],[PROG]]&amp;LEFT(Tabla8[[#This Row],[Tipo Empleado]],3)</f>
        <v>0011425850201EMP</v>
      </c>
      <c r="E487" s="82" t="s">
        <v>3001</v>
      </c>
      <c r="F487" s="58" t="s">
        <v>256</v>
      </c>
      <c r="G487" s="82" t="s">
        <v>2535</v>
      </c>
      <c r="H487" s="82" t="s">
        <v>1658</v>
      </c>
      <c r="I487" s="59" t="s">
        <v>1422</v>
      </c>
      <c r="J487" s="58" t="s">
        <v>2538</v>
      </c>
      <c r="K487" s="85" t="str">
        <f t="shared" si="7"/>
        <v>F</v>
      </c>
      <c r="L487">
        <v>422</v>
      </c>
    </row>
    <row r="488" spans="1:12">
      <c r="A488" s="77" t="s">
        <v>1266</v>
      </c>
      <c r="B488" s="83" t="str">
        <f>_xlfn.XLOOKUP(Tabla8[[#This Row],[Codigo Area Liquidacion]],TBLAREA[PLANTA],TBLAREA[PROG])</f>
        <v>13</v>
      </c>
      <c r="C488" s="58" t="s">
        <v>11</v>
      </c>
      <c r="D488" s="83" t="str">
        <f>Tabla8[[#This Row],[Numero Documento]]&amp;Tabla8[[#This Row],[PROG]]&amp;LEFT(Tabla8[[#This Row],[Tipo Empleado]],3)</f>
        <v>0011474266113FIJ</v>
      </c>
      <c r="E488" s="82" t="s">
        <v>139</v>
      </c>
      <c r="F488" s="58" t="s">
        <v>140</v>
      </c>
      <c r="G488" s="82" t="s">
        <v>2572</v>
      </c>
      <c r="H488" s="82" t="s">
        <v>1658</v>
      </c>
      <c r="I488" s="59" t="s">
        <v>1422</v>
      </c>
      <c r="J488" s="58" t="s">
        <v>2538</v>
      </c>
      <c r="K488" s="85" t="str">
        <f t="shared" si="7"/>
        <v>F</v>
      </c>
      <c r="L488">
        <v>430</v>
      </c>
    </row>
    <row r="489" spans="1:12">
      <c r="A489" s="77" t="s">
        <v>2890</v>
      </c>
      <c r="B489" s="83" t="str">
        <f>_xlfn.XLOOKUP(Tabla8[[#This Row],[Codigo Area Liquidacion]],TBLAREA[PLANTA],TBLAREA[PROG])</f>
        <v>01</v>
      </c>
      <c r="C489" s="58" t="s">
        <v>2464</v>
      </c>
      <c r="D489" s="83" t="str">
        <f>Tabla8[[#This Row],[Numero Documento]]&amp;Tabla8[[#This Row],[PROG]]&amp;LEFT(Tabla8[[#This Row],[Tipo Empleado]],3)</f>
        <v>0011494758301EMP</v>
      </c>
      <c r="E489" s="82" t="s">
        <v>2889</v>
      </c>
      <c r="F489" s="58" t="s">
        <v>1506</v>
      </c>
      <c r="G489" s="82" t="s">
        <v>2535</v>
      </c>
      <c r="H489" s="82" t="s">
        <v>1658</v>
      </c>
      <c r="I489" s="59" t="s">
        <v>1422</v>
      </c>
      <c r="J489" s="58" t="s">
        <v>2538</v>
      </c>
      <c r="K489" s="85" t="str">
        <f t="shared" si="7"/>
        <v>F</v>
      </c>
      <c r="L489">
        <v>437</v>
      </c>
    </row>
    <row r="490" spans="1:12">
      <c r="A490" s="77" t="s">
        <v>1183</v>
      </c>
      <c r="B490" s="83" t="str">
        <f>_xlfn.XLOOKUP(Tabla8[[#This Row],[Codigo Area Liquidacion]],TBLAREA[PLANTA],TBLAREA[PROG])</f>
        <v>13</v>
      </c>
      <c r="C490" s="58" t="s">
        <v>11</v>
      </c>
      <c r="D490" s="83" t="str">
        <f>Tabla8[[#This Row],[Numero Documento]]&amp;Tabla8[[#This Row],[PROG]]&amp;LEFT(Tabla8[[#This Row],[Tipo Empleado]],3)</f>
        <v>0011524115013FIJ</v>
      </c>
      <c r="E490" s="82" t="s">
        <v>495</v>
      </c>
      <c r="F490" s="58" t="s">
        <v>395</v>
      </c>
      <c r="G490" s="82" t="s">
        <v>2572</v>
      </c>
      <c r="H490" s="82" t="s">
        <v>1658</v>
      </c>
      <c r="I490" s="59" t="s">
        <v>1422</v>
      </c>
      <c r="J490" s="58" t="s">
        <v>2537</v>
      </c>
      <c r="K490" s="85" t="str">
        <f t="shared" si="7"/>
        <v>M</v>
      </c>
      <c r="L490">
        <v>443</v>
      </c>
    </row>
    <row r="491" spans="1:12">
      <c r="A491" s="77" t="s">
        <v>1996</v>
      </c>
      <c r="B491" s="83" t="str">
        <f>_xlfn.XLOOKUP(Tabla8[[#This Row],[Codigo Area Liquidacion]],TBLAREA[PLANTA],TBLAREA[PROG])</f>
        <v>13</v>
      </c>
      <c r="C491" s="58" t="s">
        <v>11</v>
      </c>
      <c r="D491" s="83" t="str">
        <f>Tabla8[[#This Row],[Numero Documento]]&amp;Tabla8[[#This Row],[PROG]]&amp;LEFT(Tabla8[[#This Row],[Tipo Empleado]],3)</f>
        <v>0011611101413FIJ</v>
      </c>
      <c r="E491" s="82" t="s">
        <v>2578</v>
      </c>
      <c r="F491" s="58" t="s">
        <v>10</v>
      </c>
      <c r="G491" s="82" t="s">
        <v>2572</v>
      </c>
      <c r="H491" s="82" t="s">
        <v>1658</v>
      </c>
      <c r="I491" s="59" t="s">
        <v>1422</v>
      </c>
      <c r="J491" s="58" t="s">
        <v>2538</v>
      </c>
      <c r="K491" s="85" t="str">
        <f t="shared" si="7"/>
        <v>F</v>
      </c>
      <c r="L491">
        <v>460</v>
      </c>
    </row>
    <row r="492" spans="1:12">
      <c r="A492" s="77" t="s">
        <v>1165</v>
      </c>
      <c r="B492" s="83" t="str">
        <f>_xlfn.XLOOKUP(Tabla8[[#This Row],[Codigo Area Liquidacion]],TBLAREA[PLANTA],TBLAREA[PROG])</f>
        <v>13</v>
      </c>
      <c r="C492" s="58" t="s">
        <v>11</v>
      </c>
      <c r="D492" s="83" t="str">
        <f>Tabla8[[#This Row],[Numero Documento]]&amp;Tabla8[[#This Row],[PROG]]&amp;LEFT(Tabla8[[#This Row],[Tipo Empleado]],3)</f>
        <v>0011648032813FIJ</v>
      </c>
      <c r="E492" s="82" t="s">
        <v>484</v>
      </c>
      <c r="F492" s="58" t="s">
        <v>485</v>
      </c>
      <c r="G492" s="82" t="s">
        <v>2572</v>
      </c>
      <c r="H492" s="82" t="s">
        <v>1658</v>
      </c>
      <c r="I492" s="59" t="s">
        <v>1422</v>
      </c>
      <c r="J492" s="58" t="s">
        <v>2537</v>
      </c>
      <c r="K492" s="85" t="str">
        <f t="shared" si="7"/>
        <v>M</v>
      </c>
      <c r="L492">
        <v>468</v>
      </c>
    </row>
    <row r="493" spans="1:12">
      <c r="A493" s="77" t="s">
        <v>1177</v>
      </c>
      <c r="B493" s="83" t="str">
        <f>_xlfn.XLOOKUP(Tabla8[[#This Row],[Codigo Area Liquidacion]],TBLAREA[PLANTA],TBLAREA[PROG])</f>
        <v>13</v>
      </c>
      <c r="C493" s="58" t="s">
        <v>11</v>
      </c>
      <c r="D493" s="83" t="str">
        <f>Tabla8[[#This Row],[Numero Documento]]&amp;Tabla8[[#This Row],[PROG]]&amp;LEFT(Tabla8[[#This Row],[Tipo Empleado]],3)</f>
        <v>0011681749513FIJ</v>
      </c>
      <c r="E493" s="82" t="s">
        <v>489</v>
      </c>
      <c r="F493" s="58" t="s">
        <v>490</v>
      </c>
      <c r="G493" s="82" t="s">
        <v>2572</v>
      </c>
      <c r="H493" s="82" t="s">
        <v>1658</v>
      </c>
      <c r="I493" s="59" t="s">
        <v>1422</v>
      </c>
      <c r="J493" s="58" t="s">
        <v>2537</v>
      </c>
      <c r="K493" s="85" t="str">
        <f t="shared" si="7"/>
        <v>M</v>
      </c>
      <c r="L493">
        <v>479</v>
      </c>
    </row>
    <row r="494" spans="1:12">
      <c r="A494" s="77" t="s">
        <v>1958</v>
      </c>
      <c r="B494" s="83" t="str">
        <f>_xlfn.XLOOKUP(Tabla8[[#This Row],[Codigo Area Liquidacion]],TBLAREA[PLANTA],TBLAREA[PROG])</f>
        <v>13</v>
      </c>
      <c r="C494" s="58" t="s">
        <v>11</v>
      </c>
      <c r="D494" s="83" t="str">
        <f>Tabla8[[#This Row],[Numero Documento]]&amp;Tabla8[[#This Row],[PROG]]&amp;LEFT(Tabla8[[#This Row],[Tipo Empleado]],3)</f>
        <v>0011760613713FIJ</v>
      </c>
      <c r="E494" s="82" t="s">
        <v>481</v>
      </c>
      <c r="F494" s="58" t="s">
        <v>942</v>
      </c>
      <c r="G494" s="82" t="s">
        <v>2572</v>
      </c>
      <c r="H494" s="82" t="s">
        <v>1658</v>
      </c>
      <c r="I494" s="59" t="s">
        <v>1422</v>
      </c>
      <c r="J494" s="58" t="s">
        <v>2537</v>
      </c>
      <c r="K494" s="85" t="str">
        <f t="shared" si="7"/>
        <v>M</v>
      </c>
      <c r="L494">
        <v>501</v>
      </c>
    </row>
    <row r="495" spans="1:12">
      <c r="A495" s="77" t="s">
        <v>2017</v>
      </c>
      <c r="B495" s="83" t="str">
        <f>_xlfn.XLOOKUP(Tabla8[[#This Row],[Codigo Area Liquidacion]],TBLAREA[PLANTA],TBLAREA[PROG])</f>
        <v>13</v>
      </c>
      <c r="C495" s="58" t="s">
        <v>11</v>
      </c>
      <c r="D495" s="83" t="str">
        <f>Tabla8[[#This Row],[Numero Documento]]&amp;Tabla8[[#This Row],[PROG]]&amp;LEFT(Tabla8[[#This Row],[Tipo Empleado]],3)</f>
        <v>0011761919713FIJ</v>
      </c>
      <c r="E495" s="82" t="s">
        <v>1502</v>
      </c>
      <c r="F495" s="58" t="s">
        <v>10</v>
      </c>
      <c r="G495" s="82" t="s">
        <v>2572</v>
      </c>
      <c r="H495" s="82" t="s">
        <v>1658</v>
      </c>
      <c r="I495" s="59" t="s">
        <v>1422</v>
      </c>
      <c r="J495" s="58" t="s">
        <v>2538</v>
      </c>
      <c r="K495" s="85" t="str">
        <f t="shared" si="7"/>
        <v>F</v>
      </c>
      <c r="L495">
        <v>502</v>
      </c>
    </row>
    <row r="496" spans="1:12">
      <c r="A496" s="77" t="s">
        <v>1978</v>
      </c>
      <c r="B496" s="83" t="str">
        <f>_xlfn.XLOOKUP(Tabla8[[#This Row],[Codigo Area Liquidacion]],TBLAREA[PLANTA],TBLAREA[PROG])</f>
        <v>13</v>
      </c>
      <c r="C496" s="58" t="s">
        <v>11</v>
      </c>
      <c r="D496" s="83" t="str">
        <f>Tabla8[[#This Row],[Numero Documento]]&amp;Tabla8[[#This Row],[PROG]]&amp;LEFT(Tabla8[[#This Row],[Tipo Empleado]],3)</f>
        <v>0011795107913FIJ</v>
      </c>
      <c r="E496" s="82" t="s">
        <v>505</v>
      </c>
      <c r="F496" s="58" t="s">
        <v>27</v>
      </c>
      <c r="G496" s="82" t="s">
        <v>2572</v>
      </c>
      <c r="H496" s="82" t="s">
        <v>1658</v>
      </c>
      <c r="I496" s="59" t="s">
        <v>1422</v>
      </c>
      <c r="J496" s="58" t="s">
        <v>2537</v>
      </c>
      <c r="K496" s="85" t="str">
        <f t="shared" si="7"/>
        <v>M</v>
      </c>
      <c r="L496">
        <v>517</v>
      </c>
    </row>
    <row r="497" spans="1:12">
      <c r="A497" s="77" t="s">
        <v>1977</v>
      </c>
      <c r="B497" s="83" t="str">
        <f>_xlfn.XLOOKUP(Tabla8[[#This Row],[Codigo Area Liquidacion]],TBLAREA[PLANTA],TBLAREA[PROG])</f>
        <v>13</v>
      </c>
      <c r="C497" s="58" t="s">
        <v>11</v>
      </c>
      <c r="D497" s="83" t="str">
        <f>Tabla8[[#This Row],[Numero Documento]]&amp;Tabla8[[#This Row],[PROG]]&amp;LEFT(Tabla8[[#This Row],[Tipo Empleado]],3)</f>
        <v>0011892348113FIJ</v>
      </c>
      <c r="E497" s="82" t="s">
        <v>503</v>
      </c>
      <c r="F497" s="58" t="s">
        <v>95</v>
      </c>
      <c r="G497" s="82" t="s">
        <v>2572</v>
      </c>
      <c r="H497" s="82" t="s">
        <v>1658</v>
      </c>
      <c r="I497" s="59" t="s">
        <v>1422</v>
      </c>
      <c r="J497" s="58" t="s">
        <v>2537</v>
      </c>
      <c r="K497" s="85" t="str">
        <f t="shared" si="7"/>
        <v>M</v>
      </c>
      <c r="L497">
        <v>551</v>
      </c>
    </row>
    <row r="498" spans="1:12">
      <c r="A498" s="77" t="s">
        <v>2971</v>
      </c>
      <c r="B498" s="83" t="str">
        <f>_xlfn.XLOOKUP(Tabla8[[#This Row],[Codigo Area Liquidacion]],TBLAREA[PLANTA],TBLAREA[PROG])</f>
        <v>01</v>
      </c>
      <c r="C498" s="58" t="s">
        <v>2464</v>
      </c>
      <c r="D498" s="83" t="str">
        <f>Tabla8[[#This Row],[Numero Documento]]&amp;Tabla8[[#This Row],[PROG]]&amp;LEFT(Tabla8[[#This Row],[Tipo Empleado]],3)</f>
        <v>0011892817501EMP</v>
      </c>
      <c r="E498" s="82" t="s">
        <v>2970</v>
      </c>
      <c r="F498" s="58" t="s">
        <v>991</v>
      </c>
      <c r="G498" s="82" t="s">
        <v>2535</v>
      </c>
      <c r="H498" s="82" t="s">
        <v>1658</v>
      </c>
      <c r="I498" s="59" t="s">
        <v>1422</v>
      </c>
      <c r="J498" s="58" t="s">
        <v>2538</v>
      </c>
      <c r="K498" s="85" t="str">
        <f t="shared" si="7"/>
        <v>F</v>
      </c>
      <c r="L498">
        <v>552</v>
      </c>
    </row>
    <row r="499" spans="1:12">
      <c r="A499" s="77" t="s">
        <v>1984</v>
      </c>
      <c r="B499" s="83" t="str">
        <f>_xlfn.XLOOKUP(Tabla8[[#This Row],[Codigo Area Liquidacion]],TBLAREA[PLANTA],TBLAREA[PROG])</f>
        <v>13</v>
      </c>
      <c r="C499" s="58" t="s">
        <v>11</v>
      </c>
      <c r="D499" s="83" t="str">
        <f>Tabla8[[#This Row],[Numero Documento]]&amp;Tabla8[[#This Row],[PROG]]&amp;LEFT(Tabla8[[#This Row],[Tipo Empleado]],3)</f>
        <v>0011946116813FIJ</v>
      </c>
      <c r="E499" s="82" t="s">
        <v>1509</v>
      </c>
      <c r="F499" s="58" t="s">
        <v>27</v>
      </c>
      <c r="G499" s="82" t="s">
        <v>2572</v>
      </c>
      <c r="H499" s="82" t="s">
        <v>1658</v>
      </c>
      <c r="I499" s="59" t="s">
        <v>1422</v>
      </c>
      <c r="J499" s="58" t="s">
        <v>2537</v>
      </c>
      <c r="K499" s="85" t="str">
        <f t="shared" si="7"/>
        <v>M</v>
      </c>
      <c r="L499">
        <v>567</v>
      </c>
    </row>
    <row r="500" spans="1:12">
      <c r="A500" s="77" t="s">
        <v>1959</v>
      </c>
      <c r="B500" s="83" t="str">
        <f>_xlfn.XLOOKUP(Tabla8[[#This Row],[Codigo Area Liquidacion]],TBLAREA[PLANTA],TBLAREA[PROG])</f>
        <v>13</v>
      </c>
      <c r="C500" s="58" t="s">
        <v>11</v>
      </c>
      <c r="D500" s="83" t="str">
        <f>Tabla8[[#This Row],[Numero Documento]]&amp;Tabla8[[#This Row],[PROG]]&amp;LEFT(Tabla8[[#This Row],[Tipo Empleado]],3)</f>
        <v>0020045549113FIJ</v>
      </c>
      <c r="E500" s="82" t="s">
        <v>483</v>
      </c>
      <c r="F500" s="58" t="s">
        <v>27</v>
      </c>
      <c r="G500" s="82" t="s">
        <v>2572</v>
      </c>
      <c r="H500" s="82" t="s">
        <v>1658</v>
      </c>
      <c r="I500" s="59" t="s">
        <v>1422</v>
      </c>
      <c r="J500" s="58" t="s">
        <v>2537</v>
      </c>
      <c r="K500" s="85" t="str">
        <f t="shared" si="7"/>
        <v>M</v>
      </c>
      <c r="L500">
        <v>572</v>
      </c>
    </row>
    <row r="501" spans="1:12">
      <c r="A501" s="77" t="s">
        <v>1972</v>
      </c>
      <c r="B501" s="83" t="str">
        <f>_xlfn.XLOOKUP(Tabla8[[#This Row],[Codigo Area Liquidacion]],TBLAREA[PLANTA],TBLAREA[PROG])</f>
        <v>13</v>
      </c>
      <c r="C501" s="58" t="s">
        <v>11</v>
      </c>
      <c r="D501" s="83" t="str">
        <f>Tabla8[[#This Row],[Numero Documento]]&amp;Tabla8[[#This Row],[PROG]]&amp;LEFT(Tabla8[[#This Row],[Tipo Empleado]],3)</f>
        <v>0020045551713FIJ</v>
      </c>
      <c r="E501" s="82" t="s">
        <v>498</v>
      </c>
      <c r="F501" s="58" t="s">
        <v>27</v>
      </c>
      <c r="G501" s="82" t="s">
        <v>2572</v>
      </c>
      <c r="H501" s="82" t="s">
        <v>1658</v>
      </c>
      <c r="I501" s="59" t="s">
        <v>1422</v>
      </c>
      <c r="J501" s="58" t="s">
        <v>2537</v>
      </c>
      <c r="K501" s="85" t="str">
        <f t="shared" si="7"/>
        <v>M</v>
      </c>
      <c r="L501">
        <v>573</v>
      </c>
    </row>
    <row r="502" spans="1:12">
      <c r="A502" s="77" t="s">
        <v>1239</v>
      </c>
      <c r="B502" s="83" t="str">
        <f>_xlfn.XLOOKUP(Tabla8[[#This Row],[Codigo Area Liquidacion]],TBLAREA[PLANTA],TBLAREA[PROG])</f>
        <v>13</v>
      </c>
      <c r="C502" s="58" t="s">
        <v>11</v>
      </c>
      <c r="D502" s="83" t="str">
        <f>Tabla8[[#This Row],[Numero Documento]]&amp;Tabla8[[#This Row],[PROG]]&amp;LEFT(Tabla8[[#This Row],[Tipo Empleado]],3)</f>
        <v>0020045932913FIJ</v>
      </c>
      <c r="E502" s="82" t="s">
        <v>523</v>
      </c>
      <c r="F502" s="58" t="s">
        <v>27</v>
      </c>
      <c r="G502" s="82" t="s">
        <v>2572</v>
      </c>
      <c r="H502" s="82" t="s">
        <v>1658</v>
      </c>
      <c r="I502" s="59" t="s">
        <v>1422</v>
      </c>
      <c r="J502" s="58" t="s">
        <v>2537</v>
      </c>
      <c r="K502" s="85" t="str">
        <f t="shared" si="7"/>
        <v>M</v>
      </c>
      <c r="L502">
        <v>574</v>
      </c>
    </row>
    <row r="503" spans="1:12">
      <c r="A503" s="77" t="s">
        <v>1980</v>
      </c>
      <c r="B503" s="83" t="str">
        <f>_xlfn.XLOOKUP(Tabla8[[#This Row],[Codigo Area Liquidacion]],TBLAREA[PLANTA],TBLAREA[PROG])</f>
        <v>13</v>
      </c>
      <c r="C503" s="58" t="s">
        <v>11</v>
      </c>
      <c r="D503" s="83" t="str">
        <f>Tabla8[[#This Row],[Numero Documento]]&amp;Tabla8[[#This Row],[PROG]]&amp;LEFT(Tabla8[[#This Row],[Tipo Empleado]],3)</f>
        <v>0020126062713FIJ</v>
      </c>
      <c r="E503" s="82" t="s">
        <v>507</v>
      </c>
      <c r="F503" s="58" t="s">
        <v>27</v>
      </c>
      <c r="G503" s="82" t="s">
        <v>2572</v>
      </c>
      <c r="H503" s="82" t="s">
        <v>1658</v>
      </c>
      <c r="I503" s="59" t="s">
        <v>1422</v>
      </c>
      <c r="J503" s="58" t="s">
        <v>2537</v>
      </c>
      <c r="K503" s="85" t="str">
        <f t="shared" si="7"/>
        <v>M</v>
      </c>
      <c r="L503">
        <v>578</v>
      </c>
    </row>
    <row r="504" spans="1:12">
      <c r="A504" s="77" t="s">
        <v>2268</v>
      </c>
      <c r="B504" s="83" t="str">
        <f>_xlfn.XLOOKUP(Tabla8[[#This Row],[Codigo Area Liquidacion]],TBLAREA[PLANTA],TBLAREA[PROG])</f>
        <v>01</v>
      </c>
      <c r="C504" s="58" t="s">
        <v>2464</v>
      </c>
      <c r="D504" s="83" t="str">
        <f>Tabla8[[#This Row],[Numero Documento]]&amp;Tabla8[[#This Row],[PROG]]&amp;LEFT(Tabla8[[#This Row],[Tipo Empleado]],3)</f>
        <v>0020144258901EMP</v>
      </c>
      <c r="E504" s="82" t="s">
        <v>1620</v>
      </c>
      <c r="F504" s="58" t="s">
        <v>100</v>
      </c>
      <c r="G504" s="82" t="s">
        <v>2535</v>
      </c>
      <c r="H504" s="82" t="s">
        <v>1658</v>
      </c>
      <c r="I504" s="59" t="s">
        <v>1422</v>
      </c>
      <c r="J504" s="58" t="s">
        <v>2538</v>
      </c>
      <c r="K504" s="85" t="str">
        <f t="shared" si="7"/>
        <v>F</v>
      </c>
      <c r="L504">
        <v>579</v>
      </c>
    </row>
    <row r="505" spans="1:12">
      <c r="A505" s="77" t="s">
        <v>1965</v>
      </c>
      <c r="B505" s="83" t="str">
        <f>_xlfn.XLOOKUP(Tabla8[[#This Row],[Codigo Area Liquidacion]],TBLAREA[PLANTA],TBLAREA[PROG])</f>
        <v>13</v>
      </c>
      <c r="C505" s="58" t="s">
        <v>11</v>
      </c>
      <c r="D505" s="83" t="str">
        <f>Tabla8[[#This Row],[Numero Documento]]&amp;Tabla8[[#This Row],[PROG]]&amp;LEFT(Tabla8[[#This Row],[Tipo Empleado]],3)</f>
        <v>0130025572413FIJ</v>
      </c>
      <c r="E505" s="82" t="s">
        <v>1517</v>
      </c>
      <c r="F505" s="58" t="s">
        <v>27</v>
      </c>
      <c r="G505" s="82" t="s">
        <v>2572</v>
      </c>
      <c r="H505" s="82" t="s">
        <v>1658</v>
      </c>
      <c r="I505" s="59" t="s">
        <v>1422</v>
      </c>
      <c r="J505" s="58" t="s">
        <v>2537</v>
      </c>
      <c r="K505" s="85" t="str">
        <f t="shared" si="7"/>
        <v>M</v>
      </c>
      <c r="L505">
        <v>635</v>
      </c>
    </row>
    <row r="506" spans="1:12">
      <c r="A506" s="77" t="s">
        <v>2018</v>
      </c>
      <c r="B506" s="83" t="str">
        <f>_xlfn.XLOOKUP(Tabla8[[#This Row],[Codigo Area Liquidacion]],TBLAREA[PLANTA],TBLAREA[PROG])</f>
        <v>13</v>
      </c>
      <c r="C506" s="58" t="s">
        <v>11</v>
      </c>
      <c r="D506" s="83" t="str">
        <f>Tabla8[[#This Row],[Numero Documento]]&amp;Tabla8[[#This Row],[PROG]]&amp;LEFT(Tabla8[[#This Row],[Tipo Empleado]],3)</f>
        <v>0310285647713FIJ</v>
      </c>
      <c r="E506" s="82" t="s">
        <v>536</v>
      </c>
      <c r="F506" s="58" t="s">
        <v>8</v>
      </c>
      <c r="G506" s="82" t="s">
        <v>2572</v>
      </c>
      <c r="H506" s="82" t="s">
        <v>1658</v>
      </c>
      <c r="I506" s="59" t="s">
        <v>1422</v>
      </c>
      <c r="J506" s="58" t="s">
        <v>2538</v>
      </c>
      <c r="K506" s="85" t="str">
        <f t="shared" si="7"/>
        <v>F</v>
      </c>
      <c r="L506">
        <v>767</v>
      </c>
    </row>
    <row r="507" spans="1:12">
      <c r="A507" s="77" t="s">
        <v>1994</v>
      </c>
      <c r="B507" s="83" t="str">
        <f>_xlfn.XLOOKUP(Tabla8[[#This Row],[Codigo Area Liquidacion]],TBLAREA[PLANTA],TBLAREA[PROG])</f>
        <v>13</v>
      </c>
      <c r="C507" s="58" t="s">
        <v>11</v>
      </c>
      <c r="D507" s="83" t="str">
        <f>Tabla8[[#This Row],[Numero Documento]]&amp;Tabla8[[#This Row],[PROG]]&amp;LEFT(Tabla8[[#This Row],[Tipo Empleado]],3)</f>
        <v>0310377971013FIJ</v>
      </c>
      <c r="E507" s="82" t="s">
        <v>518</v>
      </c>
      <c r="F507" s="58" t="s">
        <v>179</v>
      </c>
      <c r="G507" s="82" t="s">
        <v>2572</v>
      </c>
      <c r="H507" s="82" t="s">
        <v>1658</v>
      </c>
      <c r="I507" s="59" t="s">
        <v>1422</v>
      </c>
      <c r="J507" s="58" t="s">
        <v>2538</v>
      </c>
      <c r="K507" s="85" t="str">
        <f t="shared" si="7"/>
        <v>F</v>
      </c>
      <c r="L507">
        <v>782</v>
      </c>
    </row>
    <row r="508" spans="1:12">
      <c r="A508" s="77" t="s">
        <v>2009</v>
      </c>
      <c r="B508" s="83" t="str">
        <f>_xlfn.XLOOKUP(Tabla8[[#This Row],[Codigo Area Liquidacion]],TBLAREA[PLANTA],TBLAREA[PROG])</f>
        <v>13</v>
      </c>
      <c r="C508" s="58" t="s">
        <v>11</v>
      </c>
      <c r="D508" s="83" t="str">
        <f>Tabla8[[#This Row],[Numero Documento]]&amp;Tabla8[[#This Row],[PROG]]&amp;LEFT(Tabla8[[#This Row],[Tipo Empleado]],3)</f>
        <v>0370007995113FIJ</v>
      </c>
      <c r="E508" s="82" t="s">
        <v>531</v>
      </c>
      <c r="F508" s="58" t="s">
        <v>506</v>
      </c>
      <c r="G508" s="82" t="s">
        <v>2572</v>
      </c>
      <c r="H508" s="82" t="s">
        <v>1658</v>
      </c>
      <c r="I508" s="59" t="s">
        <v>1422</v>
      </c>
      <c r="J508" s="58" t="s">
        <v>2537</v>
      </c>
      <c r="K508" s="85" t="str">
        <f t="shared" si="7"/>
        <v>M</v>
      </c>
      <c r="L508">
        <v>816</v>
      </c>
    </row>
    <row r="509" spans="1:12">
      <c r="A509" s="77" t="s">
        <v>1997</v>
      </c>
      <c r="B509" s="83" t="str">
        <f>_xlfn.XLOOKUP(Tabla8[[#This Row],[Codigo Area Liquidacion]],TBLAREA[PLANTA],TBLAREA[PROG])</f>
        <v>13</v>
      </c>
      <c r="C509" s="58" t="s">
        <v>11</v>
      </c>
      <c r="D509" s="83" t="str">
        <f>Tabla8[[#This Row],[Numero Documento]]&amp;Tabla8[[#This Row],[PROG]]&amp;LEFT(Tabla8[[#This Row],[Tipo Empleado]],3)</f>
        <v>0370082513013FIJ</v>
      </c>
      <c r="E509" s="82" t="s">
        <v>522</v>
      </c>
      <c r="F509" s="58" t="s">
        <v>10</v>
      </c>
      <c r="G509" s="82" t="s">
        <v>2572</v>
      </c>
      <c r="H509" s="82" t="s">
        <v>1658</v>
      </c>
      <c r="I509" s="59" t="s">
        <v>1422</v>
      </c>
      <c r="J509" s="58" t="s">
        <v>2538</v>
      </c>
      <c r="K509" s="85" t="str">
        <f t="shared" si="7"/>
        <v>F</v>
      </c>
      <c r="L509">
        <v>821</v>
      </c>
    </row>
    <row r="510" spans="1:12">
      <c r="A510" s="77" t="s">
        <v>1963</v>
      </c>
      <c r="B510" s="83" t="str">
        <f>_xlfn.XLOOKUP(Tabla8[[#This Row],[Codigo Area Liquidacion]],TBLAREA[PLANTA],TBLAREA[PROG])</f>
        <v>13</v>
      </c>
      <c r="C510" s="58" t="s">
        <v>11</v>
      </c>
      <c r="D510" s="83" t="str">
        <f>Tabla8[[#This Row],[Numero Documento]]&amp;Tabla8[[#This Row],[PROG]]&amp;LEFT(Tabla8[[#This Row],[Tipo Empleado]],3)</f>
        <v>0400001497913FIJ</v>
      </c>
      <c r="E510" s="82" t="s">
        <v>1019</v>
      </c>
      <c r="F510" s="58" t="s">
        <v>127</v>
      </c>
      <c r="G510" s="82" t="s">
        <v>2572</v>
      </c>
      <c r="H510" s="82" t="s">
        <v>1658</v>
      </c>
      <c r="I510" s="59" t="s">
        <v>1422</v>
      </c>
      <c r="J510" s="58" t="s">
        <v>2537</v>
      </c>
      <c r="K510" s="85" t="str">
        <f t="shared" si="7"/>
        <v>M</v>
      </c>
      <c r="L510">
        <v>828</v>
      </c>
    </row>
    <row r="511" spans="1:12">
      <c r="A511" s="77" t="s">
        <v>2011</v>
      </c>
      <c r="B511" s="83" t="str">
        <f>_xlfn.XLOOKUP(Tabla8[[#This Row],[Codigo Area Liquidacion]],TBLAREA[PLANTA],TBLAREA[PROG])</f>
        <v>13</v>
      </c>
      <c r="C511" s="58" t="s">
        <v>11</v>
      </c>
      <c r="D511" s="83" t="str">
        <f>Tabla8[[#This Row],[Numero Documento]]&amp;Tabla8[[#This Row],[PROG]]&amp;LEFT(Tabla8[[#This Row],[Tipo Empleado]],3)</f>
        <v>0400001570313FIJ</v>
      </c>
      <c r="E511" s="82" t="s">
        <v>535</v>
      </c>
      <c r="F511" s="58" t="s">
        <v>95</v>
      </c>
      <c r="G511" s="82" t="s">
        <v>2572</v>
      </c>
      <c r="H511" s="82" t="s">
        <v>1658</v>
      </c>
      <c r="I511" s="59" t="s">
        <v>1422</v>
      </c>
      <c r="J511" s="58" t="s">
        <v>2537</v>
      </c>
      <c r="K511" s="85" t="str">
        <f t="shared" si="7"/>
        <v>M</v>
      </c>
      <c r="L511">
        <v>829</v>
      </c>
    </row>
    <row r="512" spans="1:12">
      <c r="A512" s="77" t="s">
        <v>2002</v>
      </c>
      <c r="B512" s="83" t="str">
        <f>_xlfn.XLOOKUP(Tabla8[[#This Row],[Codigo Area Liquidacion]],TBLAREA[PLANTA],TBLAREA[PROG])</f>
        <v>13</v>
      </c>
      <c r="C512" s="58" t="s">
        <v>11</v>
      </c>
      <c r="D512" s="83" t="str">
        <f>Tabla8[[#This Row],[Numero Documento]]&amp;Tabla8[[#This Row],[PROG]]&amp;LEFT(Tabla8[[#This Row],[Tipo Empleado]],3)</f>
        <v>0400001601613FIJ</v>
      </c>
      <c r="E512" s="82" t="s">
        <v>1028</v>
      </c>
      <c r="F512" s="58" t="s">
        <v>127</v>
      </c>
      <c r="G512" s="82" t="s">
        <v>2572</v>
      </c>
      <c r="H512" s="82" t="s">
        <v>1658</v>
      </c>
      <c r="I512" s="59" t="s">
        <v>1422</v>
      </c>
      <c r="J512" s="58" t="s">
        <v>2537</v>
      </c>
      <c r="K512" s="85" t="str">
        <f t="shared" si="7"/>
        <v>M</v>
      </c>
      <c r="L512">
        <v>830</v>
      </c>
    </row>
    <row r="513" spans="1:12">
      <c r="A513" s="77" t="s">
        <v>2015</v>
      </c>
      <c r="B513" s="83" t="str">
        <f>_xlfn.XLOOKUP(Tabla8[[#This Row],[Codigo Area Liquidacion]],TBLAREA[PLANTA],TBLAREA[PROG])</f>
        <v>13</v>
      </c>
      <c r="C513" s="58" t="s">
        <v>11</v>
      </c>
      <c r="D513" s="83" t="str">
        <f>Tabla8[[#This Row],[Numero Documento]]&amp;Tabla8[[#This Row],[PROG]]&amp;LEFT(Tabla8[[#This Row],[Tipo Empleado]],3)</f>
        <v>0400001791513FIJ</v>
      </c>
      <c r="E513" s="82" t="s">
        <v>1030</v>
      </c>
      <c r="F513" s="58" t="s">
        <v>10</v>
      </c>
      <c r="G513" s="82" t="s">
        <v>2572</v>
      </c>
      <c r="H513" s="82" t="s">
        <v>1658</v>
      </c>
      <c r="I513" s="59" t="s">
        <v>1422</v>
      </c>
      <c r="J513" s="58" t="s">
        <v>2538</v>
      </c>
      <c r="K513" s="85" t="str">
        <f t="shared" si="7"/>
        <v>F</v>
      </c>
      <c r="L513">
        <v>831</v>
      </c>
    </row>
    <row r="514" spans="1:12">
      <c r="A514" s="77" t="s">
        <v>1966</v>
      </c>
      <c r="B514" s="83" t="str">
        <f>_xlfn.XLOOKUP(Tabla8[[#This Row],[Codigo Area Liquidacion]],TBLAREA[PLANTA],TBLAREA[PROG])</f>
        <v>13</v>
      </c>
      <c r="C514" s="58" t="s">
        <v>11</v>
      </c>
      <c r="D514" s="83" t="str">
        <f>Tabla8[[#This Row],[Numero Documento]]&amp;Tabla8[[#This Row],[PROG]]&amp;LEFT(Tabla8[[#This Row],[Tipo Empleado]],3)</f>
        <v>0400001792313FIJ</v>
      </c>
      <c r="E514" s="82" t="s">
        <v>1021</v>
      </c>
      <c r="F514" s="58" t="s">
        <v>378</v>
      </c>
      <c r="G514" s="82" t="s">
        <v>2572</v>
      </c>
      <c r="H514" s="82" t="s">
        <v>1658</v>
      </c>
      <c r="I514" s="59" t="s">
        <v>1422</v>
      </c>
      <c r="J514" s="58" t="s">
        <v>2537</v>
      </c>
      <c r="K514" s="85" t="str">
        <f t="shared" si="7"/>
        <v>M</v>
      </c>
      <c r="L514">
        <v>832</v>
      </c>
    </row>
    <row r="515" spans="1:12">
      <c r="A515" s="77" t="s">
        <v>2005</v>
      </c>
      <c r="B515" s="83" t="str">
        <f>_xlfn.XLOOKUP(Tabla8[[#This Row],[Codigo Area Liquidacion]],TBLAREA[PLANTA],TBLAREA[PROG])</f>
        <v>13</v>
      </c>
      <c r="C515" s="58" t="s">
        <v>11</v>
      </c>
      <c r="D515" s="83" t="str">
        <f>Tabla8[[#This Row],[Numero Documento]]&amp;Tabla8[[#This Row],[PROG]]&amp;LEFT(Tabla8[[#This Row],[Tipo Empleado]],3)</f>
        <v>0400007483313FIJ</v>
      </c>
      <c r="E515" s="82" t="s">
        <v>530</v>
      </c>
      <c r="F515" s="58" t="s">
        <v>127</v>
      </c>
      <c r="G515" s="82" t="s">
        <v>2572</v>
      </c>
      <c r="H515" s="82" t="s">
        <v>1658</v>
      </c>
      <c r="I515" s="59" t="s">
        <v>1422</v>
      </c>
      <c r="J515" s="58" t="s">
        <v>2537</v>
      </c>
      <c r="K515" s="85" t="str">
        <f t="shared" si="7"/>
        <v>M</v>
      </c>
      <c r="L515">
        <v>833</v>
      </c>
    </row>
    <row r="516" spans="1:12">
      <c r="A516" s="80" t="s">
        <v>1976</v>
      </c>
      <c r="B516" s="83" t="str">
        <f>_xlfn.XLOOKUP(Tabla8[[#This Row],[Codigo Area Liquidacion]],TBLAREA[PLANTA],TBLAREA[PROG])</f>
        <v>13</v>
      </c>
      <c r="C516" s="58" t="s">
        <v>11</v>
      </c>
      <c r="D516" s="83" t="str">
        <f>Tabla8[[#This Row],[Numero Documento]]&amp;Tabla8[[#This Row],[PROG]]&amp;LEFT(Tabla8[[#This Row],[Tipo Empleado]],3)</f>
        <v>0400009152213FIJ</v>
      </c>
      <c r="E516" s="82" t="s">
        <v>1364</v>
      </c>
      <c r="F516" s="58" t="s">
        <v>27</v>
      </c>
      <c r="G516" s="82" t="s">
        <v>2572</v>
      </c>
      <c r="H516" s="82" t="s">
        <v>1658</v>
      </c>
      <c r="I516" s="59" t="s">
        <v>1422</v>
      </c>
      <c r="J516" s="58" t="s">
        <v>2537</v>
      </c>
      <c r="K516" s="85" t="str">
        <f t="shared" ref="K516:K579" si="8">LEFT(J516,1)</f>
        <v>M</v>
      </c>
      <c r="L516">
        <v>834</v>
      </c>
    </row>
    <row r="517" spans="1:12">
      <c r="A517" s="77" t="s">
        <v>1999</v>
      </c>
      <c r="B517" s="83" t="str">
        <f>_xlfn.XLOOKUP(Tabla8[[#This Row],[Codigo Area Liquidacion]],TBLAREA[PLANTA],TBLAREA[PROG])</f>
        <v>13</v>
      </c>
      <c r="C517" s="58" t="s">
        <v>11</v>
      </c>
      <c r="D517" s="83" t="str">
        <f>Tabla8[[#This Row],[Numero Documento]]&amp;Tabla8[[#This Row],[PROG]]&amp;LEFT(Tabla8[[#This Row],[Tipo Empleado]],3)</f>
        <v>0400010417613FIJ</v>
      </c>
      <c r="E517" s="82" t="s">
        <v>1026</v>
      </c>
      <c r="F517" s="58" t="s">
        <v>1027</v>
      </c>
      <c r="G517" s="82" t="s">
        <v>2572</v>
      </c>
      <c r="H517" s="82" t="s">
        <v>1658</v>
      </c>
      <c r="I517" s="59" t="s">
        <v>1422</v>
      </c>
      <c r="J517" s="58" t="s">
        <v>2537</v>
      </c>
      <c r="K517" s="85" t="str">
        <f t="shared" si="8"/>
        <v>M</v>
      </c>
      <c r="L517">
        <v>835</v>
      </c>
    </row>
    <row r="518" spans="1:12">
      <c r="A518" s="77" t="s">
        <v>1979</v>
      </c>
      <c r="B518" s="83" t="str">
        <f>_xlfn.XLOOKUP(Tabla8[[#This Row],[Codigo Area Liquidacion]],TBLAREA[PLANTA],TBLAREA[PROG])</f>
        <v>13</v>
      </c>
      <c r="C518" s="58" t="s">
        <v>11</v>
      </c>
      <c r="D518" s="83" t="str">
        <f>Tabla8[[#This Row],[Numero Documento]]&amp;Tabla8[[#This Row],[PROG]]&amp;LEFT(Tabla8[[#This Row],[Tipo Empleado]],3)</f>
        <v>0400010904313FIJ</v>
      </c>
      <c r="E518" s="82" t="s">
        <v>1024</v>
      </c>
      <c r="F518" s="58" t="s">
        <v>344</v>
      </c>
      <c r="G518" s="82" t="s">
        <v>2572</v>
      </c>
      <c r="H518" s="82" t="s">
        <v>1658</v>
      </c>
      <c r="I518" s="59" t="s">
        <v>1422</v>
      </c>
      <c r="J518" s="58" t="s">
        <v>2538</v>
      </c>
      <c r="K518" s="85" t="str">
        <f t="shared" si="8"/>
        <v>F</v>
      </c>
      <c r="L518">
        <v>836</v>
      </c>
    </row>
    <row r="519" spans="1:12">
      <c r="A519" s="77" t="s">
        <v>1961</v>
      </c>
      <c r="B519" s="83" t="str">
        <f>_xlfn.XLOOKUP(Tabla8[[#This Row],[Codigo Area Liquidacion]],TBLAREA[PLANTA],TBLAREA[PROG])</f>
        <v>13</v>
      </c>
      <c r="C519" s="58" t="s">
        <v>11</v>
      </c>
      <c r="D519" s="83" t="str">
        <f>Tabla8[[#This Row],[Numero Documento]]&amp;Tabla8[[#This Row],[PROG]]&amp;LEFT(Tabla8[[#This Row],[Tipo Empleado]],3)</f>
        <v>0400011669113FIJ</v>
      </c>
      <c r="E519" s="82" t="s">
        <v>1018</v>
      </c>
      <c r="F519" s="58" t="s">
        <v>8</v>
      </c>
      <c r="G519" s="82" t="s">
        <v>2572</v>
      </c>
      <c r="H519" s="82" t="s">
        <v>1658</v>
      </c>
      <c r="I519" s="59" t="s">
        <v>1422</v>
      </c>
      <c r="J519" s="58" t="s">
        <v>2538</v>
      </c>
      <c r="K519" s="85" t="str">
        <f t="shared" si="8"/>
        <v>F</v>
      </c>
      <c r="L519">
        <v>837</v>
      </c>
    </row>
    <row r="520" spans="1:12">
      <c r="A520" s="77" t="s">
        <v>1993</v>
      </c>
      <c r="B520" s="83" t="str">
        <f>_xlfn.XLOOKUP(Tabla8[[#This Row],[Codigo Area Liquidacion]],TBLAREA[PLANTA],TBLAREA[PROG])</f>
        <v>13</v>
      </c>
      <c r="C520" s="58" t="s">
        <v>11</v>
      </c>
      <c r="D520" s="83" t="str">
        <f>Tabla8[[#This Row],[Numero Documento]]&amp;Tabla8[[#This Row],[PROG]]&amp;LEFT(Tabla8[[#This Row],[Tipo Empleado]],3)</f>
        <v>0400012494313FIJ</v>
      </c>
      <c r="E520" s="82" t="s">
        <v>1025</v>
      </c>
      <c r="F520" s="58" t="s">
        <v>8</v>
      </c>
      <c r="G520" s="82" t="s">
        <v>2572</v>
      </c>
      <c r="H520" s="82" t="s">
        <v>1658</v>
      </c>
      <c r="I520" s="59" t="s">
        <v>1422</v>
      </c>
      <c r="J520" s="58" t="s">
        <v>2538</v>
      </c>
      <c r="K520" s="85" t="str">
        <f t="shared" si="8"/>
        <v>F</v>
      </c>
      <c r="L520">
        <v>838</v>
      </c>
    </row>
    <row r="521" spans="1:12">
      <c r="A521" s="77" t="s">
        <v>2006</v>
      </c>
      <c r="B521" s="83" t="str">
        <f>_xlfn.XLOOKUP(Tabla8[[#This Row],[Codigo Area Liquidacion]],TBLAREA[PLANTA],TBLAREA[PROG])</f>
        <v>13</v>
      </c>
      <c r="C521" s="58" t="s">
        <v>11</v>
      </c>
      <c r="D521" s="83" t="str">
        <f>Tabla8[[#This Row],[Numero Documento]]&amp;Tabla8[[#This Row],[PROG]]&amp;LEFT(Tabla8[[#This Row],[Tipo Empleado]],3)</f>
        <v>0400013843013FIJ</v>
      </c>
      <c r="E521" s="82" t="s">
        <v>1365</v>
      </c>
      <c r="F521" s="58" t="s">
        <v>27</v>
      </c>
      <c r="G521" s="82" t="s">
        <v>2572</v>
      </c>
      <c r="H521" s="82" t="s">
        <v>1658</v>
      </c>
      <c r="I521" s="59" t="s">
        <v>1422</v>
      </c>
      <c r="J521" s="58" t="s">
        <v>2537</v>
      </c>
      <c r="K521" s="85" t="str">
        <f t="shared" si="8"/>
        <v>M</v>
      </c>
      <c r="L521">
        <v>839</v>
      </c>
    </row>
    <row r="522" spans="1:12">
      <c r="A522" s="77" t="s">
        <v>1971</v>
      </c>
      <c r="B522" s="83" t="str">
        <f>_xlfn.XLOOKUP(Tabla8[[#This Row],[Codigo Area Liquidacion]],TBLAREA[PLANTA],TBLAREA[PROG])</f>
        <v>13</v>
      </c>
      <c r="C522" s="58" t="s">
        <v>11</v>
      </c>
      <c r="D522" s="83" t="str">
        <f>Tabla8[[#This Row],[Numero Documento]]&amp;Tabla8[[#This Row],[PROG]]&amp;LEFT(Tabla8[[#This Row],[Tipo Empleado]],3)</f>
        <v>0400013902413FIJ</v>
      </c>
      <c r="E522" s="82" t="s">
        <v>1023</v>
      </c>
      <c r="F522" s="58" t="s">
        <v>67</v>
      </c>
      <c r="G522" s="82" t="s">
        <v>2572</v>
      </c>
      <c r="H522" s="82" t="s">
        <v>1658</v>
      </c>
      <c r="I522" s="59" t="s">
        <v>1422</v>
      </c>
      <c r="J522" s="58" t="s">
        <v>2537</v>
      </c>
      <c r="K522" s="85" t="str">
        <f t="shared" si="8"/>
        <v>M</v>
      </c>
      <c r="L522">
        <v>840</v>
      </c>
    </row>
    <row r="523" spans="1:12">
      <c r="A523" s="77" t="s">
        <v>1968</v>
      </c>
      <c r="B523" s="83" t="str">
        <f>_xlfn.XLOOKUP(Tabla8[[#This Row],[Codigo Area Liquidacion]],TBLAREA[PLANTA],TBLAREA[PROG])</f>
        <v>13</v>
      </c>
      <c r="C523" s="58" t="s">
        <v>11</v>
      </c>
      <c r="D523" s="83" t="str">
        <f>Tabla8[[#This Row],[Numero Documento]]&amp;Tabla8[[#This Row],[PROG]]&amp;LEFT(Tabla8[[#This Row],[Tipo Empleado]],3)</f>
        <v>0400014259813FIJ</v>
      </c>
      <c r="E523" s="82" t="s">
        <v>1022</v>
      </c>
      <c r="F523" s="58" t="s">
        <v>27</v>
      </c>
      <c r="G523" s="82" t="s">
        <v>2572</v>
      </c>
      <c r="H523" s="82" t="s">
        <v>1658</v>
      </c>
      <c r="I523" s="59" t="s">
        <v>1422</v>
      </c>
      <c r="J523" s="58" t="s">
        <v>2537</v>
      </c>
      <c r="K523" s="85" t="str">
        <f t="shared" si="8"/>
        <v>M</v>
      </c>
      <c r="L523">
        <v>841</v>
      </c>
    </row>
    <row r="524" spans="1:12">
      <c r="A524" s="77" t="s">
        <v>1964</v>
      </c>
      <c r="B524" s="83" t="str">
        <f>_xlfn.XLOOKUP(Tabla8[[#This Row],[Codigo Area Liquidacion]],TBLAREA[PLANTA],TBLAREA[PROG])</f>
        <v>13</v>
      </c>
      <c r="C524" s="58" t="s">
        <v>11</v>
      </c>
      <c r="D524" s="83" t="str">
        <f>Tabla8[[#This Row],[Numero Documento]]&amp;Tabla8[[#This Row],[PROG]]&amp;LEFT(Tabla8[[#This Row],[Tipo Empleado]],3)</f>
        <v>0400014301813FIJ</v>
      </c>
      <c r="E524" s="82" t="s">
        <v>1020</v>
      </c>
      <c r="F524" s="58" t="s">
        <v>27</v>
      </c>
      <c r="G524" s="82" t="s">
        <v>2572</v>
      </c>
      <c r="H524" s="82" t="s">
        <v>1658</v>
      </c>
      <c r="I524" s="59" t="s">
        <v>1422</v>
      </c>
      <c r="J524" s="58" t="s">
        <v>2537</v>
      </c>
      <c r="K524" s="85" t="str">
        <f t="shared" si="8"/>
        <v>M</v>
      </c>
      <c r="L524">
        <v>842</v>
      </c>
    </row>
    <row r="525" spans="1:12">
      <c r="A525" s="77" t="s">
        <v>2012</v>
      </c>
      <c r="B525" s="83" t="str">
        <f>_xlfn.XLOOKUP(Tabla8[[#This Row],[Codigo Area Liquidacion]],TBLAREA[PLANTA],TBLAREA[PROG])</f>
        <v>13</v>
      </c>
      <c r="C525" s="58" t="s">
        <v>11</v>
      </c>
      <c r="D525" s="83" t="str">
        <f>Tabla8[[#This Row],[Numero Documento]]&amp;Tabla8[[#This Row],[PROG]]&amp;LEFT(Tabla8[[#This Row],[Tipo Empleado]],3)</f>
        <v>0420005170613FIJ</v>
      </c>
      <c r="E525" s="82" t="s">
        <v>1527</v>
      </c>
      <c r="F525" s="58" t="s">
        <v>378</v>
      </c>
      <c r="G525" s="82" t="s">
        <v>2572</v>
      </c>
      <c r="H525" s="82" t="s">
        <v>1658</v>
      </c>
      <c r="I525" s="59" t="s">
        <v>1422</v>
      </c>
      <c r="J525" s="58" t="s">
        <v>2537</v>
      </c>
      <c r="K525" s="85" t="str">
        <f t="shared" si="8"/>
        <v>M</v>
      </c>
      <c r="L525">
        <v>847</v>
      </c>
    </row>
    <row r="526" spans="1:12">
      <c r="A526" s="77" t="s">
        <v>1983</v>
      </c>
      <c r="B526" s="83" t="str">
        <f>_xlfn.XLOOKUP(Tabla8[[#This Row],[Codigo Area Liquidacion]],TBLAREA[PLANTA],TBLAREA[PROG])</f>
        <v>13</v>
      </c>
      <c r="C526" s="58" t="s">
        <v>11</v>
      </c>
      <c r="D526" s="83" t="str">
        <f>Tabla8[[#This Row],[Numero Documento]]&amp;Tabla8[[#This Row],[PROG]]&amp;LEFT(Tabla8[[#This Row],[Tipo Empleado]],3)</f>
        <v>0470133952713FIJ</v>
      </c>
      <c r="E526" s="82" t="s">
        <v>1529</v>
      </c>
      <c r="F526" s="58" t="s">
        <v>27</v>
      </c>
      <c r="G526" s="82" t="s">
        <v>2572</v>
      </c>
      <c r="H526" s="82" t="s">
        <v>1658</v>
      </c>
      <c r="I526" s="59" t="s">
        <v>1422</v>
      </c>
      <c r="J526" s="58" t="s">
        <v>2537</v>
      </c>
      <c r="K526" s="85" t="str">
        <f t="shared" si="8"/>
        <v>M</v>
      </c>
      <c r="L526">
        <v>863</v>
      </c>
    </row>
    <row r="527" spans="1:12">
      <c r="A527" s="77" t="s">
        <v>1987</v>
      </c>
      <c r="B527" s="83" t="str">
        <f>_xlfn.XLOOKUP(Tabla8[[#This Row],[Codigo Area Liquidacion]],TBLAREA[PLANTA],TBLAREA[PROG])</f>
        <v>13</v>
      </c>
      <c r="C527" s="58" t="s">
        <v>11</v>
      </c>
      <c r="D527" s="83" t="str">
        <f>Tabla8[[#This Row],[Numero Documento]]&amp;Tabla8[[#This Row],[PROG]]&amp;LEFT(Tabla8[[#This Row],[Tipo Empleado]],3)</f>
        <v>0470167048313FIJ</v>
      </c>
      <c r="E527" s="82" t="s">
        <v>1530</v>
      </c>
      <c r="F527" s="58" t="s">
        <v>27</v>
      </c>
      <c r="G527" s="82" t="s">
        <v>2572</v>
      </c>
      <c r="H527" s="82" t="s">
        <v>1658</v>
      </c>
      <c r="I527" s="59" t="s">
        <v>1422</v>
      </c>
      <c r="J527" s="58" t="s">
        <v>2537</v>
      </c>
      <c r="K527" s="85" t="str">
        <f t="shared" si="8"/>
        <v>M</v>
      </c>
      <c r="L527">
        <v>865</v>
      </c>
    </row>
    <row r="528" spans="1:12">
      <c r="A528" s="77" t="s">
        <v>2019</v>
      </c>
      <c r="B528" s="83" t="str">
        <f>_xlfn.XLOOKUP(Tabla8[[#This Row],[Codigo Area Liquidacion]],TBLAREA[PLANTA],TBLAREA[PROG])</f>
        <v>13</v>
      </c>
      <c r="C528" s="58" t="s">
        <v>11</v>
      </c>
      <c r="D528" s="83" t="str">
        <f>Tabla8[[#This Row],[Numero Documento]]&amp;Tabla8[[#This Row],[PROG]]&amp;LEFT(Tabla8[[#This Row],[Tipo Empleado]],3)</f>
        <v>0470206312613FIJ</v>
      </c>
      <c r="E528" s="82" t="s">
        <v>537</v>
      </c>
      <c r="F528" s="58" t="s">
        <v>8</v>
      </c>
      <c r="G528" s="82" t="s">
        <v>2572</v>
      </c>
      <c r="H528" s="82" t="s">
        <v>1658</v>
      </c>
      <c r="I528" s="59" t="s">
        <v>1422</v>
      </c>
      <c r="J528" s="58" t="s">
        <v>2537</v>
      </c>
      <c r="K528" s="85" t="str">
        <f t="shared" si="8"/>
        <v>M</v>
      </c>
      <c r="L528">
        <v>867</v>
      </c>
    </row>
    <row r="529" spans="1:12">
      <c r="A529" s="77" t="s">
        <v>1985</v>
      </c>
      <c r="B529" s="83" t="str">
        <f>_xlfn.XLOOKUP(Tabla8[[#This Row],[Codigo Area Liquidacion]],TBLAREA[PLANTA],TBLAREA[PROG])</f>
        <v>13</v>
      </c>
      <c r="C529" s="58" t="s">
        <v>11</v>
      </c>
      <c r="D529" s="83" t="str">
        <f>Tabla8[[#This Row],[Numero Documento]]&amp;Tabla8[[#This Row],[PROG]]&amp;LEFT(Tabla8[[#This Row],[Tipo Empleado]],3)</f>
        <v>0490007281213FIJ</v>
      </c>
      <c r="E529" s="82" t="s">
        <v>305</v>
      </c>
      <c r="F529" s="58" t="s">
        <v>27</v>
      </c>
      <c r="G529" s="82" t="s">
        <v>2572</v>
      </c>
      <c r="H529" s="82" t="s">
        <v>1658</v>
      </c>
      <c r="I529" s="59" t="s">
        <v>1422</v>
      </c>
      <c r="J529" s="58" t="s">
        <v>2537</v>
      </c>
      <c r="K529" s="85" t="str">
        <f t="shared" si="8"/>
        <v>M</v>
      </c>
      <c r="L529">
        <v>873</v>
      </c>
    </row>
    <row r="530" spans="1:12">
      <c r="A530" s="77" t="s">
        <v>1986</v>
      </c>
      <c r="B530" s="83" t="str">
        <f>_xlfn.XLOOKUP(Tabla8[[#This Row],[Codigo Area Liquidacion]],TBLAREA[PLANTA],TBLAREA[PROG])</f>
        <v>13</v>
      </c>
      <c r="C530" s="58" t="s">
        <v>11</v>
      </c>
      <c r="D530" s="83" t="str">
        <f>Tabla8[[#This Row],[Numero Documento]]&amp;Tabla8[[#This Row],[PROG]]&amp;LEFT(Tabla8[[#This Row],[Tipo Empleado]],3)</f>
        <v>0730004967813FIJ</v>
      </c>
      <c r="E530" s="82" t="s">
        <v>511</v>
      </c>
      <c r="F530" s="58" t="s">
        <v>27</v>
      </c>
      <c r="G530" s="82" t="s">
        <v>2572</v>
      </c>
      <c r="H530" s="82" t="s">
        <v>1658</v>
      </c>
      <c r="I530" s="59" t="s">
        <v>1422</v>
      </c>
      <c r="J530" s="58" t="s">
        <v>2537</v>
      </c>
      <c r="K530" s="85" t="str">
        <f t="shared" si="8"/>
        <v>M</v>
      </c>
      <c r="L530">
        <v>927</v>
      </c>
    </row>
    <row r="531" spans="1:12">
      <c r="A531" s="77" t="s">
        <v>2329</v>
      </c>
      <c r="B531" s="83" t="str">
        <f>_xlfn.XLOOKUP(Tabla8[[#This Row],[Codigo Area Liquidacion]],TBLAREA[PLANTA],TBLAREA[PROG])</f>
        <v>01</v>
      </c>
      <c r="C531" s="58" t="s">
        <v>2464</v>
      </c>
      <c r="D531" s="83" t="str">
        <f>Tabla8[[#This Row],[Numero Documento]]&amp;Tabla8[[#This Row],[PROG]]&amp;LEFT(Tabla8[[#This Row],[Tipo Empleado]],3)</f>
        <v>2260002385101EMP</v>
      </c>
      <c r="E531" s="82" t="s">
        <v>1675</v>
      </c>
      <c r="F531" s="58" t="s">
        <v>991</v>
      </c>
      <c r="G531" s="82" t="s">
        <v>2535</v>
      </c>
      <c r="H531" s="82" t="s">
        <v>1658</v>
      </c>
      <c r="I531" s="59" t="s">
        <v>1422</v>
      </c>
      <c r="J531" s="58" t="s">
        <v>2538</v>
      </c>
      <c r="K531" s="85" t="str">
        <f t="shared" si="8"/>
        <v>F</v>
      </c>
      <c r="L531">
        <v>1046</v>
      </c>
    </row>
    <row r="532" spans="1:12">
      <c r="A532" s="77" t="s">
        <v>2689</v>
      </c>
      <c r="B532" s="83" t="str">
        <f>_xlfn.XLOOKUP(Tabla8[[#This Row],[Codigo Area Liquidacion]],TBLAREA[PLANTA],TBLAREA[PROG])</f>
        <v>13</v>
      </c>
      <c r="C532" s="58" t="s">
        <v>11</v>
      </c>
      <c r="D532" s="83" t="str">
        <f>Tabla8[[#This Row],[Numero Documento]]&amp;Tabla8[[#This Row],[PROG]]&amp;LEFT(Tabla8[[#This Row],[Tipo Empleado]],3)</f>
        <v>4020058481713FIJ</v>
      </c>
      <c r="E532" s="82" t="s">
        <v>2688</v>
      </c>
      <c r="F532" s="58" t="s">
        <v>10</v>
      </c>
      <c r="G532" s="82" t="s">
        <v>2572</v>
      </c>
      <c r="H532" s="82" t="s">
        <v>1658</v>
      </c>
      <c r="I532" s="59" t="s">
        <v>1422</v>
      </c>
      <c r="J532" s="58" t="s">
        <v>2538</v>
      </c>
      <c r="K532" s="85" t="str">
        <f t="shared" si="8"/>
        <v>F</v>
      </c>
      <c r="L532">
        <v>1059</v>
      </c>
    </row>
    <row r="533" spans="1:12">
      <c r="A533" s="77" t="s">
        <v>2014</v>
      </c>
      <c r="B533" s="83" t="str">
        <f>_xlfn.XLOOKUP(Tabla8[[#This Row],[Codigo Area Liquidacion]],TBLAREA[PLANTA],TBLAREA[PROG])</f>
        <v>13</v>
      </c>
      <c r="C533" s="58" t="s">
        <v>11</v>
      </c>
      <c r="D533" s="83" t="str">
        <f>Tabla8[[#This Row],[Numero Documento]]&amp;Tabla8[[#This Row],[PROG]]&amp;LEFT(Tabla8[[#This Row],[Tipo Empleado]],3)</f>
        <v>4020926382713FIJ</v>
      </c>
      <c r="E533" s="82" t="s">
        <v>1547</v>
      </c>
      <c r="F533" s="58" t="s">
        <v>10</v>
      </c>
      <c r="G533" s="82" t="s">
        <v>2572</v>
      </c>
      <c r="H533" s="82" t="s">
        <v>1658</v>
      </c>
      <c r="I533" s="59" t="s">
        <v>1422</v>
      </c>
      <c r="J533" s="58" t="s">
        <v>2538</v>
      </c>
      <c r="K533" s="85" t="str">
        <f t="shared" si="8"/>
        <v>F</v>
      </c>
      <c r="L533">
        <v>1066</v>
      </c>
    </row>
    <row r="534" spans="1:12">
      <c r="A534" s="77" t="s">
        <v>2003</v>
      </c>
      <c r="B534" s="83" t="str">
        <f>_xlfn.XLOOKUP(Tabla8[[#This Row],[Codigo Area Liquidacion]],TBLAREA[PLANTA],TBLAREA[PROG])</f>
        <v>13</v>
      </c>
      <c r="C534" s="58" t="s">
        <v>11</v>
      </c>
      <c r="D534" s="83" t="str">
        <f>Tabla8[[#This Row],[Numero Documento]]&amp;Tabla8[[#This Row],[PROG]]&amp;LEFT(Tabla8[[#This Row],[Tipo Empleado]],3)</f>
        <v>4021042496213FIJ</v>
      </c>
      <c r="E534" s="82" t="s">
        <v>1029</v>
      </c>
      <c r="F534" s="58" t="s">
        <v>206</v>
      </c>
      <c r="G534" s="82" t="s">
        <v>2572</v>
      </c>
      <c r="H534" s="82" t="s">
        <v>1658</v>
      </c>
      <c r="I534" s="59" t="s">
        <v>1422</v>
      </c>
      <c r="J534" s="58" t="s">
        <v>2538</v>
      </c>
      <c r="K534" s="85" t="str">
        <f t="shared" si="8"/>
        <v>F</v>
      </c>
      <c r="L534">
        <v>1071</v>
      </c>
    </row>
    <row r="535" spans="1:12">
      <c r="A535" s="77" t="s">
        <v>2318</v>
      </c>
      <c r="B535" s="83" t="str">
        <f>_xlfn.XLOOKUP(Tabla8[[#This Row],[Codigo Area Liquidacion]],TBLAREA[PLANTA],TBLAREA[PROG])</f>
        <v>01</v>
      </c>
      <c r="C535" s="58" t="s">
        <v>2464</v>
      </c>
      <c r="D535" s="83" t="str">
        <f>Tabla8[[#This Row],[Numero Documento]]&amp;Tabla8[[#This Row],[PROG]]&amp;LEFT(Tabla8[[#This Row],[Tipo Empleado]],3)</f>
        <v>4022092804401EMP</v>
      </c>
      <c r="E535" s="82" t="s">
        <v>1551</v>
      </c>
      <c r="F535" s="58" t="s">
        <v>1506</v>
      </c>
      <c r="G535" s="82" t="s">
        <v>2535</v>
      </c>
      <c r="H535" s="82" t="s">
        <v>1658</v>
      </c>
      <c r="I535" s="59" t="s">
        <v>1422</v>
      </c>
      <c r="J535" s="58" t="s">
        <v>2537</v>
      </c>
      <c r="K535" s="85" t="str">
        <f t="shared" si="8"/>
        <v>M</v>
      </c>
      <c r="L535">
        <v>1109</v>
      </c>
    </row>
    <row r="536" spans="1:12">
      <c r="A536" s="77" t="s">
        <v>1967</v>
      </c>
      <c r="B536" s="83" t="str">
        <f>_xlfn.XLOOKUP(Tabla8[[#This Row],[Codigo Area Liquidacion]],TBLAREA[PLANTA],TBLAREA[PROG])</f>
        <v>13</v>
      </c>
      <c r="C536" s="58" t="s">
        <v>11</v>
      </c>
      <c r="D536" s="83" t="str">
        <f>Tabla8[[#This Row],[Numero Documento]]&amp;Tabla8[[#This Row],[PROG]]&amp;LEFT(Tabla8[[#This Row],[Tipo Empleado]],3)</f>
        <v>4022106839413FIJ</v>
      </c>
      <c r="E536" s="82" t="s">
        <v>1552</v>
      </c>
      <c r="F536" s="58" t="s">
        <v>355</v>
      </c>
      <c r="G536" s="82" t="s">
        <v>2572</v>
      </c>
      <c r="H536" s="82" t="s">
        <v>1658</v>
      </c>
      <c r="I536" s="59" t="s">
        <v>1422</v>
      </c>
      <c r="J536" s="58" t="s">
        <v>2537</v>
      </c>
      <c r="K536" s="85" t="str">
        <f t="shared" si="8"/>
        <v>M</v>
      </c>
      <c r="L536">
        <v>1113</v>
      </c>
    </row>
    <row r="537" spans="1:12">
      <c r="A537" s="77" t="s">
        <v>2981</v>
      </c>
      <c r="B537" s="83" t="str">
        <f>_xlfn.XLOOKUP(Tabla8[[#This Row],[Codigo Area Liquidacion]],TBLAREA[PLANTA],TBLAREA[PROG])</f>
        <v>01</v>
      </c>
      <c r="C537" s="58" t="s">
        <v>2464</v>
      </c>
      <c r="D537" s="83" t="str">
        <f>Tabla8[[#This Row],[Numero Documento]]&amp;Tabla8[[#This Row],[PROG]]&amp;LEFT(Tabla8[[#This Row],[Tipo Empleado]],3)</f>
        <v>4022202892601EMP</v>
      </c>
      <c r="E537" s="82" t="s">
        <v>2980</v>
      </c>
      <c r="F537" s="58" t="s">
        <v>1506</v>
      </c>
      <c r="G537" s="82" t="s">
        <v>2535</v>
      </c>
      <c r="H537" s="82" t="s">
        <v>1658</v>
      </c>
      <c r="I537" s="59" t="s">
        <v>1422</v>
      </c>
      <c r="J537" s="58" t="s">
        <v>2537</v>
      </c>
      <c r="K537" s="85" t="str">
        <f t="shared" si="8"/>
        <v>M</v>
      </c>
      <c r="L537">
        <v>1123</v>
      </c>
    </row>
    <row r="538" spans="1:12">
      <c r="A538" s="77" t="s">
        <v>2820</v>
      </c>
      <c r="B538" s="83" t="str">
        <f>_xlfn.XLOOKUP(Tabla8[[#This Row],[Codigo Area Liquidacion]],TBLAREA[PLANTA],TBLAREA[PROG])</f>
        <v>01</v>
      </c>
      <c r="C538" s="58" t="s">
        <v>2464</v>
      </c>
      <c r="D538" s="83" t="str">
        <f>Tabla8[[#This Row],[Numero Documento]]&amp;Tabla8[[#This Row],[PROG]]&amp;LEFT(Tabla8[[#This Row],[Tipo Empleado]],3)</f>
        <v>4022351984001EMP</v>
      </c>
      <c r="E538" s="82" t="s">
        <v>2819</v>
      </c>
      <c r="F538" s="58" t="s">
        <v>1506</v>
      </c>
      <c r="G538" s="82" t="s">
        <v>2535</v>
      </c>
      <c r="H538" s="82" t="s">
        <v>1658</v>
      </c>
      <c r="I538" s="59" t="s">
        <v>1422</v>
      </c>
      <c r="J538" s="58" t="s">
        <v>2537</v>
      </c>
      <c r="K538" s="85" t="str">
        <f t="shared" si="8"/>
        <v>M</v>
      </c>
      <c r="L538">
        <v>1147</v>
      </c>
    </row>
    <row r="539" spans="1:12">
      <c r="A539" s="77" t="s">
        <v>2792</v>
      </c>
      <c r="B539" s="83" t="str">
        <f>_xlfn.XLOOKUP(Tabla8[[#This Row],[Codigo Area Liquidacion]],TBLAREA[PLANTA],TBLAREA[PROG])</f>
        <v>01</v>
      </c>
      <c r="C539" s="58" t="s">
        <v>2464</v>
      </c>
      <c r="D539" s="83" t="str">
        <f>Tabla8[[#This Row],[Numero Documento]]&amp;Tabla8[[#This Row],[PROG]]&amp;LEFT(Tabla8[[#This Row],[Tipo Empleado]],3)</f>
        <v>4022577026801EMP</v>
      </c>
      <c r="E539" s="82" t="s">
        <v>2791</v>
      </c>
      <c r="F539" s="58" t="s">
        <v>1506</v>
      </c>
      <c r="G539" s="82" t="s">
        <v>2535</v>
      </c>
      <c r="H539" s="82" t="s">
        <v>1658</v>
      </c>
      <c r="I539" s="59" t="s">
        <v>1422</v>
      </c>
      <c r="J539" s="58" t="s">
        <v>2538</v>
      </c>
      <c r="K539" s="85" t="str">
        <f t="shared" si="8"/>
        <v>F</v>
      </c>
      <c r="L539">
        <v>1170</v>
      </c>
    </row>
    <row r="540" spans="1:12">
      <c r="A540" s="77" t="s">
        <v>3195</v>
      </c>
      <c r="B540" s="83" t="str">
        <f>_xlfn.XLOOKUP(Tabla8[[#This Row],[Codigo Area Liquidacion]],TBLAREA[PLANTA],TBLAREA[PROG])</f>
        <v>13</v>
      </c>
      <c r="C540" s="58" t="s">
        <v>11</v>
      </c>
      <c r="D540" s="83" t="str">
        <f>Tabla8[[#This Row],[Numero Documento]]&amp;Tabla8[[#This Row],[PROG]]&amp;LEFT(Tabla8[[#This Row],[Tipo Empleado]],3)</f>
        <v>4023429989513FIJ</v>
      </c>
      <c r="E540" s="82" t="s">
        <v>3194</v>
      </c>
      <c r="F540" s="58" t="s">
        <v>355</v>
      </c>
      <c r="G540" s="82" t="s">
        <v>2572</v>
      </c>
      <c r="H540" s="82" t="s">
        <v>1658</v>
      </c>
      <c r="I540" s="59" t="s">
        <v>1422</v>
      </c>
      <c r="J540" s="58" t="s">
        <v>2538</v>
      </c>
      <c r="K540" s="85" t="str">
        <f t="shared" si="8"/>
        <v>F</v>
      </c>
      <c r="L540">
        <v>1205</v>
      </c>
    </row>
    <row r="541" spans="1:12">
      <c r="A541" s="78" t="s">
        <v>3193</v>
      </c>
      <c r="B541" s="84" t="str">
        <f>_xlfn.XLOOKUP(Tabla8[[#This Row],[Codigo Area Liquidacion]],TBLAREA[PLANTA],TBLAREA[PROG])</f>
        <v>13</v>
      </c>
      <c r="C541" s="58" t="s">
        <v>11</v>
      </c>
      <c r="D541" s="83" t="str">
        <f>Tabla8[[#This Row],[Numero Documento]]&amp;Tabla8[[#This Row],[PROG]]&amp;LEFT(Tabla8[[#This Row],[Tipo Empleado]],3)</f>
        <v>4023777875413FIJ</v>
      </c>
      <c r="E541" s="82" t="s">
        <v>3192</v>
      </c>
      <c r="F541" s="58" t="s">
        <v>8</v>
      </c>
      <c r="G541" s="82" t="s">
        <v>2572</v>
      </c>
      <c r="H541" s="82" t="s">
        <v>1658</v>
      </c>
      <c r="I541" s="59" t="s">
        <v>1422</v>
      </c>
      <c r="J541" s="58" t="s">
        <v>2538</v>
      </c>
      <c r="K541" s="85" t="str">
        <f t="shared" si="8"/>
        <v>F</v>
      </c>
      <c r="L541">
        <v>1212</v>
      </c>
    </row>
    <row r="542" spans="1:12">
      <c r="A542" s="77" t="s">
        <v>2277</v>
      </c>
      <c r="B542" s="83" t="str">
        <f>_xlfn.XLOOKUP(Tabla8[[#This Row],[Codigo Area Liquidacion]],TBLAREA[PLANTA],TBLAREA[PROG])</f>
        <v>01</v>
      </c>
      <c r="C542" s="58" t="s">
        <v>2464</v>
      </c>
      <c r="D542" s="83" t="str">
        <f>Tabla8[[#This Row],[Numero Documento]]&amp;Tabla8[[#This Row],[PROG]]&amp;LEFT(Tabla8[[#This Row],[Tipo Empleado]],3)</f>
        <v>0010011511201EMP</v>
      </c>
      <c r="E542" s="82" t="s">
        <v>1600</v>
      </c>
      <c r="F542" s="58" t="s">
        <v>192</v>
      </c>
      <c r="G542" s="82" t="s">
        <v>2535</v>
      </c>
      <c r="H542" s="82" t="s">
        <v>542</v>
      </c>
      <c r="I542" s="59" t="s">
        <v>1434</v>
      </c>
      <c r="J542" s="58" t="s">
        <v>2537</v>
      </c>
      <c r="K542" s="85" t="str">
        <f t="shared" si="8"/>
        <v>M</v>
      </c>
      <c r="L542">
        <v>15</v>
      </c>
    </row>
    <row r="543" spans="1:12">
      <c r="A543" s="80" t="s">
        <v>1146</v>
      </c>
      <c r="B543" s="83" t="str">
        <f>_xlfn.XLOOKUP(Tabla8[[#This Row],[Codigo Area Liquidacion]],TBLAREA[PLANTA],TBLAREA[PROG])</f>
        <v>01</v>
      </c>
      <c r="C543" s="58" t="s">
        <v>11</v>
      </c>
      <c r="D543" s="83" t="str">
        <f>Tabla8[[#This Row],[Numero Documento]]&amp;Tabla8[[#This Row],[PROG]]&amp;LEFT(Tabla8[[#This Row],[Tipo Empleado]],3)</f>
        <v>0010092674001FIJ</v>
      </c>
      <c r="E543" s="82" t="s">
        <v>442</v>
      </c>
      <c r="F543" s="58" t="s">
        <v>443</v>
      </c>
      <c r="G543" s="82" t="s">
        <v>2535</v>
      </c>
      <c r="H543" s="82" t="s">
        <v>542</v>
      </c>
      <c r="I543" s="59" t="s">
        <v>1434</v>
      </c>
      <c r="J543" s="58" t="s">
        <v>2538</v>
      </c>
      <c r="K543" s="85" t="str">
        <f t="shared" si="8"/>
        <v>F</v>
      </c>
      <c r="L543">
        <v>69</v>
      </c>
    </row>
    <row r="544" spans="1:12">
      <c r="A544" s="77" t="s">
        <v>2975</v>
      </c>
      <c r="B544" s="83" t="str">
        <f>_xlfn.XLOOKUP(Tabla8[[#This Row],[Codigo Area Liquidacion]],TBLAREA[PLANTA],TBLAREA[PROG])</f>
        <v>01</v>
      </c>
      <c r="C544" s="58" t="s">
        <v>2464</v>
      </c>
      <c r="D544" s="83" t="str">
        <f>Tabla8[[#This Row],[Numero Documento]]&amp;Tabla8[[#This Row],[PROG]]&amp;LEFT(Tabla8[[#This Row],[Tipo Empleado]],3)</f>
        <v>0010197291701EMP</v>
      </c>
      <c r="E544" s="82" t="s">
        <v>2974</v>
      </c>
      <c r="F544" s="58" t="s">
        <v>192</v>
      </c>
      <c r="G544" s="82" t="s">
        <v>2535</v>
      </c>
      <c r="H544" s="82" t="s">
        <v>542</v>
      </c>
      <c r="I544" s="59" t="s">
        <v>1434</v>
      </c>
      <c r="J544" s="58" t="s">
        <v>2537</v>
      </c>
      <c r="K544" s="85" t="str">
        <f t="shared" si="8"/>
        <v>M</v>
      </c>
      <c r="L544">
        <v>111</v>
      </c>
    </row>
    <row r="545" spans="1:12">
      <c r="A545" s="77" t="s">
        <v>2263</v>
      </c>
      <c r="B545" s="83" t="str">
        <f>_xlfn.XLOOKUP(Tabla8[[#This Row],[Codigo Area Liquidacion]],TBLAREA[PLANTA],TBLAREA[PROG])</f>
        <v>01</v>
      </c>
      <c r="C545" s="58" t="s">
        <v>2464</v>
      </c>
      <c r="D545" s="83" t="str">
        <f>Tabla8[[#This Row],[Numero Documento]]&amp;Tabla8[[#This Row],[PROG]]&amp;LEFT(Tabla8[[#This Row],[Tipo Empleado]],3)</f>
        <v>0010364409201EMP</v>
      </c>
      <c r="E545" s="82" t="s">
        <v>1378</v>
      </c>
      <c r="F545" s="58" t="s">
        <v>192</v>
      </c>
      <c r="G545" s="82" t="s">
        <v>2535</v>
      </c>
      <c r="H545" s="82" t="s">
        <v>542</v>
      </c>
      <c r="I545" s="59" t="s">
        <v>1434</v>
      </c>
      <c r="J545" s="58" t="s">
        <v>2537</v>
      </c>
      <c r="K545" s="85" t="str">
        <f t="shared" si="8"/>
        <v>M</v>
      </c>
      <c r="L545">
        <v>168</v>
      </c>
    </row>
    <row r="546" spans="1:12">
      <c r="A546" s="77" t="s">
        <v>3063</v>
      </c>
      <c r="B546" s="83" t="str">
        <f>_xlfn.XLOOKUP(Tabla8[[#This Row],[Codigo Area Liquidacion]],TBLAREA[PLANTA],TBLAREA[PROG])</f>
        <v>01</v>
      </c>
      <c r="C546" s="58" t="s">
        <v>2464</v>
      </c>
      <c r="D546" s="83" t="str">
        <f>Tabla8[[#This Row],[Numero Documento]]&amp;Tabla8[[#This Row],[PROG]]&amp;LEFT(Tabla8[[#This Row],[Tipo Empleado]],3)</f>
        <v>0010685105801EMP</v>
      </c>
      <c r="E546" s="82" t="s">
        <v>3083</v>
      </c>
      <c r="F546" s="58" t="s">
        <v>192</v>
      </c>
      <c r="G546" s="82" t="s">
        <v>2535</v>
      </c>
      <c r="H546" s="82" t="s">
        <v>542</v>
      </c>
      <c r="I546" s="59" t="s">
        <v>1434</v>
      </c>
      <c r="J546" s="58" t="s">
        <v>2538</v>
      </c>
      <c r="K546" s="85" t="str">
        <f t="shared" si="8"/>
        <v>F</v>
      </c>
      <c r="L546">
        <v>239</v>
      </c>
    </row>
    <row r="547" spans="1:12">
      <c r="A547" s="77" t="s">
        <v>3023</v>
      </c>
      <c r="B547" s="83" t="str">
        <f>_xlfn.XLOOKUP(Tabla8[[#This Row],[Codigo Area Liquidacion]],TBLAREA[PLANTA],TBLAREA[PROG])</f>
        <v>01</v>
      </c>
      <c r="C547" s="58" t="s">
        <v>2464</v>
      </c>
      <c r="D547" s="83" t="str">
        <f>Tabla8[[#This Row],[Numero Documento]]&amp;Tabla8[[#This Row],[PROG]]&amp;LEFT(Tabla8[[#This Row],[Tipo Empleado]],3)</f>
        <v>0011180101501EMP</v>
      </c>
      <c r="E547" s="82" t="s">
        <v>3022</v>
      </c>
      <c r="F547" s="58" t="s">
        <v>192</v>
      </c>
      <c r="G547" s="82" t="s">
        <v>2535</v>
      </c>
      <c r="H547" s="82" t="s">
        <v>542</v>
      </c>
      <c r="I547" s="59" t="s">
        <v>1434</v>
      </c>
      <c r="J547" s="58" t="s">
        <v>2537</v>
      </c>
      <c r="K547" s="85" t="str">
        <f t="shared" si="8"/>
        <v>M</v>
      </c>
      <c r="L547">
        <v>362</v>
      </c>
    </row>
    <row r="548" spans="1:12">
      <c r="A548" s="77" t="s">
        <v>2294</v>
      </c>
      <c r="B548" s="83" t="str">
        <f>_xlfn.XLOOKUP(Tabla8[[#This Row],[Codigo Area Liquidacion]],TBLAREA[PLANTA],TBLAREA[PROG])</f>
        <v>01</v>
      </c>
      <c r="C548" s="58" t="s">
        <v>2464</v>
      </c>
      <c r="D548" s="83" t="str">
        <f>Tabla8[[#This Row],[Numero Documento]]&amp;Tabla8[[#This Row],[PROG]]&amp;LEFT(Tabla8[[#This Row],[Tipo Empleado]],3)</f>
        <v>0011267708301EMP</v>
      </c>
      <c r="E548" s="82" t="s">
        <v>1072</v>
      </c>
      <c r="F548" s="58" t="s">
        <v>100</v>
      </c>
      <c r="G548" s="82" t="s">
        <v>2535</v>
      </c>
      <c r="H548" s="82" t="s">
        <v>542</v>
      </c>
      <c r="I548" s="59" t="s">
        <v>1434</v>
      </c>
      <c r="J548" s="58" t="s">
        <v>2538</v>
      </c>
      <c r="K548" s="85" t="str">
        <f t="shared" si="8"/>
        <v>F</v>
      </c>
      <c r="L548">
        <v>377</v>
      </c>
    </row>
    <row r="549" spans="1:12">
      <c r="A549" s="77" t="s">
        <v>2929</v>
      </c>
      <c r="B549" s="83" t="str">
        <f>_xlfn.XLOOKUP(Tabla8[[#This Row],[Codigo Area Liquidacion]],TBLAREA[PLANTA],TBLAREA[PROG])</f>
        <v>01</v>
      </c>
      <c r="C549" s="58" t="s">
        <v>2464</v>
      </c>
      <c r="D549" s="83" t="str">
        <f>Tabla8[[#This Row],[Numero Documento]]&amp;Tabla8[[#This Row],[PROG]]&amp;LEFT(Tabla8[[#This Row],[Tipo Empleado]],3)</f>
        <v>0011633216401EMP</v>
      </c>
      <c r="E549" s="82" t="s">
        <v>2928</v>
      </c>
      <c r="F549" s="58" t="s">
        <v>192</v>
      </c>
      <c r="G549" s="82" t="s">
        <v>2535</v>
      </c>
      <c r="H549" s="82" t="s">
        <v>542</v>
      </c>
      <c r="I549" s="59" t="s">
        <v>1434</v>
      </c>
      <c r="J549" s="58" t="s">
        <v>2537</v>
      </c>
      <c r="K549" s="85" t="str">
        <f t="shared" si="8"/>
        <v>M</v>
      </c>
      <c r="L549">
        <v>461</v>
      </c>
    </row>
    <row r="550" spans="1:12">
      <c r="A550" s="77" t="s">
        <v>1806</v>
      </c>
      <c r="B550" s="83" t="str">
        <f>_xlfn.XLOOKUP(Tabla8[[#This Row],[Codigo Area Liquidacion]],TBLAREA[PLANTA],TBLAREA[PROG])</f>
        <v>01</v>
      </c>
      <c r="C550" s="58" t="s">
        <v>11</v>
      </c>
      <c r="D550" s="83" t="str">
        <f>Tabla8[[#This Row],[Numero Documento]]&amp;Tabla8[[#This Row],[PROG]]&amp;LEFT(Tabla8[[#This Row],[Tipo Empleado]],3)</f>
        <v>0011722921101FIJ</v>
      </c>
      <c r="E550" s="82" t="s">
        <v>548</v>
      </c>
      <c r="F550" s="58" t="s">
        <v>59</v>
      </c>
      <c r="G550" s="82" t="s">
        <v>2535</v>
      </c>
      <c r="H550" s="82" t="s">
        <v>542</v>
      </c>
      <c r="I550" s="59" t="s">
        <v>1434</v>
      </c>
      <c r="J550" s="58" t="s">
        <v>2538</v>
      </c>
      <c r="K550" s="85" t="str">
        <f t="shared" si="8"/>
        <v>F</v>
      </c>
      <c r="L550">
        <v>493</v>
      </c>
    </row>
    <row r="551" spans="1:12">
      <c r="A551" s="77" t="s">
        <v>2276</v>
      </c>
      <c r="B551" s="83" t="str">
        <f>_xlfn.XLOOKUP(Tabla8[[#This Row],[Codigo Area Liquidacion]],TBLAREA[PLANTA],TBLAREA[PROG])</f>
        <v>01</v>
      </c>
      <c r="C551" s="58" t="s">
        <v>2464</v>
      </c>
      <c r="D551" s="83" t="str">
        <f>Tabla8[[#This Row],[Numero Documento]]&amp;Tabla8[[#This Row],[PROG]]&amp;LEFT(Tabla8[[#This Row],[Tipo Empleado]],3)</f>
        <v>0120001307401EMP</v>
      </c>
      <c r="E551" s="82" t="s">
        <v>1382</v>
      </c>
      <c r="F551" s="58" t="s">
        <v>1383</v>
      </c>
      <c r="G551" s="82" t="s">
        <v>2535</v>
      </c>
      <c r="H551" s="82" t="s">
        <v>542</v>
      </c>
      <c r="I551" s="59" t="s">
        <v>1434</v>
      </c>
      <c r="J551" s="58" t="s">
        <v>2537</v>
      </c>
      <c r="K551" s="85" t="str">
        <f t="shared" si="8"/>
        <v>M</v>
      </c>
      <c r="L551">
        <v>619</v>
      </c>
    </row>
    <row r="552" spans="1:12">
      <c r="A552" s="77" t="s">
        <v>2335</v>
      </c>
      <c r="B552" s="83" t="str">
        <f>_xlfn.XLOOKUP(Tabla8[[#This Row],[Codigo Area Liquidacion]],TBLAREA[PLANTA],TBLAREA[PROG])</f>
        <v>01</v>
      </c>
      <c r="C552" s="58" t="s">
        <v>2464</v>
      </c>
      <c r="D552" s="83" t="str">
        <f>Tabla8[[#This Row],[Numero Documento]]&amp;Tabla8[[#This Row],[PROG]]&amp;LEFT(Tabla8[[#This Row],[Tipo Empleado]],3)</f>
        <v>0180008172901EMP</v>
      </c>
      <c r="E552" s="82" t="s">
        <v>948</v>
      </c>
      <c r="F552" s="58" t="s">
        <v>1390</v>
      </c>
      <c r="G552" s="82" t="s">
        <v>2535</v>
      </c>
      <c r="H552" s="82" t="s">
        <v>542</v>
      </c>
      <c r="I552" s="59" t="s">
        <v>1434</v>
      </c>
      <c r="J552" s="58" t="s">
        <v>2537</v>
      </c>
      <c r="K552" s="85" t="str">
        <f t="shared" si="8"/>
        <v>M</v>
      </c>
      <c r="L552">
        <v>658</v>
      </c>
    </row>
    <row r="553" spans="1:12">
      <c r="A553" s="77" t="s">
        <v>2316</v>
      </c>
      <c r="B553" s="83" t="str">
        <f>_xlfn.XLOOKUP(Tabla8[[#This Row],[Codigo Area Liquidacion]],TBLAREA[PLANTA],TBLAREA[PROG])</f>
        <v>01</v>
      </c>
      <c r="C553" s="58" t="s">
        <v>2464</v>
      </c>
      <c r="D553" s="83" t="str">
        <f>Tabla8[[#This Row],[Numero Documento]]&amp;Tabla8[[#This Row],[PROG]]&amp;LEFT(Tabla8[[#This Row],[Tipo Empleado]],3)</f>
        <v>0230056602901EMP</v>
      </c>
      <c r="E553" s="82" t="s">
        <v>945</v>
      </c>
      <c r="F553" s="58" t="s">
        <v>1390</v>
      </c>
      <c r="G553" s="82" t="s">
        <v>2535</v>
      </c>
      <c r="H553" s="82" t="s">
        <v>542</v>
      </c>
      <c r="I553" s="59" t="s">
        <v>1434</v>
      </c>
      <c r="J553" s="58" t="s">
        <v>2537</v>
      </c>
      <c r="K553" s="85" t="str">
        <f t="shared" si="8"/>
        <v>M</v>
      </c>
      <c r="L553">
        <v>679</v>
      </c>
    </row>
    <row r="554" spans="1:12">
      <c r="A554" s="77" t="s">
        <v>1763</v>
      </c>
      <c r="B554" s="83" t="str">
        <f>_xlfn.XLOOKUP(Tabla8[[#This Row],[Codigo Area Liquidacion]],TBLAREA[PLANTA],TBLAREA[PROG])</f>
        <v>01</v>
      </c>
      <c r="C554" s="58" t="s">
        <v>11</v>
      </c>
      <c r="D554" s="83" t="str">
        <f>Tabla8[[#This Row],[Numero Documento]]&amp;Tabla8[[#This Row],[PROG]]&amp;LEFT(Tabla8[[#This Row],[Tipo Empleado]],3)</f>
        <v>0230140962501FIJ</v>
      </c>
      <c r="E554" s="82" t="s">
        <v>952</v>
      </c>
      <c r="F554" s="58" t="s">
        <v>355</v>
      </c>
      <c r="G554" s="82" t="s">
        <v>2535</v>
      </c>
      <c r="H554" s="82" t="s">
        <v>542</v>
      </c>
      <c r="I554" s="59" t="s">
        <v>1434</v>
      </c>
      <c r="J554" s="58" t="s">
        <v>2538</v>
      </c>
      <c r="K554" s="85" t="str">
        <f t="shared" si="8"/>
        <v>F</v>
      </c>
      <c r="L554">
        <v>683</v>
      </c>
    </row>
    <row r="555" spans="1:12">
      <c r="A555" s="77" t="s">
        <v>3000</v>
      </c>
      <c r="B555" s="83" t="str">
        <f>_xlfn.XLOOKUP(Tabla8[[#This Row],[Codigo Area Liquidacion]],TBLAREA[PLANTA],TBLAREA[PROG])</f>
        <v>01</v>
      </c>
      <c r="C555" s="58" t="s">
        <v>2464</v>
      </c>
      <c r="D555" s="83" t="str">
        <f>Tabla8[[#This Row],[Numero Documento]]&amp;Tabla8[[#This Row],[PROG]]&amp;LEFT(Tabla8[[#This Row],[Tipo Empleado]],3)</f>
        <v>0250026059701EMP</v>
      </c>
      <c r="E555" s="82" t="s">
        <v>2999</v>
      </c>
      <c r="F555" s="58" t="s">
        <v>970</v>
      </c>
      <c r="G555" s="82" t="s">
        <v>2535</v>
      </c>
      <c r="H555" s="82" t="s">
        <v>542</v>
      </c>
      <c r="I555" s="59" t="s">
        <v>1434</v>
      </c>
      <c r="J555" s="58" t="s">
        <v>2538</v>
      </c>
      <c r="K555" s="85" t="str">
        <f t="shared" si="8"/>
        <v>F</v>
      </c>
      <c r="L555">
        <v>685</v>
      </c>
    </row>
    <row r="556" spans="1:12">
      <c r="A556" s="77" t="s">
        <v>1772</v>
      </c>
      <c r="B556" s="83" t="str">
        <f>_xlfn.XLOOKUP(Tabla8[[#This Row],[Codigo Area Liquidacion]],TBLAREA[PLANTA],TBLAREA[PROG])</f>
        <v>01</v>
      </c>
      <c r="C556" s="58" t="s">
        <v>11</v>
      </c>
      <c r="D556" s="83" t="str">
        <f>Tabla8[[#This Row],[Numero Documento]]&amp;Tabla8[[#This Row],[PROG]]&amp;LEFT(Tabla8[[#This Row],[Tipo Empleado]],3)</f>
        <v>0270025643701FIJ</v>
      </c>
      <c r="E556" s="82" t="s">
        <v>953</v>
      </c>
      <c r="F556" s="58" t="s">
        <v>960</v>
      </c>
      <c r="G556" s="82" t="s">
        <v>2535</v>
      </c>
      <c r="H556" s="82" t="s">
        <v>542</v>
      </c>
      <c r="I556" s="59" t="s">
        <v>1434</v>
      </c>
      <c r="J556" s="58" t="s">
        <v>2537</v>
      </c>
      <c r="K556" s="85" t="str">
        <f t="shared" si="8"/>
        <v>M</v>
      </c>
      <c r="L556">
        <v>696</v>
      </c>
    </row>
    <row r="557" spans="1:12">
      <c r="A557" s="80" t="s">
        <v>2908</v>
      </c>
      <c r="B557" s="83" t="str">
        <f>_xlfn.XLOOKUP(Tabla8[[#This Row],[Codigo Area Liquidacion]],TBLAREA[PLANTA],TBLAREA[PROG])</f>
        <v>01</v>
      </c>
      <c r="C557" s="58" t="s">
        <v>2464</v>
      </c>
      <c r="D557" s="83" t="str">
        <f>Tabla8[[#This Row],[Numero Documento]]&amp;Tabla8[[#This Row],[PROG]]&amp;LEFT(Tabla8[[#This Row],[Tipo Empleado]],3)</f>
        <v>0270040165201EMP</v>
      </c>
      <c r="E557" s="82" t="s">
        <v>2907</v>
      </c>
      <c r="F557" s="58" t="s">
        <v>970</v>
      </c>
      <c r="G557" s="82" t="s">
        <v>2535</v>
      </c>
      <c r="H557" s="82" t="s">
        <v>542</v>
      </c>
      <c r="I557" s="59" t="s">
        <v>1434</v>
      </c>
      <c r="J557" s="58" t="s">
        <v>2537</v>
      </c>
      <c r="K557" s="85" t="str">
        <f t="shared" si="8"/>
        <v>M</v>
      </c>
      <c r="L557">
        <v>699</v>
      </c>
    </row>
    <row r="558" spans="1:12">
      <c r="A558" s="77" t="s">
        <v>2300</v>
      </c>
      <c r="B558" s="83" t="str">
        <f>_xlfn.XLOOKUP(Tabla8[[#This Row],[Codigo Area Liquidacion]],TBLAREA[PLANTA],TBLAREA[PROG])</f>
        <v>01</v>
      </c>
      <c r="C558" s="58" t="s">
        <v>2464</v>
      </c>
      <c r="D558" s="83" t="str">
        <f>Tabla8[[#This Row],[Numero Documento]]&amp;Tabla8[[#This Row],[PROG]]&amp;LEFT(Tabla8[[#This Row],[Tipo Empleado]],3)</f>
        <v>0280000655901EMP</v>
      </c>
      <c r="E558" s="82" t="s">
        <v>1386</v>
      </c>
      <c r="F558" s="58" t="s">
        <v>970</v>
      </c>
      <c r="G558" s="82" t="s">
        <v>2535</v>
      </c>
      <c r="H558" s="82" t="s">
        <v>542</v>
      </c>
      <c r="I558" s="59" t="s">
        <v>1434</v>
      </c>
      <c r="J558" s="58" t="s">
        <v>2538</v>
      </c>
      <c r="K558" s="85" t="str">
        <f t="shared" si="8"/>
        <v>F</v>
      </c>
      <c r="L558">
        <v>700</v>
      </c>
    </row>
    <row r="559" spans="1:12">
      <c r="A559" s="77" t="s">
        <v>3209</v>
      </c>
      <c r="B559" s="83" t="str">
        <f>_xlfn.XLOOKUP(Tabla8[[#This Row],[Codigo Area Liquidacion]],TBLAREA[PLANTA],TBLAREA[PROG])</f>
        <v>01</v>
      </c>
      <c r="C559" s="58" t="s">
        <v>2464</v>
      </c>
      <c r="D559" s="83" t="str">
        <f>Tabla8[[#This Row],[Numero Documento]]&amp;Tabla8[[#This Row],[PROG]]&amp;LEFT(Tabla8[[#This Row],[Tipo Empleado]],3)</f>
        <v>0310032810701EMP</v>
      </c>
      <c r="E559" s="82" t="s">
        <v>3208</v>
      </c>
      <c r="F559" s="58" t="s">
        <v>991</v>
      </c>
      <c r="G559" s="82" t="s">
        <v>2535</v>
      </c>
      <c r="H559" s="82" t="s">
        <v>542</v>
      </c>
      <c r="I559" s="59" t="s">
        <v>1434</v>
      </c>
      <c r="J559" s="58" t="s">
        <v>2538</v>
      </c>
      <c r="K559" s="85" t="str">
        <f t="shared" si="8"/>
        <v>F</v>
      </c>
      <c r="L559">
        <v>714</v>
      </c>
    </row>
    <row r="560" spans="1:12">
      <c r="A560" s="77" t="s">
        <v>1949</v>
      </c>
      <c r="B560" s="83" t="str">
        <f>_xlfn.XLOOKUP(Tabla8[[#This Row],[Codigo Area Liquidacion]],TBLAREA[PLANTA],TBLAREA[PROG])</f>
        <v>01</v>
      </c>
      <c r="C560" s="58" t="s">
        <v>11</v>
      </c>
      <c r="D560" s="83" t="str">
        <f>Tabla8[[#This Row],[Numero Documento]]&amp;Tabla8[[#This Row],[PROG]]&amp;LEFT(Tabla8[[#This Row],[Tipo Empleado]],3)</f>
        <v>0310060349101FIJ</v>
      </c>
      <c r="E560" s="82" t="s">
        <v>557</v>
      </c>
      <c r="F560" s="58" t="s">
        <v>192</v>
      </c>
      <c r="G560" s="82" t="s">
        <v>2535</v>
      </c>
      <c r="H560" s="82" t="s">
        <v>542</v>
      </c>
      <c r="I560" s="59" t="s">
        <v>1434</v>
      </c>
      <c r="J560" s="58" t="s">
        <v>2537</v>
      </c>
      <c r="K560" s="85" t="str">
        <f t="shared" si="8"/>
        <v>M</v>
      </c>
      <c r="L560">
        <v>722</v>
      </c>
    </row>
    <row r="561" spans="1:12">
      <c r="A561" s="77" t="s">
        <v>1863</v>
      </c>
      <c r="B561" s="83" t="str">
        <f>_xlfn.XLOOKUP(Tabla8[[#This Row],[Codigo Area Liquidacion]],TBLAREA[PLANTA],TBLAREA[PROG])</f>
        <v>01</v>
      </c>
      <c r="C561" s="58" t="s">
        <v>11</v>
      </c>
      <c r="D561" s="83" t="str">
        <f>Tabla8[[#This Row],[Numero Documento]]&amp;Tabla8[[#This Row],[PROG]]&amp;LEFT(Tabla8[[#This Row],[Tipo Empleado]],3)</f>
        <v>0310128488701FIJ</v>
      </c>
      <c r="E561" s="82" t="s">
        <v>549</v>
      </c>
      <c r="F561" s="58" t="s">
        <v>8</v>
      </c>
      <c r="G561" s="82" t="s">
        <v>2535</v>
      </c>
      <c r="H561" s="82" t="s">
        <v>542</v>
      </c>
      <c r="I561" s="59" t="s">
        <v>1434</v>
      </c>
      <c r="J561" s="58" t="s">
        <v>2538</v>
      </c>
      <c r="K561" s="85" t="str">
        <f t="shared" si="8"/>
        <v>F</v>
      </c>
      <c r="L561">
        <v>743</v>
      </c>
    </row>
    <row r="562" spans="1:12">
      <c r="A562" s="77" t="s">
        <v>1867</v>
      </c>
      <c r="B562" s="83" t="str">
        <f>_xlfn.XLOOKUP(Tabla8[[#This Row],[Codigo Area Liquidacion]],TBLAREA[PLANTA],TBLAREA[PROG])</f>
        <v>01</v>
      </c>
      <c r="C562" s="58" t="s">
        <v>11</v>
      </c>
      <c r="D562" s="83" t="str">
        <f>Tabla8[[#This Row],[Numero Documento]]&amp;Tabla8[[#This Row],[PROG]]&amp;LEFT(Tabla8[[#This Row],[Tipo Empleado]],3)</f>
        <v>0310155190501FIJ</v>
      </c>
      <c r="E562" s="82" t="s">
        <v>550</v>
      </c>
      <c r="F562" s="58" t="s">
        <v>8</v>
      </c>
      <c r="G562" s="82" t="s">
        <v>2535</v>
      </c>
      <c r="H562" s="82" t="s">
        <v>542</v>
      </c>
      <c r="I562" s="59" t="s">
        <v>1434</v>
      </c>
      <c r="J562" s="58" t="s">
        <v>2538</v>
      </c>
      <c r="K562" s="85" t="str">
        <f t="shared" si="8"/>
        <v>F</v>
      </c>
      <c r="L562">
        <v>746</v>
      </c>
    </row>
    <row r="563" spans="1:12">
      <c r="A563" s="77" t="s">
        <v>2272</v>
      </c>
      <c r="B563" s="83" t="str">
        <f>_xlfn.XLOOKUP(Tabla8[[#This Row],[Codigo Area Liquidacion]],TBLAREA[PLANTA],TBLAREA[PROG])</f>
        <v>01</v>
      </c>
      <c r="C563" s="58" t="s">
        <v>2464</v>
      </c>
      <c r="D563" s="83" t="str">
        <f>Tabla8[[#This Row],[Numero Documento]]&amp;Tabla8[[#This Row],[PROG]]&amp;LEFT(Tabla8[[#This Row],[Tipo Empleado]],3)</f>
        <v>0310321754701EMP</v>
      </c>
      <c r="E563" s="82" t="s">
        <v>1599</v>
      </c>
      <c r="F563" s="58" t="s">
        <v>192</v>
      </c>
      <c r="G563" s="82" t="s">
        <v>2535</v>
      </c>
      <c r="H563" s="82" t="s">
        <v>542</v>
      </c>
      <c r="I563" s="59" t="s">
        <v>1434</v>
      </c>
      <c r="J563" s="58" t="s">
        <v>2538</v>
      </c>
      <c r="K563" s="85" t="str">
        <f t="shared" si="8"/>
        <v>F</v>
      </c>
      <c r="L563">
        <v>775</v>
      </c>
    </row>
    <row r="564" spans="1:12">
      <c r="A564" s="77" t="s">
        <v>1858</v>
      </c>
      <c r="B564" s="83" t="str">
        <f>_xlfn.XLOOKUP(Tabla8[[#This Row],[Codigo Area Liquidacion]],TBLAREA[PLANTA],TBLAREA[PROG])</f>
        <v>01</v>
      </c>
      <c r="C564" s="58" t="s">
        <v>11</v>
      </c>
      <c r="D564" s="83" t="str">
        <f>Tabla8[[#This Row],[Numero Documento]]&amp;Tabla8[[#This Row],[PROG]]&amp;LEFT(Tabla8[[#This Row],[Tipo Empleado]],3)</f>
        <v>0310451816601FIJ</v>
      </c>
      <c r="E564" s="82" t="s">
        <v>2563</v>
      </c>
      <c r="F564" s="58" t="s">
        <v>363</v>
      </c>
      <c r="G564" s="82" t="s">
        <v>2535</v>
      </c>
      <c r="H564" s="82" t="s">
        <v>542</v>
      </c>
      <c r="I564" s="59" t="s">
        <v>1434</v>
      </c>
      <c r="J564" s="58" t="s">
        <v>2538</v>
      </c>
      <c r="K564" s="85" t="str">
        <f t="shared" si="8"/>
        <v>F</v>
      </c>
      <c r="L564">
        <v>791</v>
      </c>
    </row>
    <row r="565" spans="1:12">
      <c r="A565" s="77" t="s">
        <v>1268</v>
      </c>
      <c r="B565" s="83" t="str">
        <f>_xlfn.XLOOKUP(Tabla8[[#This Row],[Codigo Area Liquidacion]],TBLAREA[PLANTA],TBLAREA[PROG])</f>
        <v>01</v>
      </c>
      <c r="C565" s="58" t="s">
        <v>11</v>
      </c>
      <c r="D565" s="83" t="str">
        <f>Tabla8[[#This Row],[Numero Documento]]&amp;Tabla8[[#This Row],[PROG]]&amp;LEFT(Tabla8[[#This Row],[Tipo Empleado]],3)</f>
        <v>0310460782901FIJ</v>
      </c>
      <c r="E565" s="82" t="s">
        <v>458</v>
      </c>
      <c r="F565" s="58" t="s">
        <v>459</v>
      </c>
      <c r="G565" s="82" t="s">
        <v>2535</v>
      </c>
      <c r="H565" s="82" t="s">
        <v>542</v>
      </c>
      <c r="I565" s="59" t="s">
        <v>1434</v>
      </c>
      <c r="J565" s="58" t="s">
        <v>2537</v>
      </c>
      <c r="K565" s="85" t="str">
        <f t="shared" si="8"/>
        <v>M</v>
      </c>
      <c r="L565">
        <v>794</v>
      </c>
    </row>
    <row r="566" spans="1:12">
      <c r="A566" s="77" t="s">
        <v>1938</v>
      </c>
      <c r="B566" s="83" t="str">
        <f>_xlfn.XLOOKUP(Tabla8[[#This Row],[Codigo Area Liquidacion]],TBLAREA[PLANTA],TBLAREA[PROG])</f>
        <v>01</v>
      </c>
      <c r="C566" s="58" t="s">
        <v>11</v>
      </c>
      <c r="D566" s="83" t="str">
        <f>Tabla8[[#This Row],[Numero Documento]]&amp;Tabla8[[#This Row],[PROG]]&amp;LEFT(Tabla8[[#This Row],[Tipo Empleado]],3)</f>
        <v>0370001695301FIJ</v>
      </c>
      <c r="E566" s="82" t="s">
        <v>556</v>
      </c>
      <c r="F566" s="58" t="s">
        <v>10</v>
      </c>
      <c r="G566" s="82" t="s">
        <v>2535</v>
      </c>
      <c r="H566" s="82" t="s">
        <v>542</v>
      </c>
      <c r="I566" s="59" t="s">
        <v>1434</v>
      </c>
      <c r="J566" s="58" t="s">
        <v>2538</v>
      </c>
      <c r="K566" s="85" t="str">
        <f t="shared" si="8"/>
        <v>F</v>
      </c>
      <c r="L566">
        <v>815</v>
      </c>
    </row>
    <row r="567" spans="1:12">
      <c r="A567" s="77" t="s">
        <v>2243</v>
      </c>
      <c r="B567" s="83" t="str">
        <f>_xlfn.XLOOKUP(Tabla8[[#This Row],[Codigo Area Liquidacion]],TBLAREA[PLANTA],TBLAREA[PROG])</f>
        <v>01</v>
      </c>
      <c r="C567" s="58" t="s">
        <v>2464</v>
      </c>
      <c r="D567" s="83" t="str">
        <f>Tabla8[[#This Row],[Numero Documento]]&amp;Tabla8[[#This Row],[PROG]]&amp;LEFT(Tabla8[[#This Row],[Tipo Empleado]],3)</f>
        <v>0370070066301EMP</v>
      </c>
      <c r="E567" s="82" t="s">
        <v>1594</v>
      </c>
      <c r="F567" s="58" t="s">
        <v>192</v>
      </c>
      <c r="G567" s="82" t="s">
        <v>2535</v>
      </c>
      <c r="H567" s="82" t="s">
        <v>542</v>
      </c>
      <c r="I567" s="59" t="s">
        <v>1434</v>
      </c>
      <c r="J567" s="58" t="s">
        <v>2538</v>
      </c>
      <c r="K567" s="85" t="str">
        <f t="shared" si="8"/>
        <v>F</v>
      </c>
      <c r="L567">
        <v>818</v>
      </c>
    </row>
    <row r="568" spans="1:12">
      <c r="A568" s="77" t="s">
        <v>2979</v>
      </c>
      <c r="B568" s="83" t="str">
        <f>_xlfn.XLOOKUP(Tabla8[[#This Row],[Codigo Area Liquidacion]],TBLAREA[PLANTA],TBLAREA[PROG])</f>
        <v>01</v>
      </c>
      <c r="C568" s="58" t="s">
        <v>2464</v>
      </c>
      <c r="D568" s="83" t="str">
        <f>Tabla8[[#This Row],[Numero Documento]]&amp;Tabla8[[#This Row],[PROG]]&amp;LEFT(Tabla8[[#This Row],[Tipo Empleado]],3)</f>
        <v>0470005368101EMP</v>
      </c>
      <c r="E568" s="82" t="s">
        <v>2978</v>
      </c>
      <c r="F568" s="58" t="s">
        <v>192</v>
      </c>
      <c r="G568" s="82" t="s">
        <v>2535</v>
      </c>
      <c r="H568" s="82" t="s">
        <v>542</v>
      </c>
      <c r="I568" s="59" t="s">
        <v>1434</v>
      </c>
      <c r="J568" s="58" t="s">
        <v>2537</v>
      </c>
      <c r="K568" s="85" t="str">
        <f t="shared" si="8"/>
        <v>M</v>
      </c>
      <c r="L568">
        <v>855</v>
      </c>
    </row>
    <row r="569" spans="1:12">
      <c r="A569" s="77" t="s">
        <v>2330</v>
      </c>
      <c r="B569" s="83" t="str">
        <f>_xlfn.XLOOKUP(Tabla8[[#This Row],[Codigo Area Liquidacion]],TBLAREA[PLANTA],TBLAREA[PROG])</f>
        <v>01</v>
      </c>
      <c r="C569" s="58" t="s">
        <v>2464</v>
      </c>
      <c r="D569" s="83" t="str">
        <f>Tabla8[[#This Row],[Numero Documento]]&amp;Tabla8[[#This Row],[PROG]]&amp;LEFT(Tabla8[[#This Row],[Tipo Empleado]],3)</f>
        <v>0470016471001EMP</v>
      </c>
      <c r="E569" s="82" t="s">
        <v>1608</v>
      </c>
      <c r="F569" s="58" t="s">
        <v>192</v>
      </c>
      <c r="G569" s="82" t="s">
        <v>2535</v>
      </c>
      <c r="H569" s="82" t="s">
        <v>542</v>
      </c>
      <c r="I569" s="59" t="s">
        <v>1434</v>
      </c>
      <c r="J569" s="58" t="s">
        <v>2537</v>
      </c>
      <c r="K569" s="85" t="str">
        <f t="shared" si="8"/>
        <v>M</v>
      </c>
      <c r="L569">
        <v>858</v>
      </c>
    </row>
    <row r="570" spans="1:12">
      <c r="A570" s="77" t="s">
        <v>1785</v>
      </c>
      <c r="B570" s="83" t="str">
        <f>_xlfn.XLOOKUP(Tabla8[[#This Row],[Codigo Area Liquidacion]],TBLAREA[PLANTA],TBLAREA[PROG])</f>
        <v>01</v>
      </c>
      <c r="C570" s="58" t="s">
        <v>11</v>
      </c>
      <c r="D570" s="83" t="str">
        <f>Tabla8[[#This Row],[Numero Documento]]&amp;Tabla8[[#This Row],[PROG]]&amp;LEFT(Tabla8[[#This Row],[Tipo Empleado]],3)</f>
        <v>0470054514001FIJ</v>
      </c>
      <c r="E570" s="82" t="s">
        <v>546</v>
      </c>
      <c r="F570" s="58" t="s">
        <v>3170</v>
      </c>
      <c r="G570" s="82" t="s">
        <v>2535</v>
      </c>
      <c r="H570" s="82" t="s">
        <v>542</v>
      </c>
      <c r="I570" s="59" t="s">
        <v>1434</v>
      </c>
      <c r="J570" s="58" t="s">
        <v>2537</v>
      </c>
      <c r="K570" s="85" t="str">
        <f t="shared" si="8"/>
        <v>M</v>
      </c>
      <c r="L570">
        <v>859</v>
      </c>
    </row>
    <row r="571" spans="1:12">
      <c r="A571" s="77" t="s">
        <v>2939</v>
      </c>
      <c r="B571" s="83" t="str">
        <f>_xlfn.XLOOKUP(Tabla8[[#This Row],[Codigo Area Liquidacion]],TBLAREA[PLANTA],TBLAREA[PROG])</f>
        <v>01</v>
      </c>
      <c r="C571" s="58" t="s">
        <v>2464</v>
      </c>
      <c r="D571" s="83" t="str">
        <f>Tabla8[[#This Row],[Numero Documento]]&amp;Tabla8[[#This Row],[PROG]]&amp;LEFT(Tabla8[[#This Row],[Tipo Empleado]],3)</f>
        <v>0540049958701EMP</v>
      </c>
      <c r="E571" s="82" t="s">
        <v>2938</v>
      </c>
      <c r="F571" s="58" t="s">
        <v>303</v>
      </c>
      <c r="G571" s="82" t="s">
        <v>2535</v>
      </c>
      <c r="H571" s="82" t="s">
        <v>542</v>
      </c>
      <c r="I571" s="59" t="s">
        <v>1434</v>
      </c>
      <c r="J571" s="58" t="s">
        <v>2538</v>
      </c>
      <c r="K571" s="85" t="str">
        <f t="shared" si="8"/>
        <v>F</v>
      </c>
      <c r="L571">
        <v>889</v>
      </c>
    </row>
    <row r="572" spans="1:12">
      <c r="A572" s="77" t="s">
        <v>2860</v>
      </c>
      <c r="B572" s="83" t="str">
        <f>_xlfn.XLOOKUP(Tabla8[[#This Row],[Codigo Area Liquidacion]],TBLAREA[PLANTA],TBLAREA[PROG])</f>
        <v>01</v>
      </c>
      <c r="C572" s="58" t="s">
        <v>2464</v>
      </c>
      <c r="D572" s="83" t="str">
        <f>Tabla8[[#This Row],[Numero Documento]]&amp;Tabla8[[#This Row],[PROG]]&amp;LEFT(Tabla8[[#This Row],[Tipo Empleado]],3)</f>
        <v>0540083268801EMP</v>
      </c>
      <c r="E572" s="82" t="s">
        <v>2859</v>
      </c>
      <c r="F572" s="58" t="s">
        <v>192</v>
      </c>
      <c r="G572" s="82" t="s">
        <v>2535</v>
      </c>
      <c r="H572" s="82" t="s">
        <v>542</v>
      </c>
      <c r="I572" s="59" t="s">
        <v>1434</v>
      </c>
      <c r="J572" s="58" t="s">
        <v>2537</v>
      </c>
      <c r="K572" s="85" t="str">
        <f t="shared" si="8"/>
        <v>M</v>
      </c>
      <c r="L572">
        <v>890</v>
      </c>
    </row>
    <row r="573" spans="1:12">
      <c r="A573" s="77" t="s">
        <v>2826</v>
      </c>
      <c r="B573" s="83" t="str">
        <f>_xlfn.XLOOKUP(Tabla8[[#This Row],[Codigo Area Liquidacion]],TBLAREA[PLANTA],TBLAREA[PROG])</f>
        <v>01</v>
      </c>
      <c r="C573" s="58" t="s">
        <v>2464</v>
      </c>
      <c r="D573" s="83" t="str">
        <f>Tabla8[[#This Row],[Numero Documento]]&amp;Tabla8[[#This Row],[PROG]]&amp;LEFT(Tabla8[[#This Row],[Tipo Empleado]],3)</f>
        <v>0540088816901EMP</v>
      </c>
      <c r="E573" s="82" t="s">
        <v>2825</v>
      </c>
      <c r="F573" s="58" t="s">
        <v>970</v>
      </c>
      <c r="G573" s="82" t="s">
        <v>2535</v>
      </c>
      <c r="H573" s="82" t="s">
        <v>542</v>
      </c>
      <c r="I573" s="59" t="s">
        <v>1434</v>
      </c>
      <c r="J573" s="58" t="s">
        <v>2538</v>
      </c>
      <c r="K573" s="85" t="str">
        <f t="shared" si="8"/>
        <v>F</v>
      </c>
      <c r="L573">
        <v>892</v>
      </c>
    </row>
    <row r="574" spans="1:12">
      <c r="A574" s="77" t="s">
        <v>2998</v>
      </c>
      <c r="B574" s="83" t="str">
        <f>_xlfn.XLOOKUP(Tabla8[[#This Row],[Codigo Area Liquidacion]],TBLAREA[PLANTA],TBLAREA[PROG])</f>
        <v>01</v>
      </c>
      <c r="C574" s="58" t="s">
        <v>2464</v>
      </c>
      <c r="D574" s="83" t="str">
        <f>Tabla8[[#This Row],[Numero Documento]]&amp;Tabla8[[#This Row],[PROG]]&amp;LEFT(Tabla8[[#This Row],[Tipo Empleado]],3)</f>
        <v>0540140379401EMP</v>
      </c>
      <c r="E574" s="82" t="s">
        <v>2997</v>
      </c>
      <c r="F574" s="58" t="s">
        <v>303</v>
      </c>
      <c r="G574" s="82" t="s">
        <v>2535</v>
      </c>
      <c r="H574" s="82" t="s">
        <v>542</v>
      </c>
      <c r="I574" s="59" t="s">
        <v>1434</v>
      </c>
      <c r="J574" s="58" t="s">
        <v>2538</v>
      </c>
      <c r="K574" s="85" t="str">
        <f t="shared" si="8"/>
        <v>F</v>
      </c>
      <c r="L574">
        <v>896</v>
      </c>
    </row>
    <row r="575" spans="1:12">
      <c r="A575" s="77" t="s">
        <v>2941</v>
      </c>
      <c r="B575" s="83" t="str">
        <f>_xlfn.XLOOKUP(Tabla8[[#This Row],[Codigo Area Liquidacion]],TBLAREA[PLANTA],TBLAREA[PROG])</f>
        <v>01</v>
      </c>
      <c r="C575" s="58" t="s">
        <v>2464</v>
      </c>
      <c r="D575" s="83" t="str">
        <f>Tabla8[[#This Row],[Numero Documento]]&amp;Tabla8[[#This Row],[PROG]]&amp;LEFT(Tabla8[[#This Row],[Tipo Empleado]],3)</f>
        <v>0550001152201EMP</v>
      </c>
      <c r="E575" s="82" t="s">
        <v>2940</v>
      </c>
      <c r="F575" s="58" t="s">
        <v>970</v>
      </c>
      <c r="G575" s="82" t="s">
        <v>2535</v>
      </c>
      <c r="H575" s="82" t="s">
        <v>542</v>
      </c>
      <c r="I575" s="59" t="s">
        <v>1434</v>
      </c>
      <c r="J575" s="58" t="s">
        <v>2538</v>
      </c>
      <c r="K575" s="85" t="str">
        <f t="shared" si="8"/>
        <v>F</v>
      </c>
      <c r="L575">
        <v>898</v>
      </c>
    </row>
    <row r="576" spans="1:12">
      <c r="A576" s="77" t="s">
        <v>2279</v>
      </c>
      <c r="B576" s="83" t="str">
        <f>_xlfn.XLOOKUP(Tabla8[[#This Row],[Codigo Area Liquidacion]],TBLAREA[PLANTA],TBLAREA[PROG])</f>
        <v>01</v>
      </c>
      <c r="C576" s="58" t="s">
        <v>2464</v>
      </c>
      <c r="D576" s="83" t="str">
        <f>Tabla8[[#This Row],[Numero Documento]]&amp;Tabla8[[#This Row],[PROG]]&amp;LEFT(Tabla8[[#This Row],[Tipo Empleado]],3)</f>
        <v>0550027296701EMP</v>
      </c>
      <c r="E576" s="82" t="s">
        <v>1343</v>
      </c>
      <c r="F576" s="58" t="s">
        <v>192</v>
      </c>
      <c r="G576" s="82" t="s">
        <v>2535</v>
      </c>
      <c r="H576" s="82" t="s">
        <v>542</v>
      </c>
      <c r="I576" s="59" t="s">
        <v>1434</v>
      </c>
      <c r="J576" s="58" t="s">
        <v>2537</v>
      </c>
      <c r="K576" s="85" t="str">
        <f t="shared" si="8"/>
        <v>M</v>
      </c>
      <c r="L576">
        <v>899</v>
      </c>
    </row>
    <row r="577" spans="1:12">
      <c r="A577" s="77" t="s">
        <v>2910</v>
      </c>
      <c r="B577" s="83" t="str">
        <f>_xlfn.XLOOKUP(Tabla8[[#This Row],[Codigo Area Liquidacion]],TBLAREA[PLANTA],TBLAREA[PROG])</f>
        <v>01</v>
      </c>
      <c r="C577" s="58" t="s">
        <v>2464</v>
      </c>
      <c r="D577" s="83" t="str">
        <f>Tabla8[[#This Row],[Numero Documento]]&amp;Tabla8[[#This Row],[PROG]]&amp;LEFT(Tabla8[[#This Row],[Tipo Empleado]],3)</f>
        <v>0680002796001EMP</v>
      </c>
      <c r="E577" s="82" t="s">
        <v>2909</v>
      </c>
      <c r="F577" s="58" t="s">
        <v>192</v>
      </c>
      <c r="G577" s="82" t="s">
        <v>2535</v>
      </c>
      <c r="H577" s="82" t="s">
        <v>542</v>
      </c>
      <c r="I577" s="59" t="s">
        <v>1434</v>
      </c>
      <c r="J577" s="58" t="s">
        <v>2537</v>
      </c>
      <c r="K577" s="85" t="str">
        <f t="shared" si="8"/>
        <v>M</v>
      </c>
      <c r="L577">
        <v>914</v>
      </c>
    </row>
    <row r="578" spans="1:12">
      <c r="A578" s="77" t="s">
        <v>2886</v>
      </c>
      <c r="B578" s="83" t="str">
        <f>_xlfn.XLOOKUP(Tabla8[[#This Row],[Codigo Area Liquidacion]],TBLAREA[PLANTA],TBLAREA[PROG])</f>
        <v>01</v>
      </c>
      <c r="C578" s="58" t="s">
        <v>2464</v>
      </c>
      <c r="D578" s="83" t="str">
        <f>Tabla8[[#This Row],[Numero Documento]]&amp;Tabla8[[#This Row],[PROG]]&amp;LEFT(Tabla8[[#This Row],[Tipo Empleado]],3)</f>
        <v>0730001545501EMP</v>
      </c>
      <c r="E578" s="82" t="s">
        <v>2885</v>
      </c>
      <c r="F578" s="58" t="s">
        <v>192</v>
      </c>
      <c r="G578" s="82" t="s">
        <v>2535</v>
      </c>
      <c r="H578" s="82" t="s">
        <v>542</v>
      </c>
      <c r="I578" s="59" t="s">
        <v>1434</v>
      </c>
      <c r="J578" s="58" t="s">
        <v>2537</v>
      </c>
      <c r="K578" s="85" t="str">
        <f t="shared" si="8"/>
        <v>M</v>
      </c>
      <c r="L578">
        <v>926</v>
      </c>
    </row>
    <row r="579" spans="1:12">
      <c r="A579" s="77" t="s">
        <v>2994</v>
      </c>
      <c r="B579" s="83" t="str">
        <f>_xlfn.XLOOKUP(Tabla8[[#This Row],[Codigo Area Liquidacion]],TBLAREA[PLANTA],TBLAREA[PROG])</f>
        <v>01</v>
      </c>
      <c r="C579" s="58" t="s">
        <v>2464</v>
      </c>
      <c r="D579" s="83" t="str">
        <f>Tabla8[[#This Row],[Numero Documento]]&amp;Tabla8[[#This Row],[PROG]]&amp;LEFT(Tabla8[[#This Row],[Tipo Empleado]],3)</f>
        <v>0840008458101EMP</v>
      </c>
      <c r="E579" s="82" t="s">
        <v>2993</v>
      </c>
      <c r="F579" s="58" t="s">
        <v>303</v>
      </c>
      <c r="G579" s="82" t="s">
        <v>2535</v>
      </c>
      <c r="H579" s="82" t="s">
        <v>542</v>
      </c>
      <c r="I579" s="59" t="s">
        <v>1434</v>
      </c>
      <c r="J579" s="58" t="s">
        <v>2538</v>
      </c>
      <c r="K579" s="85" t="str">
        <f t="shared" si="8"/>
        <v>F</v>
      </c>
      <c r="L579">
        <v>948</v>
      </c>
    </row>
    <row r="580" spans="1:12">
      <c r="A580" s="77" t="s">
        <v>2933</v>
      </c>
      <c r="B580" s="83" t="str">
        <f>_xlfn.XLOOKUP(Tabla8[[#This Row],[Codigo Area Liquidacion]],TBLAREA[PLANTA],TBLAREA[PROG])</f>
        <v>01</v>
      </c>
      <c r="C580" s="58" t="s">
        <v>2464</v>
      </c>
      <c r="D580" s="83" t="str">
        <f>Tabla8[[#This Row],[Numero Documento]]&amp;Tabla8[[#This Row],[PROG]]&amp;LEFT(Tabla8[[#This Row],[Tipo Empleado]],3)</f>
        <v>1380003616501EMP</v>
      </c>
      <c r="E580" s="82" t="s">
        <v>2932</v>
      </c>
      <c r="F580" s="58" t="s">
        <v>303</v>
      </c>
      <c r="G580" s="82" t="s">
        <v>2535</v>
      </c>
      <c r="H580" s="82" t="s">
        <v>542</v>
      </c>
      <c r="I580" s="59" t="s">
        <v>1434</v>
      </c>
      <c r="J580" s="58" t="s">
        <v>2538</v>
      </c>
      <c r="K580" s="85" t="str">
        <f t="shared" ref="K580:K643" si="9">LEFT(J580,1)</f>
        <v>F</v>
      </c>
      <c r="L580">
        <v>972</v>
      </c>
    </row>
    <row r="581" spans="1:12">
      <c r="A581" s="77" t="s">
        <v>2874</v>
      </c>
      <c r="B581" s="83" t="str">
        <f>_xlfn.XLOOKUP(Tabla8[[#This Row],[Codigo Area Liquidacion]],TBLAREA[PLANTA],TBLAREA[PROG])</f>
        <v>01</v>
      </c>
      <c r="C581" s="58" t="s">
        <v>2464</v>
      </c>
      <c r="D581" s="83" t="str">
        <f>Tabla8[[#This Row],[Numero Documento]]&amp;Tabla8[[#This Row],[PROG]]&amp;LEFT(Tabla8[[#This Row],[Tipo Empleado]],3)</f>
        <v>4021093817701EMP</v>
      </c>
      <c r="E581" s="82" t="s">
        <v>2873</v>
      </c>
      <c r="F581" s="58" t="s">
        <v>970</v>
      </c>
      <c r="G581" s="82" t="s">
        <v>2535</v>
      </c>
      <c r="H581" s="82" t="s">
        <v>542</v>
      </c>
      <c r="I581" s="59" t="s">
        <v>1434</v>
      </c>
      <c r="J581" s="58" t="s">
        <v>2537</v>
      </c>
      <c r="K581" s="85" t="str">
        <f t="shared" si="9"/>
        <v>M</v>
      </c>
      <c r="L581">
        <v>1073</v>
      </c>
    </row>
    <row r="582" spans="1:12">
      <c r="A582" s="77" t="s">
        <v>2893</v>
      </c>
      <c r="B582" s="83" t="str">
        <f>_xlfn.XLOOKUP(Tabla8[[#This Row],[Codigo Area Liquidacion]],TBLAREA[PLANTA],TBLAREA[PROG])</f>
        <v>01</v>
      </c>
      <c r="C582" s="58" t="s">
        <v>2464</v>
      </c>
      <c r="D582" s="83" t="str">
        <f>Tabla8[[#This Row],[Numero Documento]]&amp;Tabla8[[#This Row],[PROG]]&amp;LEFT(Tabla8[[#This Row],[Tipo Empleado]],3)</f>
        <v>4022079295201EMP</v>
      </c>
      <c r="E582" s="82" t="s">
        <v>2892</v>
      </c>
      <c r="F582" s="58" t="s">
        <v>991</v>
      </c>
      <c r="G582" s="82" t="s">
        <v>2535</v>
      </c>
      <c r="H582" s="82" t="s">
        <v>542</v>
      </c>
      <c r="I582" s="59" t="s">
        <v>1434</v>
      </c>
      <c r="J582" s="58" t="s">
        <v>2537</v>
      </c>
      <c r="K582" s="85" t="str">
        <f t="shared" si="9"/>
        <v>M</v>
      </c>
      <c r="L582">
        <v>1107</v>
      </c>
    </row>
    <row r="583" spans="1:12">
      <c r="A583" s="77" t="s">
        <v>2882</v>
      </c>
      <c r="B583" s="83" t="str">
        <f>_xlfn.XLOOKUP(Tabla8[[#This Row],[Codigo Area Liquidacion]],TBLAREA[PLANTA],TBLAREA[PROG])</f>
        <v>01</v>
      </c>
      <c r="C583" s="58" t="s">
        <v>2464</v>
      </c>
      <c r="D583" s="83" t="str">
        <f>Tabla8[[#This Row],[Numero Documento]]&amp;Tabla8[[#This Row],[PROG]]&amp;LEFT(Tabla8[[#This Row],[Tipo Empleado]],3)</f>
        <v>4022208183401EMP</v>
      </c>
      <c r="E583" s="82" t="s">
        <v>2881</v>
      </c>
      <c r="F583" s="58" t="s">
        <v>970</v>
      </c>
      <c r="G583" s="82" t="s">
        <v>2535</v>
      </c>
      <c r="H583" s="82" t="s">
        <v>542</v>
      </c>
      <c r="I583" s="59" t="s">
        <v>1434</v>
      </c>
      <c r="J583" s="58" t="s">
        <v>2537</v>
      </c>
      <c r="K583" s="85" t="str">
        <f t="shared" si="9"/>
        <v>M</v>
      </c>
      <c r="L583">
        <v>1127</v>
      </c>
    </row>
    <row r="584" spans="1:12">
      <c r="A584" s="77" t="s">
        <v>1153</v>
      </c>
      <c r="B584" s="83" t="str">
        <f>_xlfn.XLOOKUP(Tabla8[[#This Row],[Codigo Area Liquidacion]],TBLAREA[PLANTA],TBLAREA[PROG])</f>
        <v>01</v>
      </c>
      <c r="C584" s="58" t="s">
        <v>11</v>
      </c>
      <c r="D584" s="83" t="str">
        <f>Tabla8[[#This Row],[Numero Documento]]&amp;Tabla8[[#This Row],[PROG]]&amp;LEFT(Tabla8[[#This Row],[Tipo Empleado]],3)</f>
        <v>0010802706101FIJ</v>
      </c>
      <c r="E584" s="82" t="s">
        <v>560</v>
      </c>
      <c r="F584" s="58" t="s">
        <v>129</v>
      </c>
      <c r="G584" s="82" t="s">
        <v>2535</v>
      </c>
      <c r="H584" s="82" t="s">
        <v>559</v>
      </c>
      <c r="I584" s="59" t="s">
        <v>1469</v>
      </c>
      <c r="J584" s="58" t="s">
        <v>2538</v>
      </c>
      <c r="K584" s="85" t="str">
        <f t="shared" si="9"/>
        <v>F</v>
      </c>
      <c r="L584">
        <v>258</v>
      </c>
    </row>
    <row r="585" spans="1:12">
      <c r="A585" s="77" t="s">
        <v>1109</v>
      </c>
      <c r="B585" s="83" t="str">
        <f>_xlfn.XLOOKUP(Tabla8[[#This Row],[Codigo Area Liquidacion]],TBLAREA[PLANTA],TBLAREA[PROG])</f>
        <v>01</v>
      </c>
      <c r="C585" s="58" t="s">
        <v>11</v>
      </c>
      <c r="D585" s="83" t="str">
        <f>Tabla8[[#This Row],[Numero Documento]]&amp;Tabla8[[#This Row],[PROG]]&amp;LEFT(Tabla8[[#This Row],[Tipo Empleado]],3)</f>
        <v>0011401071301FIJ</v>
      </c>
      <c r="E585" s="82" t="s">
        <v>558</v>
      </c>
      <c r="F585" s="58" t="s">
        <v>82</v>
      </c>
      <c r="G585" s="82" t="s">
        <v>2535</v>
      </c>
      <c r="H585" s="82" t="s">
        <v>559</v>
      </c>
      <c r="I585" s="59" t="s">
        <v>1469</v>
      </c>
      <c r="J585" s="58" t="s">
        <v>2537</v>
      </c>
      <c r="K585" s="85" t="str">
        <f t="shared" si="9"/>
        <v>M</v>
      </c>
      <c r="L585">
        <v>414</v>
      </c>
    </row>
    <row r="586" spans="1:12">
      <c r="A586" s="77" t="s">
        <v>2735</v>
      </c>
      <c r="B586" s="83" t="str">
        <f>_xlfn.XLOOKUP(Tabla8[[#This Row],[Codigo Area Liquidacion]],TBLAREA[PLANTA],TBLAREA[PROG])</f>
        <v>01</v>
      </c>
      <c r="C586" s="58" t="s">
        <v>11</v>
      </c>
      <c r="D586" s="83" t="str">
        <f>Tabla8[[#This Row],[Numero Documento]]&amp;Tabla8[[#This Row],[PROG]]&amp;LEFT(Tabla8[[#This Row],[Tipo Empleado]],3)</f>
        <v>2230092928201FIJ</v>
      </c>
      <c r="E586" s="82" t="s">
        <v>2734</v>
      </c>
      <c r="F586" s="58" t="s">
        <v>2736</v>
      </c>
      <c r="G586" s="82" t="s">
        <v>2535</v>
      </c>
      <c r="H586" s="82" t="s">
        <v>559</v>
      </c>
      <c r="I586" s="59" t="s">
        <v>1469</v>
      </c>
      <c r="J586" s="58" t="s">
        <v>2537</v>
      </c>
      <c r="K586" s="85" t="str">
        <f t="shared" si="9"/>
        <v>M</v>
      </c>
      <c r="L586">
        <v>995</v>
      </c>
    </row>
    <row r="587" spans="1:12">
      <c r="A587" s="77" t="s">
        <v>1716</v>
      </c>
      <c r="B587" s="83" t="str">
        <f>_xlfn.XLOOKUP(Tabla8[[#This Row],[Codigo Area Liquidacion]],TBLAREA[PLANTA],TBLAREA[PROG])</f>
        <v>01</v>
      </c>
      <c r="C587" s="58" t="s">
        <v>11</v>
      </c>
      <c r="D587" s="83" t="str">
        <f>Tabla8[[#This Row],[Numero Documento]]&amp;Tabla8[[#This Row],[PROG]]&amp;LEFT(Tabla8[[#This Row],[Tipo Empleado]],3)</f>
        <v>0010494009301FIJ</v>
      </c>
      <c r="E587" s="82" t="s">
        <v>561</v>
      </c>
      <c r="F587" s="58" t="s">
        <v>30</v>
      </c>
      <c r="G587" s="82" t="s">
        <v>2535</v>
      </c>
      <c r="H587" s="82" t="s">
        <v>562</v>
      </c>
      <c r="I587" s="59" t="s">
        <v>1465</v>
      </c>
      <c r="J587" s="58" t="s">
        <v>2537</v>
      </c>
      <c r="K587" s="85" t="str">
        <f t="shared" si="9"/>
        <v>M</v>
      </c>
      <c r="L587">
        <v>204</v>
      </c>
    </row>
    <row r="588" spans="1:12">
      <c r="A588" s="77" t="s">
        <v>1108</v>
      </c>
      <c r="B588" s="83" t="str">
        <f>_xlfn.XLOOKUP(Tabla8[[#This Row],[Codigo Area Liquidacion]],TBLAREA[PLANTA],TBLAREA[PROG])</f>
        <v>01</v>
      </c>
      <c r="C588" s="58" t="s">
        <v>11</v>
      </c>
      <c r="D588" s="83" t="str">
        <f>Tabla8[[#This Row],[Numero Documento]]&amp;Tabla8[[#This Row],[PROG]]&amp;LEFT(Tabla8[[#This Row],[Tipo Empleado]],3)</f>
        <v>0011479032201FIJ</v>
      </c>
      <c r="E588" s="82" t="s">
        <v>565</v>
      </c>
      <c r="F588" s="58" t="s">
        <v>372</v>
      </c>
      <c r="G588" s="82" t="s">
        <v>2535</v>
      </c>
      <c r="H588" s="82" t="s">
        <v>562</v>
      </c>
      <c r="I588" s="59" t="s">
        <v>1465</v>
      </c>
      <c r="J588" s="58" t="s">
        <v>2537</v>
      </c>
      <c r="K588" s="85" t="str">
        <f t="shared" si="9"/>
        <v>M</v>
      </c>
      <c r="L588">
        <v>431</v>
      </c>
    </row>
    <row r="589" spans="1:12">
      <c r="A589" s="77" t="s">
        <v>1842</v>
      </c>
      <c r="B589" s="83" t="str">
        <f>_xlfn.XLOOKUP(Tabla8[[#This Row],[Codigo Area Liquidacion]],TBLAREA[PLANTA],TBLAREA[PROG])</f>
        <v>01</v>
      </c>
      <c r="C589" s="58" t="s">
        <v>11</v>
      </c>
      <c r="D589" s="83" t="str">
        <f>Tabla8[[#This Row],[Numero Documento]]&amp;Tabla8[[#This Row],[PROG]]&amp;LEFT(Tabla8[[#This Row],[Tipo Empleado]],3)</f>
        <v>0011644095901FIJ</v>
      </c>
      <c r="E589" s="82" t="s">
        <v>1058</v>
      </c>
      <c r="F589" s="58" t="s">
        <v>395</v>
      </c>
      <c r="G589" s="82" t="s">
        <v>2535</v>
      </c>
      <c r="H589" s="82" t="s">
        <v>562</v>
      </c>
      <c r="I589" s="59" t="s">
        <v>1465</v>
      </c>
      <c r="J589" s="58" t="s">
        <v>2537</v>
      </c>
      <c r="K589" s="85" t="str">
        <f t="shared" si="9"/>
        <v>M</v>
      </c>
      <c r="L589">
        <v>467</v>
      </c>
    </row>
    <row r="590" spans="1:12">
      <c r="A590" s="77" t="s">
        <v>2704</v>
      </c>
      <c r="B590" s="83" t="str">
        <f>_xlfn.XLOOKUP(Tabla8[[#This Row],[Codigo Area Liquidacion]],TBLAREA[PLANTA],TBLAREA[PROG])</f>
        <v>01</v>
      </c>
      <c r="C590" s="58" t="s">
        <v>2464</v>
      </c>
      <c r="D590" s="83" t="str">
        <f>Tabla8[[#This Row],[Numero Documento]]&amp;Tabla8[[#This Row],[PROG]]&amp;LEFT(Tabla8[[#This Row],[Tipo Empleado]],3)</f>
        <v>0011843608801EMP</v>
      </c>
      <c r="E590" s="82" t="s">
        <v>2703</v>
      </c>
      <c r="F590" s="58" t="s">
        <v>129</v>
      </c>
      <c r="G590" s="82" t="s">
        <v>2535</v>
      </c>
      <c r="H590" s="82" t="s">
        <v>562</v>
      </c>
      <c r="I590" s="59" t="s">
        <v>1465</v>
      </c>
      <c r="J590" s="58" t="s">
        <v>2537</v>
      </c>
      <c r="K590" s="85" t="str">
        <f t="shared" si="9"/>
        <v>M</v>
      </c>
      <c r="L590">
        <v>533</v>
      </c>
    </row>
    <row r="591" spans="1:12">
      <c r="A591" s="77" t="s">
        <v>2278</v>
      </c>
      <c r="B591" s="83" t="str">
        <f>_xlfn.XLOOKUP(Tabla8[[#This Row],[Codigo Area Liquidacion]],TBLAREA[PLANTA],TBLAREA[PROG])</f>
        <v>01</v>
      </c>
      <c r="C591" s="58" t="s">
        <v>2464</v>
      </c>
      <c r="D591" s="83" t="str">
        <f>Tabla8[[#This Row],[Numero Documento]]&amp;Tabla8[[#This Row],[PROG]]&amp;LEFT(Tabla8[[#This Row],[Tipo Empleado]],3)</f>
        <v>0011858769001EMP</v>
      </c>
      <c r="E591" s="82" t="s">
        <v>1619</v>
      </c>
      <c r="F591" s="58" t="s">
        <v>129</v>
      </c>
      <c r="G591" s="82" t="s">
        <v>2535</v>
      </c>
      <c r="H591" s="82" t="s">
        <v>562</v>
      </c>
      <c r="I591" s="59" t="s">
        <v>1465</v>
      </c>
      <c r="J591" s="58" t="s">
        <v>2537</v>
      </c>
      <c r="K591" s="85" t="str">
        <f t="shared" si="9"/>
        <v>M</v>
      </c>
      <c r="L591">
        <v>539</v>
      </c>
    </row>
    <row r="592" spans="1:12">
      <c r="A592" s="77" t="s">
        <v>1790</v>
      </c>
      <c r="B592" s="83" t="str">
        <f>_xlfn.XLOOKUP(Tabla8[[#This Row],[Codigo Area Liquidacion]],TBLAREA[PLANTA],TBLAREA[PROG])</f>
        <v>01</v>
      </c>
      <c r="C592" s="58" t="s">
        <v>11</v>
      </c>
      <c r="D592" s="83" t="str">
        <f>Tabla8[[#This Row],[Numero Documento]]&amp;Tabla8[[#This Row],[PROG]]&amp;LEFT(Tabla8[[#This Row],[Tipo Empleado]],3)</f>
        <v>0110032084301FIJ</v>
      </c>
      <c r="E592" s="82" t="s">
        <v>563</v>
      </c>
      <c r="F592" s="58" t="s">
        <v>564</v>
      </c>
      <c r="G592" s="82" t="s">
        <v>2535</v>
      </c>
      <c r="H592" s="82" t="s">
        <v>562</v>
      </c>
      <c r="I592" s="59" t="s">
        <v>1465</v>
      </c>
      <c r="J592" s="58" t="s">
        <v>2537</v>
      </c>
      <c r="K592" s="85" t="str">
        <f t="shared" si="9"/>
        <v>M</v>
      </c>
      <c r="L592">
        <v>613</v>
      </c>
    </row>
    <row r="593" spans="1:12">
      <c r="A593" s="77" t="s">
        <v>1771</v>
      </c>
      <c r="B593" s="83" t="str">
        <f>_xlfn.XLOOKUP(Tabla8[[#This Row],[Codigo Area Liquidacion]],TBLAREA[PLANTA],TBLAREA[PROG])</f>
        <v>01</v>
      </c>
      <c r="C593" s="58" t="s">
        <v>11</v>
      </c>
      <c r="D593" s="83" t="str">
        <f>Tabla8[[#This Row],[Numero Documento]]&amp;Tabla8[[#This Row],[PROG]]&amp;LEFT(Tabla8[[#This Row],[Tipo Empleado]],3)</f>
        <v>0120098938001FIJ</v>
      </c>
      <c r="E593" s="82" t="s">
        <v>1770</v>
      </c>
      <c r="F593" s="58" t="s">
        <v>120</v>
      </c>
      <c r="G593" s="82" t="s">
        <v>2535</v>
      </c>
      <c r="H593" s="82" t="s">
        <v>562</v>
      </c>
      <c r="I593" s="59" t="s">
        <v>1465</v>
      </c>
      <c r="J593" s="58" t="s">
        <v>2537</v>
      </c>
      <c r="K593" s="85" t="str">
        <f t="shared" si="9"/>
        <v>M</v>
      </c>
      <c r="L593">
        <v>630</v>
      </c>
    </row>
    <row r="594" spans="1:12">
      <c r="A594" s="77" t="s">
        <v>1726</v>
      </c>
      <c r="B594" s="83" t="str">
        <f>_xlfn.XLOOKUP(Tabla8[[#This Row],[Codigo Area Liquidacion]],TBLAREA[PLANTA],TBLAREA[PROG])</f>
        <v>01</v>
      </c>
      <c r="C594" s="58" t="s">
        <v>11</v>
      </c>
      <c r="D594" s="83" t="str">
        <f>Tabla8[[#This Row],[Numero Documento]]&amp;Tabla8[[#This Row],[PROG]]&amp;LEFT(Tabla8[[#This Row],[Tipo Empleado]],3)</f>
        <v>2250026051201FIJ</v>
      </c>
      <c r="E594" s="82" t="s">
        <v>1050</v>
      </c>
      <c r="F594" s="58" t="s">
        <v>395</v>
      </c>
      <c r="G594" s="82" t="s">
        <v>2535</v>
      </c>
      <c r="H594" s="82" t="s">
        <v>562</v>
      </c>
      <c r="I594" s="59" t="s">
        <v>1465</v>
      </c>
      <c r="J594" s="58" t="s">
        <v>2537</v>
      </c>
      <c r="K594" s="85" t="str">
        <f t="shared" si="9"/>
        <v>M</v>
      </c>
      <c r="L594">
        <v>1032</v>
      </c>
    </row>
    <row r="595" spans="1:12">
      <c r="A595" s="77" t="s">
        <v>1881</v>
      </c>
      <c r="B595" s="83" t="str">
        <f>_xlfn.XLOOKUP(Tabla8[[#This Row],[Codigo Area Liquidacion]],TBLAREA[PLANTA],TBLAREA[PROG])</f>
        <v>01</v>
      </c>
      <c r="C595" s="58" t="s">
        <v>11</v>
      </c>
      <c r="D595" s="83" t="str">
        <f>Tabla8[[#This Row],[Numero Documento]]&amp;Tabla8[[#This Row],[PROG]]&amp;LEFT(Tabla8[[#This Row],[Tipo Empleado]],3)</f>
        <v>0010010460301FIJ</v>
      </c>
      <c r="E595" s="82" t="s">
        <v>578</v>
      </c>
      <c r="F595" s="58" t="s">
        <v>8</v>
      </c>
      <c r="G595" s="82" t="s">
        <v>2535</v>
      </c>
      <c r="H595" s="82" t="s">
        <v>566</v>
      </c>
      <c r="I595" s="59" t="s">
        <v>1453</v>
      </c>
      <c r="J595" s="58" t="s">
        <v>2538</v>
      </c>
      <c r="K595" s="85" t="str">
        <f t="shared" si="9"/>
        <v>F</v>
      </c>
      <c r="L595">
        <v>13</v>
      </c>
    </row>
    <row r="596" spans="1:12">
      <c r="A596" s="77" t="s">
        <v>1152</v>
      </c>
      <c r="B596" s="83" t="str">
        <f>_xlfn.XLOOKUP(Tabla8[[#This Row],[Codigo Area Liquidacion]],TBLAREA[PLANTA],TBLAREA[PROG])</f>
        <v>01</v>
      </c>
      <c r="C596" s="58" t="s">
        <v>11</v>
      </c>
      <c r="D596" s="83" t="str">
        <f>Tabla8[[#This Row],[Numero Documento]]&amp;Tabla8[[#This Row],[PROG]]&amp;LEFT(Tabla8[[#This Row],[Tipo Empleado]],3)</f>
        <v>0010037033701FIJ</v>
      </c>
      <c r="E596" s="82" t="s">
        <v>580</v>
      </c>
      <c r="F596" s="58" t="s">
        <v>8</v>
      </c>
      <c r="G596" s="82" t="s">
        <v>2535</v>
      </c>
      <c r="H596" s="82" t="s">
        <v>566</v>
      </c>
      <c r="I596" s="59" t="s">
        <v>1453</v>
      </c>
      <c r="J596" s="58" t="s">
        <v>2537</v>
      </c>
      <c r="K596" s="85" t="str">
        <f t="shared" si="9"/>
        <v>M</v>
      </c>
      <c r="L596">
        <v>31</v>
      </c>
    </row>
    <row r="597" spans="1:12">
      <c r="A597" s="77" t="s">
        <v>1742</v>
      </c>
      <c r="B597" s="83" t="str">
        <f>_xlfn.XLOOKUP(Tabla8[[#This Row],[Codigo Area Liquidacion]],TBLAREA[PLANTA],TBLAREA[PROG])</f>
        <v>01</v>
      </c>
      <c r="C597" s="58" t="s">
        <v>11</v>
      </c>
      <c r="D597" s="83" t="str">
        <f>Tabla8[[#This Row],[Numero Documento]]&amp;Tabla8[[#This Row],[PROG]]&amp;LEFT(Tabla8[[#This Row],[Tipo Empleado]],3)</f>
        <v>0010107597601FIJ</v>
      </c>
      <c r="E597" s="82" t="s">
        <v>583</v>
      </c>
      <c r="F597" s="58" t="s">
        <v>2629</v>
      </c>
      <c r="G597" s="82" t="s">
        <v>2535</v>
      </c>
      <c r="H597" s="82" t="s">
        <v>566</v>
      </c>
      <c r="I597" s="59" t="s">
        <v>1453</v>
      </c>
      <c r="J597" s="58" t="s">
        <v>2537</v>
      </c>
      <c r="K597" s="85" t="str">
        <f t="shared" si="9"/>
        <v>M</v>
      </c>
      <c r="L597">
        <v>77</v>
      </c>
    </row>
    <row r="598" spans="1:12">
      <c r="A598" s="77" t="s">
        <v>1135</v>
      </c>
      <c r="B598" s="83" t="str">
        <f>_xlfn.XLOOKUP(Tabla8[[#This Row],[Codigo Area Liquidacion]],TBLAREA[PLANTA],TBLAREA[PROG])</f>
        <v>01</v>
      </c>
      <c r="C598" s="58" t="s">
        <v>11</v>
      </c>
      <c r="D598" s="83" t="str">
        <f>Tabla8[[#This Row],[Numero Documento]]&amp;Tabla8[[#This Row],[PROG]]&amp;LEFT(Tabla8[[#This Row],[Tipo Empleado]],3)</f>
        <v>0010155185101FIJ</v>
      </c>
      <c r="E598" s="82" t="s">
        <v>577</v>
      </c>
      <c r="F598" s="58" t="s">
        <v>127</v>
      </c>
      <c r="G598" s="82" t="s">
        <v>2535</v>
      </c>
      <c r="H598" s="82" t="s">
        <v>566</v>
      </c>
      <c r="I598" s="59" t="s">
        <v>1453</v>
      </c>
      <c r="J598" s="58" t="s">
        <v>2537</v>
      </c>
      <c r="K598" s="85" t="str">
        <f t="shared" si="9"/>
        <v>M</v>
      </c>
      <c r="L598">
        <v>93</v>
      </c>
    </row>
    <row r="599" spans="1:12">
      <c r="A599" s="77" t="s">
        <v>1860</v>
      </c>
      <c r="B599" s="83" t="str">
        <f>_xlfn.XLOOKUP(Tabla8[[#This Row],[Codigo Area Liquidacion]],TBLAREA[PLANTA],TBLAREA[PROG])</f>
        <v>01</v>
      </c>
      <c r="C599" s="58" t="s">
        <v>11</v>
      </c>
      <c r="D599" s="83" t="str">
        <f>Tabla8[[#This Row],[Numero Documento]]&amp;Tabla8[[#This Row],[PROG]]&amp;LEFT(Tabla8[[#This Row],[Tipo Empleado]],3)</f>
        <v>0010264807801FIJ</v>
      </c>
      <c r="E599" s="82" t="s">
        <v>573</v>
      </c>
      <c r="F599" s="58" t="s">
        <v>8</v>
      </c>
      <c r="G599" s="82" t="s">
        <v>2535</v>
      </c>
      <c r="H599" s="82" t="s">
        <v>566</v>
      </c>
      <c r="I599" s="59" t="s">
        <v>1453</v>
      </c>
      <c r="J599" s="58" t="s">
        <v>2538</v>
      </c>
      <c r="K599" s="85" t="str">
        <f t="shared" si="9"/>
        <v>F</v>
      </c>
      <c r="L599">
        <v>140</v>
      </c>
    </row>
    <row r="600" spans="1:12">
      <c r="A600" s="77" t="s">
        <v>1097</v>
      </c>
      <c r="B600" s="83" t="str">
        <f>_xlfn.XLOOKUP(Tabla8[[#This Row],[Codigo Area Liquidacion]],TBLAREA[PLANTA],TBLAREA[PROG])</f>
        <v>01</v>
      </c>
      <c r="C600" s="58" t="s">
        <v>11</v>
      </c>
      <c r="D600" s="83" t="str">
        <f>Tabla8[[#This Row],[Numero Documento]]&amp;Tabla8[[#This Row],[PROG]]&amp;LEFT(Tabla8[[#This Row],[Tipo Empleado]],3)</f>
        <v>0010352890701FIJ</v>
      </c>
      <c r="E600" s="82" t="s">
        <v>569</v>
      </c>
      <c r="F600" s="58" t="s">
        <v>8</v>
      </c>
      <c r="G600" s="82" t="s">
        <v>2535</v>
      </c>
      <c r="H600" s="82" t="s">
        <v>566</v>
      </c>
      <c r="I600" s="59" t="s">
        <v>1453</v>
      </c>
      <c r="J600" s="58" t="s">
        <v>2538</v>
      </c>
      <c r="K600" s="85" t="str">
        <f t="shared" si="9"/>
        <v>F</v>
      </c>
      <c r="L600">
        <v>162</v>
      </c>
    </row>
    <row r="601" spans="1:12">
      <c r="A601" s="77" t="s">
        <v>1848</v>
      </c>
      <c r="B601" s="83" t="str">
        <f>_xlfn.XLOOKUP(Tabla8[[#This Row],[Codigo Area Liquidacion]],TBLAREA[PLANTA],TBLAREA[PROG])</f>
        <v>01</v>
      </c>
      <c r="C601" s="58" t="s">
        <v>11</v>
      </c>
      <c r="D601" s="83" t="str">
        <f>Tabla8[[#This Row],[Numero Documento]]&amp;Tabla8[[#This Row],[PROG]]&amp;LEFT(Tabla8[[#This Row],[Tipo Empleado]],3)</f>
        <v>0010430705301FIJ</v>
      </c>
      <c r="E601" s="82" t="s">
        <v>572</v>
      </c>
      <c r="F601" s="58" t="s">
        <v>8</v>
      </c>
      <c r="G601" s="82" t="s">
        <v>2535</v>
      </c>
      <c r="H601" s="82" t="s">
        <v>566</v>
      </c>
      <c r="I601" s="59" t="s">
        <v>1453</v>
      </c>
      <c r="J601" s="58" t="s">
        <v>2538</v>
      </c>
      <c r="K601" s="85" t="str">
        <f t="shared" si="9"/>
        <v>F</v>
      </c>
      <c r="L601">
        <v>190</v>
      </c>
    </row>
    <row r="602" spans="1:12">
      <c r="A602" s="77" t="s">
        <v>1745</v>
      </c>
      <c r="B602" s="83" t="str">
        <f>_xlfn.XLOOKUP(Tabla8[[#This Row],[Codigo Area Liquidacion]],TBLAREA[PLANTA],TBLAREA[PROG])</f>
        <v>01</v>
      </c>
      <c r="C602" s="58" t="s">
        <v>11</v>
      </c>
      <c r="D602" s="83" t="str">
        <f>Tabla8[[#This Row],[Numero Documento]]&amp;Tabla8[[#This Row],[PROG]]&amp;LEFT(Tabla8[[#This Row],[Tipo Empleado]],3)</f>
        <v>0010685654501FIJ</v>
      </c>
      <c r="E602" s="82" t="s">
        <v>568</v>
      </c>
      <c r="F602" s="58" t="s">
        <v>8</v>
      </c>
      <c r="G602" s="82" t="s">
        <v>2535</v>
      </c>
      <c r="H602" s="82" t="s">
        <v>566</v>
      </c>
      <c r="I602" s="59" t="s">
        <v>1453</v>
      </c>
      <c r="J602" s="58" t="s">
        <v>2538</v>
      </c>
      <c r="K602" s="85" t="str">
        <f t="shared" si="9"/>
        <v>F</v>
      </c>
      <c r="L602">
        <v>240</v>
      </c>
    </row>
    <row r="603" spans="1:12">
      <c r="A603" s="77" t="s">
        <v>2604</v>
      </c>
      <c r="B603" s="83" t="str">
        <f>_xlfn.XLOOKUP(Tabla8[[#This Row],[Codigo Area Liquidacion]],TBLAREA[PLANTA],TBLAREA[PROG])</f>
        <v>01</v>
      </c>
      <c r="C603" s="58" t="s">
        <v>11</v>
      </c>
      <c r="D603" s="83" t="str">
        <f>Tabla8[[#This Row],[Numero Documento]]&amp;Tabla8[[#This Row],[PROG]]&amp;LEFT(Tabla8[[#This Row],[Tipo Empleado]],3)</f>
        <v>0010722691201FIJ</v>
      </c>
      <c r="E603" s="82" t="s">
        <v>2588</v>
      </c>
      <c r="F603" s="58" t="s">
        <v>8</v>
      </c>
      <c r="G603" s="82" t="s">
        <v>2535</v>
      </c>
      <c r="H603" s="82" t="s">
        <v>566</v>
      </c>
      <c r="I603" s="59" t="s">
        <v>1453</v>
      </c>
      <c r="J603" s="58" t="s">
        <v>2538</v>
      </c>
      <c r="K603" s="85" t="str">
        <f t="shared" si="9"/>
        <v>F</v>
      </c>
      <c r="L603">
        <v>244</v>
      </c>
    </row>
    <row r="604" spans="1:12">
      <c r="A604" s="77" t="s">
        <v>1128</v>
      </c>
      <c r="B604" s="83" t="str">
        <f>_xlfn.XLOOKUP(Tabla8[[#This Row],[Codigo Area Liquidacion]],TBLAREA[PLANTA],TBLAREA[PROG])</f>
        <v>01</v>
      </c>
      <c r="C604" s="58" t="s">
        <v>11</v>
      </c>
      <c r="D604" s="83" t="str">
        <f>Tabla8[[#This Row],[Numero Documento]]&amp;Tabla8[[#This Row],[PROG]]&amp;LEFT(Tabla8[[#This Row],[Tipo Empleado]],3)</f>
        <v>0010802971101FIJ</v>
      </c>
      <c r="E604" s="82" t="s">
        <v>576</v>
      </c>
      <c r="F604" s="58" t="s">
        <v>395</v>
      </c>
      <c r="G604" s="82" t="s">
        <v>2535</v>
      </c>
      <c r="H604" s="82" t="s">
        <v>566</v>
      </c>
      <c r="I604" s="59" t="s">
        <v>1453</v>
      </c>
      <c r="J604" s="58" t="s">
        <v>2537</v>
      </c>
      <c r="K604" s="85" t="str">
        <f t="shared" si="9"/>
        <v>M</v>
      </c>
      <c r="L604">
        <v>259</v>
      </c>
    </row>
    <row r="605" spans="1:12">
      <c r="A605" s="77" t="s">
        <v>2746</v>
      </c>
      <c r="B605" s="83" t="str">
        <f>_xlfn.XLOOKUP(Tabla8[[#This Row],[Codigo Area Liquidacion]],TBLAREA[PLANTA],TBLAREA[PROG])</f>
        <v>01</v>
      </c>
      <c r="C605" s="58" t="s">
        <v>11</v>
      </c>
      <c r="D605" s="83" t="str">
        <f>Tabla8[[#This Row],[Numero Documento]]&amp;Tabla8[[#This Row],[PROG]]&amp;LEFT(Tabla8[[#This Row],[Tipo Empleado]],3)</f>
        <v>0011096857501FIJ</v>
      </c>
      <c r="E605" s="82" t="s">
        <v>2745</v>
      </c>
      <c r="F605" s="58" t="s">
        <v>8</v>
      </c>
      <c r="G605" s="82" t="s">
        <v>2535</v>
      </c>
      <c r="H605" s="82" t="s">
        <v>566</v>
      </c>
      <c r="I605" s="59" t="s">
        <v>1453</v>
      </c>
      <c r="J605" s="58" t="s">
        <v>2538</v>
      </c>
      <c r="K605" s="85" t="str">
        <f t="shared" si="9"/>
        <v>F</v>
      </c>
      <c r="L605">
        <v>338</v>
      </c>
    </row>
    <row r="606" spans="1:12">
      <c r="A606" s="77" t="s">
        <v>2605</v>
      </c>
      <c r="B606" s="83" t="str">
        <f>_xlfn.XLOOKUP(Tabla8[[#This Row],[Codigo Area Liquidacion]],TBLAREA[PLANTA],TBLAREA[PROG])</f>
        <v>01</v>
      </c>
      <c r="C606" s="58" t="s">
        <v>11</v>
      </c>
      <c r="D606" s="83" t="str">
        <f>Tabla8[[#This Row],[Numero Documento]]&amp;Tabla8[[#This Row],[PROG]]&amp;LEFT(Tabla8[[#This Row],[Tipo Empleado]],3)</f>
        <v>0011363972801FIJ</v>
      </c>
      <c r="E606" s="82" t="s">
        <v>2589</v>
      </c>
      <c r="F606" s="58" t="s">
        <v>8</v>
      </c>
      <c r="G606" s="82" t="s">
        <v>2535</v>
      </c>
      <c r="H606" s="82" t="s">
        <v>566</v>
      </c>
      <c r="I606" s="59" t="s">
        <v>1453</v>
      </c>
      <c r="J606" s="58" t="s">
        <v>2538</v>
      </c>
      <c r="K606" s="85" t="str">
        <f t="shared" si="9"/>
        <v>F</v>
      </c>
      <c r="L606">
        <v>404</v>
      </c>
    </row>
    <row r="607" spans="1:12">
      <c r="A607" s="77" t="s">
        <v>1922</v>
      </c>
      <c r="B607" s="83" t="str">
        <f>_xlfn.XLOOKUP(Tabla8[[#This Row],[Codigo Area Liquidacion]],TBLAREA[PLANTA],TBLAREA[PROG])</f>
        <v>01</v>
      </c>
      <c r="C607" s="58" t="s">
        <v>11</v>
      </c>
      <c r="D607" s="83" t="str">
        <f>Tabla8[[#This Row],[Numero Documento]]&amp;Tabla8[[#This Row],[PROG]]&amp;LEFT(Tabla8[[#This Row],[Tipo Empleado]],3)</f>
        <v>0011493885501FIJ</v>
      </c>
      <c r="E607" s="82" t="s">
        <v>1015</v>
      </c>
      <c r="F607" s="58" t="s">
        <v>8</v>
      </c>
      <c r="G607" s="82" t="s">
        <v>2535</v>
      </c>
      <c r="H607" s="82" t="s">
        <v>566</v>
      </c>
      <c r="I607" s="59" t="s">
        <v>1453</v>
      </c>
      <c r="J607" s="58" t="s">
        <v>2538</v>
      </c>
      <c r="K607" s="85" t="str">
        <f t="shared" si="9"/>
        <v>F</v>
      </c>
      <c r="L607">
        <v>436</v>
      </c>
    </row>
    <row r="608" spans="1:12">
      <c r="A608" s="77" t="s">
        <v>1750</v>
      </c>
      <c r="B608" s="83" t="str">
        <f>_xlfn.XLOOKUP(Tabla8[[#This Row],[Codigo Area Liquidacion]],TBLAREA[PLANTA],TBLAREA[PROG])</f>
        <v>01</v>
      </c>
      <c r="C608" s="58" t="s">
        <v>11</v>
      </c>
      <c r="D608" s="83" t="str">
        <f>Tabla8[[#This Row],[Numero Documento]]&amp;Tabla8[[#This Row],[PROG]]&amp;LEFT(Tabla8[[#This Row],[Tipo Empleado]],3)</f>
        <v>0011541568901FIJ</v>
      </c>
      <c r="E608" s="82" t="s">
        <v>1056</v>
      </c>
      <c r="F608" s="58" t="s">
        <v>8</v>
      </c>
      <c r="G608" s="82" t="s">
        <v>2535</v>
      </c>
      <c r="H608" s="82" t="s">
        <v>566</v>
      </c>
      <c r="I608" s="59" t="s">
        <v>1453</v>
      </c>
      <c r="J608" s="58" t="s">
        <v>2538</v>
      </c>
      <c r="K608" s="85" t="str">
        <f t="shared" si="9"/>
        <v>F</v>
      </c>
      <c r="L608">
        <v>446</v>
      </c>
    </row>
    <row r="609" spans="1:12">
      <c r="A609" s="77" t="s">
        <v>1947</v>
      </c>
      <c r="B609" s="83" t="str">
        <f>_xlfn.XLOOKUP(Tabla8[[#This Row],[Codigo Area Liquidacion]],TBLAREA[PLANTA],TBLAREA[PROG])</f>
        <v>01</v>
      </c>
      <c r="C609" s="58" t="s">
        <v>11</v>
      </c>
      <c r="D609" s="83" t="str">
        <f>Tabla8[[#This Row],[Numero Documento]]&amp;Tabla8[[#This Row],[PROG]]&amp;LEFT(Tabla8[[#This Row],[Tipo Empleado]],3)</f>
        <v>0011700068701FIJ</v>
      </c>
      <c r="E609" s="82" t="s">
        <v>1059</v>
      </c>
      <c r="F609" s="58" t="s">
        <v>8</v>
      </c>
      <c r="G609" s="82" t="s">
        <v>2535</v>
      </c>
      <c r="H609" s="82" t="s">
        <v>566</v>
      </c>
      <c r="I609" s="59" t="s">
        <v>1453</v>
      </c>
      <c r="J609" s="58" t="s">
        <v>2538</v>
      </c>
      <c r="K609" s="85" t="str">
        <f t="shared" si="9"/>
        <v>F</v>
      </c>
      <c r="L609">
        <v>485</v>
      </c>
    </row>
    <row r="610" spans="1:12">
      <c r="A610" s="77" t="s">
        <v>1125</v>
      </c>
      <c r="B610" s="83" t="str">
        <f>_xlfn.XLOOKUP(Tabla8[[#This Row],[Codigo Area Liquidacion]],TBLAREA[PLANTA],TBLAREA[PROG])</f>
        <v>01</v>
      </c>
      <c r="C610" s="58" t="s">
        <v>11</v>
      </c>
      <c r="D610" s="83" t="str">
        <f>Tabla8[[#This Row],[Numero Documento]]&amp;Tabla8[[#This Row],[PROG]]&amp;LEFT(Tabla8[[#This Row],[Tipo Empleado]],3)</f>
        <v>0011767798901FIJ</v>
      </c>
      <c r="E610" s="82" t="s">
        <v>575</v>
      </c>
      <c r="F610" s="58" t="s">
        <v>8</v>
      </c>
      <c r="G610" s="82" t="s">
        <v>2535</v>
      </c>
      <c r="H610" s="82" t="s">
        <v>566</v>
      </c>
      <c r="I610" s="59" t="s">
        <v>1453</v>
      </c>
      <c r="J610" s="58" t="s">
        <v>2538</v>
      </c>
      <c r="K610" s="85" t="str">
        <f t="shared" si="9"/>
        <v>F</v>
      </c>
      <c r="L610">
        <v>503</v>
      </c>
    </row>
    <row r="611" spans="1:12">
      <c r="A611" s="77" t="s">
        <v>1812</v>
      </c>
      <c r="B611" s="83" t="str">
        <f>_xlfn.XLOOKUP(Tabla8[[#This Row],[Codigo Area Liquidacion]],TBLAREA[PLANTA],TBLAREA[PROG])</f>
        <v>01</v>
      </c>
      <c r="C611" s="58" t="s">
        <v>11</v>
      </c>
      <c r="D611" s="83" t="str">
        <f>Tabla8[[#This Row],[Numero Documento]]&amp;Tabla8[[#This Row],[PROG]]&amp;LEFT(Tabla8[[#This Row],[Tipo Empleado]],3)</f>
        <v>0011887168001FIJ</v>
      </c>
      <c r="E611" s="82" t="s">
        <v>571</v>
      </c>
      <c r="F611" s="58" t="s">
        <v>127</v>
      </c>
      <c r="G611" s="82" t="s">
        <v>2535</v>
      </c>
      <c r="H611" s="82" t="s">
        <v>566</v>
      </c>
      <c r="I611" s="59" t="s">
        <v>1453</v>
      </c>
      <c r="J611" s="58" t="s">
        <v>2537</v>
      </c>
      <c r="K611" s="85" t="str">
        <f t="shared" si="9"/>
        <v>M</v>
      </c>
      <c r="L611">
        <v>547</v>
      </c>
    </row>
    <row r="612" spans="1:12">
      <c r="A612" s="77" t="s">
        <v>2764</v>
      </c>
      <c r="B612" s="83" t="str">
        <f>_xlfn.XLOOKUP(Tabla8[[#This Row],[Codigo Area Liquidacion]],TBLAREA[PLANTA],TBLAREA[PROG])</f>
        <v>01</v>
      </c>
      <c r="C612" s="58" t="s">
        <v>11</v>
      </c>
      <c r="D612" s="83" t="str">
        <f>Tabla8[[#This Row],[Numero Documento]]&amp;Tabla8[[#This Row],[PROG]]&amp;LEFT(Tabla8[[#This Row],[Tipo Empleado]],3)</f>
        <v>0011929753901FIJ</v>
      </c>
      <c r="E612" s="82" t="s">
        <v>2763</v>
      </c>
      <c r="F612" s="58" t="s">
        <v>8</v>
      </c>
      <c r="G612" s="82" t="s">
        <v>2535</v>
      </c>
      <c r="H612" s="82" t="s">
        <v>566</v>
      </c>
      <c r="I612" s="59" t="s">
        <v>1453</v>
      </c>
      <c r="J612" s="58" t="s">
        <v>2538</v>
      </c>
      <c r="K612" s="85" t="str">
        <f t="shared" si="9"/>
        <v>F</v>
      </c>
      <c r="L612">
        <v>562</v>
      </c>
    </row>
    <row r="613" spans="1:12">
      <c r="A613" s="77" t="s">
        <v>1896</v>
      </c>
      <c r="B613" s="83" t="str">
        <f>_xlfn.XLOOKUP(Tabla8[[#This Row],[Codigo Area Liquidacion]],TBLAREA[PLANTA],TBLAREA[PROG])</f>
        <v>01</v>
      </c>
      <c r="C613" s="58" t="s">
        <v>11</v>
      </c>
      <c r="D613" s="83" t="str">
        <f>Tabla8[[#This Row],[Numero Documento]]&amp;Tabla8[[#This Row],[PROG]]&amp;LEFT(Tabla8[[#This Row],[Tipo Empleado]],3)</f>
        <v>0130038382301FIJ</v>
      </c>
      <c r="E613" s="82" t="s">
        <v>579</v>
      </c>
      <c r="F613" s="58" t="s">
        <v>127</v>
      </c>
      <c r="G613" s="82" t="s">
        <v>2535</v>
      </c>
      <c r="H613" s="82" t="s">
        <v>566</v>
      </c>
      <c r="I613" s="59" t="s">
        <v>1453</v>
      </c>
      <c r="J613" s="58" t="s">
        <v>2537</v>
      </c>
      <c r="K613" s="85" t="str">
        <f t="shared" si="9"/>
        <v>M</v>
      </c>
      <c r="L613">
        <v>636</v>
      </c>
    </row>
    <row r="614" spans="1:12">
      <c r="A614" s="77" t="s">
        <v>1803</v>
      </c>
      <c r="B614" s="83" t="str">
        <f>_xlfn.XLOOKUP(Tabla8[[#This Row],[Codigo Area Liquidacion]],TBLAREA[PLANTA],TBLAREA[PROG])</f>
        <v>01</v>
      </c>
      <c r="C614" s="58" t="s">
        <v>11</v>
      </c>
      <c r="D614" s="83" t="str">
        <f>Tabla8[[#This Row],[Numero Documento]]&amp;Tabla8[[#This Row],[PROG]]&amp;LEFT(Tabla8[[#This Row],[Tipo Empleado]],3)</f>
        <v>0200009165801FIJ</v>
      </c>
      <c r="E614" s="82" t="s">
        <v>570</v>
      </c>
      <c r="F614" s="58" t="s">
        <v>8</v>
      </c>
      <c r="G614" s="82" t="s">
        <v>2535</v>
      </c>
      <c r="H614" s="82" t="s">
        <v>566</v>
      </c>
      <c r="I614" s="59" t="s">
        <v>1453</v>
      </c>
      <c r="J614" s="58" t="s">
        <v>2537</v>
      </c>
      <c r="K614" s="85" t="str">
        <f t="shared" si="9"/>
        <v>M</v>
      </c>
      <c r="L614">
        <v>670</v>
      </c>
    </row>
    <row r="615" spans="1:12">
      <c r="A615" s="77" t="s">
        <v>1852</v>
      </c>
      <c r="B615" s="83" t="str">
        <f>_xlfn.XLOOKUP(Tabla8[[#This Row],[Codigo Area Liquidacion]],TBLAREA[PLANTA],TBLAREA[PROG])</f>
        <v>01</v>
      </c>
      <c r="C615" s="58" t="s">
        <v>11</v>
      </c>
      <c r="D615" s="83" t="str">
        <f>Tabla8[[#This Row],[Numero Documento]]&amp;Tabla8[[#This Row],[PROG]]&amp;LEFT(Tabla8[[#This Row],[Tipo Empleado]],3)</f>
        <v>0590009094401FIJ</v>
      </c>
      <c r="E615" s="82" t="s">
        <v>236</v>
      </c>
      <c r="F615" s="58" t="s">
        <v>15</v>
      </c>
      <c r="G615" s="82" t="s">
        <v>2535</v>
      </c>
      <c r="H615" s="82" t="s">
        <v>566</v>
      </c>
      <c r="I615" s="59" t="s">
        <v>1453</v>
      </c>
      <c r="J615" s="58" t="s">
        <v>2537</v>
      </c>
      <c r="K615" s="85" t="str">
        <f t="shared" si="9"/>
        <v>M</v>
      </c>
      <c r="L615">
        <v>908</v>
      </c>
    </row>
    <row r="616" spans="1:12">
      <c r="A616" s="77" t="s">
        <v>1747</v>
      </c>
      <c r="B616" s="83" t="str">
        <f>_xlfn.XLOOKUP(Tabla8[[#This Row],[Codigo Area Liquidacion]],TBLAREA[PLANTA],TBLAREA[PROG])</f>
        <v>01</v>
      </c>
      <c r="C616" s="58" t="s">
        <v>11</v>
      </c>
      <c r="D616" s="83" t="str">
        <f>Tabla8[[#This Row],[Numero Documento]]&amp;Tabla8[[#This Row],[PROG]]&amp;LEFT(Tabla8[[#This Row],[Tipo Empleado]],3)</f>
        <v>4022945310101FIJ</v>
      </c>
      <c r="E616" s="82" t="s">
        <v>1037</v>
      </c>
      <c r="F616" s="58" t="s">
        <v>8</v>
      </c>
      <c r="G616" s="82" t="s">
        <v>2535</v>
      </c>
      <c r="H616" s="82" t="s">
        <v>566</v>
      </c>
      <c r="I616" s="59" t="s">
        <v>1453</v>
      </c>
      <c r="J616" s="58" t="s">
        <v>2538</v>
      </c>
      <c r="K616" s="85" t="str">
        <f t="shared" si="9"/>
        <v>F</v>
      </c>
      <c r="L616">
        <v>1194</v>
      </c>
    </row>
    <row r="617" spans="1:12">
      <c r="A617" s="77" t="s">
        <v>2322</v>
      </c>
      <c r="B617" s="83" t="str">
        <f>_xlfn.XLOOKUP(Tabla8[[#This Row],[Codigo Area Liquidacion]],TBLAREA[PLANTA],TBLAREA[PROG])</f>
        <v>01</v>
      </c>
      <c r="C617" s="58" t="s">
        <v>2464</v>
      </c>
      <c r="D617" s="83" t="str">
        <f>Tabla8[[#This Row],[Numero Documento]]&amp;Tabla8[[#This Row],[PROG]]&amp;LEFT(Tabla8[[#This Row],[Tipo Empleado]],3)</f>
        <v>0011768561001EMP</v>
      </c>
      <c r="E617" s="82" t="s">
        <v>1607</v>
      </c>
      <c r="F617" s="58" t="s">
        <v>1591</v>
      </c>
      <c r="G617" s="82" t="s">
        <v>2535</v>
      </c>
      <c r="H617" s="82" t="s">
        <v>3110</v>
      </c>
      <c r="I617" s="59" t="s">
        <v>3111</v>
      </c>
      <c r="J617" s="58" t="s">
        <v>2537</v>
      </c>
      <c r="K617" s="85" t="str">
        <f t="shared" si="9"/>
        <v>M</v>
      </c>
      <c r="L617">
        <v>504</v>
      </c>
    </row>
    <row r="618" spans="1:12">
      <c r="A618" s="77" t="s">
        <v>1794</v>
      </c>
      <c r="B618" s="83" t="str">
        <f>_xlfn.XLOOKUP(Tabla8[[#This Row],[Codigo Area Liquidacion]],TBLAREA[PLANTA],TBLAREA[PROG])</f>
        <v>01</v>
      </c>
      <c r="C618" s="58" t="s">
        <v>11</v>
      </c>
      <c r="D618" s="83" t="str">
        <f>Tabla8[[#This Row],[Numero Documento]]&amp;Tabla8[[#This Row],[PROG]]&amp;LEFT(Tabla8[[#This Row],[Tipo Empleado]],3)</f>
        <v>0010021571401FIJ</v>
      </c>
      <c r="E618" s="82" t="s">
        <v>891</v>
      </c>
      <c r="F618" s="58" t="s">
        <v>132</v>
      </c>
      <c r="G618" s="82" t="s">
        <v>2535</v>
      </c>
      <c r="H618" s="82" t="s">
        <v>581</v>
      </c>
      <c r="I618" s="59" t="s">
        <v>1416</v>
      </c>
      <c r="J618" s="58" t="s">
        <v>2537</v>
      </c>
      <c r="K618" s="85" t="str">
        <f t="shared" si="9"/>
        <v>M</v>
      </c>
      <c r="L618">
        <v>23</v>
      </c>
    </row>
    <row r="619" spans="1:12">
      <c r="A619" s="77" t="s">
        <v>2756</v>
      </c>
      <c r="B619" s="83" t="str">
        <f>_xlfn.XLOOKUP(Tabla8[[#This Row],[Codigo Area Liquidacion]],TBLAREA[PLANTA],TBLAREA[PROG])</f>
        <v>01</v>
      </c>
      <c r="C619" s="58" t="s">
        <v>11</v>
      </c>
      <c r="D619" s="83" t="str">
        <f>Tabla8[[#This Row],[Numero Documento]]&amp;Tabla8[[#This Row],[PROG]]&amp;LEFT(Tabla8[[#This Row],[Tipo Empleado]],3)</f>
        <v>0010106318801FIJ</v>
      </c>
      <c r="E619" s="82" t="s">
        <v>2755</v>
      </c>
      <c r="F619" s="58" t="s">
        <v>588</v>
      </c>
      <c r="G619" s="82" t="s">
        <v>2535</v>
      </c>
      <c r="H619" s="82" t="s">
        <v>581</v>
      </c>
      <c r="I619" s="59" t="s">
        <v>1416</v>
      </c>
      <c r="J619" s="58" t="s">
        <v>2537</v>
      </c>
      <c r="K619" s="85" t="str">
        <f t="shared" si="9"/>
        <v>M</v>
      </c>
      <c r="L619">
        <v>75</v>
      </c>
    </row>
    <row r="620" spans="1:12">
      <c r="A620" s="77" t="s">
        <v>1117</v>
      </c>
      <c r="B620" s="83" t="str">
        <f>_xlfn.XLOOKUP(Tabla8[[#This Row],[Codigo Area Liquidacion]],TBLAREA[PLANTA],TBLAREA[PROG])</f>
        <v>01</v>
      </c>
      <c r="C620" s="58" t="s">
        <v>11</v>
      </c>
      <c r="D620" s="83" t="str">
        <f>Tabla8[[#This Row],[Numero Documento]]&amp;Tabla8[[#This Row],[PROG]]&amp;LEFT(Tabla8[[#This Row],[Tipo Empleado]],3)</f>
        <v>0010172018301FIJ</v>
      </c>
      <c r="E620" s="82" t="s">
        <v>585</v>
      </c>
      <c r="F620" s="58" t="s">
        <v>586</v>
      </c>
      <c r="G620" s="82" t="s">
        <v>2535</v>
      </c>
      <c r="H620" s="82" t="s">
        <v>581</v>
      </c>
      <c r="I620" s="59" t="s">
        <v>1416</v>
      </c>
      <c r="J620" s="58" t="s">
        <v>2537</v>
      </c>
      <c r="K620" s="85" t="str">
        <f t="shared" si="9"/>
        <v>M</v>
      </c>
      <c r="L620">
        <v>100</v>
      </c>
    </row>
    <row r="621" spans="1:12">
      <c r="A621" s="77" t="s">
        <v>1744</v>
      </c>
      <c r="B621" s="83" t="str">
        <f>_xlfn.XLOOKUP(Tabla8[[#This Row],[Codigo Area Liquidacion]],TBLAREA[PLANTA],TBLAREA[PROG])</f>
        <v>01</v>
      </c>
      <c r="C621" s="58" t="s">
        <v>11</v>
      </c>
      <c r="D621" s="83" t="str">
        <f>Tabla8[[#This Row],[Numero Documento]]&amp;Tabla8[[#This Row],[PROG]]&amp;LEFT(Tabla8[[#This Row],[Tipo Empleado]],3)</f>
        <v>0010310625801FIJ</v>
      </c>
      <c r="E621" s="82" t="s">
        <v>584</v>
      </c>
      <c r="F621" s="58" t="s">
        <v>132</v>
      </c>
      <c r="G621" s="82" t="s">
        <v>2535</v>
      </c>
      <c r="H621" s="82" t="s">
        <v>581</v>
      </c>
      <c r="I621" s="59" t="s">
        <v>1416</v>
      </c>
      <c r="J621" s="58" t="s">
        <v>2537</v>
      </c>
      <c r="K621" s="85" t="str">
        <f t="shared" si="9"/>
        <v>M</v>
      </c>
      <c r="L621">
        <v>154</v>
      </c>
    </row>
    <row r="622" spans="1:12">
      <c r="A622" s="77" t="s">
        <v>1129</v>
      </c>
      <c r="B622" s="83" t="str">
        <f>_xlfn.XLOOKUP(Tabla8[[#This Row],[Codigo Area Liquidacion]],TBLAREA[PLANTA],TBLAREA[PROG])</f>
        <v>01</v>
      </c>
      <c r="C622" s="58" t="s">
        <v>11</v>
      </c>
      <c r="D622" s="83" t="str">
        <f>Tabla8[[#This Row],[Numero Documento]]&amp;Tabla8[[#This Row],[PROG]]&amp;LEFT(Tabla8[[#This Row],[Tipo Empleado]],3)</f>
        <v>0010624987301FIJ</v>
      </c>
      <c r="E622" s="82" t="s">
        <v>587</v>
      </c>
      <c r="F622" s="58" t="s">
        <v>588</v>
      </c>
      <c r="G622" s="82" t="s">
        <v>2535</v>
      </c>
      <c r="H622" s="82" t="s">
        <v>581</v>
      </c>
      <c r="I622" s="59" t="s">
        <v>1416</v>
      </c>
      <c r="J622" s="58" t="s">
        <v>2537</v>
      </c>
      <c r="K622" s="85" t="str">
        <f t="shared" si="9"/>
        <v>M</v>
      </c>
      <c r="L622">
        <v>234</v>
      </c>
    </row>
    <row r="623" spans="1:12">
      <c r="A623" s="77" t="s">
        <v>1830</v>
      </c>
      <c r="B623" s="83" t="str">
        <f>_xlfn.XLOOKUP(Tabla8[[#This Row],[Codigo Area Liquidacion]],TBLAREA[PLANTA],TBLAREA[PROG])</f>
        <v>01</v>
      </c>
      <c r="C623" s="58" t="s">
        <v>11</v>
      </c>
      <c r="D623" s="83" t="str">
        <f>Tabla8[[#This Row],[Numero Documento]]&amp;Tabla8[[#This Row],[PROG]]&amp;LEFT(Tabla8[[#This Row],[Tipo Empleado]],3)</f>
        <v>0010771374501FIJ</v>
      </c>
      <c r="E623" s="82" t="s">
        <v>1484</v>
      </c>
      <c r="F623" s="58" t="s">
        <v>1485</v>
      </c>
      <c r="G623" s="82" t="s">
        <v>2535</v>
      </c>
      <c r="H623" s="82" t="s">
        <v>581</v>
      </c>
      <c r="I623" s="59" t="s">
        <v>1416</v>
      </c>
      <c r="J623" s="58" t="s">
        <v>2537</v>
      </c>
      <c r="K623" s="85" t="str">
        <f t="shared" si="9"/>
        <v>M</v>
      </c>
      <c r="L623">
        <v>254</v>
      </c>
    </row>
    <row r="624" spans="1:12">
      <c r="A624" s="80" t="s">
        <v>1827</v>
      </c>
      <c r="B624" s="83" t="str">
        <f>_xlfn.XLOOKUP(Tabla8[[#This Row],[Codigo Area Liquidacion]],TBLAREA[PLANTA],TBLAREA[PROG])</f>
        <v>01</v>
      </c>
      <c r="C624" s="58" t="s">
        <v>11</v>
      </c>
      <c r="D624" s="83" t="str">
        <f>Tabla8[[#This Row],[Numero Documento]]&amp;Tabla8[[#This Row],[PROG]]&amp;LEFT(Tabla8[[#This Row],[Tipo Empleado]],3)</f>
        <v>0010997392501FIJ</v>
      </c>
      <c r="E624" s="82" t="s">
        <v>1631</v>
      </c>
      <c r="F624" s="58" t="s">
        <v>132</v>
      </c>
      <c r="G624" s="82" t="s">
        <v>2535</v>
      </c>
      <c r="H624" s="82" t="s">
        <v>581</v>
      </c>
      <c r="I624" s="59" t="s">
        <v>1416</v>
      </c>
      <c r="J624" s="58" t="s">
        <v>2537</v>
      </c>
      <c r="K624" s="85" t="str">
        <f t="shared" si="9"/>
        <v>M</v>
      </c>
      <c r="L624">
        <v>315</v>
      </c>
    </row>
    <row r="625" spans="1:12">
      <c r="A625" s="77" t="s">
        <v>1786</v>
      </c>
      <c r="B625" s="83" t="str">
        <f>_xlfn.XLOOKUP(Tabla8[[#This Row],[Codigo Area Liquidacion]],TBLAREA[PLANTA],TBLAREA[PROG])</f>
        <v>01</v>
      </c>
      <c r="C625" s="58" t="s">
        <v>11</v>
      </c>
      <c r="D625" s="83" t="str">
        <f>Tabla8[[#This Row],[Numero Documento]]&amp;Tabla8[[#This Row],[PROG]]&amp;LEFT(Tabla8[[#This Row],[Tipo Empleado]],3)</f>
        <v>0011317980801FIJ</v>
      </c>
      <c r="E625" s="82" t="s">
        <v>876</v>
      </c>
      <c r="F625" s="58" t="s">
        <v>588</v>
      </c>
      <c r="G625" s="82" t="s">
        <v>2535</v>
      </c>
      <c r="H625" s="82" t="s">
        <v>581</v>
      </c>
      <c r="I625" s="59" t="s">
        <v>1416</v>
      </c>
      <c r="J625" s="58" t="s">
        <v>2537</v>
      </c>
      <c r="K625" s="85" t="str">
        <f t="shared" si="9"/>
        <v>M</v>
      </c>
      <c r="L625">
        <v>394</v>
      </c>
    </row>
    <row r="626" spans="1:12">
      <c r="A626" s="77" t="s">
        <v>1884</v>
      </c>
      <c r="B626" s="83" t="str">
        <f>_xlfn.XLOOKUP(Tabla8[[#This Row],[Codigo Area Liquidacion]],TBLAREA[PLANTA],TBLAREA[PROG])</f>
        <v>01</v>
      </c>
      <c r="C626" s="58" t="s">
        <v>11</v>
      </c>
      <c r="D626" s="83" t="str">
        <f>Tabla8[[#This Row],[Numero Documento]]&amp;Tabla8[[#This Row],[PROG]]&amp;LEFT(Tabla8[[#This Row],[Tipo Empleado]],3)</f>
        <v>0011410820201FIJ</v>
      </c>
      <c r="E626" s="82" t="s">
        <v>589</v>
      </c>
      <c r="F626" s="58" t="s">
        <v>132</v>
      </c>
      <c r="G626" s="82" t="s">
        <v>2535</v>
      </c>
      <c r="H626" s="82" t="s">
        <v>581</v>
      </c>
      <c r="I626" s="59" t="s">
        <v>1416</v>
      </c>
      <c r="J626" s="58" t="s">
        <v>2537</v>
      </c>
      <c r="K626" s="85" t="str">
        <f t="shared" si="9"/>
        <v>M</v>
      </c>
      <c r="L626">
        <v>417</v>
      </c>
    </row>
    <row r="627" spans="1:12">
      <c r="A627" s="77" t="s">
        <v>2700</v>
      </c>
      <c r="B627" s="83" t="str">
        <f>_xlfn.XLOOKUP(Tabla8[[#This Row],[Codigo Area Liquidacion]],TBLAREA[PLANTA],TBLAREA[PROG])</f>
        <v>01</v>
      </c>
      <c r="C627" s="58" t="s">
        <v>2464</v>
      </c>
      <c r="D627" s="83" t="str">
        <f>Tabla8[[#This Row],[Numero Documento]]&amp;Tabla8[[#This Row],[PROG]]&amp;LEFT(Tabla8[[#This Row],[Tipo Empleado]],3)</f>
        <v>0011891359901EMP</v>
      </c>
      <c r="E627" s="82" t="s">
        <v>2724</v>
      </c>
      <c r="F627" s="58" t="s">
        <v>256</v>
      </c>
      <c r="G627" s="82" t="s">
        <v>2535</v>
      </c>
      <c r="H627" s="82" t="s">
        <v>581</v>
      </c>
      <c r="I627" s="59" t="s">
        <v>1416</v>
      </c>
      <c r="J627" s="58" t="s">
        <v>2537</v>
      </c>
      <c r="K627" s="85" t="str">
        <f t="shared" si="9"/>
        <v>M</v>
      </c>
      <c r="L627">
        <v>550</v>
      </c>
    </row>
    <row r="628" spans="1:12">
      <c r="A628" s="77" t="s">
        <v>1878</v>
      </c>
      <c r="B628" s="83" t="str">
        <f>_xlfn.XLOOKUP(Tabla8[[#This Row],[Codigo Area Liquidacion]],TBLAREA[PLANTA],TBLAREA[PROG])</f>
        <v>01</v>
      </c>
      <c r="C628" s="58" t="s">
        <v>11</v>
      </c>
      <c r="D628" s="83" t="str">
        <f>Tabla8[[#This Row],[Numero Documento]]&amp;Tabla8[[#This Row],[PROG]]&amp;LEFT(Tabla8[[#This Row],[Tipo Empleado]],3)</f>
        <v>0220007338101FIJ</v>
      </c>
      <c r="E628" s="82" t="s">
        <v>909</v>
      </c>
      <c r="F628" s="58" t="s">
        <v>256</v>
      </c>
      <c r="G628" s="82" t="s">
        <v>2535</v>
      </c>
      <c r="H628" s="82" t="s">
        <v>581</v>
      </c>
      <c r="I628" s="59" t="s">
        <v>1416</v>
      </c>
      <c r="J628" s="58" t="s">
        <v>2537</v>
      </c>
      <c r="K628" s="85" t="str">
        <f t="shared" si="9"/>
        <v>M</v>
      </c>
      <c r="L628">
        <v>676</v>
      </c>
    </row>
    <row r="629" spans="1:12">
      <c r="A629" s="77" t="s">
        <v>3191</v>
      </c>
      <c r="B629" s="83" t="str">
        <f>_xlfn.XLOOKUP(Tabla8[[#This Row],[Codigo Area Liquidacion]],TBLAREA[PLANTA],TBLAREA[PROG])</f>
        <v>01</v>
      </c>
      <c r="C629" s="58" t="s">
        <v>11</v>
      </c>
      <c r="D629" s="83" t="str">
        <f>Tabla8[[#This Row],[Numero Documento]]&amp;Tabla8[[#This Row],[PROG]]&amp;LEFT(Tabla8[[#This Row],[Tipo Empleado]],3)</f>
        <v>0220023188001FIJ</v>
      </c>
      <c r="E629" s="82" t="s">
        <v>3190</v>
      </c>
      <c r="F629" s="58" t="s">
        <v>588</v>
      </c>
      <c r="G629" s="82" t="s">
        <v>2535</v>
      </c>
      <c r="H629" s="82" t="s">
        <v>581</v>
      </c>
      <c r="I629" s="59" t="s">
        <v>1416</v>
      </c>
      <c r="J629" s="58" t="s">
        <v>2537</v>
      </c>
      <c r="K629" s="85" t="str">
        <f t="shared" si="9"/>
        <v>M</v>
      </c>
      <c r="L629">
        <v>677</v>
      </c>
    </row>
    <row r="630" spans="1:12">
      <c r="A630" s="77" t="s">
        <v>1856</v>
      </c>
      <c r="B630" s="83" t="str">
        <f>_xlfn.XLOOKUP(Tabla8[[#This Row],[Codigo Area Liquidacion]],TBLAREA[PLANTA],TBLAREA[PROG])</f>
        <v>01</v>
      </c>
      <c r="C630" s="58" t="s">
        <v>11</v>
      </c>
      <c r="D630" s="83" t="str">
        <f>Tabla8[[#This Row],[Numero Documento]]&amp;Tabla8[[#This Row],[PROG]]&amp;LEFT(Tabla8[[#This Row],[Tipo Empleado]],3)</f>
        <v>0680041261801FIJ</v>
      </c>
      <c r="E630" s="82" t="s">
        <v>652</v>
      </c>
      <c r="F630" s="58" t="s">
        <v>132</v>
      </c>
      <c r="G630" s="82" t="s">
        <v>2535</v>
      </c>
      <c r="H630" s="82" t="s">
        <v>581</v>
      </c>
      <c r="I630" s="59" t="s">
        <v>1416</v>
      </c>
      <c r="J630" s="58" t="s">
        <v>2537</v>
      </c>
      <c r="K630" s="85" t="str">
        <f t="shared" si="9"/>
        <v>M</v>
      </c>
      <c r="L630">
        <v>918</v>
      </c>
    </row>
    <row r="631" spans="1:12">
      <c r="A631" s="77" t="s">
        <v>2485</v>
      </c>
      <c r="B631" s="83" t="str">
        <f>_xlfn.XLOOKUP(Tabla8[[#This Row],[Codigo Area Liquidacion]],TBLAREA[PLANTA],TBLAREA[PROG])</f>
        <v>01</v>
      </c>
      <c r="C631" s="58" t="s">
        <v>11</v>
      </c>
      <c r="D631" s="83" t="str">
        <f>Tabla8[[#This Row],[Numero Documento]]&amp;Tabla8[[#This Row],[PROG]]&amp;LEFT(Tabla8[[#This Row],[Tipo Empleado]],3)</f>
        <v>0680055333801FIJ</v>
      </c>
      <c r="E631" s="82" t="s">
        <v>2497</v>
      </c>
      <c r="F631" s="58" t="s">
        <v>588</v>
      </c>
      <c r="G631" s="82" t="s">
        <v>2535</v>
      </c>
      <c r="H631" s="82" t="s">
        <v>581</v>
      </c>
      <c r="I631" s="59" t="s">
        <v>1416</v>
      </c>
      <c r="J631" s="58" t="s">
        <v>2537</v>
      </c>
      <c r="K631" s="85" t="str">
        <f t="shared" si="9"/>
        <v>M</v>
      </c>
      <c r="L631">
        <v>919</v>
      </c>
    </row>
    <row r="632" spans="1:12">
      <c r="A632" s="77" t="s">
        <v>1808</v>
      </c>
      <c r="B632" s="83" t="str">
        <f>_xlfn.XLOOKUP(Tabla8[[#This Row],[Codigo Area Liquidacion]],TBLAREA[PLANTA],TBLAREA[PROG])</f>
        <v>01</v>
      </c>
      <c r="C632" s="58" t="s">
        <v>11</v>
      </c>
      <c r="D632" s="83" t="str">
        <f>Tabla8[[#This Row],[Numero Documento]]&amp;Tabla8[[#This Row],[PROG]]&amp;LEFT(Tabla8[[#This Row],[Tipo Empleado]],3)</f>
        <v>0760015384001FIJ</v>
      </c>
      <c r="E632" s="82" t="s">
        <v>1639</v>
      </c>
      <c r="F632" s="58" t="s">
        <v>588</v>
      </c>
      <c r="G632" s="82" t="s">
        <v>2535</v>
      </c>
      <c r="H632" s="82" t="s">
        <v>581</v>
      </c>
      <c r="I632" s="59" t="s">
        <v>1416</v>
      </c>
      <c r="J632" s="58" t="s">
        <v>2537</v>
      </c>
      <c r="K632" s="85" t="str">
        <f t="shared" si="9"/>
        <v>M</v>
      </c>
      <c r="L632">
        <v>931</v>
      </c>
    </row>
    <row r="633" spans="1:12">
      <c r="A633" s="77" t="s">
        <v>2312</v>
      </c>
      <c r="B633" s="83" t="str">
        <f>_xlfn.XLOOKUP(Tabla8[[#This Row],[Codigo Area Liquidacion]],TBLAREA[PLANTA],TBLAREA[PROG])</f>
        <v>01</v>
      </c>
      <c r="C633" s="58" t="s">
        <v>2464</v>
      </c>
      <c r="D633" s="83" t="str">
        <f>Tabla8[[#This Row],[Numero Documento]]&amp;Tabla8[[#This Row],[PROG]]&amp;LEFT(Tabla8[[#This Row],[Tipo Empleado]],3)</f>
        <v>2230022027801EMP</v>
      </c>
      <c r="E633" s="82" t="s">
        <v>2311</v>
      </c>
      <c r="F633" s="58" t="s">
        <v>129</v>
      </c>
      <c r="G633" s="82" t="s">
        <v>2535</v>
      </c>
      <c r="H633" s="82" t="s">
        <v>581</v>
      </c>
      <c r="I633" s="59" t="s">
        <v>1416</v>
      </c>
      <c r="J633" s="58" t="s">
        <v>2537</v>
      </c>
      <c r="K633" s="85" t="str">
        <f t="shared" si="9"/>
        <v>M</v>
      </c>
      <c r="L633">
        <v>981</v>
      </c>
    </row>
    <row r="634" spans="1:12">
      <c r="A634" s="77" t="s">
        <v>1834</v>
      </c>
      <c r="B634" s="83" t="str">
        <f>_xlfn.XLOOKUP(Tabla8[[#This Row],[Codigo Area Liquidacion]],TBLAREA[PLANTA],TBLAREA[PROG])</f>
        <v>01</v>
      </c>
      <c r="C634" s="58" t="s">
        <v>11</v>
      </c>
      <c r="D634" s="83" t="str">
        <f>Tabla8[[#This Row],[Numero Documento]]&amp;Tabla8[[#This Row],[PROG]]&amp;LEFT(Tabla8[[#This Row],[Tipo Empleado]],3)</f>
        <v>4022250233401FIJ</v>
      </c>
      <c r="E634" s="82" t="s">
        <v>877</v>
      </c>
      <c r="F634" s="58" t="s">
        <v>588</v>
      </c>
      <c r="G634" s="82" t="s">
        <v>2535</v>
      </c>
      <c r="H634" s="82" t="s">
        <v>581</v>
      </c>
      <c r="I634" s="59" t="s">
        <v>1416</v>
      </c>
      <c r="J634" s="58" t="s">
        <v>2537</v>
      </c>
      <c r="K634" s="85" t="str">
        <f t="shared" si="9"/>
        <v>M</v>
      </c>
      <c r="L634">
        <v>1134</v>
      </c>
    </row>
    <row r="635" spans="1:12">
      <c r="A635" s="77" t="s">
        <v>3177</v>
      </c>
      <c r="B635" s="83" t="str">
        <f>_xlfn.XLOOKUP(Tabla8[[#This Row],[Codigo Area Liquidacion]],TBLAREA[PLANTA],TBLAREA[PROG])</f>
        <v>01</v>
      </c>
      <c r="C635" s="58" t="s">
        <v>11</v>
      </c>
      <c r="D635" s="83" t="str">
        <f>Tabla8[[#This Row],[Numero Documento]]&amp;Tabla8[[#This Row],[PROG]]&amp;LEFT(Tabla8[[#This Row],[Tipo Empleado]],3)</f>
        <v>4022811886101FIJ</v>
      </c>
      <c r="E635" s="82" t="s">
        <v>3176</v>
      </c>
      <c r="F635" s="58" t="s">
        <v>10</v>
      </c>
      <c r="G635" s="82" t="s">
        <v>2535</v>
      </c>
      <c r="H635" s="82" t="s">
        <v>581</v>
      </c>
      <c r="I635" s="59" t="s">
        <v>1416</v>
      </c>
      <c r="J635" s="58" t="s">
        <v>2538</v>
      </c>
      <c r="K635" s="85" t="str">
        <f t="shared" si="9"/>
        <v>F</v>
      </c>
      <c r="L635">
        <v>1190</v>
      </c>
    </row>
    <row r="636" spans="1:12">
      <c r="A636" s="78" t="s">
        <v>3818</v>
      </c>
      <c r="B636" s="84" t="s">
        <v>2506</v>
      </c>
      <c r="C636" s="58" t="s">
        <v>11</v>
      </c>
      <c r="D636" s="83" t="str">
        <f>Tabla8[[#This Row],[Numero Documento]]&amp;Tabla8[[#This Row],[PROG]]&amp;LEFT(Tabla8[[#This Row],[Tipo Empleado]],3)</f>
        <v>2240008149701FIJ</v>
      </c>
      <c r="E636" s="82" t="s">
        <v>3817</v>
      </c>
      <c r="F636" s="58" t="s">
        <v>588</v>
      </c>
      <c r="G636" s="82" t="s">
        <v>2535</v>
      </c>
      <c r="H636" s="82" t="s">
        <v>581</v>
      </c>
      <c r="I636" s="59" t="s">
        <v>1416</v>
      </c>
      <c r="J636" s="58" t="s">
        <v>2537</v>
      </c>
      <c r="K636" s="85" t="str">
        <f t="shared" si="9"/>
        <v>M</v>
      </c>
      <c r="L636">
        <v>1228</v>
      </c>
    </row>
    <row r="637" spans="1:12">
      <c r="A637" s="77" t="s">
        <v>2166</v>
      </c>
      <c r="B637" s="83" t="str">
        <f>_xlfn.XLOOKUP(Tabla8[[#This Row],[Codigo Area Liquidacion]],TBLAREA[PLANTA],TBLAREA[PROG])</f>
        <v>11</v>
      </c>
      <c r="C637" s="58" t="s">
        <v>11</v>
      </c>
      <c r="D637" s="83" t="str">
        <f>Tabla8[[#This Row],[Numero Documento]]&amp;Tabla8[[#This Row],[PROG]]&amp;LEFT(Tabla8[[#This Row],[Tipo Empleado]],3)</f>
        <v>0010220192811FIJ</v>
      </c>
      <c r="E637" s="82" t="s">
        <v>2552</v>
      </c>
      <c r="F637" s="58" t="s">
        <v>22</v>
      </c>
      <c r="G637" s="82" t="s">
        <v>2543</v>
      </c>
      <c r="H637" s="82" t="s">
        <v>591</v>
      </c>
      <c r="I637" s="59" t="s">
        <v>1419</v>
      </c>
      <c r="J637" s="58" t="s">
        <v>2537</v>
      </c>
      <c r="K637" s="85" t="str">
        <f t="shared" si="9"/>
        <v>M</v>
      </c>
      <c r="L637">
        <v>117</v>
      </c>
    </row>
    <row r="638" spans="1:12">
      <c r="A638" s="77" t="s">
        <v>2177</v>
      </c>
      <c r="B638" s="83" t="str">
        <f>_xlfn.XLOOKUP(Tabla8[[#This Row],[Codigo Area Liquidacion]],TBLAREA[PLANTA],TBLAREA[PROG])</f>
        <v>11</v>
      </c>
      <c r="C638" s="58" t="s">
        <v>11</v>
      </c>
      <c r="D638" s="83" t="str">
        <f>Tabla8[[#This Row],[Numero Documento]]&amp;Tabla8[[#This Row],[PROG]]&amp;LEFT(Tabla8[[#This Row],[Tipo Empleado]],3)</f>
        <v>0010751963911FIJ</v>
      </c>
      <c r="E638" s="82" t="s">
        <v>620</v>
      </c>
      <c r="F638" s="58" t="s">
        <v>8</v>
      </c>
      <c r="G638" s="82" t="s">
        <v>2543</v>
      </c>
      <c r="H638" s="82" t="s">
        <v>591</v>
      </c>
      <c r="I638" s="59" t="s">
        <v>1419</v>
      </c>
      <c r="J638" s="58" t="s">
        <v>2538</v>
      </c>
      <c r="K638" s="85" t="str">
        <f t="shared" si="9"/>
        <v>F</v>
      </c>
      <c r="L638">
        <v>252</v>
      </c>
    </row>
    <row r="639" spans="1:12">
      <c r="A639" s="77" t="s">
        <v>2154</v>
      </c>
      <c r="B639" s="83" t="str">
        <f>_xlfn.XLOOKUP(Tabla8[[#This Row],[Codigo Area Liquidacion]],TBLAREA[PLANTA],TBLAREA[PROG])</f>
        <v>11</v>
      </c>
      <c r="C639" s="58" t="s">
        <v>11</v>
      </c>
      <c r="D639" s="83" t="str">
        <f>Tabla8[[#This Row],[Numero Documento]]&amp;Tabla8[[#This Row],[PROG]]&amp;LEFT(Tabla8[[#This Row],[Tipo Empleado]],3)</f>
        <v>0010776643811FIJ</v>
      </c>
      <c r="E639" s="82" t="s">
        <v>613</v>
      </c>
      <c r="F639" s="58" t="s">
        <v>8</v>
      </c>
      <c r="G639" s="82" t="s">
        <v>2543</v>
      </c>
      <c r="H639" s="82" t="s">
        <v>591</v>
      </c>
      <c r="I639" s="59" t="s">
        <v>1419</v>
      </c>
      <c r="J639" s="58" t="s">
        <v>2538</v>
      </c>
      <c r="K639" s="85" t="str">
        <f t="shared" si="9"/>
        <v>F</v>
      </c>
      <c r="L639">
        <v>256</v>
      </c>
    </row>
    <row r="640" spans="1:12">
      <c r="A640" s="77" t="s">
        <v>2845</v>
      </c>
      <c r="B640" s="83" t="str">
        <f>_xlfn.XLOOKUP(Tabla8[[#This Row],[Codigo Area Liquidacion]],TBLAREA[PLANTA],TBLAREA[PROG])</f>
        <v>01</v>
      </c>
      <c r="C640" s="58" t="s">
        <v>2464</v>
      </c>
      <c r="D640" s="83" t="str">
        <f>Tabla8[[#This Row],[Numero Documento]]&amp;Tabla8[[#This Row],[PROG]]&amp;LEFT(Tabla8[[#This Row],[Tipo Empleado]],3)</f>
        <v>0010899012801EMP</v>
      </c>
      <c r="E640" s="82" t="s">
        <v>2844</v>
      </c>
      <c r="F640" s="58" t="s">
        <v>256</v>
      </c>
      <c r="G640" s="82" t="s">
        <v>2535</v>
      </c>
      <c r="H640" s="82" t="s">
        <v>591</v>
      </c>
      <c r="I640" s="59" t="s">
        <v>1419</v>
      </c>
      <c r="J640" s="58" t="s">
        <v>2537</v>
      </c>
      <c r="K640" s="85" t="str">
        <f t="shared" si="9"/>
        <v>M</v>
      </c>
      <c r="L640">
        <v>281</v>
      </c>
    </row>
    <row r="641" spans="1:12">
      <c r="A641" s="77" t="s">
        <v>2042</v>
      </c>
      <c r="B641" s="83" t="str">
        <f>_xlfn.XLOOKUP(Tabla8[[#This Row],[Codigo Area Liquidacion]],TBLAREA[PLANTA],TBLAREA[PROG])</f>
        <v>11</v>
      </c>
      <c r="C641" s="58" t="s">
        <v>11</v>
      </c>
      <c r="D641" s="83" t="str">
        <f>Tabla8[[#This Row],[Numero Documento]]&amp;Tabla8[[#This Row],[PROG]]&amp;LEFT(Tabla8[[#This Row],[Tipo Empleado]],3)</f>
        <v>0011283824811FIJ</v>
      </c>
      <c r="E641" s="82" t="s">
        <v>1633</v>
      </c>
      <c r="F641" s="58" t="s">
        <v>982</v>
      </c>
      <c r="G641" s="82" t="s">
        <v>2543</v>
      </c>
      <c r="H641" s="82" t="s">
        <v>591</v>
      </c>
      <c r="I641" s="59" t="s">
        <v>1419</v>
      </c>
      <c r="J641" s="58" t="s">
        <v>2538</v>
      </c>
      <c r="K641" s="85" t="str">
        <f t="shared" si="9"/>
        <v>F</v>
      </c>
      <c r="L641">
        <v>388</v>
      </c>
    </row>
    <row r="642" spans="1:12">
      <c r="A642" s="77" t="s">
        <v>2158</v>
      </c>
      <c r="B642" s="83" t="str">
        <f>_xlfn.XLOOKUP(Tabla8[[#This Row],[Codigo Area Liquidacion]],TBLAREA[PLANTA],TBLAREA[PROG])</f>
        <v>11</v>
      </c>
      <c r="C642" s="58" t="s">
        <v>11</v>
      </c>
      <c r="D642" s="83" t="str">
        <f>Tabla8[[#This Row],[Numero Documento]]&amp;Tabla8[[#This Row],[PROG]]&amp;LEFT(Tabla8[[#This Row],[Tipo Empleado]],3)</f>
        <v>0011907703011FIJ</v>
      </c>
      <c r="E642" s="82" t="s">
        <v>983</v>
      </c>
      <c r="F642" s="58" t="s">
        <v>982</v>
      </c>
      <c r="G642" s="82" t="s">
        <v>2543</v>
      </c>
      <c r="H642" s="82" t="s">
        <v>591</v>
      </c>
      <c r="I642" s="59" t="s">
        <v>1419</v>
      </c>
      <c r="J642" s="58" t="s">
        <v>2537</v>
      </c>
      <c r="K642" s="85" t="str">
        <f t="shared" si="9"/>
        <v>M</v>
      </c>
      <c r="L642">
        <v>556</v>
      </c>
    </row>
    <row r="643" spans="1:12">
      <c r="A643" s="77" t="s">
        <v>2066</v>
      </c>
      <c r="B643" s="83" t="str">
        <f>_xlfn.XLOOKUP(Tabla8[[#This Row],[Codigo Area Liquidacion]],TBLAREA[PLANTA],TBLAREA[PROG])</f>
        <v>11</v>
      </c>
      <c r="C643" s="58" t="s">
        <v>11</v>
      </c>
      <c r="D643" s="83" t="str">
        <f>Tabla8[[#This Row],[Numero Documento]]&amp;Tabla8[[#This Row],[PROG]]&amp;LEFT(Tabla8[[#This Row],[Tipo Empleado]],3)</f>
        <v>0310003574411FIJ</v>
      </c>
      <c r="E643" s="82" t="s">
        <v>600</v>
      </c>
      <c r="F643" s="58" t="s">
        <v>30</v>
      </c>
      <c r="G643" s="82" t="s">
        <v>2543</v>
      </c>
      <c r="H643" s="82" t="s">
        <v>591</v>
      </c>
      <c r="I643" s="59" t="s">
        <v>1419</v>
      </c>
      <c r="J643" s="58" t="s">
        <v>2537</v>
      </c>
      <c r="K643" s="85" t="str">
        <f t="shared" si="9"/>
        <v>M</v>
      </c>
      <c r="L643">
        <v>704</v>
      </c>
    </row>
    <row r="644" spans="1:12">
      <c r="A644" s="77" t="s">
        <v>3197</v>
      </c>
      <c r="B644" s="83" t="str">
        <f>_xlfn.XLOOKUP(Tabla8[[#This Row],[Codigo Area Liquidacion]],TBLAREA[PLANTA],TBLAREA[PROG])</f>
        <v>11</v>
      </c>
      <c r="C644" s="58" t="s">
        <v>11</v>
      </c>
      <c r="D644" s="83" t="str">
        <f>Tabla8[[#This Row],[Numero Documento]]&amp;Tabla8[[#This Row],[PROG]]&amp;LEFT(Tabla8[[#This Row],[Tipo Empleado]],3)</f>
        <v>0310013802711FIJ</v>
      </c>
      <c r="E644" s="82" t="s">
        <v>3196</v>
      </c>
      <c r="F644" s="58" t="s">
        <v>588</v>
      </c>
      <c r="G644" s="82" t="s">
        <v>2543</v>
      </c>
      <c r="H644" s="82" t="s">
        <v>591</v>
      </c>
      <c r="I644" s="59" t="s">
        <v>1419</v>
      </c>
      <c r="J644" s="58" t="s">
        <v>2537</v>
      </c>
      <c r="K644" s="85" t="str">
        <f t="shared" ref="K644:K707" si="10">LEFT(J644,1)</f>
        <v>M</v>
      </c>
      <c r="L644">
        <v>708</v>
      </c>
    </row>
    <row r="645" spans="1:12">
      <c r="A645" s="77" t="s">
        <v>2205</v>
      </c>
      <c r="B645" s="83" t="str">
        <f>_xlfn.XLOOKUP(Tabla8[[#This Row],[Codigo Area Liquidacion]],TBLAREA[PLANTA],TBLAREA[PROG])</f>
        <v>11</v>
      </c>
      <c r="C645" s="58" t="s">
        <v>11</v>
      </c>
      <c r="D645" s="83" t="str">
        <f>Tabla8[[#This Row],[Numero Documento]]&amp;Tabla8[[#This Row],[PROG]]&amp;LEFT(Tabla8[[#This Row],[Tipo Empleado]],3)</f>
        <v>0310014144311FIJ</v>
      </c>
      <c r="E645" s="82" t="s">
        <v>629</v>
      </c>
      <c r="F645" s="58" t="s">
        <v>22</v>
      </c>
      <c r="G645" s="82" t="s">
        <v>2543</v>
      </c>
      <c r="H645" s="82" t="s">
        <v>591</v>
      </c>
      <c r="I645" s="59" t="s">
        <v>1419</v>
      </c>
      <c r="J645" s="58" t="s">
        <v>2537</v>
      </c>
      <c r="K645" s="85" t="str">
        <f t="shared" si="10"/>
        <v>M</v>
      </c>
      <c r="L645">
        <v>709</v>
      </c>
    </row>
    <row r="646" spans="1:12">
      <c r="A646" s="77" t="s">
        <v>2350</v>
      </c>
      <c r="B646" s="83" t="str">
        <f>_xlfn.XLOOKUP(Tabla8[[#This Row],[Codigo Area Liquidacion]],TBLAREA[PLANTA],TBLAREA[PROG])</f>
        <v>01</v>
      </c>
      <c r="C646" s="58" t="s">
        <v>2473</v>
      </c>
      <c r="D646" s="83" t="str">
        <f>Tabla8[[#This Row],[Numero Documento]]&amp;Tabla8[[#This Row],[PROG]]&amp;LEFT(Tabla8[[#This Row],[Tipo Empleado]],3)</f>
        <v>0310015717501TRA</v>
      </c>
      <c r="E646" s="82" t="s">
        <v>852</v>
      </c>
      <c r="F646" s="58" t="s">
        <v>8</v>
      </c>
      <c r="G646" s="82" t="s">
        <v>2535</v>
      </c>
      <c r="H646" s="82" t="s">
        <v>591</v>
      </c>
      <c r="I646" s="59" t="s">
        <v>1419</v>
      </c>
      <c r="J646" s="58" t="s">
        <v>2538</v>
      </c>
      <c r="K646" s="85" t="str">
        <f t="shared" si="10"/>
        <v>F</v>
      </c>
      <c r="L646">
        <v>710</v>
      </c>
    </row>
    <row r="647" spans="1:12">
      <c r="A647" s="77" t="s">
        <v>2099</v>
      </c>
      <c r="B647" s="83" t="str">
        <f>_xlfn.XLOOKUP(Tabla8[[#This Row],[Codigo Area Liquidacion]],TBLAREA[PLANTA],TBLAREA[PROG])</f>
        <v>01</v>
      </c>
      <c r="C647" s="58" t="s">
        <v>2473</v>
      </c>
      <c r="D647" s="83" t="str">
        <f>Tabla8[[#This Row],[Numero Documento]]&amp;Tabla8[[#This Row],[PROG]]&amp;LEFT(Tabla8[[#This Row],[Tipo Empleado]],3)</f>
        <v>0310019653801TRA</v>
      </c>
      <c r="E647" s="82" t="s">
        <v>604</v>
      </c>
      <c r="F647" s="58" t="s">
        <v>605</v>
      </c>
      <c r="G647" s="82" t="s">
        <v>2535</v>
      </c>
      <c r="H647" s="82" t="s">
        <v>591</v>
      </c>
      <c r="I647" s="59" t="s">
        <v>1419</v>
      </c>
      <c r="J647" s="58" t="s">
        <v>2537</v>
      </c>
      <c r="K647" s="85" t="str">
        <f t="shared" si="10"/>
        <v>M</v>
      </c>
      <c r="L647">
        <v>711</v>
      </c>
    </row>
    <row r="648" spans="1:12">
      <c r="A648" s="77" t="s">
        <v>2200</v>
      </c>
      <c r="B648" s="83" t="str">
        <f>_xlfn.XLOOKUP(Tabla8[[#This Row],[Codigo Area Liquidacion]],TBLAREA[PLANTA],TBLAREA[PROG])</f>
        <v>11</v>
      </c>
      <c r="C648" s="58" t="s">
        <v>11</v>
      </c>
      <c r="D648" s="83" t="str">
        <f>Tabla8[[#This Row],[Numero Documento]]&amp;Tabla8[[#This Row],[PROG]]&amp;LEFT(Tabla8[[#This Row],[Tipo Empleado]],3)</f>
        <v>0310037870611FIJ</v>
      </c>
      <c r="E648" s="82" t="s">
        <v>625</v>
      </c>
      <c r="F648" s="58" t="s">
        <v>17</v>
      </c>
      <c r="G648" s="82" t="s">
        <v>2543</v>
      </c>
      <c r="H648" s="82" t="s">
        <v>591</v>
      </c>
      <c r="I648" s="59" t="s">
        <v>1419</v>
      </c>
      <c r="J648" s="58" t="s">
        <v>2537</v>
      </c>
      <c r="K648" s="85" t="str">
        <f t="shared" si="10"/>
        <v>M</v>
      </c>
      <c r="L648">
        <v>716</v>
      </c>
    </row>
    <row r="649" spans="1:12">
      <c r="A649" s="77" t="s">
        <v>2190</v>
      </c>
      <c r="B649" s="83" t="str">
        <f>_xlfn.XLOOKUP(Tabla8[[#This Row],[Codigo Area Liquidacion]],TBLAREA[PLANTA],TBLAREA[PROG])</f>
        <v>11</v>
      </c>
      <c r="C649" s="58" t="s">
        <v>11</v>
      </c>
      <c r="D649" s="83" t="str">
        <f>Tabla8[[#This Row],[Numero Documento]]&amp;Tabla8[[#This Row],[PROG]]&amp;LEFT(Tabla8[[#This Row],[Tipo Empleado]],3)</f>
        <v>0310042125811FIJ</v>
      </c>
      <c r="E649" s="82" t="s">
        <v>622</v>
      </c>
      <c r="F649" s="58" t="s">
        <v>623</v>
      </c>
      <c r="G649" s="82" t="s">
        <v>2543</v>
      </c>
      <c r="H649" s="82" t="s">
        <v>591</v>
      </c>
      <c r="I649" s="59" t="s">
        <v>1419</v>
      </c>
      <c r="J649" s="58" t="s">
        <v>2537</v>
      </c>
      <c r="K649" s="85" t="str">
        <f t="shared" si="10"/>
        <v>M</v>
      </c>
      <c r="L649">
        <v>718</v>
      </c>
    </row>
    <row r="650" spans="1:12">
      <c r="A650" s="77" t="s">
        <v>2050</v>
      </c>
      <c r="B650" s="83" t="str">
        <f>_xlfn.XLOOKUP(Tabla8[[#This Row],[Codigo Area Liquidacion]],TBLAREA[PLANTA],TBLAREA[PROG])</f>
        <v>11</v>
      </c>
      <c r="C650" s="58" t="s">
        <v>11</v>
      </c>
      <c r="D650" s="83" t="str">
        <f>Tabla8[[#This Row],[Numero Documento]]&amp;Tabla8[[#This Row],[PROG]]&amp;LEFT(Tabla8[[#This Row],[Tipo Empleado]],3)</f>
        <v>0310048190611FIJ</v>
      </c>
      <c r="E650" s="82" t="s">
        <v>599</v>
      </c>
      <c r="F650" s="58" t="s">
        <v>588</v>
      </c>
      <c r="G650" s="82" t="s">
        <v>2543</v>
      </c>
      <c r="H650" s="82" t="s">
        <v>591</v>
      </c>
      <c r="I650" s="59" t="s">
        <v>1419</v>
      </c>
      <c r="J650" s="58" t="s">
        <v>2537</v>
      </c>
      <c r="K650" s="85" t="str">
        <f t="shared" si="10"/>
        <v>M</v>
      </c>
      <c r="L650">
        <v>720</v>
      </c>
    </row>
    <row r="651" spans="1:12">
      <c r="A651" s="77" t="s">
        <v>2036</v>
      </c>
      <c r="B651" s="83" t="str">
        <f>_xlfn.XLOOKUP(Tabla8[[#This Row],[Codigo Area Liquidacion]],TBLAREA[PLANTA],TBLAREA[PROG])</f>
        <v>01</v>
      </c>
      <c r="C651" s="58" t="s">
        <v>2473</v>
      </c>
      <c r="D651" s="83" t="str">
        <f>Tabla8[[#This Row],[Numero Documento]]&amp;Tabla8[[#This Row],[PROG]]&amp;LEFT(Tabla8[[#This Row],[Tipo Empleado]],3)</f>
        <v>0310094577701TRA</v>
      </c>
      <c r="E651" s="82" t="s">
        <v>593</v>
      </c>
      <c r="F651" s="58" t="s">
        <v>594</v>
      </c>
      <c r="G651" s="82" t="s">
        <v>2535</v>
      </c>
      <c r="H651" s="82" t="s">
        <v>591</v>
      </c>
      <c r="I651" s="59" t="s">
        <v>1419</v>
      </c>
      <c r="J651" s="58" t="s">
        <v>2537</v>
      </c>
      <c r="K651" s="85" t="str">
        <f t="shared" si="10"/>
        <v>M</v>
      </c>
      <c r="L651">
        <v>729</v>
      </c>
    </row>
    <row r="652" spans="1:12">
      <c r="A652" s="77" t="s">
        <v>1279</v>
      </c>
      <c r="B652" s="83" t="str">
        <f>_xlfn.XLOOKUP(Tabla8[[#This Row],[Codigo Area Liquidacion]],TBLAREA[PLANTA],TBLAREA[PROG])</f>
        <v>11</v>
      </c>
      <c r="C652" s="58" t="s">
        <v>11</v>
      </c>
      <c r="D652" s="83" t="str">
        <f>Tabla8[[#This Row],[Numero Documento]]&amp;Tabla8[[#This Row],[PROG]]&amp;LEFT(Tabla8[[#This Row],[Tipo Empleado]],3)</f>
        <v>0310096559311FIJ</v>
      </c>
      <c r="E652" s="82" t="s">
        <v>597</v>
      </c>
      <c r="F652" s="58" t="s">
        <v>598</v>
      </c>
      <c r="G652" s="82" t="s">
        <v>2543</v>
      </c>
      <c r="H652" s="82" t="s">
        <v>591</v>
      </c>
      <c r="I652" s="59" t="s">
        <v>1419</v>
      </c>
      <c r="J652" s="58" t="s">
        <v>2538</v>
      </c>
      <c r="K652" s="85" t="str">
        <f t="shared" si="10"/>
        <v>F</v>
      </c>
      <c r="L652">
        <v>730</v>
      </c>
    </row>
    <row r="653" spans="1:12">
      <c r="A653" s="77" t="s">
        <v>2843</v>
      </c>
      <c r="B653" s="83" t="str">
        <f>_xlfn.XLOOKUP(Tabla8[[#This Row],[Codigo Area Liquidacion]],TBLAREA[PLANTA],TBLAREA[PROG])</f>
        <v>01</v>
      </c>
      <c r="C653" s="58" t="s">
        <v>2464</v>
      </c>
      <c r="D653" s="83" t="str">
        <f>Tabla8[[#This Row],[Numero Documento]]&amp;Tabla8[[#This Row],[PROG]]&amp;LEFT(Tabla8[[#This Row],[Tipo Empleado]],3)</f>
        <v>0310103009001EMP</v>
      </c>
      <c r="E653" s="82" t="s">
        <v>3046</v>
      </c>
      <c r="F653" s="58" t="s">
        <v>446</v>
      </c>
      <c r="G653" s="82" t="s">
        <v>2535</v>
      </c>
      <c r="H653" s="82" t="s">
        <v>591</v>
      </c>
      <c r="I653" s="59" t="s">
        <v>1419</v>
      </c>
      <c r="J653" s="58" t="s">
        <v>2538</v>
      </c>
      <c r="K653" s="85" t="str">
        <f t="shared" si="10"/>
        <v>F</v>
      </c>
      <c r="L653">
        <v>735</v>
      </c>
    </row>
    <row r="654" spans="1:12">
      <c r="A654" s="77" t="s">
        <v>2196</v>
      </c>
      <c r="B654" s="83" t="str">
        <f>_xlfn.XLOOKUP(Tabla8[[#This Row],[Codigo Area Liquidacion]],TBLAREA[PLANTA],TBLAREA[PROG])</f>
        <v>11</v>
      </c>
      <c r="C654" s="58" t="s">
        <v>11</v>
      </c>
      <c r="D654" s="83" t="str">
        <f>Tabla8[[#This Row],[Numero Documento]]&amp;Tabla8[[#This Row],[PROG]]&amp;LEFT(Tabla8[[#This Row],[Tipo Empleado]],3)</f>
        <v>0310103293011FIJ</v>
      </c>
      <c r="E654" s="82" t="s">
        <v>624</v>
      </c>
      <c r="F654" s="58" t="s">
        <v>244</v>
      </c>
      <c r="G654" s="82" t="s">
        <v>2543</v>
      </c>
      <c r="H654" s="82" t="s">
        <v>591</v>
      </c>
      <c r="I654" s="59" t="s">
        <v>1419</v>
      </c>
      <c r="J654" s="58" t="s">
        <v>2537</v>
      </c>
      <c r="K654" s="85" t="str">
        <f t="shared" si="10"/>
        <v>M</v>
      </c>
      <c r="L654">
        <v>736</v>
      </c>
    </row>
    <row r="655" spans="1:12">
      <c r="A655" s="77" t="s">
        <v>2049</v>
      </c>
      <c r="B655" s="83" t="str">
        <f>_xlfn.XLOOKUP(Tabla8[[#This Row],[Codigo Area Liquidacion]],TBLAREA[PLANTA],TBLAREA[PROG])</f>
        <v>11</v>
      </c>
      <c r="C655" s="58" t="s">
        <v>11</v>
      </c>
      <c r="D655" s="83" t="str">
        <f>Tabla8[[#This Row],[Numero Documento]]&amp;Tabla8[[#This Row],[PROG]]&amp;LEFT(Tabla8[[#This Row],[Tipo Empleado]],3)</f>
        <v>0310107645711FIJ</v>
      </c>
      <c r="E655" s="82" t="s">
        <v>596</v>
      </c>
      <c r="F655" s="58" t="s">
        <v>395</v>
      </c>
      <c r="G655" s="82" t="s">
        <v>2543</v>
      </c>
      <c r="H655" s="82" t="s">
        <v>591</v>
      </c>
      <c r="I655" s="59" t="s">
        <v>1419</v>
      </c>
      <c r="J655" s="58" t="s">
        <v>2537</v>
      </c>
      <c r="K655" s="85" t="str">
        <f t="shared" si="10"/>
        <v>M</v>
      </c>
      <c r="L655">
        <v>737</v>
      </c>
    </row>
    <row r="656" spans="1:12">
      <c r="A656" s="80" t="s">
        <v>3145</v>
      </c>
      <c r="B656" s="83" t="str">
        <f>_xlfn.XLOOKUP(Tabla8[[#This Row],[Codigo Area Liquidacion]],TBLAREA[PLANTA],TBLAREA[PROG])</f>
        <v>01</v>
      </c>
      <c r="C656" s="58" t="s">
        <v>2464</v>
      </c>
      <c r="D656" s="83" t="str">
        <f>Tabla8[[#This Row],[Numero Documento]]&amp;Tabla8[[#This Row],[PROG]]&amp;LEFT(Tabla8[[#This Row],[Tipo Empleado]],3)</f>
        <v>0310109373401EMP</v>
      </c>
      <c r="E656" s="82" t="s">
        <v>3169</v>
      </c>
      <c r="F656" s="58" t="s">
        <v>59</v>
      </c>
      <c r="G656" s="82" t="s">
        <v>2535</v>
      </c>
      <c r="H656" s="82" t="s">
        <v>591</v>
      </c>
      <c r="I656" s="59" t="s">
        <v>1419</v>
      </c>
      <c r="J656" s="58" t="s">
        <v>2538</v>
      </c>
      <c r="K656" s="85" t="str">
        <f t="shared" si="10"/>
        <v>F</v>
      </c>
      <c r="L656">
        <v>738</v>
      </c>
    </row>
    <row r="657" spans="1:12">
      <c r="A657" s="77" t="s">
        <v>2151</v>
      </c>
      <c r="B657" s="83" t="str">
        <f>_xlfn.XLOOKUP(Tabla8[[#This Row],[Codigo Area Liquidacion]],TBLAREA[PLANTA],TBLAREA[PROG])</f>
        <v>11</v>
      </c>
      <c r="C657" s="58" t="s">
        <v>11</v>
      </c>
      <c r="D657" s="83" t="str">
        <f>Tabla8[[#This Row],[Numero Documento]]&amp;Tabla8[[#This Row],[PROG]]&amp;LEFT(Tabla8[[#This Row],[Tipo Empleado]],3)</f>
        <v>0310109410411FIJ</v>
      </c>
      <c r="E657" s="82" t="s">
        <v>611</v>
      </c>
      <c r="F657" s="58" t="s">
        <v>100</v>
      </c>
      <c r="G657" s="82" t="s">
        <v>2543</v>
      </c>
      <c r="H657" s="82" t="s">
        <v>591</v>
      </c>
      <c r="I657" s="59" t="s">
        <v>1419</v>
      </c>
      <c r="J657" s="58" t="s">
        <v>2538</v>
      </c>
      <c r="K657" s="85" t="str">
        <f t="shared" si="10"/>
        <v>F</v>
      </c>
      <c r="L657">
        <v>739</v>
      </c>
    </row>
    <row r="658" spans="1:12">
      <c r="A658" s="77" t="s">
        <v>2693</v>
      </c>
      <c r="B658" s="83" t="str">
        <f>_xlfn.XLOOKUP(Tabla8[[#This Row],[Codigo Area Liquidacion]],TBLAREA[PLANTA],TBLAREA[PROG])</f>
        <v>11</v>
      </c>
      <c r="C658" s="58" t="s">
        <v>11</v>
      </c>
      <c r="D658" s="83" t="str">
        <f>Tabla8[[#This Row],[Numero Documento]]&amp;Tabla8[[#This Row],[PROG]]&amp;LEFT(Tabla8[[#This Row],[Tipo Empleado]],3)</f>
        <v>0310122505411FIJ</v>
      </c>
      <c r="E658" s="82" t="s">
        <v>2692</v>
      </c>
      <c r="F658" s="58" t="s">
        <v>8</v>
      </c>
      <c r="G658" s="82" t="s">
        <v>2543</v>
      </c>
      <c r="H658" s="82" t="s">
        <v>591</v>
      </c>
      <c r="I658" s="59" t="s">
        <v>1419</v>
      </c>
      <c r="J658" s="58" t="s">
        <v>2538</v>
      </c>
      <c r="K658" s="85" t="str">
        <f t="shared" si="10"/>
        <v>F</v>
      </c>
      <c r="L658">
        <v>742</v>
      </c>
    </row>
    <row r="659" spans="1:12">
      <c r="A659" s="78" t="s">
        <v>2186</v>
      </c>
      <c r="B659" s="84" t="str">
        <f>_xlfn.XLOOKUP(Tabla8[[#This Row],[Codigo Area Liquidacion]],TBLAREA[PLANTA],TBLAREA[PROG])</f>
        <v>11</v>
      </c>
      <c r="C659" s="58" t="s">
        <v>11</v>
      </c>
      <c r="D659" s="83" t="str">
        <f>Tabla8[[#This Row],[Numero Documento]]&amp;Tabla8[[#This Row],[PROG]]&amp;LEFT(Tabla8[[#This Row],[Tipo Empleado]],3)</f>
        <v>0310149607711FIJ</v>
      </c>
      <c r="E659" s="82" t="s">
        <v>621</v>
      </c>
      <c r="F659" s="58" t="s">
        <v>434</v>
      </c>
      <c r="G659" s="82" t="s">
        <v>2543</v>
      </c>
      <c r="H659" s="82" t="s">
        <v>591</v>
      </c>
      <c r="I659" s="59" t="s">
        <v>1419</v>
      </c>
      <c r="J659" s="58" t="s">
        <v>2538</v>
      </c>
      <c r="K659" s="85" t="str">
        <f t="shared" si="10"/>
        <v>F</v>
      </c>
      <c r="L659">
        <v>744</v>
      </c>
    </row>
    <row r="660" spans="1:12">
      <c r="A660" s="77" t="s">
        <v>2174</v>
      </c>
      <c r="B660" s="83" t="str">
        <f>_xlfn.XLOOKUP(Tabla8[[#This Row],[Codigo Area Liquidacion]],TBLAREA[PLANTA],TBLAREA[PROG])</f>
        <v>01</v>
      </c>
      <c r="C660" s="58" t="s">
        <v>2473</v>
      </c>
      <c r="D660" s="83" t="str">
        <f>Tabla8[[#This Row],[Numero Documento]]&amp;Tabla8[[#This Row],[PROG]]&amp;LEFT(Tabla8[[#This Row],[Tipo Empleado]],3)</f>
        <v>0310163067501TRA</v>
      </c>
      <c r="E660" s="82" t="s">
        <v>619</v>
      </c>
      <c r="F660" s="58" t="s">
        <v>127</v>
      </c>
      <c r="G660" s="82" t="s">
        <v>2535</v>
      </c>
      <c r="H660" s="82" t="s">
        <v>591</v>
      </c>
      <c r="I660" s="59" t="s">
        <v>1419</v>
      </c>
      <c r="J660" s="58" t="s">
        <v>2537</v>
      </c>
      <c r="K660" s="85" t="str">
        <f t="shared" si="10"/>
        <v>M</v>
      </c>
      <c r="L660">
        <v>748</v>
      </c>
    </row>
    <row r="661" spans="1:12">
      <c r="A661" s="77" t="s">
        <v>2071</v>
      </c>
      <c r="B661" s="83" t="str">
        <f>_xlfn.XLOOKUP(Tabla8[[#This Row],[Codigo Area Liquidacion]],TBLAREA[PLANTA],TBLAREA[PROG])</f>
        <v>11</v>
      </c>
      <c r="C661" s="58" t="s">
        <v>11</v>
      </c>
      <c r="D661" s="83" t="str">
        <f>Tabla8[[#This Row],[Numero Documento]]&amp;Tabla8[[#This Row],[PROG]]&amp;LEFT(Tabla8[[#This Row],[Tipo Empleado]],3)</f>
        <v>0310194228611FIJ</v>
      </c>
      <c r="E661" s="82" t="s">
        <v>601</v>
      </c>
      <c r="F661" s="58" t="s">
        <v>127</v>
      </c>
      <c r="G661" s="82" t="s">
        <v>2543</v>
      </c>
      <c r="H661" s="82" t="s">
        <v>591</v>
      </c>
      <c r="I661" s="59" t="s">
        <v>1419</v>
      </c>
      <c r="J661" s="58" t="s">
        <v>2537</v>
      </c>
      <c r="K661" s="85" t="str">
        <f t="shared" si="10"/>
        <v>M</v>
      </c>
      <c r="L661">
        <v>752</v>
      </c>
    </row>
    <row r="662" spans="1:12">
      <c r="A662" s="77" t="s">
        <v>2518</v>
      </c>
      <c r="B662" s="83" t="str">
        <f>_xlfn.XLOOKUP(Tabla8[[#This Row],[Codigo Area Liquidacion]],TBLAREA[PLANTA],TBLAREA[PROG])</f>
        <v>01</v>
      </c>
      <c r="C662" s="58" t="s">
        <v>2464</v>
      </c>
      <c r="D662" s="83" t="str">
        <f>Tabla8[[#This Row],[Numero Documento]]&amp;Tabla8[[#This Row],[PROG]]&amp;LEFT(Tabla8[[#This Row],[Tipo Empleado]],3)</f>
        <v>0310199386701EMP</v>
      </c>
      <c r="E662" s="82" t="s">
        <v>2517</v>
      </c>
      <c r="F662" s="58" t="s">
        <v>100</v>
      </c>
      <c r="G662" s="82" t="s">
        <v>2535</v>
      </c>
      <c r="H662" s="82" t="s">
        <v>591</v>
      </c>
      <c r="I662" s="59" t="s">
        <v>1419</v>
      </c>
      <c r="J662" s="58" t="s">
        <v>2538</v>
      </c>
      <c r="K662" s="85" t="str">
        <f t="shared" si="10"/>
        <v>F</v>
      </c>
      <c r="L662">
        <v>753</v>
      </c>
    </row>
    <row r="663" spans="1:12">
      <c r="A663" s="77" t="s">
        <v>2160</v>
      </c>
      <c r="B663" s="83" t="str">
        <f>_xlfn.XLOOKUP(Tabla8[[#This Row],[Codigo Area Liquidacion]],TBLAREA[PLANTA],TBLAREA[PROG])</f>
        <v>01</v>
      </c>
      <c r="C663" s="58" t="s">
        <v>2473</v>
      </c>
      <c r="D663" s="83" t="str">
        <f>Tabla8[[#This Row],[Numero Documento]]&amp;Tabla8[[#This Row],[PROG]]&amp;LEFT(Tabla8[[#This Row],[Tipo Empleado]],3)</f>
        <v>0310200269201TRA</v>
      </c>
      <c r="E663" s="82" t="s">
        <v>615</v>
      </c>
      <c r="F663" s="58" t="s">
        <v>8</v>
      </c>
      <c r="G663" s="82" t="s">
        <v>2535</v>
      </c>
      <c r="H663" s="82" t="s">
        <v>591</v>
      </c>
      <c r="I663" s="59" t="s">
        <v>1419</v>
      </c>
      <c r="J663" s="58" t="s">
        <v>2538</v>
      </c>
      <c r="K663" s="85" t="str">
        <f t="shared" si="10"/>
        <v>F</v>
      </c>
      <c r="L663">
        <v>754</v>
      </c>
    </row>
    <row r="664" spans="1:12">
      <c r="A664" s="77" t="s">
        <v>2212</v>
      </c>
      <c r="B664" s="83" t="str">
        <f>_xlfn.XLOOKUP(Tabla8[[#This Row],[Codigo Area Liquidacion]],TBLAREA[PLANTA],TBLAREA[PROG])</f>
        <v>11</v>
      </c>
      <c r="C664" s="58" t="s">
        <v>11</v>
      </c>
      <c r="D664" s="83" t="str">
        <f>Tabla8[[#This Row],[Numero Documento]]&amp;Tabla8[[#This Row],[PROG]]&amp;LEFT(Tabla8[[#This Row],[Tipo Empleado]],3)</f>
        <v>0310200621411FIJ</v>
      </c>
      <c r="E664" s="82" t="s">
        <v>1033</v>
      </c>
      <c r="F664" s="58" t="s">
        <v>55</v>
      </c>
      <c r="G664" s="82" t="s">
        <v>2543</v>
      </c>
      <c r="H664" s="82" t="s">
        <v>591</v>
      </c>
      <c r="I664" s="59" t="s">
        <v>1419</v>
      </c>
      <c r="J664" s="58" t="s">
        <v>2538</v>
      </c>
      <c r="K664" s="85" t="str">
        <f t="shared" si="10"/>
        <v>F</v>
      </c>
      <c r="L664">
        <v>755</v>
      </c>
    </row>
    <row r="665" spans="1:12">
      <c r="A665" s="77" t="s">
        <v>2155</v>
      </c>
      <c r="B665" s="83" t="str">
        <f>_xlfn.XLOOKUP(Tabla8[[#This Row],[Codigo Area Liquidacion]],TBLAREA[PLANTA],TBLAREA[PROG])</f>
        <v>11</v>
      </c>
      <c r="C665" s="58" t="s">
        <v>11</v>
      </c>
      <c r="D665" s="83" t="str">
        <f>Tabla8[[#This Row],[Numero Documento]]&amp;Tabla8[[#This Row],[PROG]]&amp;LEFT(Tabla8[[#This Row],[Tipo Empleado]],3)</f>
        <v>0310202766511FIJ</v>
      </c>
      <c r="E665" s="82" t="s">
        <v>614</v>
      </c>
      <c r="F665" s="58" t="s">
        <v>244</v>
      </c>
      <c r="G665" s="82" t="s">
        <v>2543</v>
      </c>
      <c r="H665" s="82" t="s">
        <v>591</v>
      </c>
      <c r="I665" s="59" t="s">
        <v>1419</v>
      </c>
      <c r="J665" s="58" t="s">
        <v>2537</v>
      </c>
      <c r="K665" s="85" t="str">
        <f t="shared" si="10"/>
        <v>M</v>
      </c>
      <c r="L665">
        <v>756</v>
      </c>
    </row>
    <row r="666" spans="1:12">
      <c r="A666" s="77" t="s">
        <v>1278</v>
      </c>
      <c r="B666" s="83" t="str">
        <f>_xlfn.XLOOKUP(Tabla8[[#This Row],[Codigo Area Liquidacion]],TBLAREA[PLANTA],TBLAREA[PROG])</f>
        <v>01</v>
      </c>
      <c r="C666" s="58" t="s">
        <v>2473</v>
      </c>
      <c r="D666" s="83" t="str">
        <f>Tabla8[[#This Row],[Numero Documento]]&amp;Tabla8[[#This Row],[PROG]]&amp;LEFT(Tabla8[[#This Row],[Tipo Empleado]],3)</f>
        <v>0310251014001TRA</v>
      </c>
      <c r="E666" s="82" t="s">
        <v>595</v>
      </c>
      <c r="F666" s="58" t="s">
        <v>8</v>
      </c>
      <c r="G666" s="82" t="s">
        <v>2535</v>
      </c>
      <c r="H666" s="82" t="s">
        <v>591</v>
      </c>
      <c r="I666" s="59" t="s">
        <v>1419</v>
      </c>
      <c r="J666" s="58" t="s">
        <v>2538</v>
      </c>
      <c r="K666" s="85" t="str">
        <f t="shared" si="10"/>
        <v>F</v>
      </c>
      <c r="L666">
        <v>762</v>
      </c>
    </row>
    <row r="667" spans="1:12">
      <c r="A667" s="77" t="s">
        <v>2125</v>
      </c>
      <c r="B667" s="83" t="str">
        <f>_xlfn.XLOOKUP(Tabla8[[#This Row],[Codigo Area Liquidacion]],TBLAREA[PLANTA],TBLAREA[PROG])</f>
        <v>11</v>
      </c>
      <c r="C667" s="58" t="s">
        <v>11</v>
      </c>
      <c r="D667" s="83" t="str">
        <f>Tabla8[[#This Row],[Numero Documento]]&amp;Tabla8[[#This Row],[PROG]]&amp;LEFT(Tabla8[[#This Row],[Tipo Empleado]],3)</f>
        <v>0310275107411FIJ</v>
      </c>
      <c r="E667" s="82" t="s">
        <v>608</v>
      </c>
      <c r="F667" s="58" t="s">
        <v>30</v>
      </c>
      <c r="G667" s="82" t="s">
        <v>2543</v>
      </c>
      <c r="H667" s="82" t="s">
        <v>591</v>
      </c>
      <c r="I667" s="59" t="s">
        <v>1419</v>
      </c>
      <c r="J667" s="58" t="s">
        <v>2537</v>
      </c>
      <c r="K667" s="85" t="str">
        <f t="shared" si="10"/>
        <v>M</v>
      </c>
      <c r="L667">
        <v>764</v>
      </c>
    </row>
    <row r="668" spans="1:12">
      <c r="A668" s="77" t="s">
        <v>2035</v>
      </c>
      <c r="B668" s="83" t="str">
        <f>_xlfn.XLOOKUP(Tabla8[[#This Row],[Codigo Area Liquidacion]],TBLAREA[PLANTA],TBLAREA[PROG])</f>
        <v>11</v>
      </c>
      <c r="C668" s="58" t="s">
        <v>11</v>
      </c>
      <c r="D668" s="83" t="str">
        <f>Tabla8[[#This Row],[Numero Documento]]&amp;Tabla8[[#This Row],[PROG]]&amp;LEFT(Tabla8[[#This Row],[Tipo Empleado]],3)</f>
        <v>0310278438011FIJ</v>
      </c>
      <c r="E668" s="82" t="s">
        <v>592</v>
      </c>
      <c r="F668" s="58" t="s">
        <v>60</v>
      </c>
      <c r="G668" s="82" t="s">
        <v>2543</v>
      </c>
      <c r="H668" s="82" t="s">
        <v>591</v>
      </c>
      <c r="I668" s="59" t="s">
        <v>1419</v>
      </c>
      <c r="J668" s="58" t="s">
        <v>2538</v>
      </c>
      <c r="K668" s="85" t="str">
        <f t="shared" si="10"/>
        <v>F</v>
      </c>
      <c r="L668">
        <v>765</v>
      </c>
    </row>
    <row r="669" spans="1:12">
      <c r="A669" s="77" t="s">
        <v>2101</v>
      </c>
      <c r="B669" s="83" t="str">
        <f>_xlfn.XLOOKUP(Tabla8[[#This Row],[Codigo Area Liquidacion]],TBLAREA[PLANTA],TBLAREA[PROG])</f>
        <v>11</v>
      </c>
      <c r="C669" s="58" t="s">
        <v>11</v>
      </c>
      <c r="D669" s="83" t="str">
        <f>Tabla8[[#This Row],[Numero Documento]]&amp;Tabla8[[#This Row],[PROG]]&amp;LEFT(Tabla8[[#This Row],[Tipo Empleado]],3)</f>
        <v>0310279287011FIJ</v>
      </c>
      <c r="E669" s="82" t="s">
        <v>606</v>
      </c>
      <c r="F669" s="58" t="s">
        <v>8</v>
      </c>
      <c r="G669" s="82" t="s">
        <v>2543</v>
      </c>
      <c r="H669" s="82" t="s">
        <v>591</v>
      </c>
      <c r="I669" s="59" t="s">
        <v>1419</v>
      </c>
      <c r="J669" s="58" t="s">
        <v>2538</v>
      </c>
      <c r="K669" s="85" t="str">
        <f t="shared" si="10"/>
        <v>F</v>
      </c>
      <c r="L669">
        <v>766</v>
      </c>
    </row>
    <row r="670" spans="1:12">
      <c r="A670" s="77" t="s">
        <v>2202</v>
      </c>
      <c r="B670" s="83" t="str">
        <f>_xlfn.XLOOKUP(Tabla8[[#This Row],[Codigo Area Liquidacion]],TBLAREA[PLANTA],TBLAREA[PROG])</f>
        <v>11</v>
      </c>
      <c r="C670" s="58" t="s">
        <v>11</v>
      </c>
      <c r="D670" s="83" t="str">
        <f>Tabla8[[#This Row],[Numero Documento]]&amp;Tabla8[[#This Row],[PROG]]&amp;LEFT(Tabla8[[#This Row],[Tipo Empleado]],3)</f>
        <v>0310294107111FIJ</v>
      </c>
      <c r="E670" s="82" t="s">
        <v>627</v>
      </c>
      <c r="F670" s="58" t="s">
        <v>3233</v>
      </c>
      <c r="G670" s="82" t="s">
        <v>2543</v>
      </c>
      <c r="H670" s="82" t="s">
        <v>591</v>
      </c>
      <c r="I670" s="59" t="s">
        <v>1419</v>
      </c>
      <c r="J670" s="58" t="s">
        <v>2537</v>
      </c>
      <c r="K670" s="85" t="str">
        <f t="shared" si="10"/>
        <v>M</v>
      </c>
      <c r="L670">
        <v>769</v>
      </c>
    </row>
    <row r="671" spans="1:12">
      <c r="A671" s="77" t="s">
        <v>2128</v>
      </c>
      <c r="B671" s="83" t="str">
        <f>_xlfn.XLOOKUP(Tabla8[[#This Row],[Codigo Area Liquidacion]],TBLAREA[PLANTA],TBLAREA[PROG])</f>
        <v>11</v>
      </c>
      <c r="C671" s="58" t="s">
        <v>11</v>
      </c>
      <c r="D671" s="83" t="str">
        <f>Tabla8[[#This Row],[Numero Documento]]&amp;Tabla8[[#This Row],[PROG]]&amp;LEFT(Tabla8[[#This Row],[Tipo Empleado]],3)</f>
        <v>0310310428111FIJ</v>
      </c>
      <c r="E671" s="82" t="s">
        <v>609</v>
      </c>
      <c r="F671" s="58" t="s">
        <v>127</v>
      </c>
      <c r="G671" s="82" t="s">
        <v>2543</v>
      </c>
      <c r="H671" s="82" t="s">
        <v>591</v>
      </c>
      <c r="I671" s="59" t="s">
        <v>1419</v>
      </c>
      <c r="J671" s="58" t="s">
        <v>2537</v>
      </c>
      <c r="K671" s="85" t="str">
        <f t="shared" si="10"/>
        <v>M</v>
      </c>
      <c r="L671">
        <v>772</v>
      </c>
    </row>
    <row r="672" spans="1:12">
      <c r="A672" s="77" t="s">
        <v>2153</v>
      </c>
      <c r="B672" s="83" t="str">
        <f>_xlfn.XLOOKUP(Tabla8[[#This Row],[Codigo Area Liquidacion]],TBLAREA[PLANTA],TBLAREA[PROG])</f>
        <v>11</v>
      </c>
      <c r="C672" s="58" t="s">
        <v>11</v>
      </c>
      <c r="D672" s="83" t="str">
        <f>Tabla8[[#This Row],[Numero Documento]]&amp;Tabla8[[#This Row],[PROG]]&amp;LEFT(Tabla8[[#This Row],[Tipo Empleado]],3)</f>
        <v>0310318988611FIJ</v>
      </c>
      <c r="E672" s="82" t="s">
        <v>612</v>
      </c>
      <c r="F672" s="58" t="s">
        <v>400</v>
      </c>
      <c r="G672" s="82" t="s">
        <v>2543</v>
      </c>
      <c r="H672" s="82" t="s">
        <v>591</v>
      </c>
      <c r="I672" s="59" t="s">
        <v>1419</v>
      </c>
      <c r="J672" s="58" t="s">
        <v>2538</v>
      </c>
      <c r="K672" s="85" t="str">
        <f t="shared" si="10"/>
        <v>F</v>
      </c>
      <c r="L672">
        <v>774</v>
      </c>
    </row>
    <row r="673" spans="1:12">
      <c r="A673" s="80" t="s">
        <v>2070</v>
      </c>
      <c r="B673" s="83" t="str">
        <f>_xlfn.XLOOKUP(Tabla8[[#This Row],[Codigo Area Liquidacion]],TBLAREA[PLANTA],TBLAREA[PROG])</f>
        <v>11</v>
      </c>
      <c r="C673" s="58" t="s">
        <v>11</v>
      </c>
      <c r="D673" s="83" t="str">
        <f>Tabla8[[#This Row],[Numero Documento]]&amp;Tabla8[[#This Row],[PROG]]&amp;LEFT(Tabla8[[#This Row],[Tipo Empleado]],3)</f>
        <v>0310341030811FIJ</v>
      </c>
      <c r="E673" s="82" t="s">
        <v>1061</v>
      </c>
      <c r="F673" s="58" t="s">
        <v>395</v>
      </c>
      <c r="G673" s="82" t="s">
        <v>2543</v>
      </c>
      <c r="H673" s="82" t="s">
        <v>591</v>
      </c>
      <c r="I673" s="59" t="s">
        <v>1419</v>
      </c>
      <c r="J673" s="58" t="s">
        <v>2537</v>
      </c>
      <c r="K673" s="85" t="str">
        <f t="shared" si="10"/>
        <v>M</v>
      </c>
      <c r="L673">
        <v>779</v>
      </c>
    </row>
    <row r="674" spans="1:12">
      <c r="A674" s="77" t="s">
        <v>2249</v>
      </c>
      <c r="B674" s="83" t="str">
        <f>_xlfn.XLOOKUP(Tabla8[[#This Row],[Codigo Area Liquidacion]],TBLAREA[PLANTA],TBLAREA[PROG])</f>
        <v>01</v>
      </c>
      <c r="C674" s="58" t="s">
        <v>2464</v>
      </c>
      <c r="D674" s="83" t="str">
        <f>Tabla8[[#This Row],[Numero Documento]]&amp;Tabla8[[#This Row],[PROG]]&amp;LEFT(Tabla8[[#This Row],[Tipo Empleado]],3)</f>
        <v>0310348585401EMP</v>
      </c>
      <c r="E674" s="82" t="s">
        <v>1374</v>
      </c>
      <c r="F674" s="58" t="s">
        <v>1368</v>
      </c>
      <c r="G674" s="82" t="s">
        <v>2535</v>
      </c>
      <c r="H674" s="82" t="s">
        <v>591</v>
      </c>
      <c r="I674" s="59" t="s">
        <v>1419</v>
      </c>
      <c r="J674" s="58" t="s">
        <v>2538</v>
      </c>
      <c r="K674" s="85" t="str">
        <f t="shared" si="10"/>
        <v>F</v>
      </c>
      <c r="L674">
        <v>780</v>
      </c>
    </row>
    <row r="675" spans="1:12">
      <c r="A675" s="77" t="s">
        <v>2251</v>
      </c>
      <c r="B675" s="83" t="str">
        <f>_xlfn.XLOOKUP(Tabla8[[#This Row],[Codigo Area Liquidacion]],TBLAREA[PLANTA],TBLAREA[PROG])</f>
        <v>01</v>
      </c>
      <c r="C675" s="58" t="s">
        <v>2464</v>
      </c>
      <c r="D675" s="83" t="str">
        <f>Tabla8[[#This Row],[Numero Documento]]&amp;Tabla8[[#This Row],[PROG]]&amp;LEFT(Tabla8[[#This Row],[Tipo Empleado]],3)</f>
        <v>0310358702201EMP</v>
      </c>
      <c r="E675" s="82" t="s">
        <v>878</v>
      </c>
      <c r="F675" s="58" t="s">
        <v>2539</v>
      </c>
      <c r="G675" s="82" t="s">
        <v>2535</v>
      </c>
      <c r="H675" s="82" t="s">
        <v>591</v>
      </c>
      <c r="I675" s="59" t="s">
        <v>1419</v>
      </c>
      <c r="J675" s="58" t="s">
        <v>2538</v>
      </c>
      <c r="K675" s="85" t="str">
        <f t="shared" si="10"/>
        <v>F</v>
      </c>
      <c r="L675">
        <v>781</v>
      </c>
    </row>
    <row r="676" spans="1:12">
      <c r="A676" s="77" t="s">
        <v>2274</v>
      </c>
      <c r="B676" s="83" t="str">
        <f>_xlfn.XLOOKUP(Tabla8[[#This Row],[Codigo Area Liquidacion]],TBLAREA[PLANTA],TBLAREA[PROG])</f>
        <v>01</v>
      </c>
      <c r="C676" s="58" t="s">
        <v>2464</v>
      </c>
      <c r="D676" s="83" t="str">
        <f>Tabla8[[#This Row],[Numero Documento]]&amp;Tabla8[[#This Row],[PROG]]&amp;LEFT(Tabla8[[#This Row],[Tipo Empleado]],3)</f>
        <v>0310378783801EMP</v>
      </c>
      <c r="E676" s="82" t="s">
        <v>1623</v>
      </c>
      <c r="F676" s="58" t="s">
        <v>100</v>
      </c>
      <c r="G676" s="82" t="s">
        <v>2535</v>
      </c>
      <c r="H676" s="82" t="s">
        <v>591</v>
      </c>
      <c r="I676" s="59" t="s">
        <v>1419</v>
      </c>
      <c r="J676" s="58" t="s">
        <v>2537</v>
      </c>
      <c r="K676" s="85" t="str">
        <f t="shared" si="10"/>
        <v>M</v>
      </c>
      <c r="L676">
        <v>783</v>
      </c>
    </row>
    <row r="677" spans="1:12">
      <c r="A677" s="77" t="s">
        <v>2199</v>
      </c>
      <c r="B677" s="83" t="str">
        <f>_xlfn.XLOOKUP(Tabla8[[#This Row],[Codigo Area Liquidacion]],TBLAREA[PLANTA],TBLAREA[PROG])</f>
        <v>11</v>
      </c>
      <c r="C677" s="58" t="s">
        <v>11</v>
      </c>
      <c r="D677" s="83" t="str">
        <f>Tabla8[[#This Row],[Numero Documento]]&amp;Tabla8[[#This Row],[PROG]]&amp;LEFT(Tabla8[[#This Row],[Tipo Empleado]],3)</f>
        <v>0310385271511FIJ</v>
      </c>
      <c r="E677" s="82" t="s">
        <v>1584</v>
      </c>
      <c r="F677" s="58" t="s">
        <v>60</v>
      </c>
      <c r="G677" s="82" t="s">
        <v>2543</v>
      </c>
      <c r="H677" s="82" t="s">
        <v>591</v>
      </c>
      <c r="I677" s="59" t="s">
        <v>1419</v>
      </c>
      <c r="J677" s="58" t="s">
        <v>2538</v>
      </c>
      <c r="K677" s="85" t="str">
        <f t="shared" si="10"/>
        <v>F</v>
      </c>
      <c r="L677">
        <v>784</v>
      </c>
    </row>
    <row r="678" spans="1:12">
      <c r="A678" s="77" t="s">
        <v>1292</v>
      </c>
      <c r="B678" s="83" t="str">
        <f>_xlfn.XLOOKUP(Tabla8[[#This Row],[Codigo Area Liquidacion]],TBLAREA[PLANTA],TBLAREA[PROG])</f>
        <v>11</v>
      </c>
      <c r="C678" s="58" t="s">
        <v>11</v>
      </c>
      <c r="D678" s="83" t="str">
        <f>Tabla8[[#This Row],[Numero Documento]]&amp;Tabla8[[#This Row],[PROG]]&amp;LEFT(Tabla8[[#This Row],[Tipo Empleado]],3)</f>
        <v>0310405656311FIJ</v>
      </c>
      <c r="E678" s="82" t="s">
        <v>607</v>
      </c>
      <c r="F678" s="58" t="s">
        <v>140</v>
      </c>
      <c r="G678" s="82" t="s">
        <v>2543</v>
      </c>
      <c r="H678" s="82" t="s">
        <v>591</v>
      </c>
      <c r="I678" s="59" t="s">
        <v>1419</v>
      </c>
      <c r="J678" s="58" t="s">
        <v>2538</v>
      </c>
      <c r="K678" s="85" t="str">
        <f t="shared" si="10"/>
        <v>F</v>
      </c>
      <c r="L678">
        <v>785</v>
      </c>
    </row>
    <row r="679" spans="1:12">
      <c r="A679" s="77" t="s">
        <v>2096</v>
      </c>
      <c r="B679" s="83" t="str">
        <f>_xlfn.XLOOKUP(Tabla8[[#This Row],[Codigo Area Liquidacion]],TBLAREA[PLANTA],TBLAREA[PROG])</f>
        <v>11</v>
      </c>
      <c r="C679" s="58" t="s">
        <v>11</v>
      </c>
      <c r="D679" s="83" t="str">
        <f>Tabla8[[#This Row],[Numero Documento]]&amp;Tabla8[[#This Row],[PROG]]&amp;LEFT(Tabla8[[#This Row],[Tipo Empleado]],3)</f>
        <v>0310432911911FIJ</v>
      </c>
      <c r="E679" s="82" t="s">
        <v>602</v>
      </c>
      <c r="F679" s="58" t="s">
        <v>30</v>
      </c>
      <c r="G679" s="82" t="s">
        <v>2543</v>
      </c>
      <c r="H679" s="82" t="s">
        <v>591</v>
      </c>
      <c r="I679" s="59" t="s">
        <v>1419</v>
      </c>
      <c r="J679" s="58" t="s">
        <v>2537</v>
      </c>
      <c r="K679" s="85" t="str">
        <f t="shared" si="10"/>
        <v>M</v>
      </c>
      <c r="L679">
        <v>788</v>
      </c>
    </row>
    <row r="680" spans="1:12">
      <c r="A680" s="77" t="s">
        <v>2194</v>
      </c>
      <c r="B680" s="83" t="str">
        <f>_xlfn.XLOOKUP(Tabla8[[#This Row],[Codigo Area Liquidacion]],TBLAREA[PLANTA],TBLAREA[PROG])</f>
        <v>11</v>
      </c>
      <c r="C680" s="58" t="s">
        <v>11</v>
      </c>
      <c r="D680" s="83" t="str">
        <f>Tabla8[[#This Row],[Numero Documento]]&amp;Tabla8[[#This Row],[PROG]]&amp;LEFT(Tabla8[[#This Row],[Tipo Empleado]],3)</f>
        <v>0310435939711FIJ</v>
      </c>
      <c r="E680" s="82" t="s">
        <v>1583</v>
      </c>
      <c r="F680" s="58" t="s">
        <v>60</v>
      </c>
      <c r="G680" s="82" t="s">
        <v>2543</v>
      </c>
      <c r="H680" s="82" t="s">
        <v>591</v>
      </c>
      <c r="I680" s="59" t="s">
        <v>1419</v>
      </c>
      <c r="J680" s="58" t="s">
        <v>2538</v>
      </c>
      <c r="K680" s="85" t="str">
        <f t="shared" si="10"/>
        <v>F</v>
      </c>
      <c r="L680">
        <v>789</v>
      </c>
    </row>
    <row r="681" spans="1:12">
      <c r="A681" s="77" t="s">
        <v>2170</v>
      </c>
      <c r="B681" s="83" t="str">
        <f>_xlfn.XLOOKUP(Tabla8[[#This Row],[Codigo Area Liquidacion]],TBLAREA[PLANTA],TBLAREA[PROG])</f>
        <v>11</v>
      </c>
      <c r="C681" s="58" t="s">
        <v>11</v>
      </c>
      <c r="D681" s="83" t="str">
        <f>Tabla8[[#This Row],[Numero Documento]]&amp;Tabla8[[#This Row],[PROG]]&amp;LEFT(Tabla8[[#This Row],[Tipo Empleado]],3)</f>
        <v>0310450080011FIJ</v>
      </c>
      <c r="E681" s="82" t="s">
        <v>618</v>
      </c>
      <c r="F681" s="58" t="s">
        <v>36</v>
      </c>
      <c r="G681" s="82" t="s">
        <v>2543</v>
      </c>
      <c r="H681" s="82" t="s">
        <v>591</v>
      </c>
      <c r="I681" s="59" t="s">
        <v>1419</v>
      </c>
      <c r="J681" s="58" t="s">
        <v>2537</v>
      </c>
      <c r="K681" s="85" t="str">
        <f t="shared" si="10"/>
        <v>M</v>
      </c>
      <c r="L681">
        <v>790</v>
      </c>
    </row>
    <row r="682" spans="1:12">
      <c r="A682" s="77" t="s">
        <v>2108</v>
      </c>
      <c r="B682" s="83" t="str">
        <f>_xlfn.XLOOKUP(Tabla8[[#This Row],[Codigo Area Liquidacion]],TBLAREA[PLANTA],TBLAREA[PROG])</f>
        <v>11</v>
      </c>
      <c r="C682" s="58" t="s">
        <v>11</v>
      </c>
      <c r="D682" s="83" t="str">
        <f>Tabla8[[#This Row],[Numero Documento]]&amp;Tabla8[[#This Row],[PROG]]&amp;LEFT(Tabla8[[#This Row],[Tipo Empleado]],3)</f>
        <v>0310452118611FIJ</v>
      </c>
      <c r="E682" s="82" t="s">
        <v>1048</v>
      </c>
      <c r="F682" s="58" t="s">
        <v>30</v>
      </c>
      <c r="G682" s="82" t="s">
        <v>2543</v>
      </c>
      <c r="H682" s="82" t="s">
        <v>591</v>
      </c>
      <c r="I682" s="59" t="s">
        <v>1419</v>
      </c>
      <c r="J682" s="58" t="s">
        <v>2537</v>
      </c>
      <c r="K682" s="85" t="str">
        <f t="shared" si="10"/>
        <v>M</v>
      </c>
      <c r="L682">
        <v>792</v>
      </c>
    </row>
    <row r="683" spans="1:12">
      <c r="A683" s="77" t="s">
        <v>2992</v>
      </c>
      <c r="B683" s="83" t="str">
        <f>_xlfn.XLOOKUP(Tabla8[[#This Row],[Codigo Area Liquidacion]],TBLAREA[PLANTA],TBLAREA[PROG])</f>
        <v>01</v>
      </c>
      <c r="C683" s="58" t="s">
        <v>2464</v>
      </c>
      <c r="D683" s="83" t="str">
        <f>Tabla8[[#This Row],[Numero Documento]]&amp;Tabla8[[#This Row],[PROG]]&amp;LEFT(Tabla8[[#This Row],[Tipo Empleado]],3)</f>
        <v>0310467205401EMP</v>
      </c>
      <c r="E683" s="82" t="s">
        <v>2991</v>
      </c>
      <c r="F683" s="58" t="s">
        <v>1481</v>
      </c>
      <c r="G683" s="82" t="s">
        <v>2535</v>
      </c>
      <c r="H683" s="82" t="s">
        <v>591</v>
      </c>
      <c r="I683" s="59" t="s">
        <v>1419</v>
      </c>
      <c r="J683" s="58" t="s">
        <v>2538</v>
      </c>
      <c r="K683" s="85" t="str">
        <f t="shared" si="10"/>
        <v>F</v>
      </c>
      <c r="L683">
        <v>795</v>
      </c>
    </row>
    <row r="684" spans="1:12">
      <c r="A684" s="77" t="s">
        <v>2140</v>
      </c>
      <c r="B684" s="83" t="str">
        <f>_xlfn.XLOOKUP(Tabla8[[#This Row],[Codigo Area Liquidacion]],TBLAREA[PLANTA],TBLAREA[PROG])</f>
        <v>11</v>
      </c>
      <c r="C684" s="58" t="s">
        <v>11</v>
      </c>
      <c r="D684" s="83" t="str">
        <f>Tabla8[[#This Row],[Numero Documento]]&amp;Tabla8[[#This Row],[PROG]]&amp;LEFT(Tabla8[[#This Row],[Tipo Empleado]],3)</f>
        <v>0310477687111FIJ</v>
      </c>
      <c r="E684" s="82" t="s">
        <v>1525</v>
      </c>
      <c r="F684" s="58" t="s">
        <v>132</v>
      </c>
      <c r="G684" s="82" t="s">
        <v>2543</v>
      </c>
      <c r="H684" s="82" t="s">
        <v>591</v>
      </c>
      <c r="I684" s="59" t="s">
        <v>1419</v>
      </c>
      <c r="J684" s="58" t="s">
        <v>2537</v>
      </c>
      <c r="K684" s="85" t="str">
        <f t="shared" si="10"/>
        <v>M</v>
      </c>
      <c r="L684">
        <v>797</v>
      </c>
    </row>
    <row r="685" spans="1:12">
      <c r="A685" s="77" t="s">
        <v>2953</v>
      </c>
      <c r="B685" s="83" t="str">
        <f>_xlfn.XLOOKUP(Tabla8[[#This Row],[Codigo Area Liquidacion]],TBLAREA[PLANTA],TBLAREA[PROG])</f>
        <v>01</v>
      </c>
      <c r="C685" s="58" t="s">
        <v>2464</v>
      </c>
      <c r="D685" s="83" t="str">
        <f>Tabla8[[#This Row],[Numero Documento]]&amp;Tabla8[[#This Row],[PROG]]&amp;LEFT(Tabla8[[#This Row],[Tipo Empleado]],3)</f>
        <v>0310491539601EMP</v>
      </c>
      <c r="E685" s="82" t="s">
        <v>2952</v>
      </c>
      <c r="F685" s="58" t="s">
        <v>2919</v>
      </c>
      <c r="G685" s="82" t="s">
        <v>2535</v>
      </c>
      <c r="H685" s="82" t="s">
        <v>591</v>
      </c>
      <c r="I685" s="59" t="s">
        <v>1419</v>
      </c>
      <c r="J685" s="58" t="s">
        <v>2537</v>
      </c>
      <c r="K685" s="85" t="str">
        <f t="shared" si="10"/>
        <v>M</v>
      </c>
      <c r="L685">
        <v>800</v>
      </c>
    </row>
    <row r="686" spans="1:12">
      <c r="A686" s="77" t="s">
        <v>2055</v>
      </c>
      <c r="B686" s="83" t="str">
        <f>_xlfn.XLOOKUP(Tabla8[[#This Row],[Codigo Area Liquidacion]],TBLAREA[PLANTA],TBLAREA[PROG])</f>
        <v>11</v>
      </c>
      <c r="C686" s="58" t="s">
        <v>11</v>
      </c>
      <c r="D686" s="83" t="str">
        <f>Tabla8[[#This Row],[Numero Documento]]&amp;Tabla8[[#This Row],[PROG]]&amp;LEFT(Tabla8[[#This Row],[Tipo Empleado]],3)</f>
        <v>0310492200411FIJ</v>
      </c>
      <c r="E686" s="82" t="s">
        <v>1580</v>
      </c>
      <c r="F686" s="58" t="s">
        <v>8</v>
      </c>
      <c r="G686" s="82" t="s">
        <v>2543</v>
      </c>
      <c r="H686" s="82" t="s">
        <v>591</v>
      </c>
      <c r="I686" s="59" t="s">
        <v>1419</v>
      </c>
      <c r="J686" s="58" t="s">
        <v>2538</v>
      </c>
      <c r="K686" s="85" t="str">
        <f t="shared" si="10"/>
        <v>F</v>
      </c>
      <c r="L686">
        <v>801</v>
      </c>
    </row>
    <row r="687" spans="1:12">
      <c r="A687" s="77" t="s">
        <v>2207</v>
      </c>
      <c r="B687" s="83" t="str">
        <f>_xlfn.XLOOKUP(Tabla8[[#This Row],[Codigo Area Liquidacion]],TBLAREA[PLANTA],TBLAREA[PROG])</f>
        <v>11</v>
      </c>
      <c r="C687" s="58" t="s">
        <v>11</v>
      </c>
      <c r="D687" s="83" t="str">
        <f>Tabla8[[#This Row],[Numero Documento]]&amp;Tabla8[[#This Row],[PROG]]&amp;LEFT(Tabla8[[#This Row],[Tipo Empleado]],3)</f>
        <v>0310548028311FIJ</v>
      </c>
      <c r="E687" s="82" t="s">
        <v>630</v>
      </c>
      <c r="F687" s="58" t="s">
        <v>15</v>
      </c>
      <c r="G687" s="82" t="s">
        <v>2543</v>
      </c>
      <c r="H687" s="82" t="s">
        <v>591</v>
      </c>
      <c r="I687" s="59" t="s">
        <v>1419</v>
      </c>
      <c r="J687" s="58" t="s">
        <v>2537</v>
      </c>
      <c r="K687" s="85" t="str">
        <f t="shared" si="10"/>
        <v>M</v>
      </c>
      <c r="L687">
        <v>806</v>
      </c>
    </row>
    <row r="688" spans="1:12">
      <c r="A688" s="77" t="s">
        <v>2141</v>
      </c>
      <c r="B688" s="83" t="str">
        <f>_xlfn.XLOOKUP(Tabla8[[#This Row],[Codigo Area Liquidacion]],TBLAREA[PLANTA],TBLAREA[PROG])</f>
        <v>11</v>
      </c>
      <c r="C688" s="58" t="s">
        <v>11</v>
      </c>
      <c r="D688" s="83" t="str">
        <f>Tabla8[[#This Row],[Numero Documento]]&amp;Tabla8[[#This Row],[PROG]]&amp;LEFT(Tabla8[[#This Row],[Tipo Empleado]],3)</f>
        <v>0350008607311FIJ</v>
      </c>
      <c r="E688" s="82" t="s">
        <v>610</v>
      </c>
      <c r="F688" s="58" t="s">
        <v>60</v>
      </c>
      <c r="G688" s="82" t="s">
        <v>2543</v>
      </c>
      <c r="H688" s="82" t="s">
        <v>591</v>
      </c>
      <c r="I688" s="59" t="s">
        <v>1419</v>
      </c>
      <c r="J688" s="58" t="s">
        <v>2537</v>
      </c>
      <c r="K688" s="85" t="str">
        <f t="shared" si="10"/>
        <v>M</v>
      </c>
      <c r="L688">
        <v>813</v>
      </c>
    </row>
    <row r="689" spans="1:12">
      <c r="A689" s="80" t="s">
        <v>2201</v>
      </c>
      <c r="B689" s="83" t="str">
        <f>_xlfn.XLOOKUP(Tabla8[[#This Row],[Codigo Area Liquidacion]],TBLAREA[PLANTA],TBLAREA[PROG])</f>
        <v>11</v>
      </c>
      <c r="C689" s="58" t="s">
        <v>11</v>
      </c>
      <c r="D689" s="83" t="str">
        <f>Tabla8[[#This Row],[Numero Documento]]&amp;Tabla8[[#This Row],[PROG]]&amp;LEFT(Tabla8[[#This Row],[Tipo Empleado]],3)</f>
        <v>0360031800411FIJ</v>
      </c>
      <c r="E689" s="82" t="s">
        <v>626</v>
      </c>
      <c r="F689" s="58" t="s">
        <v>60</v>
      </c>
      <c r="G689" s="82" t="s">
        <v>2543</v>
      </c>
      <c r="H689" s="82" t="s">
        <v>591</v>
      </c>
      <c r="I689" s="59" t="s">
        <v>1419</v>
      </c>
      <c r="J689" s="58" t="s">
        <v>2538</v>
      </c>
      <c r="K689" s="85" t="str">
        <f t="shared" si="10"/>
        <v>F</v>
      </c>
      <c r="L689">
        <v>814</v>
      </c>
    </row>
    <row r="690" spans="1:12">
      <c r="A690" s="77" t="s">
        <v>2782</v>
      </c>
      <c r="B690" s="83" t="str">
        <f>_xlfn.XLOOKUP(Tabla8[[#This Row],[Codigo Area Liquidacion]],TBLAREA[PLANTA],TBLAREA[PROG])</f>
        <v>11</v>
      </c>
      <c r="C690" s="58" t="s">
        <v>11</v>
      </c>
      <c r="D690" s="83" t="str">
        <f>Tabla8[[#This Row],[Numero Documento]]&amp;Tabla8[[#This Row],[PROG]]&amp;LEFT(Tabla8[[#This Row],[Tipo Empleado]],3)</f>
        <v>0370078142411FIJ</v>
      </c>
      <c r="E690" s="82" t="s">
        <v>2781</v>
      </c>
      <c r="F690" s="58" t="s">
        <v>8</v>
      </c>
      <c r="G690" s="82" t="s">
        <v>2543</v>
      </c>
      <c r="H690" s="82" t="s">
        <v>591</v>
      </c>
      <c r="I690" s="59" t="s">
        <v>1419</v>
      </c>
      <c r="J690" s="58" t="s">
        <v>2538</v>
      </c>
      <c r="K690" s="85" t="str">
        <f t="shared" si="10"/>
        <v>F</v>
      </c>
      <c r="L690">
        <v>820</v>
      </c>
    </row>
    <row r="691" spans="1:12">
      <c r="A691" s="77" t="s">
        <v>2163</v>
      </c>
      <c r="B691" s="83" t="str">
        <f>_xlfn.XLOOKUP(Tabla8[[#This Row],[Codigo Area Liquidacion]],TBLAREA[PLANTA],TBLAREA[PROG])</f>
        <v>11</v>
      </c>
      <c r="C691" s="58" t="s">
        <v>11</v>
      </c>
      <c r="D691" s="83" t="str">
        <f>Tabla8[[#This Row],[Numero Documento]]&amp;Tabla8[[#This Row],[PROG]]&amp;LEFT(Tabla8[[#This Row],[Tipo Empleado]],3)</f>
        <v>0390014561011FIJ</v>
      </c>
      <c r="E691" s="82" t="s">
        <v>616</v>
      </c>
      <c r="F691" s="58" t="s">
        <v>8</v>
      </c>
      <c r="G691" s="82" t="s">
        <v>2543</v>
      </c>
      <c r="H691" s="82" t="s">
        <v>591</v>
      </c>
      <c r="I691" s="59" t="s">
        <v>1419</v>
      </c>
      <c r="J691" s="58" t="s">
        <v>2537</v>
      </c>
      <c r="K691" s="85" t="str">
        <f t="shared" si="10"/>
        <v>M</v>
      </c>
      <c r="L691">
        <v>827</v>
      </c>
    </row>
    <row r="692" spans="1:12">
      <c r="A692" s="77" t="s">
        <v>2097</v>
      </c>
      <c r="B692" s="83" t="str">
        <f>_xlfn.XLOOKUP(Tabla8[[#This Row],[Codigo Area Liquidacion]],TBLAREA[PLANTA],TBLAREA[PROG])</f>
        <v>11</v>
      </c>
      <c r="C692" s="58" t="s">
        <v>11</v>
      </c>
      <c r="D692" s="83" t="str">
        <f>Tabla8[[#This Row],[Numero Documento]]&amp;Tabla8[[#This Row],[PROG]]&amp;LEFT(Tabla8[[#This Row],[Tipo Empleado]],3)</f>
        <v>0950006818511FIJ</v>
      </c>
      <c r="E692" s="82" t="s">
        <v>603</v>
      </c>
      <c r="F692" s="58" t="s">
        <v>8</v>
      </c>
      <c r="G692" s="82" t="s">
        <v>2543</v>
      </c>
      <c r="H692" s="82" t="s">
        <v>591</v>
      </c>
      <c r="I692" s="59" t="s">
        <v>1419</v>
      </c>
      <c r="J692" s="58" t="s">
        <v>2538</v>
      </c>
      <c r="K692" s="85" t="str">
        <f t="shared" si="10"/>
        <v>F</v>
      </c>
      <c r="L692">
        <v>961</v>
      </c>
    </row>
    <row r="693" spans="1:12">
      <c r="A693" s="77" t="s">
        <v>2888</v>
      </c>
      <c r="B693" s="83" t="str">
        <f>_xlfn.XLOOKUP(Tabla8[[#This Row],[Codigo Area Liquidacion]],TBLAREA[PLANTA],TBLAREA[PROG])</f>
        <v>01</v>
      </c>
      <c r="C693" s="58" t="s">
        <v>2464</v>
      </c>
      <c r="D693" s="83" t="str">
        <f>Tabla8[[#This Row],[Numero Documento]]&amp;Tabla8[[#This Row],[PROG]]&amp;LEFT(Tabla8[[#This Row],[Tipo Empleado]],3)</f>
        <v>4020997158501EMP</v>
      </c>
      <c r="E693" s="82" t="s">
        <v>2887</v>
      </c>
      <c r="F693" s="58" t="s">
        <v>1568</v>
      </c>
      <c r="G693" s="82" t="s">
        <v>2535</v>
      </c>
      <c r="H693" s="82" t="s">
        <v>591</v>
      </c>
      <c r="I693" s="59" t="s">
        <v>1419</v>
      </c>
      <c r="J693" s="58" t="s">
        <v>2537</v>
      </c>
      <c r="K693" s="85" t="str">
        <f t="shared" si="10"/>
        <v>M</v>
      </c>
      <c r="L693">
        <v>1067</v>
      </c>
    </row>
    <row r="694" spans="1:12">
      <c r="A694" s="77" t="s">
        <v>2147</v>
      </c>
      <c r="B694" s="83" t="str">
        <f>_xlfn.XLOOKUP(Tabla8[[#This Row],[Codigo Area Liquidacion]],TBLAREA[PLANTA],TBLAREA[PROG])</f>
        <v>11</v>
      </c>
      <c r="C694" s="58" t="s">
        <v>11</v>
      </c>
      <c r="D694" s="83" t="str">
        <f>Tabla8[[#This Row],[Numero Documento]]&amp;Tabla8[[#This Row],[PROG]]&amp;LEFT(Tabla8[[#This Row],[Tipo Empleado]],3)</f>
        <v>4021093077811FIJ</v>
      </c>
      <c r="E694" s="82" t="s">
        <v>985</v>
      </c>
      <c r="F694" s="58" t="s">
        <v>60</v>
      </c>
      <c r="G694" s="82" t="s">
        <v>2543</v>
      </c>
      <c r="H694" s="82" t="s">
        <v>591</v>
      </c>
      <c r="I694" s="59" t="s">
        <v>1419</v>
      </c>
      <c r="J694" s="58" t="s">
        <v>2538</v>
      </c>
      <c r="K694" s="85" t="str">
        <f t="shared" si="10"/>
        <v>F</v>
      </c>
      <c r="L694">
        <v>1072</v>
      </c>
    </row>
    <row r="695" spans="1:12">
      <c r="A695" s="77" t="s">
        <v>2305</v>
      </c>
      <c r="B695" s="83" t="str">
        <f>_xlfn.XLOOKUP(Tabla8[[#This Row],[Codigo Area Liquidacion]],TBLAREA[PLANTA],TBLAREA[PROG])</f>
        <v>01</v>
      </c>
      <c r="C695" s="58" t="s">
        <v>2464</v>
      </c>
      <c r="D695" s="83" t="str">
        <f>Tabla8[[#This Row],[Numero Documento]]&amp;Tabla8[[#This Row],[PROG]]&amp;LEFT(Tabla8[[#This Row],[Tipo Empleado]],3)</f>
        <v>4022184011501EMP</v>
      </c>
      <c r="E695" s="82" t="s">
        <v>1388</v>
      </c>
      <c r="F695" s="58" t="s">
        <v>2586</v>
      </c>
      <c r="G695" s="82" t="s">
        <v>2535</v>
      </c>
      <c r="H695" s="82" t="s">
        <v>591</v>
      </c>
      <c r="I695" s="59" t="s">
        <v>1419</v>
      </c>
      <c r="J695" s="58" t="s">
        <v>2538</v>
      </c>
      <c r="K695" s="85" t="str">
        <f t="shared" si="10"/>
        <v>F</v>
      </c>
      <c r="L695">
        <v>1122</v>
      </c>
    </row>
    <row r="696" spans="1:12">
      <c r="A696" s="77" t="s">
        <v>2987</v>
      </c>
      <c r="B696" s="83" t="str">
        <f>_xlfn.XLOOKUP(Tabla8[[#This Row],[Codigo Area Liquidacion]],TBLAREA[PLANTA],TBLAREA[PROG])</f>
        <v>01</v>
      </c>
      <c r="C696" s="58" t="s">
        <v>2464</v>
      </c>
      <c r="D696" s="83" t="str">
        <f>Tabla8[[#This Row],[Numero Documento]]&amp;Tabla8[[#This Row],[PROG]]&amp;LEFT(Tabla8[[#This Row],[Tipo Empleado]],3)</f>
        <v>4022209777201EMP</v>
      </c>
      <c r="E696" s="82" t="s">
        <v>3051</v>
      </c>
      <c r="F696" s="58" t="s">
        <v>1587</v>
      </c>
      <c r="G696" s="82" t="s">
        <v>2535</v>
      </c>
      <c r="H696" s="82" t="s">
        <v>591</v>
      </c>
      <c r="I696" s="59" t="s">
        <v>1419</v>
      </c>
      <c r="J696" s="58" t="s">
        <v>2537</v>
      </c>
      <c r="K696" s="85" t="str">
        <f t="shared" si="10"/>
        <v>M</v>
      </c>
      <c r="L696">
        <v>1128</v>
      </c>
    </row>
    <row r="697" spans="1:12">
      <c r="A697" s="77" t="s">
        <v>2656</v>
      </c>
      <c r="B697" s="83" t="str">
        <f>_xlfn.XLOOKUP(Tabla8[[#This Row],[Codigo Area Liquidacion]],TBLAREA[PLANTA],TBLAREA[PROG])</f>
        <v>01</v>
      </c>
      <c r="C697" s="58" t="s">
        <v>2464</v>
      </c>
      <c r="D697" s="83" t="str">
        <f>Tabla8[[#This Row],[Numero Documento]]&amp;Tabla8[[#This Row],[PROG]]&amp;LEFT(Tabla8[[#This Row],[Tipo Empleado]],3)</f>
        <v>4022744740201EMP</v>
      </c>
      <c r="E697" s="82" t="s">
        <v>2627</v>
      </c>
      <c r="F697" s="58" t="s">
        <v>1480</v>
      </c>
      <c r="G697" s="82" t="s">
        <v>2535</v>
      </c>
      <c r="H697" s="82" t="s">
        <v>591</v>
      </c>
      <c r="I697" s="59" t="s">
        <v>1419</v>
      </c>
      <c r="J697" s="58" t="s">
        <v>2537</v>
      </c>
      <c r="K697" s="85" t="str">
        <f t="shared" si="10"/>
        <v>M</v>
      </c>
      <c r="L697">
        <v>1187</v>
      </c>
    </row>
    <row r="698" spans="1:12">
      <c r="A698" s="78" t="s">
        <v>4657</v>
      </c>
      <c r="B698" s="84" t="s">
        <v>2510</v>
      </c>
      <c r="C698" s="58" t="s">
        <v>11</v>
      </c>
      <c r="D698" s="83" t="str">
        <f>Tabla8[[#This Row],[Numero Documento]]&amp;Tabla8[[#This Row],[PROG]]&amp;LEFT(Tabla8[[#This Row],[Tipo Empleado]],3)</f>
        <v>0011552422513FIJ</v>
      </c>
      <c r="E698" s="82" t="s">
        <v>4656</v>
      </c>
      <c r="F698" s="58" t="s">
        <v>395</v>
      </c>
      <c r="G698" s="82" t="s">
        <v>2543</v>
      </c>
      <c r="H698" s="82" t="s">
        <v>591</v>
      </c>
      <c r="I698" s="59" t="s">
        <v>1419</v>
      </c>
      <c r="J698" s="58" t="s">
        <v>2538</v>
      </c>
      <c r="K698" s="85" t="str">
        <f t="shared" si="10"/>
        <v>F</v>
      </c>
      <c r="L698">
        <v>1231</v>
      </c>
    </row>
    <row r="699" spans="1:12">
      <c r="A699" s="78" t="s">
        <v>4731</v>
      </c>
      <c r="B699" s="84" t="s">
        <v>2510</v>
      </c>
      <c r="C699" s="58" t="s">
        <v>11</v>
      </c>
      <c r="D699" s="83" t="str">
        <f>Tabla8[[#This Row],[Numero Documento]]&amp;Tabla8[[#This Row],[PROG]]&amp;LEFT(Tabla8[[#This Row],[Tipo Empleado]],3)</f>
        <v>4022649441313FIJ</v>
      </c>
      <c r="E699" s="82" t="s">
        <v>4730</v>
      </c>
      <c r="F699" s="58" t="s">
        <v>27</v>
      </c>
      <c r="G699" s="82" t="s">
        <v>2543</v>
      </c>
      <c r="H699" s="82" t="s">
        <v>591</v>
      </c>
      <c r="I699" s="59" t="s">
        <v>1419</v>
      </c>
      <c r="J699" s="58" t="s">
        <v>2537</v>
      </c>
      <c r="K699" s="85" t="str">
        <f t="shared" si="10"/>
        <v>M</v>
      </c>
      <c r="L699">
        <v>1233</v>
      </c>
    </row>
    <row r="700" spans="1:12">
      <c r="A700" s="78" t="s">
        <v>4898</v>
      </c>
      <c r="B700" s="84" t="s">
        <v>2506</v>
      </c>
      <c r="C700" s="58" t="s">
        <v>2696</v>
      </c>
      <c r="D700" s="83" t="str">
        <f>Tabla8[[#This Row],[Numero Documento]]&amp;Tabla8[[#This Row],[PROG]]&amp;LEFT(Tabla8[[#This Row],[Tipo Empleado]],3)</f>
        <v>0730002139601TEM</v>
      </c>
      <c r="E700" s="82" t="s">
        <v>4897</v>
      </c>
      <c r="F700" s="58" t="s">
        <v>284</v>
      </c>
      <c r="G700" s="82" t="s">
        <v>2535</v>
      </c>
      <c r="H700" s="82" t="s">
        <v>591</v>
      </c>
      <c r="I700" s="59" t="s">
        <v>1419</v>
      </c>
      <c r="J700" s="58" t="s">
        <v>2538</v>
      </c>
      <c r="K700" s="85" t="str">
        <f t="shared" si="10"/>
        <v>F</v>
      </c>
      <c r="L700">
        <v>1236</v>
      </c>
    </row>
    <row r="701" spans="1:12">
      <c r="A701" s="77" t="s">
        <v>1855</v>
      </c>
      <c r="B701" s="83" t="str">
        <f>_xlfn.XLOOKUP(Tabla8[[#This Row],[Codigo Area Liquidacion]],TBLAREA[PLANTA],TBLAREA[PROG])</f>
        <v>01</v>
      </c>
      <c r="C701" s="58" t="s">
        <v>11</v>
      </c>
      <c r="D701" s="83" t="str">
        <f>Tabla8[[#This Row],[Numero Documento]]&amp;Tabla8[[#This Row],[PROG]]&amp;LEFT(Tabla8[[#This Row],[Tipo Empleado]],3)</f>
        <v>0010002201101FIJ</v>
      </c>
      <c r="E701" s="82" t="s">
        <v>224</v>
      </c>
      <c r="F701" s="58" t="s">
        <v>192</v>
      </c>
      <c r="G701" s="82" t="s">
        <v>2535</v>
      </c>
      <c r="H701" s="82" t="s">
        <v>930</v>
      </c>
      <c r="I701" s="59" t="s">
        <v>1424</v>
      </c>
      <c r="J701" s="58" t="s">
        <v>2537</v>
      </c>
      <c r="K701" s="85" t="str">
        <f t="shared" si="10"/>
        <v>M</v>
      </c>
      <c r="L701">
        <v>3</v>
      </c>
    </row>
    <row r="702" spans="1:12">
      <c r="A702" s="77" t="s">
        <v>1900</v>
      </c>
      <c r="B702" s="83" t="str">
        <f>_xlfn.XLOOKUP(Tabla8[[#This Row],[Codigo Area Liquidacion]],TBLAREA[PLANTA],TBLAREA[PROG])</f>
        <v>01</v>
      </c>
      <c r="C702" s="58" t="s">
        <v>11</v>
      </c>
      <c r="D702" s="83" t="str">
        <f>Tabla8[[#This Row],[Numero Documento]]&amp;Tabla8[[#This Row],[PROG]]&amp;LEFT(Tabla8[[#This Row],[Tipo Empleado]],3)</f>
        <v>0010005651401FIJ</v>
      </c>
      <c r="E702" s="82" t="s">
        <v>225</v>
      </c>
      <c r="F702" s="58" t="s">
        <v>192</v>
      </c>
      <c r="G702" s="82" t="s">
        <v>2535</v>
      </c>
      <c r="H702" s="82" t="s">
        <v>930</v>
      </c>
      <c r="I702" s="59" t="s">
        <v>1424</v>
      </c>
      <c r="J702" s="58" t="s">
        <v>2537</v>
      </c>
      <c r="K702" s="85" t="str">
        <f t="shared" si="10"/>
        <v>M</v>
      </c>
      <c r="L702">
        <v>8</v>
      </c>
    </row>
    <row r="703" spans="1:12">
      <c r="A703" s="77" t="s">
        <v>1933</v>
      </c>
      <c r="B703" s="83" t="str">
        <f>_xlfn.XLOOKUP(Tabla8[[#This Row],[Codigo Area Liquidacion]],TBLAREA[PLANTA],TBLAREA[PROG])</f>
        <v>01</v>
      </c>
      <c r="C703" s="58" t="s">
        <v>11</v>
      </c>
      <c r="D703" s="83" t="str">
        <f>Tabla8[[#This Row],[Numero Documento]]&amp;Tabla8[[#This Row],[PROG]]&amp;LEFT(Tabla8[[#This Row],[Tipo Empleado]],3)</f>
        <v>0010038506101FIJ</v>
      </c>
      <c r="E703" s="82" t="s">
        <v>661</v>
      </c>
      <c r="F703" s="58" t="s">
        <v>662</v>
      </c>
      <c r="G703" s="82" t="s">
        <v>2535</v>
      </c>
      <c r="H703" s="82" t="s">
        <v>930</v>
      </c>
      <c r="I703" s="59" t="s">
        <v>1424</v>
      </c>
      <c r="J703" s="58" t="s">
        <v>2538</v>
      </c>
      <c r="K703" s="85" t="str">
        <f t="shared" si="10"/>
        <v>F</v>
      </c>
      <c r="L703">
        <v>32</v>
      </c>
    </row>
    <row r="704" spans="1:12">
      <c r="A704" s="77" t="s">
        <v>2301</v>
      </c>
      <c r="B704" s="83" t="str">
        <f>_xlfn.XLOOKUP(Tabla8[[#This Row],[Codigo Area Liquidacion]],TBLAREA[PLANTA],TBLAREA[PROG])</f>
        <v>01</v>
      </c>
      <c r="C704" s="58" t="s">
        <v>2464</v>
      </c>
      <c r="D704" s="83" t="str">
        <f>Tabla8[[#This Row],[Numero Documento]]&amp;Tabla8[[#This Row],[PROG]]&amp;LEFT(Tabla8[[#This Row],[Tipo Empleado]],3)</f>
        <v>0010042977801EMP</v>
      </c>
      <c r="E704" s="82" t="s">
        <v>1603</v>
      </c>
      <c r="F704" s="58" t="s">
        <v>1604</v>
      </c>
      <c r="G704" s="82" t="s">
        <v>2535</v>
      </c>
      <c r="H704" s="82" t="s">
        <v>930</v>
      </c>
      <c r="I704" s="59" t="s">
        <v>1424</v>
      </c>
      <c r="J704" s="58" t="s">
        <v>2537</v>
      </c>
      <c r="K704" s="85" t="str">
        <f t="shared" si="10"/>
        <v>M</v>
      </c>
      <c r="L704">
        <v>34</v>
      </c>
    </row>
    <row r="705" spans="1:12">
      <c r="A705" s="77" t="s">
        <v>2351</v>
      </c>
      <c r="B705" s="83" t="str">
        <f>_xlfn.XLOOKUP(Tabla8[[#This Row],[Codigo Area Liquidacion]],TBLAREA[PLANTA],TBLAREA[PROG])</f>
        <v>01</v>
      </c>
      <c r="C705" s="58" t="s">
        <v>2473</v>
      </c>
      <c r="D705" s="83" t="str">
        <f>Tabla8[[#This Row],[Numero Documento]]&amp;Tabla8[[#This Row],[PROG]]&amp;LEFT(Tabla8[[#This Row],[Tipo Empleado]],3)</f>
        <v>0010055290001TRA</v>
      </c>
      <c r="E705" s="82" t="s">
        <v>863</v>
      </c>
      <c r="F705" s="58" t="s">
        <v>27</v>
      </c>
      <c r="G705" s="82" t="s">
        <v>2535</v>
      </c>
      <c r="H705" s="82" t="s">
        <v>930</v>
      </c>
      <c r="I705" s="59" t="s">
        <v>1424</v>
      </c>
      <c r="J705" s="58" t="s">
        <v>2538</v>
      </c>
      <c r="K705" s="85" t="str">
        <f t="shared" si="10"/>
        <v>F</v>
      </c>
      <c r="L705">
        <v>40</v>
      </c>
    </row>
    <row r="706" spans="1:12">
      <c r="A706" s="77" t="s">
        <v>1752</v>
      </c>
      <c r="B706" s="83" t="str">
        <f>_xlfn.XLOOKUP(Tabla8[[#This Row],[Codigo Area Liquidacion]],TBLAREA[PLANTA],TBLAREA[PROG])</f>
        <v>01</v>
      </c>
      <c r="C706" s="58" t="s">
        <v>11</v>
      </c>
      <c r="D706" s="83" t="str">
        <f>Tabla8[[#This Row],[Numero Documento]]&amp;Tabla8[[#This Row],[PROG]]&amp;LEFT(Tabla8[[#This Row],[Tipo Empleado]],3)</f>
        <v>0010057529901FIJ</v>
      </c>
      <c r="E706" s="82" t="s">
        <v>1045</v>
      </c>
      <c r="F706" s="58" t="s">
        <v>104</v>
      </c>
      <c r="G706" s="82" t="s">
        <v>2535</v>
      </c>
      <c r="H706" s="82" t="s">
        <v>930</v>
      </c>
      <c r="I706" s="59" t="s">
        <v>1424</v>
      </c>
      <c r="J706" s="58" t="s">
        <v>2538</v>
      </c>
      <c r="K706" s="85" t="str">
        <f t="shared" si="10"/>
        <v>F</v>
      </c>
      <c r="L706">
        <v>43</v>
      </c>
    </row>
    <row r="707" spans="1:12">
      <c r="A707" s="77" t="s">
        <v>1859</v>
      </c>
      <c r="B707" s="83" t="str">
        <f>_xlfn.XLOOKUP(Tabla8[[#This Row],[Codigo Area Liquidacion]],TBLAREA[PLANTA],TBLAREA[PROG])</f>
        <v>01</v>
      </c>
      <c r="C707" s="58" t="s">
        <v>11</v>
      </c>
      <c r="D707" s="83" t="str">
        <f>Tabla8[[#This Row],[Numero Documento]]&amp;Tabla8[[#This Row],[PROG]]&amp;LEFT(Tabla8[[#This Row],[Tipo Empleado]],3)</f>
        <v>0010062150701FIJ</v>
      </c>
      <c r="E707" s="82" t="s">
        <v>902</v>
      </c>
      <c r="F707" s="58" t="s">
        <v>903</v>
      </c>
      <c r="G707" s="82" t="s">
        <v>2535</v>
      </c>
      <c r="H707" s="82" t="s">
        <v>930</v>
      </c>
      <c r="I707" s="59" t="s">
        <v>1424</v>
      </c>
      <c r="J707" s="58" t="s">
        <v>2537</v>
      </c>
      <c r="K707" s="85" t="str">
        <f t="shared" si="10"/>
        <v>M</v>
      </c>
      <c r="L707">
        <v>47</v>
      </c>
    </row>
    <row r="708" spans="1:12">
      <c r="A708" s="77" t="s">
        <v>1821</v>
      </c>
      <c r="B708" s="83" t="str">
        <f>_xlfn.XLOOKUP(Tabla8[[#This Row],[Codigo Area Liquidacion]],TBLAREA[PLANTA],TBLAREA[PROG])</f>
        <v>01</v>
      </c>
      <c r="C708" s="58" t="s">
        <v>11</v>
      </c>
      <c r="D708" s="83" t="str">
        <f>Tabla8[[#This Row],[Numero Documento]]&amp;Tabla8[[#This Row],[PROG]]&amp;LEFT(Tabla8[[#This Row],[Tipo Empleado]],3)</f>
        <v>0010062184601FIJ</v>
      </c>
      <c r="E708" s="82" t="s">
        <v>222</v>
      </c>
      <c r="F708" s="58" t="s">
        <v>192</v>
      </c>
      <c r="G708" s="82" t="s">
        <v>2535</v>
      </c>
      <c r="H708" s="82" t="s">
        <v>930</v>
      </c>
      <c r="I708" s="59" t="s">
        <v>1424</v>
      </c>
      <c r="J708" s="58" t="s">
        <v>2537</v>
      </c>
      <c r="K708" s="85" t="str">
        <f t="shared" ref="K708:K771" si="11">LEFT(J708,1)</f>
        <v>M</v>
      </c>
      <c r="L708">
        <v>48</v>
      </c>
    </row>
    <row r="709" spans="1:12">
      <c r="A709" s="77" t="s">
        <v>1779</v>
      </c>
      <c r="B709" s="83" t="str">
        <f>_xlfn.XLOOKUP(Tabla8[[#This Row],[Codigo Area Liquidacion]],TBLAREA[PLANTA],TBLAREA[PROG])</f>
        <v>01</v>
      </c>
      <c r="C709" s="58" t="s">
        <v>11</v>
      </c>
      <c r="D709" s="83" t="str">
        <f>Tabla8[[#This Row],[Numero Documento]]&amp;Tabla8[[#This Row],[PROG]]&amp;LEFT(Tabla8[[#This Row],[Tipo Empleado]],3)</f>
        <v>0010062658901FIJ</v>
      </c>
      <c r="E709" s="82" t="s">
        <v>2558</v>
      </c>
      <c r="F709" s="58" t="s">
        <v>296</v>
      </c>
      <c r="G709" s="82" t="s">
        <v>2535</v>
      </c>
      <c r="H709" s="82" t="s">
        <v>930</v>
      </c>
      <c r="I709" s="59" t="s">
        <v>1424</v>
      </c>
      <c r="J709" s="58" t="s">
        <v>2538</v>
      </c>
      <c r="K709" s="85" t="str">
        <f t="shared" si="11"/>
        <v>F</v>
      </c>
      <c r="L709">
        <v>49</v>
      </c>
    </row>
    <row r="710" spans="1:12">
      <c r="A710" s="77" t="s">
        <v>2346</v>
      </c>
      <c r="B710" s="83" t="str">
        <f>_xlfn.XLOOKUP(Tabla8[[#This Row],[Codigo Area Liquidacion]],TBLAREA[PLANTA],TBLAREA[PROG])</f>
        <v>01</v>
      </c>
      <c r="C710" s="58" t="s">
        <v>2473</v>
      </c>
      <c r="D710" s="83" t="str">
        <f>Tabla8[[#This Row],[Numero Documento]]&amp;Tabla8[[#This Row],[PROG]]&amp;LEFT(Tabla8[[#This Row],[Tipo Empleado]],3)</f>
        <v>0010063459101TRA</v>
      </c>
      <c r="E710" s="82" t="s">
        <v>855</v>
      </c>
      <c r="F710" s="58" t="s">
        <v>856</v>
      </c>
      <c r="G710" s="82" t="s">
        <v>2535</v>
      </c>
      <c r="H710" s="82" t="s">
        <v>930</v>
      </c>
      <c r="I710" s="59" t="s">
        <v>1424</v>
      </c>
      <c r="J710" s="58" t="s">
        <v>2538</v>
      </c>
      <c r="K710" s="85" t="str">
        <f t="shared" si="11"/>
        <v>F</v>
      </c>
      <c r="L710">
        <v>50</v>
      </c>
    </row>
    <row r="711" spans="1:12">
      <c r="A711" s="77" t="s">
        <v>1805</v>
      </c>
      <c r="B711" s="83" t="str">
        <f>_xlfn.XLOOKUP(Tabla8[[#This Row],[Codigo Area Liquidacion]],TBLAREA[PLANTA],TBLAREA[PROG])</f>
        <v>01</v>
      </c>
      <c r="C711" s="58" t="s">
        <v>11</v>
      </c>
      <c r="D711" s="83" t="str">
        <f>Tabla8[[#This Row],[Numero Documento]]&amp;Tabla8[[#This Row],[PROG]]&amp;LEFT(Tabla8[[#This Row],[Tipo Empleado]],3)</f>
        <v>0010067285601FIJ</v>
      </c>
      <c r="E711" s="82" t="s">
        <v>1572</v>
      </c>
      <c r="F711" s="58" t="s">
        <v>353</v>
      </c>
      <c r="G711" s="82" t="s">
        <v>2535</v>
      </c>
      <c r="H711" s="82" t="s">
        <v>930</v>
      </c>
      <c r="I711" s="59" t="s">
        <v>1424</v>
      </c>
      <c r="J711" s="58" t="s">
        <v>2537</v>
      </c>
      <c r="K711" s="85" t="str">
        <f t="shared" si="11"/>
        <v>M</v>
      </c>
      <c r="L711">
        <v>54</v>
      </c>
    </row>
    <row r="712" spans="1:12">
      <c r="A712" s="77" t="s">
        <v>1837</v>
      </c>
      <c r="B712" s="83" t="str">
        <f>_xlfn.XLOOKUP(Tabla8[[#This Row],[Codigo Area Liquidacion]],TBLAREA[PLANTA],TBLAREA[PROG])</f>
        <v>01</v>
      </c>
      <c r="C712" s="58" t="s">
        <v>11</v>
      </c>
      <c r="D712" s="83" t="str">
        <f>Tabla8[[#This Row],[Numero Documento]]&amp;Tabla8[[#This Row],[PROG]]&amp;LEFT(Tabla8[[#This Row],[Tipo Empleado]],3)</f>
        <v>0010067354001FIJ</v>
      </c>
      <c r="E712" s="82" t="s">
        <v>1008</v>
      </c>
      <c r="F712" s="58" t="s">
        <v>637</v>
      </c>
      <c r="G712" s="82" t="s">
        <v>2535</v>
      </c>
      <c r="H712" s="82" t="s">
        <v>930</v>
      </c>
      <c r="I712" s="59" t="s">
        <v>1424</v>
      </c>
      <c r="J712" s="58" t="s">
        <v>2537</v>
      </c>
      <c r="K712" s="85" t="str">
        <f t="shared" si="11"/>
        <v>M</v>
      </c>
      <c r="L712">
        <v>55</v>
      </c>
    </row>
    <row r="713" spans="1:12">
      <c r="A713" s="77" t="s">
        <v>2269</v>
      </c>
      <c r="B713" s="83" t="str">
        <f>_xlfn.XLOOKUP(Tabla8[[#This Row],[Codigo Area Liquidacion]],TBLAREA[PLANTA],TBLAREA[PROG])</f>
        <v>01</v>
      </c>
      <c r="C713" s="58" t="s">
        <v>2464</v>
      </c>
      <c r="D713" s="83" t="str">
        <f>Tabla8[[#This Row],[Numero Documento]]&amp;Tabla8[[#This Row],[PROG]]&amp;LEFT(Tabla8[[#This Row],[Tipo Empleado]],3)</f>
        <v>0010071897201EMP</v>
      </c>
      <c r="E713" s="82" t="s">
        <v>1068</v>
      </c>
      <c r="F713" s="58" t="s">
        <v>100</v>
      </c>
      <c r="G713" s="82" t="s">
        <v>2535</v>
      </c>
      <c r="H713" s="82" t="s">
        <v>930</v>
      </c>
      <c r="I713" s="59" t="s">
        <v>1424</v>
      </c>
      <c r="J713" s="58" t="s">
        <v>2537</v>
      </c>
      <c r="K713" s="85" t="str">
        <f t="shared" si="11"/>
        <v>M</v>
      </c>
      <c r="L713">
        <v>59</v>
      </c>
    </row>
    <row r="714" spans="1:12">
      <c r="A714" s="77" t="s">
        <v>1877</v>
      </c>
      <c r="B714" s="83" t="str">
        <f>_xlfn.XLOOKUP(Tabla8[[#This Row],[Codigo Area Liquidacion]],TBLAREA[PLANTA],TBLAREA[PROG])</f>
        <v>01</v>
      </c>
      <c r="C714" s="58" t="s">
        <v>11</v>
      </c>
      <c r="D714" s="83" t="str">
        <f>Tabla8[[#This Row],[Numero Documento]]&amp;Tabla8[[#This Row],[PROG]]&amp;LEFT(Tabla8[[#This Row],[Tipo Empleado]],3)</f>
        <v>0010073246001FIJ</v>
      </c>
      <c r="E714" s="82" t="s">
        <v>2565</v>
      </c>
      <c r="F714" s="58" t="s">
        <v>1362</v>
      </c>
      <c r="G714" s="82" t="s">
        <v>2535</v>
      </c>
      <c r="H714" s="82" t="s">
        <v>930</v>
      </c>
      <c r="I714" s="59" t="s">
        <v>1424</v>
      </c>
      <c r="J714" s="58" t="s">
        <v>2538</v>
      </c>
      <c r="K714" s="85" t="str">
        <f t="shared" si="11"/>
        <v>F</v>
      </c>
      <c r="L714">
        <v>61</v>
      </c>
    </row>
    <row r="715" spans="1:12">
      <c r="A715" s="77" t="s">
        <v>1720</v>
      </c>
      <c r="B715" s="83" t="str">
        <f>_xlfn.XLOOKUP(Tabla8[[#This Row],[Codigo Area Liquidacion]],TBLAREA[PLANTA],TBLAREA[PROG])</f>
        <v>01</v>
      </c>
      <c r="C715" s="58" t="s">
        <v>11</v>
      </c>
      <c r="D715" s="83" t="str">
        <f>Tabla8[[#This Row],[Numero Documento]]&amp;Tabla8[[#This Row],[PROG]]&amp;LEFT(Tabla8[[#This Row],[Tipo Empleado]],3)</f>
        <v>0010079175501FIJ</v>
      </c>
      <c r="E715" s="82" t="s">
        <v>689</v>
      </c>
      <c r="F715" s="58" t="s">
        <v>32</v>
      </c>
      <c r="G715" s="82" t="s">
        <v>2535</v>
      </c>
      <c r="H715" s="82" t="s">
        <v>930</v>
      </c>
      <c r="I715" s="59" t="s">
        <v>1424</v>
      </c>
      <c r="J715" s="58" t="s">
        <v>2538</v>
      </c>
      <c r="K715" s="85" t="str">
        <f t="shared" si="11"/>
        <v>F</v>
      </c>
      <c r="L715">
        <v>65</v>
      </c>
    </row>
    <row r="716" spans="1:12">
      <c r="A716" s="77" t="s">
        <v>2762</v>
      </c>
      <c r="B716" s="83" t="str">
        <f>_xlfn.XLOOKUP(Tabla8[[#This Row],[Codigo Area Liquidacion]],TBLAREA[PLANTA],TBLAREA[PROG])</f>
        <v>01</v>
      </c>
      <c r="C716" s="58" t="s">
        <v>11</v>
      </c>
      <c r="D716" s="83" t="str">
        <f>Tabla8[[#This Row],[Numero Documento]]&amp;Tabla8[[#This Row],[PROG]]&amp;LEFT(Tabla8[[#This Row],[Tipo Empleado]],3)</f>
        <v>0010097960801FIJ</v>
      </c>
      <c r="E716" s="82" t="s">
        <v>2761</v>
      </c>
      <c r="F716" s="58" t="s">
        <v>1400</v>
      </c>
      <c r="G716" s="82" t="s">
        <v>2535</v>
      </c>
      <c r="H716" s="82" t="s">
        <v>930</v>
      </c>
      <c r="I716" s="59" t="s">
        <v>1424</v>
      </c>
      <c r="J716" s="58" t="s">
        <v>2537</v>
      </c>
      <c r="K716" s="85" t="str">
        <f t="shared" si="11"/>
        <v>M</v>
      </c>
      <c r="L716">
        <v>70</v>
      </c>
    </row>
    <row r="717" spans="1:12">
      <c r="A717" s="77" t="s">
        <v>1898</v>
      </c>
      <c r="B717" s="83" t="str">
        <f>_xlfn.XLOOKUP(Tabla8[[#This Row],[Codigo Area Liquidacion]],TBLAREA[PLANTA],TBLAREA[PROG])</f>
        <v>01</v>
      </c>
      <c r="C717" s="58" t="s">
        <v>11</v>
      </c>
      <c r="D717" s="83" t="str">
        <f>Tabla8[[#This Row],[Numero Documento]]&amp;Tabla8[[#This Row],[PROG]]&amp;LEFT(Tabla8[[#This Row],[Tipo Empleado]],3)</f>
        <v>0010143186401FIJ</v>
      </c>
      <c r="E717" s="82" t="s">
        <v>2566</v>
      </c>
      <c r="F717" s="58" t="s">
        <v>659</v>
      </c>
      <c r="G717" s="82" t="s">
        <v>2535</v>
      </c>
      <c r="H717" s="82" t="s">
        <v>930</v>
      </c>
      <c r="I717" s="59" t="s">
        <v>1424</v>
      </c>
      <c r="J717" s="58" t="s">
        <v>2538</v>
      </c>
      <c r="K717" s="85" t="str">
        <f t="shared" si="11"/>
        <v>F</v>
      </c>
      <c r="L717">
        <v>88</v>
      </c>
    </row>
    <row r="718" spans="1:12">
      <c r="A718" s="77" t="s">
        <v>1849</v>
      </c>
      <c r="B718" s="83" t="str">
        <f>_xlfn.XLOOKUP(Tabla8[[#This Row],[Codigo Area Liquidacion]],TBLAREA[PLANTA],TBLAREA[PROG])</f>
        <v>01</v>
      </c>
      <c r="C718" s="58" t="s">
        <v>11</v>
      </c>
      <c r="D718" s="83" t="str">
        <f>Tabla8[[#This Row],[Numero Documento]]&amp;Tabla8[[#This Row],[PROG]]&amp;LEFT(Tabla8[[#This Row],[Tipo Empleado]],3)</f>
        <v>0010201930401FIJ</v>
      </c>
      <c r="E718" s="82" t="s">
        <v>2561</v>
      </c>
      <c r="F718" s="58" t="s">
        <v>1400</v>
      </c>
      <c r="G718" s="82" t="s">
        <v>2535</v>
      </c>
      <c r="H718" s="82" t="s">
        <v>930</v>
      </c>
      <c r="I718" s="59" t="s">
        <v>1424</v>
      </c>
      <c r="J718" s="58" t="s">
        <v>2538</v>
      </c>
      <c r="K718" s="85" t="str">
        <f t="shared" si="11"/>
        <v>F</v>
      </c>
      <c r="L718">
        <v>113</v>
      </c>
    </row>
    <row r="719" spans="1:12">
      <c r="A719" s="77" t="s">
        <v>2352</v>
      </c>
      <c r="B719" s="83" t="str">
        <f>_xlfn.XLOOKUP(Tabla8[[#This Row],[Codigo Area Liquidacion]],TBLAREA[PLANTA],TBLAREA[PROG])</f>
        <v>01</v>
      </c>
      <c r="C719" s="58" t="s">
        <v>2473</v>
      </c>
      <c r="D719" s="83" t="str">
        <f>Tabla8[[#This Row],[Numero Documento]]&amp;Tabla8[[#This Row],[PROG]]&amp;LEFT(Tabla8[[#This Row],[Tipo Empleado]],3)</f>
        <v>0010244721601TRA</v>
      </c>
      <c r="E719" s="82" t="s">
        <v>864</v>
      </c>
      <c r="F719" s="58" t="s">
        <v>588</v>
      </c>
      <c r="G719" s="82" t="s">
        <v>2535</v>
      </c>
      <c r="H719" s="82" t="s">
        <v>930</v>
      </c>
      <c r="I719" s="59" t="s">
        <v>1424</v>
      </c>
      <c r="J719" s="58" t="s">
        <v>2537</v>
      </c>
      <c r="K719" s="85" t="str">
        <f t="shared" si="11"/>
        <v>M</v>
      </c>
      <c r="L719">
        <v>126</v>
      </c>
    </row>
    <row r="720" spans="1:12">
      <c r="A720" s="77" t="s">
        <v>1990</v>
      </c>
      <c r="B720" s="83" t="str">
        <f>_xlfn.XLOOKUP(Tabla8[[#This Row],[Codigo Area Liquidacion]],TBLAREA[PLANTA],TBLAREA[PROG])</f>
        <v>01</v>
      </c>
      <c r="C720" s="58" t="s">
        <v>11</v>
      </c>
      <c r="D720" s="83" t="str">
        <f>Tabla8[[#This Row],[Numero Documento]]&amp;Tabla8[[#This Row],[PROG]]&amp;LEFT(Tabla8[[#This Row],[Tipo Empleado]],3)</f>
        <v>0010290140201FIJ</v>
      </c>
      <c r="E720" s="82" t="s">
        <v>407</v>
      </c>
      <c r="F720" s="58" t="s">
        <v>206</v>
      </c>
      <c r="G720" s="82" t="s">
        <v>2535</v>
      </c>
      <c r="H720" s="82" t="s">
        <v>930</v>
      </c>
      <c r="I720" s="59" t="s">
        <v>1424</v>
      </c>
      <c r="J720" s="58" t="s">
        <v>2538</v>
      </c>
      <c r="K720" s="85" t="str">
        <f t="shared" si="11"/>
        <v>F</v>
      </c>
      <c r="L720">
        <v>148</v>
      </c>
    </row>
    <row r="721" spans="1:12">
      <c r="A721" s="77" t="s">
        <v>1134</v>
      </c>
      <c r="B721" s="83" t="str">
        <f>_xlfn.XLOOKUP(Tabla8[[#This Row],[Codigo Area Liquidacion]],TBLAREA[PLANTA],TBLAREA[PROG])</f>
        <v>01</v>
      </c>
      <c r="C721" s="58" t="s">
        <v>11</v>
      </c>
      <c r="D721" s="83" t="str">
        <f>Tabla8[[#This Row],[Numero Documento]]&amp;Tabla8[[#This Row],[PROG]]&amp;LEFT(Tabla8[[#This Row],[Tipo Empleado]],3)</f>
        <v>0010341719201FIJ</v>
      </c>
      <c r="E721" s="82" t="s">
        <v>657</v>
      </c>
      <c r="F721" s="58" t="s">
        <v>127</v>
      </c>
      <c r="G721" s="82" t="s">
        <v>2535</v>
      </c>
      <c r="H721" s="82" t="s">
        <v>930</v>
      </c>
      <c r="I721" s="59" t="s">
        <v>1424</v>
      </c>
      <c r="J721" s="58" t="s">
        <v>2537</v>
      </c>
      <c r="K721" s="85" t="str">
        <f t="shared" si="11"/>
        <v>M</v>
      </c>
      <c r="L721">
        <v>160</v>
      </c>
    </row>
    <row r="722" spans="1:12">
      <c r="A722" s="77" t="s">
        <v>1110</v>
      </c>
      <c r="B722" s="83" t="str">
        <f>_xlfn.XLOOKUP(Tabla8[[#This Row],[Codigo Area Liquidacion]],TBLAREA[PLANTA],TBLAREA[PROG])</f>
        <v>01</v>
      </c>
      <c r="C722" s="58" t="s">
        <v>11</v>
      </c>
      <c r="D722" s="83" t="str">
        <f>Tabla8[[#This Row],[Numero Documento]]&amp;Tabla8[[#This Row],[PROG]]&amp;LEFT(Tabla8[[#This Row],[Tipo Empleado]],3)</f>
        <v>0010360135701FIJ</v>
      </c>
      <c r="E722" s="82" t="s">
        <v>649</v>
      </c>
      <c r="F722" s="58" t="s">
        <v>27</v>
      </c>
      <c r="G722" s="82" t="s">
        <v>2535</v>
      </c>
      <c r="H722" s="82" t="s">
        <v>930</v>
      </c>
      <c r="I722" s="59" t="s">
        <v>1424</v>
      </c>
      <c r="J722" s="58" t="s">
        <v>2537</v>
      </c>
      <c r="K722" s="85" t="str">
        <f t="shared" si="11"/>
        <v>M</v>
      </c>
      <c r="L722">
        <v>165</v>
      </c>
    </row>
    <row r="723" spans="1:12">
      <c r="A723" s="77" t="s">
        <v>1787</v>
      </c>
      <c r="B723" s="83" t="str">
        <f>_xlfn.XLOOKUP(Tabla8[[#This Row],[Codigo Area Liquidacion]],TBLAREA[PLANTA],TBLAREA[PROG])</f>
        <v>01</v>
      </c>
      <c r="C723" s="58" t="s">
        <v>11</v>
      </c>
      <c r="D723" s="83" t="str">
        <f>Tabla8[[#This Row],[Numero Documento]]&amp;Tabla8[[#This Row],[PROG]]&amp;LEFT(Tabla8[[#This Row],[Tipo Empleado]],3)</f>
        <v>0010364900001FIJ</v>
      </c>
      <c r="E723" s="82" t="s">
        <v>643</v>
      </c>
      <c r="F723" s="58" t="s">
        <v>42</v>
      </c>
      <c r="G723" s="82" t="s">
        <v>2535</v>
      </c>
      <c r="H723" s="82" t="s">
        <v>930</v>
      </c>
      <c r="I723" s="59" t="s">
        <v>1424</v>
      </c>
      <c r="J723" s="58" t="s">
        <v>2537</v>
      </c>
      <c r="K723" s="85" t="str">
        <f t="shared" si="11"/>
        <v>M</v>
      </c>
      <c r="L723">
        <v>169</v>
      </c>
    </row>
    <row r="724" spans="1:12">
      <c r="A724" s="77" t="s">
        <v>1724</v>
      </c>
      <c r="B724" s="83" t="str">
        <f>_xlfn.XLOOKUP(Tabla8[[#This Row],[Codigo Area Liquidacion]],TBLAREA[PLANTA],TBLAREA[PROG])</f>
        <v>01</v>
      </c>
      <c r="C724" s="58" t="s">
        <v>11</v>
      </c>
      <c r="D724" s="83" t="str">
        <f>Tabla8[[#This Row],[Numero Documento]]&amp;Tabla8[[#This Row],[PROG]]&amp;LEFT(Tabla8[[#This Row],[Tipo Empleado]],3)</f>
        <v>0010400016101FIJ</v>
      </c>
      <c r="E724" s="82" t="s">
        <v>631</v>
      </c>
      <c r="F724" s="58" t="s">
        <v>363</v>
      </c>
      <c r="G724" s="82" t="s">
        <v>2535</v>
      </c>
      <c r="H724" s="82" t="s">
        <v>930</v>
      </c>
      <c r="I724" s="59" t="s">
        <v>1424</v>
      </c>
      <c r="J724" s="58" t="s">
        <v>2538</v>
      </c>
      <c r="K724" s="85" t="str">
        <f t="shared" si="11"/>
        <v>F</v>
      </c>
      <c r="L724">
        <v>179</v>
      </c>
    </row>
    <row r="725" spans="1:12">
      <c r="A725" s="77" t="s">
        <v>1792</v>
      </c>
      <c r="B725" s="83" t="str">
        <f>_xlfn.XLOOKUP(Tabla8[[#This Row],[Codigo Area Liquidacion]],TBLAREA[PLANTA],TBLAREA[PROG])</f>
        <v>01</v>
      </c>
      <c r="C725" s="58" t="s">
        <v>11</v>
      </c>
      <c r="D725" s="83" t="str">
        <f>Tabla8[[#This Row],[Numero Documento]]&amp;Tabla8[[#This Row],[PROG]]&amp;LEFT(Tabla8[[#This Row],[Tipo Empleado]],3)</f>
        <v>0010409802501FIJ</v>
      </c>
      <c r="E725" s="82" t="s">
        <v>644</v>
      </c>
      <c r="F725" s="58" t="s">
        <v>8</v>
      </c>
      <c r="G725" s="82" t="s">
        <v>2535</v>
      </c>
      <c r="H725" s="82" t="s">
        <v>930</v>
      </c>
      <c r="I725" s="59" t="s">
        <v>1424</v>
      </c>
      <c r="J725" s="58" t="s">
        <v>2538</v>
      </c>
      <c r="K725" s="85" t="str">
        <f t="shared" si="11"/>
        <v>F</v>
      </c>
      <c r="L725">
        <v>184</v>
      </c>
    </row>
    <row r="726" spans="1:12">
      <c r="A726" s="77" t="s">
        <v>1112</v>
      </c>
      <c r="B726" s="83" t="str">
        <f>_xlfn.XLOOKUP(Tabla8[[#This Row],[Codigo Area Liquidacion]],TBLAREA[PLANTA],TBLAREA[PROG])</f>
        <v>01</v>
      </c>
      <c r="C726" s="58" t="s">
        <v>11</v>
      </c>
      <c r="D726" s="83" t="str">
        <f>Tabla8[[#This Row],[Numero Documento]]&amp;Tabla8[[#This Row],[PROG]]&amp;LEFT(Tabla8[[#This Row],[Tipo Empleado]],3)</f>
        <v>0010416477701FIJ</v>
      </c>
      <c r="E726" s="82" t="s">
        <v>650</v>
      </c>
      <c r="F726" s="58" t="s">
        <v>415</v>
      </c>
      <c r="G726" s="82" t="s">
        <v>2535</v>
      </c>
      <c r="H726" s="82" t="s">
        <v>930</v>
      </c>
      <c r="I726" s="59" t="s">
        <v>1424</v>
      </c>
      <c r="J726" s="58" t="s">
        <v>2538</v>
      </c>
      <c r="K726" s="85" t="str">
        <f t="shared" si="11"/>
        <v>F</v>
      </c>
      <c r="L726">
        <v>187</v>
      </c>
    </row>
    <row r="727" spans="1:12">
      <c r="A727" s="77" t="s">
        <v>1883</v>
      </c>
      <c r="B727" s="83" t="str">
        <f>_xlfn.XLOOKUP(Tabla8[[#This Row],[Codigo Area Liquidacion]],TBLAREA[PLANTA],TBLAREA[PROG])</f>
        <v>01</v>
      </c>
      <c r="C727" s="58" t="s">
        <v>11</v>
      </c>
      <c r="D727" s="83" t="str">
        <f>Tabla8[[#This Row],[Numero Documento]]&amp;Tabla8[[#This Row],[PROG]]&amp;LEFT(Tabla8[[#This Row],[Tipo Empleado]],3)</f>
        <v>0010432854701FIJ</v>
      </c>
      <c r="E727" s="82" t="s">
        <v>202</v>
      </c>
      <c r="F727" s="58" t="s">
        <v>27</v>
      </c>
      <c r="G727" s="82" t="s">
        <v>2535</v>
      </c>
      <c r="H727" s="82" t="s">
        <v>930</v>
      </c>
      <c r="I727" s="59" t="s">
        <v>1424</v>
      </c>
      <c r="J727" s="58" t="s">
        <v>2537</v>
      </c>
      <c r="K727" s="85" t="str">
        <f t="shared" si="11"/>
        <v>M</v>
      </c>
      <c r="L727">
        <v>192</v>
      </c>
    </row>
    <row r="728" spans="1:12">
      <c r="A728" s="77" t="s">
        <v>1943</v>
      </c>
      <c r="B728" s="83" t="str">
        <f>_xlfn.XLOOKUP(Tabla8[[#This Row],[Codigo Area Liquidacion]],TBLAREA[PLANTA],TBLAREA[PROG])</f>
        <v>01</v>
      </c>
      <c r="C728" s="58" t="s">
        <v>11</v>
      </c>
      <c r="D728" s="83" t="str">
        <f>Tabla8[[#This Row],[Numero Documento]]&amp;Tabla8[[#This Row],[PROG]]&amp;LEFT(Tabla8[[#This Row],[Tipo Empleado]],3)</f>
        <v>0010487838401FIJ</v>
      </c>
      <c r="E728" s="82" t="s">
        <v>2571</v>
      </c>
      <c r="F728" s="58" t="s">
        <v>129</v>
      </c>
      <c r="G728" s="82" t="s">
        <v>2535</v>
      </c>
      <c r="H728" s="82" t="s">
        <v>930</v>
      </c>
      <c r="I728" s="59" t="s">
        <v>1424</v>
      </c>
      <c r="J728" s="58" t="s">
        <v>2537</v>
      </c>
      <c r="K728" s="85" t="str">
        <f t="shared" si="11"/>
        <v>M</v>
      </c>
      <c r="L728">
        <v>200</v>
      </c>
    </row>
    <row r="729" spans="1:12">
      <c r="A729" s="77" t="s">
        <v>3141</v>
      </c>
      <c r="B729" s="83" t="str">
        <f>_xlfn.XLOOKUP(Tabla8[[#This Row],[Codigo Area Liquidacion]],TBLAREA[PLANTA],TBLAREA[PROG])</f>
        <v>01</v>
      </c>
      <c r="C729" s="58" t="s">
        <v>3168</v>
      </c>
      <c r="D729" s="83" t="str">
        <f>Tabla8[[#This Row],[Numero Documento]]&amp;Tabla8[[#This Row],[PROG]]&amp;LEFT(Tabla8[[#This Row],[Tipo Empleado]],3)</f>
        <v>0010494920101PER</v>
      </c>
      <c r="E729" s="82" t="s">
        <v>3155</v>
      </c>
      <c r="F729" s="58" t="s">
        <v>327</v>
      </c>
      <c r="G729" s="82" t="s">
        <v>2535</v>
      </c>
      <c r="H729" s="82" t="s">
        <v>930</v>
      </c>
      <c r="I729" s="59" t="s">
        <v>1424</v>
      </c>
      <c r="J729" s="58" t="s">
        <v>2537</v>
      </c>
      <c r="K729" s="85" t="str">
        <f t="shared" si="11"/>
        <v>M</v>
      </c>
      <c r="L729">
        <v>205</v>
      </c>
    </row>
    <row r="730" spans="1:12">
      <c r="A730" s="77" t="s">
        <v>2370</v>
      </c>
      <c r="B730" s="83" t="str">
        <f>_xlfn.XLOOKUP(Tabla8[[#This Row],[Codigo Area Liquidacion]],TBLAREA[PLANTA],TBLAREA[PROG])</f>
        <v>01</v>
      </c>
      <c r="C730" s="58" t="s">
        <v>2472</v>
      </c>
      <c r="D730" s="83" t="str">
        <f>Tabla8[[#This Row],[Numero Documento]]&amp;Tabla8[[#This Row],[PROG]]&amp;LEFT(Tabla8[[#This Row],[Tipo Empleado]],3)</f>
        <v>0010499692101PER</v>
      </c>
      <c r="E730" s="82" t="s">
        <v>1034</v>
      </c>
      <c r="F730" s="58" t="s">
        <v>882</v>
      </c>
      <c r="G730" s="82" t="s">
        <v>2535</v>
      </c>
      <c r="H730" s="82" t="s">
        <v>930</v>
      </c>
      <c r="I730" s="59" t="s">
        <v>1424</v>
      </c>
      <c r="J730" s="58" t="s">
        <v>2537</v>
      </c>
      <c r="K730" s="85" t="str">
        <f t="shared" si="11"/>
        <v>M</v>
      </c>
      <c r="L730">
        <v>208</v>
      </c>
    </row>
    <row r="731" spans="1:12">
      <c r="A731" s="77" t="s">
        <v>3124</v>
      </c>
      <c r="B731" s="83" t="str">
        <f>_xlfn.XLOOKUP(Tabla8[[#This Row],[Codigo Area Liquidacion]],TBLAREA[PLANTA],TBLAREA[PROG])</f>
        <v>01</v>
      </c>
      <c r="C731" s="58" t="s">
        <v>3168</v>
      </c>
      <c r="D731" s="83" t="str">
        <f>Tabla8[[#This Row],[Numero Documento]]&amp;Tabla8[[#This Row],[PROG]]&amp;LEFT(Tabla8[[#This Row],[Tipo Empleado]],3)</f>
        <v>0010534635701PER</v>
      </c>
      <c r="E731" s="82" t="s">
        <v>3123</v>
      </c>
      <c r="F731" s="58" t="s">
        <v>3156</v>
      </c>
      <c r="G731" s="82" t="s">
        <v>2535</v>
      </c>
      <c r="H731" s="82" t="s">
        <v>930</v>
      </c>
      <c r="I731" s="59" t="s">
        <v>1424</v>
      </c>
      <c r="J731" s="58" t="s">
        <v>2537</v>
      </c>
      <c r="K731" s="85" t="str">
        <f t="shared" si="11"/>
        <v>M</v>
      </c>
      <c r="L731">
        <v>213</v>
      </c>
    </row>
    <row r="732" spans="1:12">
      <c r="A732" s="77" t="s">
        <v>1765</v>
      </c>
      <c r="B732" s="83" t="str">
        <f>_xlfn.XLOOKUP(Tabla8[[#This Row],[Codigo Area Liquidacion]],TBLAREA[PLANTA],TBLAREA[PROG])</f>
        <v>01</v>
      </c>
      <c r="C732" s="58" t="s">
        <v>11</v>
      </c>
      <c r="D732" s="83" t="str">
        <f>Tabla8[[#This Row],[Numero Documento]]&amp;Tabla8[[#This Row],[PROG]]&amp;LEFT(Tabla8[[#This Row],[Tipo Empleado]],3)</f>
        <v>0010537170201FIJ</v>
      </c>
      <c r="E732" s="82" t="s">
        <v>1039</v>
      </c>
      <c r="F732" s="58" t="s">
        <v>127</v>
      </c>
      <c r="G732" s="82" t="s">
        <v>2535</v>
      </c>
      <c r="H732" s="82" t="s">
        <v>930</v>
      </c>
      <c r="I732" s="59" t="s">
        <v>1424</v>
      </c>
      <c r="J732" s="58" t="s">
        <v>2537</v>
      </c>
      <c r="K732" s="85" t="str">
        <f t="shared" si="11"/>
        <v>M</v>
      </c>
      <c r="L732">
        <v>214</v>
      </c>
    </row>
    <row r="733" spans="1:12">
      <c r="A733" s="77" t="s">
        <v>1731</v>
      </c>
      <c r="B733" s="83" t="str">
        <f>_xlfn.XLOOKUP(Tabla8[[#This Row],[Codigo Area Liquidacion]],TBLAREA[PLANTA],TBLAREA[PROG])</f>
        <v>01</v>
      </c>
      <c r="C733" s="58" t="s">
        <v>11</v>
      </c>
      <c r="D733" s="83" t="str">
        <f>Tabla8[[#This Row],[Numero Documento]]&amp;Tabla8[[#This Row],[PROG]]&amp;LEFT(Tabla8[[#This Row],[Tipo Empleado]],3)</f>
        <v>0010564313401FIJ</v>
      </c>
      <c r="E733" s="82" t="s">
        <v>634</v>
      </c>
      <c r="F733" s="58" t="s">
        <v>635</v>
      </c>
      <c r="G733" s="82" t="s">
        <v>2535</v>
      </c>
      <c r="H733" s="82" t="s">
        <v>930</v>
      </c>
      <c r="I733" s="59" t="s">
        <v>1424</v>
      </c>
      <c r="J733" s="58" t="s">
        <v>2537</v>
      </c>
      <c r="K733" s="85" t="str">
        <f t="shared" si="11"/>
        <v>M</v>
      </c>
      <c r="L733">
        <v>225</v>
      </c>
    </row>
    <row r="734" spans="1:12">
      <c r="A734" s="77" t="s">
        <v>1345</v>
      </c>
      <c r="B734" s="83" t="str">
        <f>_xlfn.XLOOKUP(Tabla8[[#This Row],[Codigo Area Liquidacion]],TBLAREA[PLANTA],TBLAREA[PROG])</f>
        <v>01</v>
      </c>
      <c r="C734" s="58" t="s">
        <v>2473</v>
      </c>
      <c r="D734" s="83" t="str">
        <f>Tabla8[[#This Row],[Numero Documento]]&amp;Tabla8[[#This Row],[PROG]]&amp;LEFT(Tabla8[[#This Row],[Tipo Empleado]],3)</f>
        <v>0010564450401TRA</v>
      </c>
      <c r="E734" s="82" t="s">
        <v>859</v>
      </c>
      <c r="F734" s="58" t="s">
        <v>385</v>
      </c>
      <c r="G734" s="82" t="s">
        <v>2535</v>
      </c>
      <c r="H734" s="82" t="s">
        <v>930</v>
      </c>
      <c r="I734" s="59" t="s">
        <v>1424</v>
      </c>
      <c r="J734" s="58" t="s">
        <v>2537</v>
      </c>
      <c r="K734" s="85" t="str">
        <f t="shared" si="11"/>
        <v>M</v>
      </c>
      <c r="L734">
        <v>226</v>
      </c>
    </row>
    <row r="735" spans="1:12">
      <c r="A735" s="77" t="s">
        <v>1749</v>
      </c>
      <c r="B735" s="83" t="str">
        <f>_xlfn.XLOOKUP(Tabla8[[#This Row],[Codigo Area Liquidacion]],TBLAREA[PLANTA],TBLAREA[PROG])</f>
        <v>01</v>
      </c>
      <c r="C735" s="58" t="s">
        <v>11</v>
      </c>
      <c r="D735" s="83" t="str">
        <f>Tabla8[[#This Row],[Numero Documento]]&amp;Tabla8[[#This Row],[PROG]]&amp;LEFT(Tabla8[[#This Row],[Tipo Empleado]],3)</f>
        <v>0010572279701FIJ</v>
      </c>
      <c r="E735" s="82" t="s">
        <v>1038</v>
      </c>
      <c r="F735" s="58" t="s">
        <v>127</v>
      </c>
      <c r="G735" s="82" t="s">
        <v>2535</v>
      </c>
      <c r="H735" s="82" t="s">
        <v>930</v>
      </c>
      <c r="I735" s="59" t="s">
        <v>1424</v>
      </c>
      <c r="J735" s="58" t="s">
        <v>2537</v>
      </c>
      <c r="K735" s="85" t="str">
        <f t="shared" si="11"/>
        <v>M</v>
      </c>
      <c r="L735">
        <v>229</v>
      </c>
    </row>
    <row r="736" spans="1:12">
      <c r="A736" s="77" t="s">
        <v>2412</v>
      </c>
      <c r="B736" s="83" t="str">
        <f>_xlfn.XLOOKUP(Tabla8[[#This Row],[Codigo Area Liquidacion]],TBLAREA[PLANTA],TBLAREA[PROG])</f>
        <v>01</v>
      </c>
      <c r="C736" s="58" t="s">
        <v>2472</v>
      </c>
      <c r="D736" s="83" t="str">
        <f>Tabla8[[#This Row],[Numero Documento]]&amp;Tabla8[[#This Row],[PROG]]&amp;LEFT(Tabla8[[#This Row],[Tipo Empleado]],3)</f>
        <v>0010596584201PER</v>
      </c>
      <c r="E736" s="82" t="s">
        <v>1483</v>
      </c>
      <c r="F736" s="58" t="s">
        <v>882</v>
      </c>
      <c r="G736" s="82" t="s">
        <v>2535</v>
      </c>
      <c r="H736" s="82" t="s">
        <v>930</v>
      </c>
      <c r="I736" s="59" t="s">
        <v>1424</v>
      </c>
      <c r="J736" s="58" t="s">
        <v>2538</v>
      </c>
      <c r="K736" s="85" t="str">
        <f t="shared" si="11"/>
        <v>F</v>
      </c>
      <c r="L736">
        <v>232</v>
      </c>
    </row>
    <row r="737" spans="1:12">
      <c r="A737" s="77" t="s">
        <v>2349</v>
      </c>
      <c r="B737" s="83" t="str">
        <f>_xlfn.XLOOKUP(Tabla8[[#This Row],[Codigo Area Liquidacion]],TBLAREA[PLANTA],TBLAREA[PROG])</f>
        <v>01</v>
      </c>
      <c r="C737" s="58" t="s">
        <v>2473</v>
      </c>
      <c r="D737" s="83" t="str">
        <f>Tabla8[[#This Row],[Numero Documento]]&amp;Tabla8[[#This Row],[PROG]]&amp;LEFT(Tabla8[[#This Row],[Tipo Empleado]],3)</f>
        <v>0010743153801TRA</v>
      </c>
      <c r="E737" s="82" t="s">
        <v>2581</v>
      </c>
      <c r="F737" s="58" t="s">
        <v>694</v>
      </c>
      <c r="G737" s="82" t="s">
        <v>2535</v>
      </c>
      <c r="H737" s="82" t="s">
        <v>930</v>
      </c>
      <c r="I737" s="59" t="s">
        <v>1424</v>
      </c>
      <c r="J737" s="58" t="s">
        <v>2538</v>
      </c>
      <c r="K737" s="85" t="str">
        <f t="shared" si="11"/>
        <v>F</v>
      </c>
      <c r="L737">
        <v>250</v>
      </c>
    </row>
    <row r="738" spans="1:12">
      <c r="A738" s="77" t="s">
        <v>1101</v>
      </c>
      <c r="B738" s="83" t="str">
        <f>_xlfn.XLOOKUP(Tabla8[[#This Row],[Codigo Area Liquidacion]],TBLAREA[PLANTA],TBLAREA[PROG])</f>
        <v>01</v>
      </c>
      <c r="C738" s="58" t="s">
        <v>11</v>
      </c>
      <c r="D738" s="83" t="str">
        <f>Tabla8[[#This Row],[Numero Documento]]&amp;Tabla8[[#This Row],[PROG]]&amp;LEFT(Tabla8[[#This Row],[Tipo Empleado]],3)</f>
        <v>0010826826901FIJ</v>
      </c>
      <c r="E738" s="82" t="s">
        <v>817</v>
      </c>
      <c r="F738" s="58" t="s">
        <v>296</v>
      </c>
      <c r="G738" s="82" t="s">
        <v>2535</v>
      </c>
      <c r="H738" s="82" t="s">
        <v>930</v>
      </c>
      <c r="I738" s="59" t="s">
        <v>1424</v>
      </c>
      <c r="J738" s="58" t="s">
        <v>2538</v>
      </c>
      <c r="K738" s="85" t="str">
        <f t="shared" si="11"/>
        <v>F</v>
      </c>
      <c r="L738">
        <v>266</v>
      </c>
    </row>
    <row r="739" spans="1:12">
      <c r="A739" s="77" t="s">
        <v>2372</v>
      </c>
      <c r="B739" s="83" t="str">
        <f>_xlfn.XLOOKUP(Tabla8[[#This Row],[Codigo Area Liquidacion]],TBLAREA[PLANTA],TBLAREA[PROG])</f>
        <v>01</v>
      </c>
      <c r="C739" s="58" t="s">
        <v>2472</v>
      </c>
      <c r="D739" s="83" t="str">
        <f>Tabla8[[#This Row],[Numero Documento]]&amp;Tabla8[[#This Row],[PROG]]&amp;LEFT(Tabla8[[#This Row],[Tipo Empleado]],3)</f>
        <v>0010859660201PER</v>
      </c>
      <c r="E739" s="82" t="s">
        <v>3039</v>
      </c>
      <c r="F739" s="58" t="s">
        <v>882</v>
      </c>
      <c r="G739" s="82" t="s">
        <v>2535</v>
      </c>
      <c r="H739" s="82" t="s">
        <v>930</v>
      </c>
      <c r="I739" s="59" t="s">
        <v>1424</v>
      </c>
      <c r="J739" s="58" t="s">
        <v>2538</v>
      </c>
      <c r="K739" s="85" t="str">
        <f t="shared" si="11"/>
        <v>F</v>
      </c>
      <c r="L739">
        <v>270</v>
      </c>
    </row>
    <row r="740" spans="1:12">
      <c r="A740" s="77" t="s">
        <v>1899</v>
      </c>
      <c r="B740" s="83" t="str">
        <f>_xlfn.XLOOKUP(Tabla8[[#This Row],[Codigo Area Liquidacion]],TBLAREA[PLANTA],TBLAREA[PROG])</f>
        <v>01</v>
      </c>
      <c r="C740" s="58" t="s">
        <v>11</v>
      </c>
      <c r="D740" s="83" t="str">
        <f>Tabla8[[#This Row],[Numero Documento]]&amp;Tabla8[[#This Row],[PROG]]&amp;LEFT(Tabla8[[#This Row],[Tipo Empleado]],3)</f>
        <v>0010912248101FIJ</v>
      </c>
      <c r="E740" s="82" t="s">
        <v>660</v>
      </c>
      <c r="F740" s="58" t="s">
        <v>127</v>
      </c>
      <c r="G740" s="82" t="s">
        <v>2535</v>
      </c>
      <c r="H740" s="82" t="s">
        <v>930</v>
      </c>
      <c r="I740" s="59" t="s">
        <v>1424</v>
      </c>
      <c r="J740" s="58" t="s">
        <v>2537</v>
      </c>
      <c r="K740" s="85" t="str">
        <f t="shared" si="11"/>
        <v>M</v>
      </c>
      <c r="L740">
        <v>289</v>
      </c>
    </row>
    <row r="741" spans="1:12">
      <c r="A741" s="77" t="s">
        <v>2037</v>
      </c>
      <c r="B741" s="83" t="str">
        <f>_xlfn.XLOOKUP(Tabla8[[#This Row],[Codigo Area Liquidacion]],TBLAREA[PLANTA],TBLAREA[PROG])</f>
        <v>01</v>
      </c>
      <c r="C741" s="58" t="s">
        <v>11</v>
      </c>
      <c r="D741" s="83" t="str">
        <f>Tabla8[[#This Row],[Numero Documento]]&amp;Tabla8[[#This Row],[PROG]]&amp;LEFT(Tabla8[[#This Row],[Tipo Empleado]],3)</f>
        <v>0010930735501FIJ</v>
      </c>
      <c r="E741" s="82" t="s">
        <v>220</v>
      </c>
      <c r="F741" s="58" t="s">
        <v>59</v>
      </c>
      <c r="G741" s="82" t="s">
        <v>2535</v>
      </c>
      <c r="H741" s="82" t="s">
        <v>930</v>
      </c>
      <c r="I741" s="59" t="s">
        <v>1424</v>
      </c>
      <c r="J741" s="58" t="s">
        <v>2537</v>
      </c>
      <c r="K741" s="85" t="str">
        <f t="shared" si="11"/>
        <v>M</v>
      </c>
      <c r="L741">
        <v>295</v>
      </c>
    </row>
    <row r="742" spans="1:12">
      <c r="A742" s="77" t="s">
        <v>1119</v>
      </c>
      <c r="B742" s="83" t="str">
        <f>_xlfn.XLOOKUP(Tabla8[[#This Row],[Codigo Area Liquidacion]],TBLAREA[PLANTA],TBLAREA[PROG])</f>
        <v>01</v>
      </c>
      <c r="C742" s="58" t="s">
        <v>11</v>
      </c>
      <c r="D742" s="83" t="str">
        <f>Tabla8[[#This Row],[Numero Documento]]&amp;Tabla8[[#This Row],[PROG]]&amp;LEFT(Tabla8[[#This Row],[Tipo Empleado]],3)</f>
        <v>0010933798001FIJ</v>
      </c>
      <c r="E742" s="82" t="s">
        <v>223</v>
      </c>
      <c r="F742" s="58" t="s">
        <v>192</v>
      </c>
      <c r="G742" s="82" t="s">
        <v>2535</v>
      </c>
      <c r="H742" s="82" t="s">
        <v>930</v>
      </c>
      <c r="I742" s="59" t="s">
        <v>1424</v>
      </c>
      <c r="J742" s="58" t="s">
        <v>2537</v>
      </c>
      <c r="K742" s="85" t="str">
        <f t="shared" si="11"/>
        <v>M</v>
      </c>
      <c r="L742">
        <v>296</v>
      </c>
    </row>
    <row r="743" spans="1:12">
      <c r="A743" s="77" t="s">
        <v>1784</v>
      </c>
      <c r="B743" s="83" t="str">
        <f>_xlfn.XLOOKUP(Tabla8[[#This Row],[Codigo Area Liquidacion]],TBLAREA[PLANTA],TBLAREA[PROG])</f>
        <v>01</v>
      </c>
      <c r="C743" s="58" t="s">
        <v>11</v>
      </c>
      <c r="D743" s="83" t="str">
        <f>Tabla8[[#This Row],[Numero Documento]]&amp;Tabla8[[#This Row],[PROG]]&amp;LEFT(Tabla8[[#This Row],[Tipo Empleado]],3)</f>
        <v>0011011432901FIJ</v>
      </c>
      <c r="E743" s="82" t="s">
        <v>1489</v>
      </c>
      <c r="F743" s="58" t="s">
        <v>588</v>
      </c>
      <c r="G743" s="82" t="s">
        <v>2535</v>
      </c>
      <c r="H743" s="82" t="s">
        <v>930</v>
      </c>
      <c r="I743" s="59" t="s">
        <v>1424</v>
      </c>
      <c r="J743" s="58" t="s">
        <v>2537</v>
      </c>
      <c r="K743" s="85" t="str">
        <f t="shared" si="11"/>
        <v>M</v>
      </c>
      <c r="L743">
        <v>319</v>
      </c>
    </row>
    <row r="744" spans="1:12">
      <c r="A744" s="77" t="s">
        <v>2384</v>
      </c>
      <c r="B744" s="83" t="str">
        <f>_xlfn.XLOOKUP(Tabla8[[#This Row],[Codigo Area Liquidacion]],TBLAREA[PLANTA],TBLAREA[PROG])</f>
        <v>01</v>
      </c>
      <c r="C744" s="58" t="s">
        <v>2472</v>
      </c>
      <c r="D744" s="83" t="str">
        <f>Tabla8[[#This Row],[Numero Documento]]&amp;Tabla8[[#This Row],[PROG]]&amp;LEFT(Tabla8[[#This Row],[Tipo Empleado]],3)</f>
        <v>0011039553001PER</v>
      </c>
      <c r="E744" s="82" t="s">
        <v>924</v>
      </c>
      <c r="F744" s="58" t="s">
        <v>882</v>
      </c>
      <c r="G744" s="82" t="s">
        <v>2535</v>
      </c>
      <c r="H744" s="82" t="s">
        <v>930</v>
      </c>
      <c r="I744" s="59" t="s">
        <v>1424</v>
      </c>
      <c r="J744" s="58" t="s">
        <v>2538</v>
      </c>
      <c r="K744" s="85" t="str">
        <f t="shared" si="11"/>
        <v>F</v>
      </c>
      <c r="L744">
        <v>325</v>
      </c>
    </row>
    <row r="745" spans="1:12">
      <c r="A745" s="77" t="s">
        <v>2348</v>
      </c>
      <c r="B745" s="83" t="str">
        <f>_xlfn.XLOOKUP(Tabla8[[#This Row],[Codigo Area Liquidacion]],TBLAREA[PLANTA],TBLAREA[PROG])</f>
        <v>01</v>
      </c>
      <c r="C745" s="58" t="s">
        <v>2473</v>
      </c>
      <c r="D745" s="83" t="str">
        <f>Tabla8[[#This Row],[Numero Documento]]&amp;Tabla8[[#This Row],[PROG]]&amp;LEFT(Tabla8[[#This Row],[Tipo Empleado]],3)</f>
        <v>0011074372101TRA</v>
      </c>
      <c r="E745" s="82" t="s">
        <v>861</v>
      </c>
      <c r="F745" s="58" t="s">
        <v>862</v>
      </c>
      <c r="G745" s="82" t="s">
        <v>2535</v>
      </c>
      <c r="H745" s="82" t="s">
        <v>930</v>
      </c>
      <c r="I745" s="59" t="s">
        <v>1424</v>
      </c>
      <c r="J745" s="58" t="s">
        <v>2538</v>
      </c>
      <c r="K745" s="85" t="str">
        <f t="shared" si="11"/>
        <v>F</v>
      </c>
      <c r="L745">
        <v>330</v>
      </c>
    </row>
    <row r="746" spans="1:12">
      <c r="A746" s="77" t="s">
        <v>1917</v>
      </c>
      <c r="B746" s="83" t="str">
        <f>_xlfn.XLOOKUP(Tabla8[[#This Row],[Codigo Area Liquidacion]],TBLAREA[PLANTA],TBLAREA[PROG])</f>
        <v>01</v>
      </c>
      <c r="C746" s="58" t="s">
        <v>11</v>
      </c>
      <c r="D746" s="83" t="str">
        <f>Tabla8[[#This Row],[Numero Documento]]&amp;Tabla8[[#This Row],[PROG]]&amp;LEFT(Tabla8[[#This Row],[Tipo Empleado]],3)</f>
        <v>0011086699301FIJ</v>
      </c>
      <c r="E746" s="82" t="s">
        <v>910</v>
      </c>
      <c r="F746" s="58" t="s">
        <v>8</v>
      </c>
      <c r="G746" s="82" t="s">
        <v>2535</v>
      </c>
      <c r="H746" s="82" t="s">
        <v>930</v>
      </c>
      <c r="I746" s="59" t="s">
        <v>1424</v>
      </c>
      <c r="J746" s="58" t="s">
        <v>2538</v>
      </c>
      <c r="K746" s="85" t="str">
        <f t="shared" si="11"/>
        <v>F</v>
      </c>
      <c r="L746">
        <v>332</v>
      </c>
    </row>
    <row r="747" spans="1:12">
      <c r="A747" s="77" t="s">
        <v>2440</v>
      </c>
      <c r="B747" s="83" t="str">
        <f>_xlfn.XLOOKUP(Tabla8[[#This Row],[Codigo Area Liquidacion]],TBLAREA[PLANTA],TBLAREA[PROG])</f>
        <v>01</v>
      </c>
      <c r="C747" s="58" t="s">
        <v>2472</v>
      </c>
      <c r="D747" s="83" t="str">
        <f>Tabla8[[#This Row],[Numero Documento]]&amp;Tabla8[[#This Row],[PROG]]&amp;LEFT(Tabla8[[#This Row],[Tipo Empleado]],3)</f>
        <v>0011091669901PER</v>
      </c>
      <c r="E747" s="82" t="s">
        <v>1491</v>
      </c>
      <c r="F747" s="58" t="s">
        <v>882</v>
      </c>
      <c r="G747" s="82" t="s">
        <v>2535</v>
      </c>
      <c r="H747" s="82" t="s">
        <v>930</v>
      </c>
      <c r="I747" s="59" t="s">
        <v>1424</v>
      </c>
      <c r="J747" s="58" t="s">
        <v>2537</v>
      </c>
      <c r="K747" s="85" t="str">
        <f t="shared" si="11"/>
        <v>M</v>
      </c>
      <c r="L747">
        <v>334</v>
      </c>
    </row>
    <row r="748" spans="1:12">
      <c r="A748" s="77" t="s">
        <v>1218</v>
      </c>
      <c r="B748" s="83" t="str">
        <f>_xlfn.XLOOKUP(Tabla8[[#This Row],[Codigo Area Liquidacion]],TBLAREA[PLANTA],TBLAREA[PROG])</f>
        <v>01</v>
      </c>
      <c r="C748" s="58" t="s">
        <v>11</v>
      </c>
      <c r="D748" s="83" t="str">
        <f>Tabla8[[#This Row],[Numero Documento]]&amp;Tabla8[[#This Row],[PROG]]&amp;LEFT(Tabla8[[#This Row],[Tipo Empleado]],3)</f>
        <v>0011092996501FIJ</v>
      </c>
      <c r="E748" s="82" t="s">
        <v>404</v>
      </c>
      <c r="F748" s="58" t="s">
        <v>405</v>
      </c>
      <c r="G748" s="82" t="s">
        <v>2535</v>
      </c>
      <c r="H748" s="82" t="s">
        <v>930</v>
      </c>
      <c r="I748" s="59" t="s">
        <v>1424</v>
      </c>
      <c r="J748" s="58" t="s">
        <v>2538</v>
      </c>
      <c r="K748" s="85" t="str">
        <f t="shared" si="11"/>
        <v>F</v>
      </c>
      <c r="L748">
        <v>336</v>
      </c>
    </row>
    <row r="749" spans="1:12">
      <c r="A749" s="77" t="s">
        <v>1829</v>
      </c>
      <c r="B749" s="83" t="str">
        <f>_xlfn.XLOOKUP(Tabla8[[#This Row],[Codigo Area Liquidacion]],TBLAREA[PLANTA],TBLAREA[PROG])</f>
        <v>01</v>
      </c>
      <c r="C749" s="58" t="s">
        <v>11</v>
      </c>
      <c r="D749" s="83" t="str">
        <f>Tabla8[[#This Row],[Numero Documento]]&amp;Tabla8[[#This Row],[PROG]]&amp;LEFT(Tabla8[[#This Row],[Tipo Empleado]],3)</f>
        <v>0011095356901FIJ</v>
      </c>
      <c r="E749" s="82" t="s">
        <v>647</v>
      </c>
      <c r="F749" s="58" t="s">
        <v>15</v>
      </c>
      <c r="G749" s="82" t="s">
        <v>2535</v>
      </c>
      <c r="H749" s="82" t="s">
        <v>930</v>
      </c>
      <c r="I749" s="59" t="s">
        <v>1424</v>
      </c>
      <c r="J749" s="58" t="s">
        <v>2537</v>
      </c>
      <c r="K749" s="85" t="str">
        <f t="shared" si="11"/>
        <v>M</v>
      </c>
      <c r="L749">
        <v>337</v>
      </c>
    </row>
    <row r="750" spans="1:12">
      <c r="A750" s="77" t="s">
        <v>2401</v>
      </c>
      <c r="B750" s="83" t="str">
        <f>_xlfn.XLOOKUP(Tabla8[[#This Row],[Codigo Area Liquidacion]],TBLAREA[PLANTA],TBLAREA[PROG])</f>
        <v>01</v>
      </c>
      <c r="C750" s="58" t="s">
        <v>2472</v>
      </c>
      <c r="D750" s="83" t="str">
        <f>Tabla8[[#This Row],[Numero Documento]]&amp;Tabla8[[#This Row],[PROG]]&amp;LEFT(Tabla8[[#This Row],[Tipo Empleado]],3)</f>
        <v>0011146677701PER</v>
      </c>
      <c r="E750" s="82" t="s">
        <v>1393</v>
      </c>
      <c r="F750" s="58" t="s">
        <v>3034</v>
      </c>
      <c r="G750" s="82" t="s">
        <v>2535</v>
      </c>
      <c r="H750" s="82" t="s">
        <v>930</v>
      </c>
      <c r="I750" s="59" t="s">
        <v>1424</v>
      </c>
      <c r="J750" s="58" t="s">
        <v>2537</v>
      </c>
      <c r="K750" s="85" t="str">
        <f t="shared" si="11"/>
        <v>M</v>
      </c>
      <c r="L750">
        <v>347</v>
      </c>
    </row>
    <row r="751" spans="1:12">
      <c r="A751" s="77" t="s">
        <v>2610</v>
      </c>
      <c r="B751" s="83" t="str">
        <f>_xlfn.XLOOKUP(Tabla8[[#This Row],[Codigo Area Liquidacion]],TBLAREA[PLANTA],TBLAREA[PROG])</f>
        <v>01</v>
      </c>
      <c r="C751" s="58" t="s">
        <v>2472</v>
      </c>
      <c r="D751" s="83" t="str">
        <f>Tabla8[[#This Row],[Numero Documento]]&amp;Tabla8[[#This Row],[PROG]]&amp;LEFT(Tabla8[[#This Row],[Tipo Empleado]],3)</f>
        <v>0011147265001PER</v>
      </c>
      <c r="E751" s="82" t="s">
        <v>2596</v>
      </c>
      <c r="F751" s="58" t="s">
        <v>882</v>
      </c>
      <c r="G751" s="82" t="s">
        <v>2535</v>
      </c>
      <c r="H751" s="82" t="s">
        <v>930</v>
      </c>
      <c r="I751" s="59" t="s">
        <v>1424</v>
      </c>
      <c r="J751" s="58" t="s">
        <v>2537</v>
      </c>
      <c r="K751" s="85" t="str">
        <f t="shared" si="11"/>
        <v>M</v>
      </c>
      <c r="L751">
        <v>348</v>
      </c>
    </row>
    <row r="752" spans="1:12">
      <c r="A752" s="77" t="s">
        <v>2406</v>
      </c>
      <c r="B752" s="83" t="str">
        <f>_xlfn.XLOOKUP(Tabla8[[#This Row],[Codigo Area Liquidacion]],TBLAREA[PLANTA],TBLAREA[PROG])</f>
        <v>01</v>
      </c>
      <c r="C752" s="58" t="s">
        <v>2472</v>
      </c>
      <c r="D752" s="83" t="str">
        <f>Tabla8[[#This Row],[Numero Documento]]&amp;Tabla8[[#This Row],[PROG]]&amp;LEFT(Tabla8[[#This Row],[Tipo Empleado]],3)</f>
        <v>0011166182301PER</v>
      </c>
      <c r="E752" s="82" t="s">
        <v>1394</v>
      </c>
      <c r="F752" s="58" t="s">
        <v>882</v>
      </c>
      <c r="G752" s="82" t="s">
        <v>2535</v>
      </c>
      <c r="H752" s="82" t="s">
        <v>930</v>
      </c>
      <c r="I752" s="59" t="s">
        <v>1424</v>
      </c>
      <c r="J752" s="58" t="s">
        <v>2537</v>
      </c>
      <c r="K752" s="85" t="str">
        <f t="shared" si="11"/>
        <v>M</v>
      </c>
      <c r="L752">
        <v>354</v>
      </c>
    </row>
    <row r="753" spans="1:12">
      <c r="A753" s="77" t="s">
        <v>2393</v>
      </c>
      <c r="B753" s="83" t="str">
        <f>_xlfn.XLOOKUP(Tabla8[[#This Row],[Codigo Area Liquidacion]],TBLAREA[PLANTA],TBLAREA[PROG])</f>
        <v>01</v>
      </c>
      <c r="C753" s="58" t="s">
        <v>2472</v>
      </c>
      <c r="D753" s="83" t="str">
        <f>Tabla8[[#This Row],[Numero Documento]]&amp;Tabla8[[#This Row],[PROG]]&amp;LEFT(Tabla8[[#This Row],[Tipo Empleado]],3)</f>
        <v>0011166258101PER</v>
      </c>
      <c r="E753" s="82" t="s">
        <v>1492</v>
      </c>
      <c r="F753" s="58" t="s">
        <v>882</v>
      </c>
      <c r="G753" s="82" t="s">
        <v>2535</v>
      </c>
      <c r="H753" s="82" t="s">
        <v>930</v>
      </c>
      <c r="I753" s="59" t="s">
        <v>1424</v>
      </c>
      <c r="J753" s="58" t="s">
        <v>2537</v>
      </c>
      <c r="K753" s="85" t="str">
        <f t="shared" si="11"/>
        <v>M</v>
      </c>
      <c r="L753">
        <v>355</v>
      </c>
    </row>
    <row r="754" spans="1:12">
      <c r="A754" s="77" t="s">
        <v>2463</v>
      </c>
      <c r="B754" s="83" t="str">
        <f>_xlfn.XLOOKUP(Tabla8[[#This Row],[Codigo Area Liquidacion]],TBLAREA[PLANTA],TBLAREA[PROG])</f>
        <v>01</v>
      </c>
      <c r="C754" s="58" t="s">
        <v>2472</v>
      </c>
      <c r="D754" s="83" t="str">
        <f>Tabla8[[#This Row],[Numero Documento]]&amp;Tabla8[[#This Row],[PROG]]&amp;LEFT(Tabla8[[#This Row],[Tipo Empleado]],3)</f>
        <v>0011169591201PER</v>
      </c>
      <c r="E754" s="82" t="s">
        <v>1412</v>
      </c>
      <c r="F754" s="58" t="s">
        <v>882</v>
      </c>
      <c r="G754" s="82" t="s">
        <v>2535</v>
      </c>
      <c r="H754" s="82" t="s">
        <v>930</v>
      </c>
      <c r="I754" s="59" t="s">
        <v>1424</v>
      </c>
      <c r="J754" s="58" t="s">
        <v>2537</v>
      </c>
      <c r="K754" s="85" t="str">
        <f t="shared" si="11"/>
        <v>M</v>
      </c>
      <c r="L754">
        <v>356</v>
      </c>
    </row>
    <row r="755" spans="1:12">
      <c r="A755" s="77" t="s">
        <v>2420</v>
      </c>
      <c r="B755" s="83" t="str">
        <f>_xlfn.XLOOKUP(Tabla8[[#This Row],[Codigo Area Liquidacion]],TBLAREA[PLANTA],TBLAREA[PROG])</f>
        <v>01</v>
      </c>
      <c r="C755" s="58" t="s">
        <v>2472</v>
      </c>
      <c r="D755" s="83" t="str">
        <f>Tabla8[[#This Row],[Numero Documento]]&amp;Tabla8[[#This Row],[PROG]]&amp;LEFT(Tabla8[[#This Row],[Tipo Empleado]],3)</f>
        <v>0011170191801PER</v>
      </c>
      <c r="E755" s="82" t="s">
        <v>1493</v>
      </c>
      <c r="F755" s="58" t="s">
        <v>882</v>
      </c>
      <c r="G755" s="82" t="s">
        <v>2535</v>
      </c>
      <c r="H755" s="82" t="s">
        <v>930</v>
      </c>
      <c r="I755" s="59" t="s">
        <v>1424</v>
      </c>
      <c r="J755" s="58" t="s">
        <v>2537</v>
      </c>
      <c r="K755" s="85" t="str">
        <f t="shared" si="11"/>
        <v>M</v>
      </c>
      <c r="L755">
        <v>357</v>
      </c>
    </row>
    <row r="756" spans="1:12">
      <c r="A756" s="77" t="s">
        <v>2462</v>
      </c>
      <c r="B756" s="83" t="str">
        <f>_xlfn.XLOOKUP(Tabla8[[#This Row],[Codigo Area Liquidacion]],TBLAREA[PLANTA],TBLAREA[PROG])</f>
        <v>01</v>
      </c>
      <c r="C756" s="58" t="s">
        <v>2472</v>
      </c>
      <c r="D756" s="83" t="str">
        <f>Tabla8[[#This Row],[Numero Documento]]&amp;Tabla8[[#This Row],[PROG]]&amp;LEFT(Tabla8[[#This Row],[Tipo Empleado]],3)</f>
        <v>0011171564501PER</v>
      </c>
      <c r="E756" s="82" t="s">
        <v>1494</v>
      </c>
      <c r="F756" s="58" t="s">
        <v>882</v>
      </c>
      <c r="G756" s="82" t="s">
        <v>2535</v>
      </c>
      <c r="H756" s="82" t="s">
        <v>930</v>
      </c>
      <c r="I756" s="59" t="s">
        <v>1424</v>
      </c>
      <c r="J756" s="58" t="s">
        <v>2537</v>
      </c>
      <c r="K756" s="85" t="str">
        <f t="shared" si="11"/>
        <v>M</v>
      </c>
      <c r="L756">
        <v>358</v>
      </c>
    </row>
    <row r="757" spans="1:12">
      <c r="A757" s="77" t="s">
        <v>2664</v>
      </c>
      <c r="B757" s="83" t="str">
        <f>_xlfn.XLOOKUP(Tabla8[[#This Row],[Codigo Area Liquidacion]],TBLAREA[PLANTA],TBLAREA[PROG])</f>
        <v>01</v>
      </c>
      <c r="C757" s="58" t="s">
        <v>2472</v>
      </c>
      <c r="D757" s="83" t="str">
        <f>Tabla8[[#This Row],[Numero Documento]]&amp;Tabla8[[#This Row],[PROG]]&amp;LEFT(Tabla8[[#This Row],[Tipo Empleado]],3)</f>
        <v>0011172303701PER</v>
      </c>
      <c r="E757" s="82" t="s">
        <v>2636</v>
      </c>
      <c r="F757" s="58" t="s">
        <v>882</v>
      </c>
      <c r="G757" s="82" t="s">
        <v>2535</v>
      </c>
      <c r="H757" s="82" t="s">
        <v>930</v>
      </c>
      <c r="I757" s="59" t="s">
        <v>1424</v>
      </c>
      <c r="J757" s="58" t="s">
        <v>2537</v>
      </c>
      <c r="K757" s="85" t="str">
        <f t="shared" si="11"/>
        <v>M</v>
      </c>
      <c r="L757">
        <v>359</v>
      </c>
    </row>
    <row r="758" spans="1:12">
      <c r="A758" s="77" t="s">
        <v>2386</v>
      </c>
      <c r="B758" s="83" t="str">
        <f>_xlfn.XLOOKUP(Tabla8[[#This Row],[Codigo Area Liquidacion]],TBLAREA[PLANTA],TBLAREA[PROG])</f>
        <v>01</v>
      </c>
      <c r="C758" s="58" t="s">
        <v>2472</v>
      </c>
      <c r="D758" s="83" t="str">
        <f>Tabla8[[#This Row],[Numero Documento]]&amp;Tabla8[[#This Row],[PROG]]&amp;LEFT(Tabla8[[#This Row],[Tipo Empleado]],3)</f>
        <v>0011179264401PER</v>
      </c>
      <c r="E758" s="82" t="s">
        <v>1495</v>
      </c>
      <c r="F758" s="58" t="s">
        <v>882</v>
      </c>
      <c r="G758" s="82" t="s">
        <v>2535</v>
      </c>
      <c r="H758" s="82" t="s">
        <v>930</v>
      </c>
      <c r="I758" s="59" t="s">
        <v>1424</v>
      </c>
      <c r="J758" s="58" t="s">
        <v>2537</v>
      </c>
      <c r="K758" s="85" t="str">
        <f t="shared" si="11"/>
        <v>M</v>
      </c>
      <c r="L758">
        <v>360</v>
      </c>
    </row>
    <row r="759" spans="1:12">
      <c r="A759" s="77" t="s">
        <v>2383</v>
      </c>
      <c r="B759" s="83" t="str">
        <f>_xlfn.XLOOKUP(Tabla8[[#This Row],[Codigo Area Liquidacion]],TBLAREA[PLANTA],TBLAREA[PROG])</f>
        <v>01</v>
      </c>
      <c r="C759" s="58" t="s">
        <v>2472</v>
      </c>
      <c r="D759" s="83" t="str">
        <f>Tabla8[[#This Row],[Numero Documento]]&amp;Tabla8[[#This Row],[PROG]]&amp;LEFT(Tabla8[[#This Row],[Tipo Empleado]],3)</f>
        <v>0011179903701PER</v>
      </c>
      <c r="E759" s="82" t="s">
        <v>1496</v>
      </c>
      <c r="F759" s="58" t="s">
        <v>882</v>
      </c>
      <c r="G759" s="82" t="s">
        <v>2535</v>
      </c>
      <c r="H759" s="82" t="s">
        <v>930</v>
      </c>
      <c r="I759" s="59" t="s">
        <v>1424</v>
      </c>
      <c r="J759" s="58" t="s">
        <v>2537</v>
      </c>
      <c r="K759" s="85" t="str">
        <f t="shared" si="11"/>
        <v>M</v>
      </c>
      <c r="L759">
        <v>361</v>
      </c>
    </row>
    <row r="760" spans="1:12">
      <c r="A760" s="77" t="s">
        <v>2426</v>
      </c>
      <c r="B760" s="83" t="str">
        <f>_xlfn.XLOOKUP(Tabla8[[#This Row],[Codigo Area Liquidacion]],TBLAREA[PLANTA],TBLAREA[PROG])</f>
        <v>01</v>
      </c>
      <c r="C760" s="58" t="s">
        <v>2472</v>
      </c>
      <c r="D760" s="83" t="str">
        <f>Tabla8[[#This Row],[Numero Documento]]&amp;Tabla8[[#This Row],[PROG]]&amp;LEFT(Tabla8[[#This Row],[Tipo Empleado]],3)</f>
        <v>0011180810101PER</v>
      </c>
      <c r="E760" s="82" t="s">
        <v>1405</v>
      </c>
      <c r="F760" s="58" t="s">
        <v>882</v>
      </c>
      <c r="G760" s="82" t="s">
        <v>2535</v>
      </c>
      <c r="H760" s="82" t="s">
        <v>930</v>
      </c>
      <c r="I760" s="59" t="s">
        <v>1424</v>
      </c>
      <c r="J760" s="58" t="s">
        <v>2538</v>
      </c>
      <c r="K760" s="85" t="str">
        <f t="shared" si="11"/>
        <v>F</v>
      </c>
      <c r="L760">
        <v>363</v>
      </c>
    </row>
    <row r="761" spans="1:12">
      <c r="A761" s="77" t="s">
        <v>2439</v>
      </c>
      <c r="B761" s="83" t="str">
        <f>_xlfn.XLOOKUP(Tabla8[[#This Row],[Codigo Area Liquidacion]],TBLAREA[PLANTA],TBLAREA[PROG])</f>
        <v>01</v>
      </c>
      <c r="C761" s="58" t="s">
        <v>2472</v>
      </c>
      <c r="D761" s="83" t="str">
        <f>Tabla8[[#This Row],[Numero Documento]]&amp;Tabla8[[#This Row],[PROG]]&amp;LEFT(Tabla8[[#This Row],[Tipo Empleado]],3)</f>
        <v>0011202637201PER</v>
      </c>
      <c r="E761" s="82" t="s">
        <v>927</v>
      </c>
      <c r="F761" s="58" t="s">
        <v>882</v>
      </c>
      <c r="G761" s="82" t="s">
        <v>2535</v>
      </c>
      <c r="H761" s="82" t="s">
        <v>930</v>
      </c>
      <c r="I761" s="59" t="s">
        <v>1424</v>
      </c>
      <c r="J761" s="58" t="s">
        <v>2537</v>
      </c>
      <c r="K761" s="85" t="str">
        <f t="shared" si="11"/>
        <v>M</v>
      </c>
      <c r="L761">
        <v>367</v>
      </c>
    </row>
    <row r="762" spans="1:12">
      <c r="A762" s="77" t="s">
        <v>2374</v>
      </c>
      <c r="B762" s="83" t="str">
        <f>_xlfn.XLOOKUP(Tabla8[[#This Row],[Codigo Area Liquidacion]],TBLAREA[PLANTA],TBLAREA[PROG])</f>
        <v>01</v>
      </c>
      <c r="C762" s="58" t="s">
        <v>2472</v>
      </c>
      <c r="D762" s="83" t="str">
        <f>Tabla8[[#This Row],[Numero Documento]]&amp;Tabla8[[#This Row],[PROG]]&amp;LEFT(Tabla8[[#This Row],[Tipo Empleado]],3)</f>
        <v>0011226788501PER</v>
      </c>
      <c r="E762" s="82" t="s">
        <v>1497</v>
      </c>
      <c r="F762" s="58" t="s">
        <v>882</v>
      </c>
      <c r="G762" s="82" t="s">
        <v>2535</v>
      </c>
      <c r="H762" s="82" t="s">
        <v>930</v>
      </c>
      <c r="I762" s="59" t="s">
        <v>1424</v>
      </c>
      <c r="J762" s="58" t="s">
        <v>2538</v>
      </c>
      <c r="K762" s="85" t="str">
        <f t="shared" si="11"/>
        <v>F</v>
      </c>
      <c r="L762">
        <v>369</v>
      </c>
    </row>
    <row r="763" spans="1:12">
      <c r="A763" s="77" t="s">
        <v>2413</v>
      </c>
      <c r="B763" s="83" t="str">
        <f>_xlfn.XLOOKUP(Tabla8[[#This Row],[Codigo Area Liquidacion]],TBLAREA[PLANTA],TBLAREA[PROG])</f>
        <v>01</v>
      </c>
      <c r="C763" s="58" t="s">
        <v>2472</v>
      </c>
      <c r="D763" s="83" t="str">
        <f>Tabla8[[#This Row],[Numero Documento]]&amp;Tabla8[[#This Row],[PROG]]&amp;LEFT(Tabla8[[#This Row],[Tipo Empleado]],3)</f>
        <v>0011233506201PER</v>
      </c>
      <c r="E763" s="82" t="s">
        <v>1498</v>
      </c>
      <c r="F763" s="58" t="s">
        <v>882</v>
      </c>
      <c r="G763" s="82" t="s">
        <v>2535</v>
      </c>
      <c r="H763" s="82" t="s">
        <v>930</v>
      </c>
      <c r="I763" s="59" t="s">
        <v>1424</v>
      </c>
      <c r="J763" s="58" t="s">
        <v>2537</v>
      </c>
      <c r="K763" s="85" t="str">
        <f t="shared" si="11"/>
        <v>M</v>
      </c>
      <c r="L763">
        <v>370</v>
      </c>
    </row>
    <row r="764" spans="1:12">
      <c r="A764" s="77" t="s">
        <v>1919</v>
      </c>
      <c r="B764" s="83" t="str">
        <f>_xlfn.XLOOKUP(Tabla8[[#This Row],[Codigo Area Liquidacion]],TBLAREA[PLANTA],TBLAREA[PROG])</f>
        <v>01</v>
      </c>
      <c r="C764" s="58" t="s">
        <v>11</v>
      </c>
      <c r="D764" s="83" t="str">
        <f>Tabla8[[#This Row],[Numero Documento]]&amp;Tabla8[[#This Row],[PROG]]&amp;LEFT(Tabla8[[#This Row],[Tipo Empleado]],3)</f>
        <v>0011239556101FIJ</v>
      </c>
      <c r="E764" s="82" t="s">
        <v>1632</v>
      </c>
      <c r="F764" s="58" t="s">
        <v>982</v>
      </c>
      <c r="G764" s="82" t="s">
        <v>2535</v>
      </c>
      <c r="H764" s="82" t="s">
        <v>930</v>
      </c>
      <c r="I764" s="59" t="s">
        <v>1424</v>
      </c>
      <c r="J764" s="58" t="s">
        <v>2537</v>
      </c>
      <c r="K764" s="85" t="str">
        <f t="shared" si="11"/>
        <v>M</v>
      </c>
      <c r="L764">
        <v>373</v>
      </c>
    </row>
    <row r="765" spans="1:12">
      <c r="A765" s="77" t="s">
        <v>2402</v>
      </c>
      <c r="B765" s="83" t="str">
        <f>_xlfn.XLOOKUP(Tabla8[[#This Row],[Codigo Area Liquidacion]],TBLAREA[PLANTA],TBLAREA[PROG])</f>
        <v>01</v>
      </c>
      <c r="C765" s="58" t="s">
        <v>2472</v>
      </c>
      <c r="D765" s="83" t="str">
        <f>Tabla8[[#This Row],[Numero Documento]]&amp;Tabla8[[#This Row],[PROG]]&amp;LEFT(Tabla8[[#This Row],[Tipo Empleado]],3)</f>
        <v>0011259722401PER</v>
      </c>
      <c r="E765" s="82" t="s">
        <v>1499</v>
      </c>
      <c r="F765" s="58" t="s">
        <v>882</v>
      </c>
      <c r="G765" s="82" t="s">
        <v>2535</v>
      </c>
      <c r="H765" s="82" t="s">
        <v>930</v>
      </c>
      <c r="I765" s="59" t="s">
        <v>1424</v>
      </c>
      <c r="J765" s="58" t="s">
        <v>2537</v>
      </c>
      <c r="K765" s="85" t="str">
        <f t="shared" si="11"/>
        <v>M</v>
      </c>
      <c r="L765">
        <v>375</v>
      </c>
    </row>
    <row r="766" spans="1:12">
      <c r="A766" s="77" t="s">
        <v>1814</v>
      </c>
      <c r="B766" s="83" t="str">
        <f>_xlfn.XLOOKUP(Tabla8[[#This Row],[Codigo Area Liquidacion]],TBLAREA[PLANTA],TBLAREA[PROG])</f>
        <v>01</v>
      </c>
      <c r="C766" s="58" t="s">
        <v>11</v>
      </c>
      <c r="D766" s="83" t="str">
        <f>Tabla8[[#This Row],[Numero Documento]]&amp;Tabla8[[#This Row],[PROG]]&amp;LEFT(Tabla8[[#This Row],[Tipo Empleado]],3)</f>
        <v>0011269176101FIJ</v>
      </c>
      <c r="E766" s="82" t="s">
        <v>1575</v>
      </c>
      <c r="F766" s="58" t="s">
        <v>355</v>
      </c>
      <c r="G766" s="82" t="s">
        <v>2535</v>
      </c>
      <c r="H766" s="82" t="s">
        <v>930</v>
      </c>
      <c r="I766" s="59" t="s">
        <v>1424</v>
      </c>
      <c r="J766" s="58" t="s">
        <v>2537</v>
      </c>
      <c r="K766" s="85" t="str">
        <f t="shared" si="11"/>
        <v>M</v>
      </c>
      <c r="L766">
        <v>378</v>
      </c>
    </row>
    <row r="767" spans="1:12">
      <c r="A767" s="77" t="s">
        <v>2228</v>
      </c>
      <c r="B767" s="83" t="str">
        <f>_xlfn.XLOOKUP(Tabla8[[#This Row],[Codigo Area Liquidacion]],TBLAREA[PLANTA],TBLAREA[PROG])</f>
        <v>01</v>
      </c>
      <c r="C767" s="58" t="s">
        <v>11</v>
      </c>
      <c r="D767" s="83" t="str">
        <f>Tabla8[[#This Row],[Numero Documento]]&amp;Tabla8[[#This Row],[PROG]]&amp;LEFT(Tabla8[[#This Row],[Tipo Empleado]],3)</f>
        <v>0011321675801FIJ</v>
      </c>
      <c r="E767" s="82" t="s">
        <v>1589</v>
      </c>
      <c r="F767" s="58" t="s">
        <v>637</v>
      </c>
      <c r="G767" s="82" t="s">
        <v>2535</v>
      </c>
      <c r="H767" s="82" t="s">
        <v>930</v>
      </c>
      <c r="I767" s="59" t="s">
        <v>1424</v>
      </c>
      <c r="J767" s="58" t="s">
        <v>2537</v>
      </c>
      <c r="K767" s="85" t="str">
        <f t="shared" si="11"/>
        <v>M</v>
      </c>
      <c r="L767">
        <v>397</v>
      </c>
    </row>
    <row r="768" spans="1:12">
      <c r="A768" s="77" t="s">
        <v>2895</v>
      </c>
      <c r="B768" s="83" t="str">
        <f>_xlfn.XLOOKUP(Tabla8[[#This Row],[Codigo Area Liquidacion]],TBLAREA[PLANTA],TBLAREA[PROG])</f>
        <v>01</v>
      </c>
      <c r="C768" s="58" t="s">
        <v>2464</v>
      </c>
      <c r="D768" s="83" t="str">
        <f>Tabla8[[#This Row],[Numero Documento]]&amp;Tabla8[[#This Row],[PROG]]&amp;LEFT(Tabla8[[#This Row],[Tipo Empleado]],3)</f>
        <v>0011374584801EMP</v>
      </c>
      <c r="E768" s="82" t="s">
        <v>2894</v>
      </c>
      <c r="F768" s="58" t="s">
        <v>100</v>
      </c>
      <c r="G768" s="82" t="s">
        <v>2535</v>
      </c>
      <c r="H768" s="82" t="s">
        <v>930</v>
      </c>
      <c r="I768" s="59" t="s">
        <v>1424</v>
      </c>
      <c r="J768" s="58" t="s">
        <v>2537</v>
      </c>
      <c r="K768" s="85" t="str">
        <f t="shared" si="11"/>
        <v>M</v>
      </c>
      <c r="L768">
        <v>407</v>
      </c>
    </row>
    <row r="769" spans="1:12">
      <c r="A769" s="77" t="s">
        <v>3140</v>
      </c>
      <c r="B769" s="83" t="str">
        <f>_xlfn.XLOOKUP(Tabla8[[#This Row],[Codigo Area Liquidacion]],TBLAREA[PLANTA],TBLAREA[PROG])</f>
        <v>01</v>
      </c>
      <c r="C769" s="58" t="s">
        <v>3168</v>
      </c>
      <c r="D769" s="83" t="str">
        <f>Tabla8[[#This Row],[Numero Documento]]&amp;Tabla8[[#This Row],[PROG]]&amp;LEFT(Tabla8[[#This Row],[Tipo Empleado]],3)</f>
        <v>0011381735701PER</v>
      </c>
      <c r="E769" s="82" t="s">
        <v>3153</v>
      </c>
      <c r="F769" s="58" t="s">
        <v>3154</v>
      </c>
      <c r="G769" s="82" t="s">
        <v>2535</v>
      </c>
      <c r="H769" s="82" t="s">
        <v>930</v>
      </c>
      <c r="I769" s="59" t="s">
        <v>1424</v>
      </c>
      <c r="J769" s="58" t="s">
        <v>2537</v>
      </c>
      <c r="K769" s="85" t="str">
        <f t="shared" si="11"/>
        <v>M</v>
      </c>
      <c r="L769">
        <v>409</v>
      </c>
    </row>
    <row r="770" spans="1:12">
      <c r="A770" s="77" t="s">
        <v>2459</v>
      </c>
      <c r="B770" s="83" t="str">
        <f>_xlfn.XLOOKUP(Tabla8[[#This Row],[Codigo Area Liquidacion]],TBLAREA[PLANTA],TBLAREA[PROG])</f>
        <v>01</v>
      </c>
      <c r="C770" s="58" t="s">
        <v>2472</v>
      </c>
      <c r="D770" s="83" t="str">
        <f>Tabla8[[#This Row],[Numero Documento]]&amp;Tabla8[[#This Row],[PROG]]&amp;LEFT(Tabla8[[#This Row],[Tipo Empleado]],3)</f>
        <v>0011426911101PER</v>
      </c>
      <c r="E770" s="82" t="s">
        <v>1645</v>
      </c>
      <c r="F770" s="58" t="s">
        <v>882</v>
      </c>
      <c r="G770" s="82" t="s">
        <v>2535</v>
      </c>
      <c r="H770" s="82" t="s">
        <v>930</v>
      </c>
      <c r="I770" s="59" t="s">
        <v>1424</v>
      </c>
      <c r="J770" s="58" t="s">
        <v>2538</v>
      </c>
      <c r="K770" s="85" t="str">
        <f t="shared" si="11"/>
        <v>F</v>
      </c>
      <c r="L770">
        <v>423</v>
      </c>
    </row>
    <row r="771" spans="1:12">
      <c r="A771" s="77" t="s">
        <v>1844</v>
      </c>
      <c r="B771" s="83" t="str">
        <f>_xlfn.XLOOKUP(Tabla8[[#This Row],[Codigo Area Liquidacion]],TBLAREA[PLANTA],TBLAREA[PROG])</f>
        <v>01</v>
      </c>
      <c r="C771" s="58" t="s">
        <v>11</v>
      </c>
      <c r="D771" s="83" t="str">
        <f>Tabla8[[#This Row],[Numero Documento]]&amp;Tabla8[[#This Row],[PROG]]&amp;LEFT(Tabla8[[#This Row],[Tipo Empleado]],3)</f>
        <v>0011429542101FIJ</v>
      </c>
      <c r="E771" s="82" t="s">
        <v>1501</v>
      </c>
      <c r="F771" s="58" t="s">
        <v>32</v>
      </c>
      <c r="G771" s="82" t="s">
        <v>2535</v>
      </c>
      <c r="H771" s="82" t="s">
        <v>930</v>
      </c>
      <c r="I771" s="59" t="s">
        <v>1424</v>
      </c>
      <c r="J771" s="58" t="s">
        <v>2538</v>
      </c>
      <c r="K771" s="85" t="str">
        <f t="shared" si="11"/>
        <v>F</v>
      </c>
      <c r="L771">
        <v>424</v>
      </c>
    </row>
    <row r="772" spans="1:12">
      <c r="A772" s="77" t="s">
        <v>2660</v>
      </c>
      <c r="B772" s="83" t="str">
        <f>_xlfn.XLOOKUP(Tabla8[[#This Row],[Codigo Area Liquidacion]],TBLAREA[PLANTA],TBLAREA[PROG])</f>
        <v>01</v>
      </c>
      <c r="C772" s="58" t="s">
        <v>11</v>
      </c>
      <c r="D772" s="83" t="str">
        <f>Tabla8[[#This Row],[Numero Documento]]&amp;Tabla8[[#This Row],[PROG]]&amp;LEFT(Tabla8[[#This Row],[Tipo Empleado]],3)</f>
        <v>0011485582801FIJ</v>
      </c>
      <c r="E772" s="82" t="s">
        <v>2632</v>
      </c>
      <c r="F772" s="58" t="s">
        <v>1355</v>
      </c>
      <c r="G772" s="82" t="s">
        <v>2535</v>
      </c>
      <c r="H772" s="82" t="s">
        <v>930</v>
      </c>
      <c r="I772" s="59" t="s">
        <v>1424</v>
      </c>
      <c r="J772" s="58" t="s">
        <v>2537</v>
      </c>
      <c r="K772" s="85" t="str">
        <f t="shared" ref="K772:K835" si="12">LEFT(J772,1)</f>
        <v>M</v>
      </c>
      <c r="L772">
        <v>434</v>
      </c>
    </row>
    <row r="773" spans="1:12">
      <c r="A773" s="77" t="s">
        <v>1734</v>
      </c>
      <c r="B773" s="83" t="str">
        <f>_xlfn.XLOOKUP(Tabla8[[#This Row],[Codigo Area Liquidacion]],TBLAREA[PLANTA],TBLAREA[PROG])</f>
        <v>01</v>
      </c>
      <c r="C773" s="58" t="s">
        <v>11</v>
      </c>
      <c r="D773" s="83" t="str">
        <f>Tabla8[[#This Row],[Numero Documento]]&amp;Tabla8[[#This Row],[PROG]]&amp;LEFT(Tabla8[[#This Row],[Tipo Empleado]],3)</f>
        <v>0011534458201FIJ</v>
      </c>
      <c r="E773" s="82" t="s">
        <v>636</v>
      </c>
      <c r="F773" s="58" t="s">
        <v>100</v>
      </c>
      <c r="G773" s="82" t="s">
        <v>2535</v>
      </c>
      <c r="H773" s="82" t="s">
        <v>930</v>
      </c>
      <c r="I773" s="59" t="s">
        <v>1424</v>
      </c>
      <c r="J773" s="58" t="s">
        <v>2538</v>
      </c>
      <c r="K773" s="85" t="str">
        <f t="shared" si="12"/>
        <v>F</v>
      </c>
      <c r="L773">
        <v>445</v>
      </c>
    </row>
    <row r="774" spans="1:12">
      <c r="A774" s="77" t="s">
        <v>3066</v>
      </c>
      <c r="B774" s="83" t="str">
        <f>_xlfn.XLOOKUP(Tabla8[[#This Row],[Codigo Area Liquidacion]],TBLAREA[PLANTA],TBLAREA[PROG])</f>
        <v>01</v>
      </c>
      <c r="C774" s="58" t="s">
        <v>11</v>
      </c>
      <c r="D774" s="83" t="str">
        <f>Tabla8[[#This Row],[Numero Documento]]&amp;Tabla8[[#This Row],[PROG]]&amp;LEFT(Tabla8[[#This Row],[Tipo Empleado]],3)</f>
        <v>0011542862501FIJ</v>
      </c>
      <c r="E774" s="82" t="s">
        <v>3086</v>
      </c>
      <c r="F774" s="58" t="s">
        <v>127</v>
      </c>
      <c r="G774" s="82" t="s">
        <v>2535</v>
      </c>
      <c r="H774" s="82" t="s">
        <v>930</v>
      </c>
      <c r="I774" s="59" t="s">
        <v>1424</v>
      </c>
      <c r="J774" s="58" t="s">
        <v>2537</v>
      </c>
      <c r="K774" s="85" t="str">
        <f t="shared" si="12"/>
        <v>M</v>
      </c>
      <c r="L774">
        <v>447</v>
      </c>
    </row>
    <row r="775" spans="1:12">
      <c r="A775" s="77" t="s">
        <v>1723</v>
      </c>
      <c r="B775" s="83" t="str">
        <f>_xlfn.XLOOKUP(Tabla8[[#This Row],[Codigo Area Liquidacion]],TBLAREA[PLANTA],TBLAREA[PROG])</f>
        <v>01</v>
      </c>
      <c r="C775" s="58" t="s">
        <v>11</v>
      </c>
      <c r="D775" s="83" t="str">
        <f>Tabla8[[#This Row],[Numero Documento]]&amp;Tabla8[[#This Row],[PROG]]&amp;LEFT(Tabla8[[#This Row],[Tipo Empleado]],3)</f>
        <v>0011581929401FIJ</v>
      </c>
      <c r="E775" s="82" t="s">
        <v>2553</v>
      </c>
      <c r="F775" s="58" t="s">
        <v>8</v>
      </c>
      <c r="G775" s="82" t="s">
        <v>2535</v>
      </c>
      <c r="H775" s="82" t="s">
        <v>930</v>
      </c>
      <c r="I775" s="59" t="s">
        <v>1424</v>
      </c>
      <c r="J775" s="58" t="s">
        <v>2538</v>
      </c>
      <c r="K775" s="85" t="str">
        <f t="shared" si="12"/>
        <v>F</v>
      </c>
      <c r="L775">
        <v>455</v>
      </c>
    </row>
    <row r="776" spans="1:12">
      <c r="A776" s="77" t="s">
        <v>1740</v>
      </c>
      <c r="B776" s="83" t="str">
        <f>_xlfn.XLOOKUP(Tabla8[[#This Row],[Codigo Area Liquidacion]],TBLAREA[PLANTA],TBLAREA[PROG])</f>
        <v>01</v>
      </c>
      <c r="C776" s="58" t="s">
        <v>11</v>
      </c>
      <c r="D776" s="83" t="str">
        <f>Tabla8[[#This Row],[Numero Documento]]&amp;Tabla8[[#This Row],[PROG]]&amp;LEFT(Tabla8[[#This Row],[Tipo Empleado]],3)</f>
        <v>0011594866301FIJ</v>
      </c>
      <c r="E776" s="82" t="s">
        <v>2555</v>
      </c>
      <c r="F776" s="58" t="s">
        <v>637</v>
      </c>
      <c r="G776" s="82" t="s">
        <v>2535</v>
      </c>
      <c r="H776" s="82" t="s">
        <v>930</v>
      </c>
      <c r="I776" s="59" t="s">
        <v>1424</v>
      </c>
      <c r="J776" s="58" t="s">
        <v>2537</v>
      </c>
      <c r="K776" s="85" t="str">
        <f t="shared" si="12"/>
        <v>M</v>
      </c>
      <c r="L776">
        <v>456</v>
      </c>
    </row>
    <row r="777" spans="1:12">
      <c r="A777" s="77" t="s">
        <v>2157</v>
      </c>
      <c r="B777" s="83" t="str">
        <f>_xlfn.XLOOKUP(Tabla8[[#This Row],[Codigo Area Liquidacion]],TBLAREA[PLANTA],TBLAREA[PROG])</f>
        <v>01</v>
      </c>
      <c r="C777" s="58" t="s">
        <v>11</v>
      </c>
      <c r="D777" s="83" t="str">
        <f>Tabla8[[#This Row],[Numero Documento]]&amp;Tabla8[[#This Row],[PROG]]&amp;LEFT(Tabla8[[#This Row],[Tipo Empleado]],3)</f>
        <v>0011643205501FIJ</v>
      </c>
      <c r="E777" s="82" t="s">
        <v>918</v>
      </c>
      <c r="F777" s="58" t="s">
        <v>637</v>
      </c>
      <c r="G777" s="82" t="s">
        <v>2535</v>
      </c>
      <c r="H777" s="82" t="s">
        <v>930</v>
      </c>
      <c r="I777" s="59" t="s">
        <v>1424</v>
      </c>
      <c r="J777" s="58" t="s">
        <v>2537</v>
      </c>
      <c r="K777" s="85" t="str">
        <f t="shared" si="12"/>
        <v>M</v>
      </c>
      <c r="L777">
        <v>465</v>
      </c>
    </row>
    <row r="778" spans="1:12">
      <c r="A778" s="77" t="s">
        <v>1935</v>
      </c>
      <c r="B778" s="83" t="str">
        <f>_xlfn.XLOOKUP(Tabla8[[#This Row],[Codigo Area Liquidacion]],TBLAREA[PLANTA],TBLAREA[PROG])</f>
        <v>01</v>
      </c>
      <c r="C778" s="58" t="s">
        <v>11</v>
      </c>
      <c r="D778" s="83" t="str">
        <f>Tabla8[[#This Row],[Numero Documento]]&amp;Tabla8[[#This Row],[PROG]]&amp;LEFT(Tabla8[[#This Row],[Tipo Empleado]],3)</f>
        <v>0011654524501FIJ</v>
      </c>
      <c r="E778" s="82" t="s">
        <v>663</v>
      </c>
      <c r="F778" s="58" t="s">
        <v>646</v>
      </c>
      <c r="G778" s="82" t="s">
        <v>2535</v>
      </c>
      <c r="H778" s="82" t="s">
        <v>930</v>
      </c>
      <c r="I778" s="59" t="s">
        <v>1424</v>
      </c>
      <c r="J778" s="58" t="s">
        <v>2538</v>
      </c>
      <c r="K778" s="85" t="str">
        <f t="shared" si="12"/>
        <v>F</v>
      </c>
      <c r="L778">
        <v>471</v>
      </c>
    </row>
    <row r="779" spans="1:12">
      <c r="A779" s="77" t="s">
        <v>2373</v>
      </c>
      <c r="B779" s="83" t="str">
        <f>_xlfn.XLOOKUP(Tabla8[[#This Row],[Codigo Area Liquidacion]],TBLAREA[PLANTA],TBLAREA[PROG])</f>
        <v>01</v>
      </c>
      <c r="C779" s="58" t="s">
        <v>2472</v>
      </c>
      <c r="D779" s="83" t="str">
        <f>Tabla8[[#This Row],[Numero Documento]]&amp;Tabla8[[#This Row],[PROG]]&amp;LEFT(Tabla8[[#This Row],[Tipo Empleado]],3)</f>
        <v>0011658907801PER</v>
      </c>
      <c r="E779" s="82" t="s">
        <v>1646</v>
      </c>
      <c r="F779" s="58" t="s">
        <v>882</v>
      </c>
      <c r="G779" s="82" t="s">
        <v>2535</v>
      </c>
      <c r="H779" s="82" t="s">
        <v>930</v>
      </c>
      <c r="I779" s="59" t="s">
        <v>1424</v>
      </c>
      <c r="J779" s="58" t="s">
        <v>2538</v>
      </c>
      <c r="K779" s="85" t="str">
        <f t="shared" si="12"/>
        <v>F</v>
      </c>
      <c r="L779">
        <v>472</v>
      </c>
    </row>
    <row r="780" spans="1:12">
      <c r="A780" s="77" t="s">
        <v>2356</v>
      </c>
      <c r="B780" s="83" t="str">
        <f>_xlfn.XLOOKUP(Tabla8[[#This Row],[Codigo Area Liquidacion]],TBLAREA[PLANTA],TBLAREA[PROG])</f>
        <v>01</v>
      </c>
      <c r="C780" s="58" t="s">
        <v>2472</v>
      </c>
      <c r="D780" s="83" t="str">
        <f>Tabla8[[#This Row],[Numero Documento]]&amp;Tabla8[[#This Row],[PROG]]&amp;LEFT(Tabla8[[#This Row],[Tipo Empleado]],3)</f>
        <v>0011666000201PER</v>
      </c>
      <c r="E780" s="82" t="s">
        <v>922</v>
      </c>
      <c r="F780" s="58" t="s">
        <v>882</v>
      </c>
      <c r="G780" s="82" t="s">
        <v>2535</v>
      </c>
      <c r="H780" s="82" t="s">
        <v>930</v>
      </c>
      <c r="I780" s="59" t="s">
        <v>1424</v>
      </c>
      <c r="J780" s="58" t="s">
        <v>2537</v>
      </c>
      <c r="K780" s="85" t="str">
        <f t="shared" si="12"/>
        <v>M</v>
      </c>
      <c r="L780">
        <v>474</v>
      </c>
    </row>
    <row r="781" spans="1:12">
      <c r="A781" s="77" t="s">
        <v>1081</v>
      </c>
      <c r="B781" s="83" t="str">
        <f>_xlfn.XLOOKUP(Tabla8[[#This Row],[Codigo Area Liquidacion]],TBLAREA[PLANTA],TBLAREA[PROG])</f>
        <v>01</v>
      </c>
      <c r="C781" s="58" t="s">
        <v>11</v>
      </c>
      <c r="D781" s="83" t="str">
        <f>Tabla8[[#This Row],[Numero Documento]]&amp;Tabla8[[#This Row],[PROG]]&amp;LEFT(Tabla8[[#This Row],[Tipo Empleado]],3)</f>
        <v>0011669775601FIJ</v>
      </c>
      <c r="E781" s="82" t="s">
        <v>203</v>
      </c>
      <c r="F781" s="58" t="s">
        <v>205</v>
      </c>
      <c r="G781" s="82" t="s">
        <v>2535</v>
      </c>
      <c r="H781" s="82" t="s">
        <v>930</v>
      </c>
      <c r="I781" s="59" t="s">
        <v>1424</v>
      </c>
      <c r="J781" s="58" t="s">
        <v>2538</v>
      </c>
      <c r="K781" s="85" t="str">
        <f t="shared" si="12"/>
        <v>F</v>
      </c>
      <c r="L781">
        <v>476</v>
      </c>
    </row>
    <row r="782" spans="1:12">
      <c r="A782" s="77" t="s">
        <v>3132</v>
      </c>
      <c r="B782" s="83" t="str">
        <f>_xlfn.XLOOKUP(Tabla8[[#This Row],[Codigo Area Liquidacion]],TBLAREA[PLANTA],TBLAREA[PROG])</f>
        <v>01</v>
      </c>
      <c r="C782" s="58" t="s">
        <v>3168</v>
      </c>
      <c r="D782" s="83" t="str">
        <f>Tabla8[[#This Row],[Numero Documento]]&amp;Tabla8[[#This Row],[PROG]]&amp;LEFT(Tabla8[[#This Row],[Tipo Empleado]],3)</f>
        <v>0011701859801PER</v>
      </c>
      <c r="E782" s="82" t="s">
        <v>3131</v>
      </c>
      <c r="F782" s="58" t="s">
        <v>3165</v>
      </c>
      <c r="G782" s="82" t="s">
        <v>2535</v>
      </c>
      <c r="H782" s="82" t="s">
        <v>930</v>
      </c>
      <c r="I782" s="59" t="s">
        <v>1424</v>
      </c>
      <c r="J782" s="58" t="s">
        <v>2538</v>
      </c>
      <c r="K782" s="85" t="str">
        <f t="shared" si="12"/>
        <v>F</v>
      </c>
      <c r="L782">
        <v>486</v>
      </c>
    </row>
    <row r="783" spans="1:12">
      <c r="A783" s="77" t="s">
        <v>2395</v>
      </c>
      <c r="B783" s="83" t="str">
        <f>_xlfn.XLOOKUP(Tabla8[[#This Row],[Codigo Area Liquidacion]],TBLAREA[PLANTA],TBLAREA[PROG])</f>
        <v>01</v>
      </c>
      <c r="C783" s="58" t="s">
        <v>2472</v>
      </c>
      <c r="D783" s="83" t="str">
        <f>Tabla8[[#This Row],[Numero Documento]]&amp;Tabla8[[#This Row],[PROG]]&amp;LEFT(Tabla8[[#This Row],[Tipo Empleado]],3)</f>
        <v>0011702710201PER</v>
      </c>
      <c r="E783" s="82" t="s">
        <v>3041</v>
      </c>
      <c r="F783" s="58" t="s">
        <v>882</v>
      </c>
      <c r="G783" s="82" t="s">
        <v>2535</v>
      </c>
      <c r="H783" s="82" t="s">
        <v>930</v>
      </c>
      <c r="I783" s="59" t="s">
        <v>1424</v>
      </c>
      <c r="J783" s="58" t="s">
        <v>2538</v>
      </c>
      <c r="K783" s="85" t="str">
        <f t="shared" si="12"/>
        <v>F</v>
      </c>
      <c r="L783">
        <v>488</v>
      </c>
    </row>
    <row r="784" spans="1:12">
      <c r="A784" s="77" t="s">
        <v>1952</v>
      </c>
      <c r="B784" s="83" t="str">
        <f>_xlfn.XLOOKUP(Tabla8[[#This Row],[Codigo Area Liquidacion]],TBLAREA[PLANTA],TBLAREA[PROG])</f>
        <v>01</v>
      </c>
      <c r="C784" s="58" t="s">
        <v>11</v>
      </c>
      <c r="D784" s="83" t="str">
        <f>Tabla8[[#This Row],[Numero Documento]]&amp;Tabla8[[#This Row],[PROG]]&amp;LEFT(Tabla8[[#This Row],[Tipo Empleado]],3)</f>
        <v>0011736732601FIJ</v>
      </c>
      <c r="E784" s="82" t="s">
        <v>911</v>
      </c>
      <c r="F784" s="58" t="s">
        <v>8</v>
      </c>
      <c r="G784" s="82" t="s">
        <v>2535</v>
      </c>
      <c r="H784" s="82" t="s">
        <v>930</v>
      </c>
      <c r="I784" s="59" t="s">
        <v>1424</v>
      </c>
      <c r="J784" s="58" t="s">
        <v>2537</v>
      </c>
      <c r="K784" s="85" t="str">
        <f t="shared" si="12"/>
        <v>M</v>
      </c>
      <c r="L784">
        <v>494</v>
      </c>
    </row>
    <row r="785" spans="1:12">
      <c r="A785" s="77" t="s">
        <v>2343</v>
      </c>
      <c r="B785" s="83" t="str">
        <f>_xlfn.XLOOKUP(Tabla8[[#This Row],[Codigo Area Liquidacion]],TBLAREA[PLANTA],TBLAREA[PROG])</f>
        <v>01</v>
      </c>
      <c r="C785" s="58" t="s">
        <v>2473</v>
      </c>
      <c r="D785" s="83" t="str">
        <f>Tabla8[[#This Row],[Numero Documento]]&amp;Tabla8[[#This Row],[PROG]]&amp;LEFT(Tabla8[[#This Row],[Tipo Empleado]],3)</f>
        <v>0011738850401TRA</v>
      </c>
      <c r="E785" s="82" t="s">
        <v>853</v>
      </c>
      <c r="F785" s="58" t="s">
        <v>694</v>
      </c>
      <c r="G785" s="82" t="s">
        <v>2535</v>
      </c>
      <c r="H785" s="82" t="s">
        <v>930</v>
      </c>
      <c r="I785" s="59" t="s">
        <v>1424</v>
      </c>
      <c r="J785" s="58" t="s">
        <v>2538</v>
      </c>
      <c r="K785" s="85" t="str">
        <f t="shared" si="12"/>
        <v>F</v>
      </c>
      <c r="L785">
        <v>495</v>
      </c>
    </row>
    <row r="786" spans="1:12">
      <c r="A786" s="77" t="s">
        <v>2687</v>
      </c>
      <c r="B786" s="83" t="str">
        <f>_xlfn.XLOOKUP(Tabla8[[#This Row],[Codigo Area Liquidacion]],TBLAREA[PLANTA],TBLAREA[PROG])</f>
        <v>01</v>
      </c>
      <c r="C786" s="58" t="s">
        <v>11</v>
      </c>
      <c r="D786" s="83" t="str">
        <f>Tabla8[[#This Row],[Numero Documento]]&amp;Tabla8[[#This Row],[PROG]]&amp;LEFT(Tabla8[[#This Row],[Tipo Empleado]],3)</f>
        <v>0011744866201FIJ</v>
      </c>
      <c r="E786" s="82" t="s">
        <v>2686</v>
      </c>
      <c r="F786" s="58" t="s">
        <v>1400</v>
      </c>
      <c r="G786" s="82" t="s">
        <v>2535</v>
      </c>
      <c r="H786" s="82" t="s">
        <v>930</v>
      </c>
      <c r="I786" s="59" t="s">
        <v>1424</v>
      </c>
      <c r="J786" s="58" t="s">
        <v>2538</v>
      </c>
      <c r="K786" s="85" t="str">
        <f t="shared" si="12"/>
        <v>F</v>
      </c>
      <c r="L786">
        <v>496</v>
      </c>
    </row>
    <row r="787" spans="1:12">
      <c r="A787" s="77" t="s">
        <v>2408</v>
      </c>
      <c r="B787" s="83" t="str">
        <f>_xlfn.XLOOKUP(Tabla8[[#This Row],[Codigo Area Liquidacion]],TBLAREA[PLANTA],TBLAREA[PROG])</f>
        <v>01</v>
      </c>
      <c r="C787" s="58" t="s">
        <v>2472</v>
      </c>
      <c r="D787" s="83" t="str">
        <f>Tabla8[[#This Row],[Numero Documento]]&amp;Tabla8[[#This Row],[PROG]]&amp;LEFT(Tabla8[[#This Row],[Tipo Empleado]],3)</f>
        <v>0011751558501PER</v>
      </c>
      <c r="E787" s="82" t="s">
        <v>1074</v>
      </c>
      <c r="F787" s="58" t="s">
        <v>882</v>
      </c>
      <c r="G787" s="82" t="s">
        <v>2535</v>
      </c>
      <c r="H787" s="82" t="s">
        <v>930</v>
      </c>
      <c r="I787" s="59" t="s">
        <v>1424</v>
      </c>
      <c r="J787" s="58" t="s">
        <v>2537</v>
      </c>
      <c r="K787" s="85" t="str">
        <f t="shared" si="12"/>
        <v>M</v>
      </c>
      <c r="L787">
        <v>498</v>
      </c>
    </row>
    <row r="788" spans="1:12">
      <c r="A788" s="77" t="s">
        <v>3130</v>
      </c>
      <c r="B788" s="83" t="str">
        <f>_xlfn.XLOOKUP(Tabla8[[#This Row],[Codigo Area Liquidacion]],TBLAREA[PLANTA],TBLAREA[PROG])</f>
        <v>01</v>
      </c>
      <c r="C788" s="58" t="s">
        <v>3168</v>
      </c>
      <c r="D788" s="83" t="str">
        <f>Tabla8[[#This Row],[Numero Documento]]&amp;Tabla8[[#This Row],[PROG]]&amp;LEFT(Tabla8[[#This Row],[Tipo Empleado]],3)</f>
        <v>0011776215301PER</v>
      </c>
      <c r="E788" s="82" t="s">
        <v>3129</v>
      </c>
      <c r="F788" s="58" t="s">
        <v>3162</v>
      </c>
      <c r="G788" s="82" t="s">
        <v>2535</v>
      </c>
      <c r="H788" s="82" t="s">
        <v>930</v>
      </c>
      <c r="I788" s="59" t="s">
        <v>1424</v>
      </c>
      <c r="J788" s="58" t="s">
        <v>2538</v>
      </c>
      <c r="K788" s="85" t="str">
        <f t="shared" si="12"/>
        <v>F</v>
      </c>
      <c r="L788">
        <v>507</v>
      </c>
    </row>
    <row r="789" spans="1:12">
      <c r="A789" s="77" t="s">
        <v>2375</v>
      </c>
      <c r="B789" s="83" t="str">
        <f>_xlfn.XLOOKUP(Tabla8[[#This Row],[Codigo Area Liquidacion]],TBLAREA[PLANTA],TBLAREA[PROG])</f>
        <v>01</v>
      </c>
      <c r="C789" s="58" t="s">
        <v>2472</v>
      </c>
      <c r="D789" s="83" t="str">
        <f>Tabla8[[#This Row],[Numero Documento]]&amp;Tabla8[[#This Row],[PROG]]&amp;LEFT(Tabla8[[#This Row],[Tipo Empleado]],3)</f>
        <v>0011782466401PER</v>
      </c>
      <c r="E789" s="82" t="s">
        <v>1503</v>
      </c>
      <c r="F789" s="58" t="s">
        <v>882</v>
      </c>
      <c r="G789" s="82" t="s">
        <v>2535</v>
      </c>
      <c r="H789" s="82" t="s">
        <v>930</v>
      </c>
      <c r="I789" s="59" t="s">
        <v>1424</v>
      </c>
      <c r="J789" s="58" t="s">
        <v>2537</v>
      </c>
      <c r="K789" s="85" t="str">
        <f t="shared" si="12"/>
        <v>M</v>
      </c>
      <c r="L789">
        <v>510</v>
      </c>
    </row>
    <row r="790" spans="1:12">
      <c r="A790" s="77" t="s">
        <v>2822</v>
      </c>
      <c r="B790" s="83" t="str">
        <f>_xlfn.XLOOKUP(Tabla8[[#This Row],[Codigo Area Liquidacion]],TBLAREA[PLANTA],TBLAREA[PROG])</f>
        <v>01</v>
      </c>
      <c r="C790" s="58" t="s">
        <v>2464</v>
      </c>
      <c r="D790" s="83" t="str">
        <f>Tabla8[[#This Row],[Numero Documento]]&amp;Tabla8[[#This Row],[PROG]]&amp;LEFT(Tabla8[[#This Row],[Tipo Empleado]],3)</f>
        <v>0011790322901EMP</v>
      </c>
      <c r="E790" s="82" t="s">
        <v>2821</v>
      </c>
      <c r="F790" s="58" t="s">
        <v>256</v>
      </c>
      <c r="G790" s="82" t="s">
        <v>2535</v>
      </c>
      <c r="H790" s="82" t="s">
        <v>930</v>
      </c>
      <c r="I790" s="59" t="s">
        <v>1424</v>
      </c>
      <c r="J790" s="58" t="s">
        <v>2537</v>
      </c>
      <c r="K790" s="85" t="str">
        <f t="shared" si="12"/>
        <v>M</v>
      </c>
      <c r="L790">
        <v>513</v>
      </c>
    </row>
    <row r="791" spans="1:12">
      <c r="A791" s="77" t="s">
        <v>2486</v>
      </c>
      <c r="B791" s="83" t="str">
        <f>_xlfn.XLOOKUP(Tabla8[[#This Row],[Codigo Area Liquidacion]],TBLAREA[PLANTA],TBLAREA[PROG])</f>
        <v>01</v>
      </c>
      <c r="C791" s="58" t="s">
        <v>2472</v>
      </c>
      <c r="D791" s="83" t="str">
        <f>Tabla8[[#This Row],[Numero Documento]]&amp;Tabla8[[#This Row],[PROG]]&amp;LEFT(Tabla8[[#This Row],[Tipo Empleado]],3)</f>
        <v>0011790788101PER</v>
      </c>
      <c r="E791" s="82" t="s">
        <v>3042</v>
      </c>
      <c r="F791" s="58" t="s">
        <v>882</v>
      </c>
      <c r="G791" s="82" t="s">
        <v>2535</v>
      </c>
      <c r="H791" s="82" t="s">
        <v>930</v>
      </c>
      <c r="I791" s="59" t="s">
        <v>1424</v>
      </c>
      <c r="J791" s="58" t="s">
        <v>2537</v>
      </c>
      <c r="K791" s="85" t="str">
        <f t="shared" si="12"/>
        <v>M</v>
      </c>
      <c r="L791">
        <v>515</v>
      </c>
    </row>
    <row r="792" spans="1:12">
      <c r="A792" s="77" t="s">
        <v>2403</v>
      </c>
      <c r="B792" s="83" t="str">
        <f>_xlfn.XLOOKUP(Tabla8[[#This Row],[Codigo Area Liquidacion]],TBLAREA[PLANTA],TBLAREA[PROG])</f>
        <v>01</v>
      </c>
      <c r="C792" s="58" t="s">
        <v>2472</v>
      </c>
      <c r="D792" s="83" t="str">
        <f>Tabla8[[#This Row],[Numero Documento]]&amp;Tabla8[[#This Row],[PROG]]&amp;LEFT(Tabla8[[#This Row],[Tipo Empleado]],3)</f>
        <v>0011801017201PER</v>
      </c>
      <c r="E792" s="82" t="s">
        <v>1504</v>
      </c>
      <c r="F792" s="58" t="s">
        <v>882</v>
      </c>
      <c r="G792" s="82" t="s">
        <v>2535</v>
      </c>
      <c r="H792" s="82" t="s">
        <v>930</v>
      </c>
      <c r="I792" s="59" t="s">
        <v>1424</v>
      </c>
      <c r="J792" s="58" t="s">
        <v>2537</v>
      </c>
      <c r="K792" s="85" t="str">
        <f t="shared" si="12"/>
        <v>M</v>
      </c>
      <c r="L792">
        <v>518</v>
      </c>
    </row>
    <row r="793" spans="1:12">
      <c r="A793" s="77" t="s">
        <v>3122</v>
      </c>
      <c r="B793" s="83" t="str">
        <f>_xlfn.XLOOKUP(Tabla8[[#This Row],[Codigo Area Liquidacion]],TBLAREA[PLANTA],TBLAREA[PROG])</f>
        <v>01</v>
      </c>
      <c r="C793" s="58" t="s">
        <v>3168</v>
      </c>
      <c r="D793" s="83" t="str">
        <f>Tabla8[[#This Row],[Numero Documento]]&amp;Tabla8[[#This Row],[PROG]]&amp;LEFT(Tabla8[[#This Row],[Tipo Empleado]],3)</f>
        <v>0011824362501PER</v>
      </c>
      <c r="E793" s="82" t="s">
        <v>3151</v>
      </c>
      <c r="F793" s="58" t="s">
        <v>3152</v>
      </c>
      <c r="G793" s="82" t="s">
        <v>2535</v>
      </c>
      <c r="H793" s="82" t="s">
        <v>930</v>
      </c>
      <c r="I793" s="59" t="s">
        <v>1424</v>
      </c>
      <c r="J793" s="58" t="s">
        <v>2538</v>
      </c>
      <c r="K793" s="85" t="str">
        <f t="shared" si="12"/>
        <v>F</v>
      </c>
      <c r="L793">
        <v>526</v>
      </c>
    </row>
    <row r="794" spans="1:12">
      <c r="A794" s="77" t="s">
        <v>2744</v>
      </c>
      <c r="B794" s="83" t="str">
        <f>_xlfn.XLOOKUP(Tabla8[[#This Row],[Codigo Area Liquidacion]],TBLAREA[PLANTA],TBLAREA[PROG])</f>
        <v>01</v>
      </c>
      <c r="C794" s="58" t="s">
        <v>11</v>
      </c>
      <c r="D794" s="83" t="str">
        <f>Tabla8[[#This Row],[Numero Documento]]&amp;Tabla8[[#This Row],[PROG]]&amp;LEFT(Tabla8[[#This Row],[Tipo Empleado]],3)</f>
        <v>0011844133601FIJ</v>
      </c>
      <c r="E794" s="82" t="s">
        <v>2743</v>
      </c>
      <c r="F794" s="58" t="s">
        <v>1400</v>
      </c>
      <c r="G794" s="82" t="s">
        <v>2535</v>
      </c>
      <c r="H794" s="82" t="s">
        <v>930</v>
      </c>
      <c r="I794" s="59" t="s">
        <v>1424</v>
      </c>
      <c r="J794" s="58" t="s">
        <v>2538</v>
      </c>
      <c r="K794" s="85" t="str">
        <f t="shared" si="12"/>
        <v>F</v>
      </c>
      <c r="L794">
        <v>534</v>
      </c>
    </row>
    <row r="795" spans="1:12">
      <c r="A795" s="80" t="s">
        <v>1879</v>
      </c>
      <c r="B795" s="83" t="str">
        <f>_xlfn.XLOOKUP(Tabla8[[#This Row],[Codigo Area Liquidacion]],TBLAREA[PLANTA],TBLAREA[PROG])</f>
        <v>01</v>
      </c>
      <c r="C795" s="58" t="s">
        <v>11</v>
      </c>
      <c r="D795" s="83" t="str">
        <f>Tabla8[[#This Row],[Numero Documento]]&amp;Tabla8[[#This Row],[PROG]]&amp;LEFT(Tabla8[[#This Row],[Tipo Empleado]],3)</f>
        <v>0011853481701FIJ</v>
      </c>
      <c r="E795" s="82" t="s">
        <v>1635</v>
      </c>
      <c r="F795" s="58" t="s">
        <v>10</v>
      </c>
      <c r="G795" s="82" t="s">
        <v>2535</v>
      </c>
      <c r="H795" s="82" t="s">
        <v>930</v>
      </c>
      <c r="I795" s="59" t="s">
        <v>1424</v>
      </c>
      <c r="J795" s="58" t="s">
        <v>2538</v>
      </c>
      <c r="K795" s="85" t="str">
        <f t="shared" si="12"/>
        <v>F</v>
      </c>
      <c r="L795">
        <v>538</v>
      </c>
    </row>
    <row r="796" spans="1:12">
      <c r="A796" s="80" t="s">
        <v>2260</v>
      </c>
      <c r="B796" s="83" t="str">
        <f>_xlfn.XLOOKUP(Tabla8[[#This Row],[Codigo Area Liquidacion]],TBLAREA[PLANTA],TBLAREA[PROG])</f>
        <v>01</v>
      </c>
      <c r="C796" s="58" t="s">
        <v>11</v>
      </c>
      <c r="D796" s="83" t="str">
        <f>Tabla8[[#This Row],[Numero Documento]]&amp;Tabla8[[#This Row],[PROG]]&amp;LEFT(Tabla8[[#This Row],[Tipo Empleado]],3)</f>
        <v>0011879475901FIJ</v>
      </c>
      <c r="E796" s="82" t="s">
        <v>1067</v>
      </c>
      <c r="F796" s="58" t="s">
        <v>32</v>
      </c>
      <c r="G796" s="82" t="s">
        <v>2535</v>
      </c>
      <c r="H796" s="82" t="s">
        <v>930</v>
      </c>
      <c r="I796" s="59" t="s">
        <v>1424</v>
      </c>
      <c r="J796" s="58" t="s">
        <v>2537</v>
      </c>
      <c r="K796" s="85" t="str">
        <f t="shared" si="12"/>
        <v>M</v>
      </c>
      <c r="L796">
        <v>544</v>
      </c>
    </row>
    <row r="797" spans="1:12">
      <c r="A797" s="77" t="s">
        <v>2425</v>
      </c>
      <c r="B797" s="83" t="str">
        <f>_xlfn.XLOOKUP(Tabla8[[#This Row],[Codigo Area Liquidacion]],TBLAREA[PLANTA],TBLAREA[PROG])</f>
        <v>01</v>
      </c>
      <c r="C797" s="58" t="s">
        <v>2472</v>
      </c>
      <c r="D797" s="83" t="str">
        <f>Tabla8[[#This Row],[Numero Documento]]&amp;Tabla8[[#This Row],[PROG]]&amp;LEFT(Tabla8[[#This Row],[Tipo Empleado]],3)</f>
        <v>0011881821001PER</v>
      </c>
      <c r="E797" s="82" t="s">
        <v>1612</v>
      </c>
      <c r="F797" s="58" t="s">
        <v>882</v>
      </c>
      <c r="G797" s="82" t="s">
        <v>2535</v>
      </c>
      <c r="H797" s="82" t="s">
        <v>930</v>
      </c>
      <c r="I797" s="59" t="s">
        <v>1424</v>
      </c>
      <c r="J797" s="58" t="s">
        <v>2537</v>
      </c>
      <c r="K797" s="85" t="str">
        <f t="shared" si="12"/>
        <v>M</v>
      </c>
      <c r="L797">
        <v>545</v>
      </c>
    </row>
    <row r="798" spans="1:12">
      <c r="A798" s="77" t="s">
        <v>2378</v>
      </c>
      <c r="B798" s="83" t="str">
        <f>_xlfn.XLOOKUP(Tabla8[[#This Row],[Codigo Area Liquidacion]],TBLAREA[PLANTA],TBLAREA[PROG])</f>
        <v>01</v>
      </c>
      <c r="C798" s="58" t="s">
        <v>2472</v>
      </c>
      <c r="D798" s="83" t="str">
        <f>Tabla8[[#This Row],[Numero Documento]]&amp;Tabla8[[#This Row],[PROG]]&amp;LEFT(Tabla8[[#This Row],[Tipo Empleado]],3)</f>
        <v>0011889626501PER</v>
      </c>
      <c r="E798" s="82" t="s">
        <v>3044</v>
      </c>
      <c r="F798" s="58" t="s">
        <v>882</v>
      </c>
      <c r="G798" s="82" t="s">
        <v>2535</v>
      </c>
      <c r="H798" s="82" t="s">
        <v>930</v>
      </c>
      <c r="I798" s="59" t="s">
        <v>1424</v>
      </c>
      <c r="J798" s="58" t="s">
        <v>2537</v>
      </c>
      <c r="K798" s="85" t="str">
        <f t="shared" si="12"/>
        <v>M</v>
      </c>
      <c r="L798">
        <v>549</v>
      </c>
    </row>
    <row r="799" spans="1:12">
      <c r="A799" s="77" t="s">
        <v>3219</v>
      </c>
      <c r="B799" s="83" t="str">
        <f>_xlfn.XLOOKUP(Tabla8[[#This Row],[Codigo Area Liquidacion]],TBLAREA[PLANTA],TBLAREA[PROG])</f>
        <v>01</v>
      </c>
      <c r="C799" s="58" t="s">
        <v>2472</v>
      </c>
      <c r="D799" s="83" t="str">
        <f>Tabla8[[#This Row],[Numero Documento]]&amp;Tabla8[[#This Row],[PROG]]&amp;LEFT(Tabla8[[#This Row],[Tipo Empleado]],3)</f>
        <v>0011892821701PER</v>
      </c>
      <c r="E799" s="82" t="s">
        <v>3218</v>
      </c>
      <c r="F799" s="58" t="s">
        <v>882</v>
      </c>
      <c r="G799" s="82" t="s">
        <v>2535</v>
      </c>
      <c r="H799" s="82" t="s">
        <v>930</v>
      </c>
      <c r="I799" s="59" t="s">
        <v>1424</v>
      </c>
      <c r="J799" s="58" t="s">
        <v>2537</v>
      </c>
      <c r="K799" s="85" t="str">
        <f t="shared" si="12"/>
        <v>M</v>
      </c>
      <c r="L799">
        <v>553</v>
      </c>
    </row>
    <row r="800" spans="1:12">
      <c r="A800" s="77" t="s">
        <v>3217</v>
      </c>
      <c r="B800" s="83" t="str">
        <f>_xlfn.XLOOKUP(Tabla8[[#This Row],[Codigo Area Liquidacion]],TBLAREA[PLANTA],TBLAREA[PROG])</f>
        <v>01</v>
      </c>
      <c r="C800" s="58" t="s">
        <v>2472</v>
      </c>
      <c r="D800" s="83" t="str">
        <f>Tabla8[[#This Row],[Numero Documento]]&amp;Tabla8[[#This Row],[PROG]]&amp;LEFT(Tabla8[[#This Row],[Tipo Empleado]],3)</f>
        <v>0011911573101PER</v>
      </c>
      <c r="E800" s="82" t="s">
        <v>3216</v>
      </c>
      <c r="F800" s="58" t="s">
        <v>882</v>
      </c>
      <c r="G800" s="82" t="s">
        <v>2535</v>
      </c>
      <c r="H800" s="82" t="s">
        <v>930</v>
      </c>
      <c r="I800" s="59" t="s">
        <v>1424</v>
      </c>
      <c r="J800" s="58" t="s">
        <v>2537</v>
      </c>
      <c r="K800" s="85" t="str">
        <f t="shared" si="12"/>
        <v>M</v>
      </c>
      <c r="L800">
        <v>559</v>
      </c>
    </row>
    <row r="801" spans="1:12">
      <c r="A801" s="77" t="s">
        <v>2754</v>
      </c>
      <c r="B801" s="83" t="str">
        <f>_xlfn.XLOOKUP(Tabla8[[#This Row],[Codigo Area Liquidacion]],TBLAREA[PLANTA],TBLAREA[PROG])</f>
        <v>01</v>
      </c>
      <c r="C801" s="58" t="s">
        <v>11</v>
      </c>
      <c r="D801" s="83" t="str">
        <f>Tabla8[[#This Row],[Numero Documento]]&amp;Tabla8[[#This Row],[PROG]]&amp;LEFT(Tabla8[[#This Row],[Tipo Empleado]],3)</f>
        <v>0011923091001FIJ</v>
      </c>
      <c r="E801" s="82" t="s">
        <v>2753</v>
      </c>
      <c r="F801" s="58" t="s">
        <v>32</v>
      </c>
      <c r="G801" s="82" t="s">
        <v>2535</v>
      </c>
      <c r="H801" s="82" t="s">
        <v>930</v>
      </c>
      <c r="I801" s="59" t="s">
        <v>1424</v>
      </c>
      <c r="J801" s="58" t="s">
        <v>2538</v>
      </c>
      <c r="K801" s="85" t="str">
        <f t="shared" si="12"/>
        <v>F</v>
      </c>
      <c r="L801">
        <v>561</v>
      </c>
    </row>
    <row r="802" spans="1:12">
      <c r="A802" s="77" t="s">
        <v>2361</v>
      </c>
      <c r="B802" s="83" t="str">
        <f>_xlfn.XLOOKUP(Tabla8[[#This Row],[Codigo Area Liquidacion]],TBLAREA[PLANTA],TBLAREA[PROG])</f>
        <v>01</v>
      </c>
      <c r="C802" s="58" t="s">
        <v>2472</v>
      </c>
      <c r="D802" s="83" t="str">
        <f>Tabla8[[#This Row],[Numero Documento]]&amp;Tabla8[[#This Row],[PROG]]&amp;LEFT(Tabla8[[#This Row],[Tipo Empleado]],3)</f>
        <v>0011937910501PER</v>
      </c>
      <c r="E802" s="82" t="s">
        <v>1508</v>
      </c>
      <c r="F802" s="58" t="s">
        <v>882</v>
      </c>
      <c r="G802" s="82" t="s">
        <v>2535</v>
      </c>
      <c r="H802" s="82" t="s">
        <v>930</v>
      </c>
      <c r="I802" s="59" t="s">
        <v>1424</v>
      </c>
      <c r="J802" s="58" t="s">
        <v>2537</v>
      </c>
      <c r="K802" s="85" t="str">
        <f t="shared" si="12"/>
        <v>M</v>
      </c>
      <c r="L802">
        <v>565</v>
      </c>
    </row>
    <row r="803" spans="1:12">
      <c r="A803" s="77" t="s">
        <v>2665</v>
      </c>
      <c r="B803" s="83" t="str">
        <f>_xlfn.XLOOKUP(Tabla8[[#This Row],[Codigo Area Liquidacion]],TBLAREA[PLANTA],TBLAREA[PROG])</f>
        <v>01</v>
      </c>
      <c r="C803" s="58" t="s">
        <v>2472</v>
      </c>
      <c r="D803" s="83" t="str">
        <f>Tabla8[[#This Row],[Numero Documento]]&amp;Tabla8[[#This Row],[PROG]]&amp;LEFT(Tabla8[[#This Row],[Tipo Empleado]],3)</f>
        <v>0020095250501PER</v>
      </c>
      <c r="E803" s="82" t="s">
        <v>2637</v>
      </c>
      <c r="F803" s="58" t="s">
        <v>882</v>
      </c>
      <c r="G803" s="82" t="s">
        <v>2535</v>
      </c>
      <c r="H803" s="82" t="s">
        <v>930</v>
      </c>
      <c r="I803" s="59" t="s">
        <v>1424</v>
      </c>
      <c r="J803" s="58" t="s">
        <v>2537</v>
      </c>
      <c r="K803" s="85" t="str">
        <f t="shared" si="12"/>
        <v>M</v>
      </c>
      <c r="L803">
        <v>577</v>
      </c>
    </row>
    <row r="804" spans="1:12">
      <c r="A804" s="77" t="s">
        <v>2666</v>
      </c>
      <c r="B804" s="83" t="str">
        <f>_xlfn.XLOOKUP(Tabla8[[#This Row],[Codigo Area Liquidacion]],TBLAREA[PLANTA],TBLAREA[PROG])</f>
        <v>01</v>
      </c>
      <c r="C804" s="58" t="s">
        <v>2472</v>
      </c>
      <c r="D804" s="83" t="str">
        <f>Tabla8[[#This Row],[Numero Documento]]&amp;Tabla8[[#This Row],[PROG]]&amp;LEFT(Tabla8[[#This Row],[Tipo Empleado]],3)</f>
        <v>0020150502101PER</v>
      </c>
      <c r="E804" s="82" t="s">
        <v>2638</v>
      </c>
      <c r="F804" s="58" t="s">
        <v>882</v>
      </c>
      <c r="G804" s="82" t="s">
        <v>2535</v>
      </c>
      <c r="H804" s="82" t="s">
        <v>930</v>
      </c>
      <c r="I804" s="59" t="s">
        <v>1424</v>
      </c>
      <c r="J804" s="58" t="s">
        <v>2537</v>
      </c>
      <c r="K804" s="85" t="str">
        <f t="shared" si="12"/>
        <v>M</v>
      </c>
      <c r="L804">
        <v>581</v>
      </c>
    </row>
    <row r="805" spans="1:12">
      <c r="A805" s="77" t="s">
        <v>1927</v>
      </c>
      <c r="B805" s="83" t="str">
        <f>_xlfn.XLOOKUP(Tabla8[[#This Row],[Codigo Area Liquidacion]],TBLAREA[PLANTA],TBLAREA[PROG])</f>
        <v>01</v>
      </c>
      <c r="C805" s="58" t="s">
        <v>11</v>
      </c>
      <c r="D805" s="83" t="str">
        <f>Tabla8[[#This Row],[Numero Documento]]&amp;Tabla8[[#This Row],[PROG]]&amp;LEFT(Tabla8[[#This Row],[Tipo Empleado]],3)</f>
        <v>0040012856701FIJ</v>
      </c>
      <c r="E805" s="82" t="s">
        <v>1636</v>
      </c>
      <c r="F805" s="58" t="s">
        <v>55</v>
      </c>
      <c r="G805" s="82" t="s">
        <v>2535</v>
      </c>
      <c r="H805" s="82" t="s">
        <v>930</v>
      </c>
      <c r="I805" s="59" t="s">
        <v>1424</v>
      </c>
      <c r="J805" s="58" t="s">
        <v>2538</v>
      </c>
      <c r="K805" s="85" t="str">
        <f t="shared" si="12"/>
        <v>F</v>
      </c>
      <c r="L805">
        <v>588</v>
      </c>
    </row>
    <row r="806" spans="1:12">
      <c r="A806" s="77" t="s">
        <v>2364</v>
      </c>
      <c r="B806" s="83" t="str">
        <f>_xlfn.XLOOKUP(Tabla8[[#This Row],[Codigo Area Liquidacion]],TBLAREA[PLANTA],TBLAREA[PROG])</f>
        <v>01</v>
      </c>
      <c r="C806" s="58" t="s">
        <v>2472</v>
      </c>
      <c r="D806" s="83" t="str">
        <f>Tabla8[[#This Row],[Numero Documento]]&amp;Tabla8[[#This Row],[PROG]]&amp;LEFT(Tabla8[[#This Row],[Tipo Empleado]],3)</f>
        <v>0050046701401PER</v>
      </c>
      <c r="E806" s="82" t="s">
        <v>1510</v>
      </c>
      <c r="F806" s="58" t="s">
        <v>882</v>
      </c>
      <c r="G806" s="82" t="s">
        <v>2535</v>
      </c>
      <c r="H806" s="82" t="s">
        <v>930</v>
      </c>
      <c r="I806" s="59" t="s">
        <v>1424</v>
      </c>
      <c r="J806" s="58" t="s">
        <v>2538</v>
      </c>
      <c r="K806" s="85" t="str">
        <f t="shared" si="12"/>
        <v>F</v>
      </c>
      <c r="L806">
        <v>589</v>
      </c>
    </row>
    <row r="807" spans="1:12">
      <c r="A807" s="77" t="s">
        <v>2427</v>
      </c>
      <c r="B807" s="83" t="str">
        <f>_xlfn.XLOOKUP(Tabla8[[#This Row],[Codigo Area Liquidacion]],TBLAREA[PLANTA],TBLAREA[PROG])</f>
        <v>01</v>
      </c>
      <c r="C807" s="58" t="s">
        <v>2472</v>
      </c>
      <c r="D807" s="83" t="str">
        <f>Tabla8[[#This Row],[Numero Documento]]&amp;Tabla8[[#This Row],[PROG]]&amp;LEFT(Tabla8[[#This Row],[Tipo Empleado]],3)</f>
        <v>0050047280801PER</v>
      </c>
      <c r="E807" s="82" t="s">
        <v>1511</v>
      </c>
      <c r="F807" s="58" t="s">
        <v>882</v>
      </c>
      <c r="G807" s="82" t="s">
        <v>2535</v>
      </c>
      <c r="H807" s="82" t="s">
        <v>930</v>
      </c>
      <c r="I807" s="59" t="s">
        <v>1424</v>
      </c>
      <c r="J807" s="58" t="s">
        <v>2538</v>
      </c>
      <c r="K807" s="85" t="str">
        <f t="shared" si="12"/>
        <v>F</v>
      </c>
      <c r="L807">
        <v>590</v>
      </c>
    </row>
    <row r="808" spans="1:12">
      <c r="A808" s="77" t="s">
        <v>2431</v>
      </c>
      <c r="B808" s="83" t="str">
        <f>_xlfn.XLOOKUP(Tabla8[[#This Row],[Codigo Area Liquidacion]],TBLAREA[PLANTA],TBLAREA[PROG])</f>
        <v>01</v>
      </c>
      <c r="C808" s="58" t="s">
        <v>2472</v>
      </c>
      <c r="D808" s="83" t="str">
        <f>Tabla8[[#This Row],[Numero Documento]]&amp;Tabla8[[#This Row],[PROG]]&amp;LEFT(Tabla8[[#This Row],[Tipo Empleado]],3)</f>
        <v>0080022786001PER</v>
      </c>
      <c r="E808" s="82" t="s">
        <v>1512</v>
      </c>
      <c r="F808" s="58" t="s">
        <v>882</v>
      </c>
      <c r="G808" s="82" t="s">
        <v>2535</v>
      </c>
      <c r="H808" s="82" t="s">
        <v>930</v>
      </c>
      <c r="I808" s="59" t="s">
        <v>1424</v>
      </c>
      <c r="J808" s="58" t="s">
        <v>2537</v>
      </c>
      <c r="K808" s="85" t="str">
        <f t="shared" si="12"/>
        <v>M</v>
      </c>
      <c r="L808">
        <v>592</v>
      </c>
    </row>
    <row r="809" spans="1:12">
      <c r="A809" s="77" t="s">
        <v>3221</v>
      </c>
      <c r="B809" s="83" t="str">
        <f>_xlfn.XLOOKUP(Tabla8[[#This Row],[Codigo Area Liquidacion]],TBLAREA[PLANTA],TBLAREA[PROG])</f>
        <v>01</v>
      </c>
      <c r="C809" s="58" t="s">
        <v>2472</v>
      </c>
      <c r="D809" s="83" t="str">
        <f>Tabla8[[#This Row],[Numero Documento]]&amp;Tabla8[[#This Row],[PROG]]&amp;LEFT(Tabla8[[#This Row],[Tipo Empleado]],3)</f>
        <v>0080024281001PER</v>
      </c>
      <c r="E809" s="82" t="s">
        <v>3220</v>
      </c>
      <c r="F809" s="58" t="s">
        <v>882</v>
      </c>
      <c r="G809" s="82" t="s">
        <v>2535</v>
      </c>
      <c r="H809" s="82" t="s">
        <v>930</v>
      </c>
      <c r="I809" s="59" t="s">
        <v>1424</v>
      </c>
      <c r="J809" s="58" t="s">
        <v>2537</v>
      </c>
      <c r="K809" s="85" t="str">
        <f t="shared" si="12"/>
        <v>M</v>
      </c>
      <c r="L809">
        <v>593</v>
      </c>
    </row>
    <row r="810" spans="1:12">
      <c r="A810" s="77" t="s">
        <v>2399</v>
      </c>
      <c r="B810" s="83" t="str">
        <f>_xlfn.XLOOKUP(Tabla8[[#This Row],[Codigo Area Liquidacion]],TBLAREA[PLANTA],TBLAREA[PROG])</f>
        <v>01</v>
      </c>
      <c r="C810" s="58" t="s">
        <v>2472</v>
      </c>
      <c r="D810" s="83" t="str">
        <f>Tabla8[[#This Row],[Numero Documento]]&amp;Tabla8[[#This Row],[PROG]]&amp;LEFT(Tabla8[[#This Row],[Tipo Empleado]],3)</f>
        <v>0080032966601PER</v>
      </c>
      <c r="E810" s="82" t="s">
        <v>966</v>
      </c>
      <c r="F810" s="58" t="s">
        <v>882</v>
      </c>
      <c r="G810" s="82" t="s">
        <v>2535</v>
      </c>
      <c r="H810" s="82" t="s">
        <v>930</v>
      </c>
      <c r="I810" s="59" t="s">
        <v>1424</v>
      </c>
      <c r="J810" s="58" t="s">
        <v>2538</v>
      </c>
      <c r="K810" s="85" t="str">
        <f t="shared" si="12"/>
        <v>F</v>
      </c>
      <c r="L810">
        <v>595</v>
      </c>
    </row>
    <row r="811" spans="1:12">
      <c r="A811" s="77" t="s">
        <v>2450</v>
      </c>
      <c r="B811" s="83" t="str">
        <f>_xlfn.XLOOKUP(Tabla8[[#This Row],[Codigo Area Liquidacion]],TBLAREA[PLANTA],TBLAREA[PROG])</f>
        <v>01</v>
      </c>
      <c r="C811" s="58" t="s">
        <v>2472</v>
      </c>
      <c r="D811" s="83" t="str">
        <f>Tabla8[[#This Row],[Numero Documento]]&amp;Tabla8[[#This Row],[PROG]]&amp;LEFT(Tabla8[[#This Row],[Tipo Empleado]],3)</f>
        <v>0100102593901PER</v>
      </c>
      <c r="E811" s="82" t="s">
        <v>1007</v>
      </c>
      <c r="F811" s="58" t="s">
        <v>882</v>
      </c>
      <c r="G811" s="82" t="s">
        <v>2535</v>
      </c>
      <c r="H811" s="82" t="s">
        <v>930</v>
      </c>
      <c r="I811" s="59" t="s">
        <v>1424</v>
      </c>
      <c r="J811" s="58" t="s">
        <v>2537</v>
      </c>
      <c r="K811" s="85" t="str">
        <f t="shared" si="12"/>
        <v>M</v>
      </c>
      <c r="L811">
        <v>601</v>
      </c>
    </row>
    <row r="812" spans="1:12">
      <c r="A812" s="77" t="s">
        <v>2409</v>
      </c>
      <c r="B812" s="83" t="str">
        <f>_xlfn.XLOOKUP(Tabla8[[#This Row],[Codigo Area Liquidacion]],TBLAREA[PLANTA],TBLAREA[PROG])</f>
        <v>01</v>
      </c>
      <c r="C812" s="58" t="s">
        <v>2472</v>
      </c>
      <c r="D812" s="83" t="str">
        <f>Tabla8[[#This Row],[Numero Documento]]&amp;Tabla8[[#This Row],[PROG]]&amp;LEFT(Tabla8[[#This Row],[Tipo Empleado]],3)</f>
        <v>0100117383801PER</v>
      </c>
      <c r="E812" s="82" t="s">
        <v>1513</v>
      </c>
      <c r="F812" s="58" t="s">
        <v>882</v>
      </c>
      <c r="G812" s="82" t="s">
        <v>2535</v>
      </c>
      <c r="H812" s="82" t="s">
        <v>930</v>
      </c>
      <c r="I812" s="59" t="s">
        <v>1424</v>
      </c>
      <c r="J812" s="58" t="s">
        <v>2537</v>
      </c>
      <c r="K812" s="85" t="str">
        <f t="shared" si="12"/>
        <v>M</v>
      </c>
      <c r="L812">
        <v>607</v>
      </c>
    </row>
    <row r="813" spans="1:12">
      <c r="A813" s="77" t="s">
        <v>1776</v>
      </c>
      <c r="B813" s="83" t="str">
        <f>_xlfn.XLOOKUP(Tabla8[[#This Row],[Codigo Area Liquidacion]],TBLAREA[PLANTA],TBLAREA[PROG])</f>
        <v>01</v>
      </c>
      <c r="C813" s="58" t="s">
        <v>11</v>
      </c>
      <c r="D813" s="83" t="str">
        <f>Tabla8[[#This Row],[Numero Documento]]&amp;Tabla8[[#This Row],[PROG]]&amp;LEFT(Tabla8[[#This Row],[Tipo Empleado]],3)</f>
        <v>0110021388101FIJ</v>
      </c>
      <c r="E813" s="82" t="s">
        <v>641</v>
      </c>
      <c r="F813" s="58" t="s">
        <v>642</v>
      </c>
      <c r="G813" s="82" t="s">
        <v>2535</v>
      </c>
      <c r="H813" s="82" t="s">
        <v>930</v>
      </c>
      <c r="I813" s="59" t="s">
        <v>1424</v>
      </c>
      <c r="J813" s="58" t="s">
        <v>2537</v>
      </c>
      <c r="K813" s="85" t="str">
        <f t="shared" si="12"/>
        <v>M</v>
      </c>
      <c r="L813">
        <v>610</v>
      </c>
    </row>
    <row r="814" spans="1:12">
      <c r="A814" s="79" t="s">
        <v>2432</v>
      </c>
      <c r="B814" s="84" t="str">
        <f>_xlfn.XLOOKUP(Tabla8[[#This Row],[Codigo Area Liquidacion]],TBLAREA[PLANTA],TBLAREA[PROG])</f>
        <v>01</v>
      </c>
      <c r="C814" s="58" t="s">
        <v>2472</v>
      </c>
      <c r="D814" s="83" t="str">
        <f>Tabla8[[#This Row],[Numero Documento]]&amp;Tabla8[[#This Row],[PROG]]&amp;LEFT(Tabla8[[#This Row],[Tipo Empleado]],3)</f>
        <v>0110029348701PER</v>
      </c>
      <c r="E814" s="82" t="s">
        <v>1647</v>
      </c>
      <c r="F814" s="58" t="s">
        <v>882</v>
      </c>
      <c r="G814" s="82" t="s">
        <v>2535</v>
      </c>
      <c r="H814" s="82" t="s">
        <v>930</v>
      </c>
      <c r="I814" s="59" t="s">
        <v>1424</v>
      </c>
      <c r="J814" s="58" t="s">
        <v>2537</v>
      </c>
      <c r="K814" s="85" t="str">
        <f t="shared" si="12"/>
        <v>M</v>
      </c>
      <c r="L814">
        <v>611</v>
      </c>
    </row>
    <row r="815" spans="1:12">
      <c r="A815" s="77" t="s">
        <v>2487</v>
      </c>
      <c r="B815" s="83" t="str">
        <f>_xlfn.XLOOKUP(Tabla8[[#This Row],[Codigo Area Liquidacion]],TBLAREA[PLANTA],TBLAREA[PROG])</f>
        <v>01</v>
      </c>
      <c r="C815" s="58" t="s">
        <v>2472</v>
      </c>
      <c r="D815" s="83" t="str">
        <f>Tabla8[[#This Row],[Numero Documento]]&amp;Tabla8[[#This Row],[PROG]]&amp;LEFT(Tabla8[[#This Row],[Tipo Empleado]],3)</f>
        <v>0110032055301PER</v>
      </c>
      <c r="E815" s="82" t="s">
        <v>2498</v>
      </c>
      <c r="F815" s="58" t="s">
        <v>882</v>
      </c>
      <c r="G815" s="82" t="s">
        <v>2535</v>
      </c>
      <c r="H815" s="82" t="s">
        <v>930</v>
      </c>
      <c r="I815" s="59" t="s">
        <v>1424</v>
      </c>
      <c r="J815" s="58" t="s">
        <v>2537</v>
      </c>
      <c r="K815" s="85" t="str">
        <f t="shared" si="12"/>
        <v>M</v>
      </c>
      <c r="L815">
        <v>612</v>
      </c>
    </row>
    <row r="816" spans="1:12">
      <c r="A816" s="77" t="s">
        <v>2380</v>
      </c>
      <c r="B816" s="83" t="str">
        <f>_xlfn.XLOOKUP(Tabla8[[#This Row],[Codigo Area Liquidacion]],TBLAREA[PLANTA],TBLAREA[PROG])</f>
        <v>01</v>
      </c>
      <c r="C816" s="58" t="s">
        <v>2472</v>
      </c>
      <c r="D816" s="83" t="str">
        <f>Tabla8[[#This Row],[Numero Documento]]&amp;Tabla8[[#This Row],[PROG]]&amp;LEFT(Tabla8[[#This Row],[Tipo Empleado]],3)</f>
        <v>0110034908101PER</v>
      </c>
      <c r="E816" s="82" t="s">
        <v>1397</v>
      </c>
      <c r="F816" s="58" t="s">
        <v>882</v>
      </c>
      <c r="G816" s="82" t="s">
        <v>2535</v>
      </c>
      <c r="H816" s="82" t="s">
        <v>930</v>
      </c>
      <c r="I816" s="59" t="s">
        <v>1424</v>
      </c>
      <c r="J816" s="58" t="s">
        <v>2537</v>
      </c>
      <c r="K816" s="85" t="str">
        <f t="shared" si="12"/>
        <v>M</v>
      </c>
      <c r="L816">
        <v>614</v>
      </c>
    </row>
    <row r="817" spans="1:12">
      <c r="A817" s="80" t="s">
        <v>2429</v>
      </c>
      <c r="B817" s="83" t="str">
        <f>_xlfn.XLOOKUP(Tabla8[[#This Row],[Codigo Area Liquidacion]],TBLAREA[PLANTA],TBLAREA[PROG])</f>
        <v>01</v>
      </c>
      <c r="C817" s="58" t="s">
        <v>2472</v>
      </c>
      <c r="D817" s="83" t="str">
        <f>Tabla8[[#This Row],[Numero Documento]]&amp;Tabla8[[#This Row],[PROG]]&amp;LEFT(Tabla8[[#This Row],[Tipo Empleado]],3)</f>
        <v>0110036485801PER</v>
      </c>
      <c r="E817" s="82" t="s">
        <v>1514</v>
      </c>
      <c r="F817" s="58" t="s">
        <v>882</v>
      </c>
      <c r="G817" s="82" t="s">
        <v>2535</v>
      </c>
      <c r="H817" s="82" t="s">
        <v>930</v>
      </c>
      <c r="I817" s="59" t="s">
        <v>1424</v>
      </c>
      <c r="J817" s="58" t="s">
        <v>2537</v>
      </c>
      <c r="K817" s="85" t="str">
        <f t="shared" si="12"/>
        <v>M</v>
      </c>
      <c r="L817">
        <v>615</v>
      </c>
    </row>
    <row r="818" spans="1:12">
      <c r="A818" s="77" t="s">
        <v>2667</v>
      </c>
      <c r="B818" s="83" t="str">
        <f>_xlfn.XLOOKUP(Tabla8[[#This Row],[Codigo Area Liquidacion]],TBLAREA[PLANTA],TBLAREA[PROG])</f>
        <v>01</v>
      </c>
      <c r="C818" s="58" t="s">
        <v>2472</v>
      </c>
      <c r="D818" s="83" t="str">
        <f>Tabla8[[#This Row],[Numero Documento]]&amp;Tabla8[[#This Row],[PROG]]&amp;LEFT(Tabla8[[#This Row],[Tipo Empleado]],3)</f>
        <v>0110039393101PER</v>
      </c>
      <c r="E818" s="82" t="s">
        <v>2639</v>
      </c>
      <c r="F818" s="58" t="s">
        <v>882</v>
      </c>
      <c r="G818" s="82" t="s">
        <v>2535</v>
      </c>
      <c r="H818" s="82" t="s">
        <v>930</v>
      </c>
      <c r="I818" s="59" t="s">
        <v>1424</v>
      </c>
      <c r="J818" s="58" t="s">
        <v>2537</v>
      </c>
      <c r="K818" s="85" t="str">
        <f t="shared" si="12"/>
        <v>M</v>
      </c>
      <c r="L818">
        <v>616</v>
      </c>
    </row>
    <row r="819" spans="1:12">
      <c r="A819" s="77" t="s">
        <v>2362</v>
      </c>
      <c r="B819" s="83" t="str">
        <f>_xlfn.XLOOKUP(Tabla8[[#This Row],[Codigo Area Liquidacion]],TBLAREA[PLANTA],TBLAREA[PROG])</f>
        <v>01</v>
      </c>
      <c r="C819" s="58" t="s">
        <v>2472</v>
      </c>
      <c r="D819" s="83" t="str">
        <f>Tabla8[[#This Row],[Numero Documento]]&amp;Tabla8[[#This Row],[PROG]]&amp;LEFT(Tabla8[[#This Row],[Tipo Empleado]],3)</f>
        <v>0110042861201PER</v>
      </c>
      <c r="E819" s="82" t="s">
        <v>1515</v>
      </c>
      <c r="F819" s="58" t="s">
        <v>882</v>
      </c>
      <c r="G819" s="82" t="s">
        <v>2535</v>
      </c>
      <c r="H819" s="82" t="s">
        <v>930</v>
      </c>
      <c r="I819" s="59" t="s">
        <v>1424</v>
      </c>
      <c r="J819" s="58" t="s">
        <v>2537</v>
      </c>
      <c r="K819" s="85" t="str">
        <f t="shared" si="12"/>
        <v>M</v>
      </c>
      <c r="L819">
        <v>618</v>
      </c>
    </row>
    <row r="820" spans="1:12">
      <c r="A820" s="77" t="s">
        <v>2422</v>
      </c>
      <c r="B820" s="83" t="str">
        <f>_xlfn.XLOOKUP(Tabla8[[#This Row],[Codigo Area Liquidacion]],TBLAREA[PLANTA],TBLAREA[PROG])</f>
        <v>01</v>
      </c>
      <c r="C820" s="58" t="s">
        <v>2472</v>
      </c>
      <c r="D820" s="83" t="str">
        <f>Tabla8[[#This Row],[Numero Documento]]&amp;Tabla8[[#This Row],[PROG]]&amp;LEFT(Tabla8[[#This Row],[Tipo Empleado]],3)</f>
        <v>0120082004901PER</v>
      </c>
      <c r="E820" s="82" t="s">
        <v>1516</v>
      </c>
      <c r="F820" s="58" t="s">
        <v>882</v>
      </c>
      <c r="G820" s="82" t="s">
        <v>2535</v>
      </c>
      <c r="H820" s="82" t="s">
        <v>930</v>
      </c>
      <c r="I820" s="59" t="s">
        <v>1424</v>
      </c>
      <c r="J820" s="58" t="s">
        <v>2537</v>
      </c>
      <c r="K820" s="85" t="str">
        <f t="shared" si="12"/>
        <v>M</v>
      </c>
      <c r="L820">
        <v>624</v>
      </c>
    </row>
    <row r="821" spans="1:12">
      <c r="A821" s="77" t="s">
        <v>2611</v>
      </c>
      <c r="B821" s="83" t="str">
        <f>_xlfn.XLOOKUP(Tabla8[[#This Row],[Codigo Area Liquidacion]],TBLAREA[PLANTA],TBLAREA[PROG])</f>
        <v>01</v>
      </c>
      <c r="C821" s="58" t="s">
        <v>2472</v>
      </c>
      <c r="D821" s="83" t="str">
        <f>Tabla8[[#This Row],[Numero Documento]]&amp;Tabla8[[#This Row],[PROG]]&amp;LEFT(Tabla8[[#This Row],[Tipo Empleado]],3)</f>
        <v>0120094555601PER</v>
      </c>
      <c r="E821" s="82" t="s">
        <v>2597</v>
      </c>
      <c r="F821" s="58" t="s">
        <v>882</v>
      </c>
      <c r="G821" s="82" t="s">
        <v>2535</v>
      </c>
      <c r="H821" s="82" t="s">
        <v>930</v>
      </c>
      <c r="I821" s="59" t="s">
        <v>1424</v>
      </c>
      <c r="J821" s="58" t="s">
        <v>2537</v>
      </c>
      <c r="K821" s="85" t="str">
        <f t="shared" si="12"/>
        <v>M</v>
      </c>
      <c r="L821">
        <v>629</v>
      </c>
    </row>
    <row r="822" spans="1:12">
      <c r="A822" s="77" t="s">
        <v>2344</v>
      </c>
      <c r="B822" s="83" t="str">
        <f>_xlfn.XLOOKUP(Tabla8[[#This Row],[Codigo Area Liquidacion]],TBLAREA[PLANTA],TBLAREA[PROG])</f>
        <v>01</v>
      </c>
      <c r="C822" s="58" t="s">
        <v>2473</v>
      </c>
      <c r="D822" s="83" t="str">
        <f>Tabla8[[#This Row],[Numero Documento]]&amp;Tabla8[[#This Row],[PROG]]&amp;LEFT(Tabla8[[#This Row],[Tipo Empleado]],3)</f>
        <v>0130006496901TRA</v>
      </c>
      <c r="E822" s="82" t="s">
        <v>854</v>
      </c>
      <c r="F822" s="58" t="s">
        <v>385</v>
      </c>
      <c r="G822" s="82" t="s">
        <v>2535</v>
      </c>
      <c r="H822" s="82" t="s">
        <v>930</v>
      </c>
      <c r="I822" s="59" t="s">
        <v>1424</v>
      </c>
      <c r="J822" s="58" t="s">
        <v>2537</v>
      </c>
      <c r="K822" s="85" t="str">
        <f t="shared" si="12"/>
        <v>M</v>
      </c>
      <c r="L822">
        <v>632</v>
      </c>
    </row>
    <row r="823" spans="1:12">
      <c r="A823" s="77" t="s">
        <v>1086</v>
      </c>
      <c r="B823" s="83" t="str">
        <f>_xlfn.XLOOKUP(Tabla8[[#This Row],[Codigo Area Liquidacion]],TBLAREA[PLANTA],TBLAREA[PROG])</f>
        <v>01</v>
      </c>
      <c r="C823" s="58" t="s">
        <v>11</v>
      </c>
      <c r="D823" s="83" t="str">
        <f>Tabla8[[#This Row],[Numero Documento]]&amp;Tabla8[[#This Row],[PROG]]&amp;LEFT(Tabla8[[#This Row],[Tipo Empleado]],3)</f>
        <v>0130012482101FIJ</v>
      </c>
      <c r="E823" s="82" t="s">
        <v>633</v>
      </c>
      <c r="F823" s="58" t="s">
        <v>8</v>
      </c>
      <c r="G823" s="82" t="s">
        <v>2535</v>
      </c>
      <c r="H823" s="82" t="s">
        <v>930</v>
      </c>
      <c r="I823" s="59" t="s">
        <v>1424</v>
      </c>
      <c r="J823" s="58" t="s">
        <v>2537</v>
      </c>
      <c r="K823" s="85" t="str">
        <f t="shared" si="12"/>
        <v>M</v>
      </c>
      <c r="L823">
        <v>634</v>
      </c>
    </row>
    <row r="824" spans="1:12">
      <c r="A824" s="77" t="s">
        <v>2488</v>
      </c>
      <c r="B824" s="83" t="str">
        <f>_xlfn.XLOOKUP(Tabla8[[#This Row],[Codigo Area Liquidacion]],TBLAREA[PLANTA],TBLAREA[PROG])</f>
        <v>01</v>
      </c>
      <c r="C824" s="58" t="s">
        <v>2472</v>
      </c>
      <c r="D824" s="83" t="str">
        <f>Tabla8[[#This Row],[Numero Documento]]&amp;Tabla8[[#This Row],[PROG]]&amp;LEFT(Tabla8[[#This Row],[Tipo Empleado]],3)</f>
        <v>0160011657601PER</v>
      </c>
      <c r="E824" s="82" t="s">
        <v>2499</v>
      </c>
      <c r="F824" s="58" t="s">
        <v>882</v>
      </c>
      <c r="G824" s="82" t="s">
        <v>2535</v>
      </c>
      <c r="H824" s="82" t="s">
        <v>930</v>
      </c>
      <c r="I824" s="59" t="s">
        <v>1424</v>
      </c>
      <c r="J824" s="58" t="s">
        <v>2537</v>
      </c>
      <c r="K824" s="85" t="str">
        <f t="shared" si="12"/>
        <v>M</v>
      </c>
      <c r="L824">
        <v>641</v>
      </c>
    </row>
    <row r="825" spans="1:12">
      <c r="A825" s="77" t="s">
        <v>3150</v>
      </c>
      <c r="B825" s="83" t="str">
        <f>_xlfn.XLOOKUP(Tabla8[[#This Row],[Codigo Area Liquidacion]],TBLAREA[PLANTA],TBLAREA[PROG])</f>
        <v>01</v>
      </c>
      <c r="C825" s="58" t="s">
        <v>2472</v>
      </c>
      <c r="D825" s="83" t="str">
        <f>Tabla8[[#This Row],[Numero Documento]]&amp;Tabla8[[#This Row],[PROG]]&amp;LEFT(Tabla8[[#This Row],[Tipo Empleado]],3)</f>
        <v>0160014948601PER</v>
      </c>
      <c r="E825" s="82" t="s">
        <v>3167</v>
      </c>
      <c r="F825" s="58" t="s">
        <v>882</v>
      </c>
      <c r="G825" s="82" t="s">
        <v>2535</v>
      </c>
      <c r="H825" s="82" t="s">
        <v>930</v>
      </c>
      <c r="I825" s="59" t="s">
        <v>1424</v>
      </c>
      <c r="J825" s="58" t="s">
        <v>2538</v>
      </c>
      <c r="K825" s="85" t="str">
        <f t="shared" si="12"/>
        <v>F</v>
      </c>
      <c r="L825">
        <v>642</v>
      </c>
    </row>
    <row r="826" spans="1:12">
      <c r="A826" s="77" t="s">
        <v>2612</v>
      </c>
      <c r="B826" s="83" t="str">
        <f>_xlfn.XLOOKUP(Tabla8[[#This Row],[Codigo Area Liquidacion]],TBLAREA[PLANTA],TBLAREA[PROG])</f>
        <v>01</v>
      </c>
      <c r="C826" s="58" t="s">
        <v>2472</v>
      </c>
      <c r="D826" s="83" t="str">
        <f>Tabla8[[#This Row],[Numero Documento]]&amp;Tabla8[[#This Row],[PROG]]&amp;LEFT(Tabla8[[#This Row],[Tipo Empleado]],3)</f>
        <v>0160015037701PER</v>
      </c>
      <c r="E826" s="82" t="s">
        <v>2598</v>
      </c>
      <c r="F826" s="58" t="s">
        <v>882</v>
      </c>
      <c r="G826" s="82" t="s">
        <v>2535</v>
      </c>
      <c r="H826" s="82" t="s">
        <v>930</v>
      </c>
      <c r="I826" s="59" t="s">
        <v>1424</v>
      </c>
      <c r="J826" s="58" t="s">
        <v>2537</v>
      </c>
      <c r="K826" s="85" t="str">
        <f t="shared" si="12"/>
        <v>M</v>
      </c>
      <c r="L826">
        <v>643</v>
      </c>
    </row>
    <row r="827" spans="1:12">
      <c r="A827" s="77" t="s">
        <v>2446</v>
      </c>
      <c r="B827" s="83" t="str">
        <f>_xlfn.XLOOKUP(Tabla8[[#This Row],[Codigo Area Liquidacion]],TBLAREA[PLANTA],TBLAREA[PROG])</f>
        <v>01</v>
      </c>
      <c r="C827" s="58" t="s">
        <v>2472</v>
      </c>
      <c r="D827" s="83" t="str">
        <f>Tabla8[[#This Row],[Numero Documento]]&amp;Tabla8[[#This Row],[PROG]]&amp;LEFT(Tabla8[[#This Row],[Tipo Empleado]],3)</f>
        <v>0160015361101PER</v>
      </c>
      <c r="E827" s="82" t="s">
        <v>964</v>
      </c>
      <c r="F827" s="58" t="s">
        <v>882</v>
      </c>
      <c r="G827" s="82" t="s">
        <v>2535</v>
      </c>
      <c r="H827" s="82" t="s">
        <v>930</v>
      </c>
      <c r="I827" s="59" t="s">
        <v>1424</v>
      </c>
      <c r="J827" s="58" t="s">
        <v>2537</v>
      </c>
      <c r="K827" s="85" t="str">
        <f t="shared" si="12"/>
        <v>M</v>
      </c>
      <c r="L827">
        <v>644</v>
      </c>
    </row>
    <row r="828" spans="1:12">
      <c r="A828" s="77" t="s">
        <v>2368</v>
      </c>
      <c r="B828" s="83" t="str">
        <f>_xlfn.XLOOKUP(Tabla8[[#This Row],[Codigo Area Liquidacion]],TBLAREA[PLANTA],TBLAREA[PROG])</f>
        <v>01</v>
      </c>
      <c r="C828" s="58" t="s">
        <v>2472</v>
      </c>
      <c r="D828" s="83" t="str">
        <f>Tabla8[[#This Row],[Numero Documento]]&amp;Tabla8[[#This Row],[PROG]]&amp;LEFT(Tabla8[[#This Row],[Tipo Empleado]],3)</f>
        <v>0160015390001PER</v>
      </c>
      <c r="E828" s="82" t="s">
        <v>883</v>
      </c>
      <c r="F828" s="58" t="s">
        <v>882</v>
      </c>
      <c r="G828" s="82" t="s">
        <v>2535</v>
      </c>
      <c r="H828" s="82" t="s">
        <v>930</v>
      </c>
      <c r="I828" s="59" t="s">
        <v>1424</v>
      </c>
      <c r="J828" s="58" t="s">
        <v>2537</v>
      </c>
      <c r="K828" s="85" t="str">
        <f t="shared" si="12"/>
        <v>M</v>
      </c>
      <c r="L828">
        <v>645</v>
      </c>
    </row>
    <row r="829" spans="1:12">
      <c r="A829" s="77" t="s">
        <v>2424</v>
      </c>
      <c r="B829" s="83" t="str">
        <f>_xlfn.XLOOKUP(Tabla8[[#This Row],[Codigo Area Liquidacion]],TBLAREA[PLANTA],TBLAREA[PROG])</f>
        <v>01</v>
      </c>
      <c r="C829" s="58" t="s">
        <v>2472</v>
      </c>
      <c r="D829" s="83" t="str">
        <f>Tabla8[[#This Row],[Numero Documento]]&amp;Tabla8[[#This Row],[PROG]]&amp;LEFT(Tabla8[[#This Row],[Tipo Empleado]],3)</f>
        <v>0160016905401PER</v>
      </c>
      <c r="E829" s="82" t="s">
        <v>886</v>
      </c>
      <c r="F829" s="58" t="s">
        <v>882</v>
      </c>
      <c r="G829" s="82" t="s">
        <v>2535</v>
      </c>
      <c r="H829" s="82" t="s">
        <v>930</v>
      </c>
      <c r="I829" s="59" t="s">
        <v>1424</v>
      </c>
      <c r="J829" s="58" t="s">
        <v>2537</v>
      </c>
      <c r="K829" s="85" t="str">
        <f t="shared" si="12"/>
        <v>M</v>
      </c>
      <c r="L829">
        <v>646</v>
      </c>
    </row>
    <row r="830" spans="1:12">
      <c r="A830" s="77" t="s">
        <v>2359</v>
      </c>
      <c r="B830" s="83" t="str">
        <f>_xlfn.XLOOKUP(Tabla8[[#This Row],[Codigo Area Liquidacion]],TBLAREA[PLANTA],TBLAREA[PROG])</f>
        <v>01</v>
      </c>
      <c r="C830" s="58" t="s">
        <v>2472</v>
      </c>
      <c r="D830" s="83" t="str">
        <f>Tabla8[[#This Row],[Numero Documento]]&amp;Tabla8[[#This Row],[PROG]]&amp;LEFT(Tabla8[[#This Row],[Tipo Empleado]],3)</f>
        <v>0160017104301PER</v>
      </c>
      <c r="E830" s="82" t="s">
        <v>923</v>
      </c>
      <c r="F830" s="58" t="s">
        <v>882</v>
      </c>
      <c r="G830" s="82" t="s">
        <v>2535</v>
      </c>
      <c r="H830" s="82" t="s">
        <v>930</v>
      </c>
      <c r="I830" s="59" t="s">
        <v>1424</v>
      </c>
      <c r="J830" s="58" t="s">
        <v>2537</v>
      </c>
      <c r="K830" s="85" t="str">
        <f t="shared" si="12"/>
        <v>M</v>
      </c>
      <c r="L830">
        <v>647</v>
      </c>
    </row>
    <row r="831" spans="1:12">
      <c r="A831" s="77" t="s">
        <v>2369</v>
      </c>
      <c r="B831" s="83" t="str">
        <f>_xlfn.XLOOKUP(Tabla8[[#This Row],[Codigo Area Liquidacion]],TBLAREA[PLANTA],TBLAREA[PROG])</f>
        <v>01</v>
      </c>
      <c r="C831" s="58" t="s">
        <v>2472</v>
      </c>
      <c r="D831" s="83" t="str">
        <f>Tabla8[[#This Row],[Numero Documento]]&amp;Tabla8[[#This Row],[PROG]]&amp;LEFT(Tabla8[[#This Row],[Tipo Empleado]],3)</f>
        <v>0160017215701PER</v>
      </c>
      <c r="E831" s="82" t="s">
        <v>1518</v>
      </c>
      <c r="F831" s="58" t="s">
        <v>882</v>
      </c>
      <c r="G831" s="82" t="s">
        <v>2535</v>
      </c>
      <c r="H831" s="82" t="s">
        <v>930</v>
      </c>
      <c r="I831" s="59" t="s">
        <v>1424</v>
      </c>
      <c r="J831" s="58" t="s">
        <v>2537</v>
      </c>
      <c r="K831" s="85" t="str">
        <f t="shared" si="12"/>
        <v>M</v>
      </c>
      <c r="L831">
        <v>648</v>
      </c>
    </row>
    <row r="832" spans="1:12">
      <c r="A832" s="77" t="s">
        <v>2377</v>
      </c>
      <c r="B832" s="83" t="str">
        <f>_xlfn.XLOOKUP(Tabla8[[#This Row],[Codigo Area Liquidacion]],TBLAREA[PLANTA],TBLAREA[PROG])</f>
        <v>01</v>
      </c>
      <c r="C832" s="58" t="s">
        <v>2472</v>
      </c>
      <c r="D832" s="83" t="str">
        <f>Tabla8[[#This Row],[Numero Documento]]&amp;Tabla8[[#This Row],[PROG]]&amp;LEFT(Tabla8[[#This Row],[Tipo Empleado]],3)</f>
        <v>0160017941801PER</v>
      </c>
      <c r="E832" s="82" t="s">
        <v>884</v>
      </c>
      <c r="F832" s="58" t="s">
        <v>882</v>
      </c>
      <c r="G832" s="82" t="s">
        <v>2535</v>
      </c>
      <c r="H832" s="82" t="s">
        <v>930</v>
      </c>
      <c r="I832" s="59" t="s">
        <v>1424</v>
      </c>
      <c r="J832" s="58" t="s">
        <v>2537</v>
      </c>
      <c r="K832" s="85" t="str">
        <f t="shared" si="12"/>
        <v>M</v>
      </c>
      <c r="L832">
        <v>650</v>
      </c>
    </row>
    <row r="833" spans="1:12">
      <c r="A833" s="77" t="s">
        <v>2527</v>
      </c>
      <c r="B833" s="83" t="str">
        <f>_xlfn.XLOOKUP(Tabla8[[#This Row],[Codigo Area Liquidacion]],TBLAREA[PLANTA],TBLAREA[PROG])</f>
        <v>01</v>
      </c>
      <c r="C833" s="58" t="s">
        <v>2472</v>
      </c>
      <c r="D833" s="83" t="str">
        <f>Tabla8[[#This Row],[Numero Documento]]&amp;Tabla8[[#This Row],[PROG]]&amp;LEFT(Tabla8[[#This Row],[Tipo Empleado]],3)</f>
        <v>0160018152101PER</v>
      </c>
      <c r="E833" s="82" t="s">
        <v>2526</v>
      </c>
      <c r="F833" s="58" t="s">
        <v>882</v>
      </c>
      <c r="G833" s="82" t="s">
        <v>2535</v>
      </c>
      <c r="H833" s="82" t="s">
        <v>930</v>
      </c>
      <c r="I833" s="59" t="s">
        <v>1424</v>
      </c>
      <c r="J833" s="58" t="s">
        <v>2537</v>
      </c>
      <c r="K833" s="85" t="str">
        <f t="shared" si="12"/>
        <v>M</v>
      </c>
      <c r="L833">
        <v>651</v>
      </c>
    </row>
    <row r="834" spans="1:12">
      <c r="A834" s="80" t="s">
        <v>1815</v>
      </c>
      <c r="B834" s="83" t="str">
        <f>_xlfn.XLOOKUP(Tabla8[[#This Row],[Codigo Area Liquidacion]],TBLAREA[PLANTA],TBLAREA[PROG])</f>
        <v>01</v>
      </c>
      <c r="C834" s="58" t="s">
        <v>11</v>
      </c>
      <c r="D834" s="83" t="str">
        <f>Tabla8[[#This Row],[Numero Documento]]&amp;Tabla8[[#This Row],[PROG]]&amp;LEFT(Tabla8[[#This Row],[Tipo Empleado]],3)</f>
        <v>0160018835101FIJ</v>
      </c>
      <c r="E834" s="82" t="s">
        <v>1011</v>
      </c>
      <c r="F834" s="58" t="s">
        <v>127</v>
      </c>
      <c r="G834" s="82" t="s">
        <v>2535</v>
      </c>
      <c r="H834" s="82" t="s">
        <v>930</v>
      </c>
      <c r="I834" s="59" t="s">
        <v>1424</v>
      </c>
      <c r="J834" s="58" t="s">
        <v>2537</v>
      </c>
      <c r="K834" s="85" t="str">
        <f t="shared" si="12"/>
        <v>M</v>
      </c>
      <c r="L834">
        <v>652</v>
      </c>
    </row>
    <row r="835" spans="1:12">
      <c r="A835" s="77" t="s">
        <v>2453</v>
      </c>
      <c r="B835" s="83" t="str">
        <f>_xlfn.XLOOKUP(Tabla8[[#This Row],[Codigo Area Liquidacion]],TBLAREA[PLANTA],TBLAREA[PROG])</f>
        <v>01</v>
      </c>
      <c r="C835" s="58" t="s">
        <v>2472</v>
      </c>
      <c r="D835" s="83" t="str">
        <f>Tabla8[[#This Row],[Numero Documento]]&amp;Tabla8[[#This Row],[PROG]]&amp;LEFT(Tabla8[[#This Row],[Tipo Empleado]],3)</f>
        <v>0160019768301PER</v>
      </c>
      <c r="E835" s="82" t="s">
        <v>950</v>
      </c>
      <c r="F835" s="58" t="s">
        <v>882</v>
      </c>
      <c r="G835" s="82" t="s">
        <v>2535</v>
      </c>
      <c r="H835" s="82" t="s">
        <v>930</v>
      </c>
      <c r="I835" s="59" t="s">
        <v>1424</v>
      </c>
      <c r="J835" s="58" t="s">
        <v>2537</v>
      </c>
      <c r="K835" s="85" t="str">
        <f t="shared" si="12"/>
        <v>M</v>
      </c>
      <c r="L835">
        <v>653</v>
      </c>
    </row>
    <row r="836" spans="1:12">
      <c r="A836" s="77" t="s">
        <v>2423</v>
      </c>
      <c r="B836" s="83" t="str">
        <f>_xlfn.XLOOKUP(Tabla8[[#This Row],[Codigo Area Liquidacion]],TBLAREA[PLANTA],TBLAREA[PROG])</f>
        <v>01</v>
      </c>
      <c r="C836" s="58" t="s">
        <v>2472</v>
      </c>
      <c r="D836" s="83" t="str">
        <f>Tabla8[[#This Row],[Numero Documento]]&amp;Tabla8[[#This Row],[PROG]]&amp;LEFT(Tabla8[[#This Row],[Tipo Empleado]],3)</f>
        <v>0170018870701PER</v>
      </c>
      <c r="E836" s="82" t="s">
        <v>1075</v>
      </c>
      <c r="F836" s="58" t="s">
        <v>882</v>
      </c>
      <c r="G836" s="82" t="s">
        <v>2535</v>
      </c>
      <c r="H836" s="82" t="s">
        <v>930</v>
      </c>
      <c r="I836" s="59" t="s">
        <v>1424</v>
      </c>
      <c r="J836" s="58" t="s">
        <v>2537</v>
      </c>
      <c r="K836" s="85" t="str">
        <f t="shared" ref="K836:K899" si="13">LEFT(J836,1)</f>
        <v>M</v>
      </c>
      <c r="L836">
        <v>656</v>
      </c>
    </row>
    <row r="837" spans="1:12">
      <c r="A837" s="77" t="s">
        <v>2358</v>
      </c>
      <c r="B837" s="83" t="str">
        <f>_xlfn.XLOOKUP(Tabla8[[#This Row],[Codigo Area Liquidacion]],TBLAREA[PLANTA],TBLAREA[PROG])</f>
        <v>01</v>
      </c>
      <c r="C837" s="58" t="s">
        <v>2472</v>
      </c>
      <c r="D837" s="83" t="str">
        <f>Tabla8[[#This Row],[Numero Documento]]&amp;Tabla8[[#This Row],[PROG]]&amp;LEFT(Tabla8[[#This Row],[Tipo Empleado]],3)</f>
        <v>0180062388401PER</v>
      </c>
      <c r="E837" s="82" t="s">
        <v>1702</v>
      </c>
      <c r="F837" s="58" t="s">
        <v>882</v>
      </c>
      <c r="G837" s="82" t="s">
        <v>2535</v>
      </c>
      <c r="H837" s="82" t="s">
        <v>930</v>
      </c>
      <c r="I837" s="59" t="s">
        <v>1424</v>
      </c>
      <c r="J837" s="58" t="s">
        <v>2537</v>
      </c>
      <c r="K837" s="85" t="str">
        <f t="shared" si="13"/>
        <v>M</v>
      </c>
      <c r="L837">
        <v>663</v>
      </c>
    </row>
    <row r="838" spans="1:12">
      <c r="A838" s="77" t="s">
        <v>2668</v>
      </c>
      <c r="B838" s="83" t="str">
        <f>_xlfn.XLOOKUP(Tabla8[[#This Row],[Codigo Area Liquidacion]],TBLAREA[PLANTA],TBLAREA[PROG])</f>
        <v>01</v>
      </c>
      <c r="C838" s="58" t="s">
        <v>2472</v>
      </c>
      <c r="D838" s="83" t="str">
        <f>Tabla8[[#This Row],[Numero Documento]]&amp;Tabla8[[#This Row],[PROG]]&amp;LEFT(Tabla8[[#This Row],[Tipo Empleado]],3)</f>
        <v>0180077958701PER</v>
      </c>
      <c r="E838" s="82" t="s">
        <v>2640</v>
      </c>
      <c r="F838" s="58" t="s">
        <v>882</v>
      </c>
      <c r="G838" s="82" t="s">
        <v>2535</v>
      </c>
      <c r="H838" s="82" t="s">
        <v>930</v>
      </c>
      <c r="I838" s="59" t="s">
        <v>1424</v>
      </c>
      <c r="J838" s="58" t="s">
        <v>2537</v>
      </c>
      <c r="K838" s="85" t="str">
        <f t="shared" si="13"/>
        <v>M</v>
      </c>
      <c r="L838">
        <v>666</v>
      </c>
    </row>
    <row r="839" spans="1:12">
      <c r="A839" s="77" t="s">
        <v>3072</v>
      </c>
      <c r="B839" s="83" t="str">
        <f>_xlfn.XLOOKUP(Tabla8[[#This Row],[Codigo Area Liquidacion]],TBLAREA[PLANTA],TBLAREA[PROG])</f>
        <v>01</v>
      </c>
      <c r="C839" s="58" t="s">
        <v>2472</v>
      </c>
      <c r="D839" s="83" t="str">
        <f>Tabla8[[#This Row],[Numero Documento]]&amp;Tabla8[[#This Row],[PROG]]&amp;LEFT(Tabla8[[#This Row],[Tipo Empleado]],3)</f>
        <v>0190019590801PER</v>
      </c>
      <c r="E839" s="82" t="s">
        <v>3092</v>
      </c>
      <c r="F839" s="58" t="s">
        <v>882</v>
      </c>
      <c r="G839" s="82" t="s">
        <v>2535</v>
      </c>
      <c r="H839" s="82" t="s">
        <v>930</v>
      </c>
      <c r="I839" s="59" t="s">
        <v>1424</v>
      </c>
      <c r="J839" s="58" t="s">
        <v>2537</v>
      </c>
      <c r="K839" s="85" t="str">
        <f t="shared" si="13"/>
        <v>M</v>
      </c>
      <c r="L839">
        <v>667</v>
      </c>
    </row>
    <row r="840" spans="1:12">
      <c r="A840" s="77" t="s">
        <v>2436</v>
      </c>
      <c r="B840" s="83" t="str">
        <f>_xlfn.XLOOKUP(Tabla8[[#This Row],[Codigo Area Liquidacion]],TBLAREA[PLANTA],TBLAREA[PROG])</f>
        <v>01</v>
      </c>
      <c r="C840" s="58" t="s">
        <v>2472</v>
      </c>
      <c r="D840" s="83" t="str">
        <f>Tabla8[[#This Row],[Numero Documento]]&amp;Tabla8[[#This Row],[PROG]]&amp;LEFT(Tabla8[[#This Row],[Tipo Empleado]],3)</f>
        <v>0200008824101PER</v>
      </c>
      <c r="E840" s="82" t="s">
        <v>1520</v>
      </c>
      <c r="F840" s="58" t="s">
        <v>882</v>
      </c>
      <c r="G840" s="82" t="s">
        <v>2535</v>
      </c>
      <c r="H840" s="82" t="s">
        <v>930</v>
      </c>
      <c r="I840" s="59" t="s">
        <v>1424</v>
      </c>
      <c r="J840" s="58" t="s">
        <v>2537</v>
      </c>
      <c r="K840" s="85" t="str">
        <f t="shared" si="13"/>
        <v>M</v>
      </c>
      <c r="L840">
        <v>668</v>
      </c>
    </row>
    <row r="841" spans="1:12">
      <c r="A841" s="77" t="s">
        <v>2418</v>
      </c>
      <c r="B841" s="83" t="str">
        <f>_xlfn.XLOOKUP(Tabla8[[#This Row],[Codigo Area Liquidacion]],TBLAREA[PLANTA],TBLAREA[PROG])</f>
        <v>01</v>
      </c>
      <c r="C841" s="58" t="s">
        <v>2472</v>
      </c>
      <c r="D841" s="83" t="str">
        <f>Tabla8[[#This Row],[Numero Documento]]&amp;Tabla8[[#This Row],[PROG]]&amp;LEFT(Tabla8[[#This Row],[Tipo Empleado]],3)</f>
        <v>0200008994201PER</v>
      </c>
      <c r="E841" s="82" t="s">
        <v>1521</v>
      </c>
      <c r="F841" s="58" t="s">
        <v>882</v>
      </c>
      <c r="G841" s="82" t="s">
        <v>2535</v>
      </c>
      <c r="H841" s="82" t="s">
        <v>930</v>
      </c>
      <c r="I841" s="59" t="s">
        <v>1424</v>
      </c>
      <c r="J841" s="58" t="s">
        <v>2537</v>
      </c>
      <c r="K841" s="85" t="str">
        <f t="shared" si="13"/>
        <v>M</v>
      </c>
      <c r="L841">
        <v>669</v>
      </c>
    </row>
    <row r="842" spans="1:12">
      <c r="A842" s="77" t="s">
        <v>2430</v>
      </c>
      <c r="B842" s="83" t="str">
        <f>_xlfn.XLOOKUP(Tabla8[[#This Row],[Codigo Area Liquidacion]],TBLAREA[PLANTA],TBLAREA[PROG])</f>
        <v>01</v>
      </c>
      <c r="C842" s="58" t="s">
        <v>2472</v>
      </c>
      <c r="D842" s="83" t="str">
        <f>Tabla8[[#This Row],[Numero Documento]]&amp;Tabla8[[#This Row],[PROG]]&amp;LEFT(Tabla8[[#This Row],[Tipo Empleado]],3)</f>
        <v>0200011698401PER</v>
      </c>
      <c r="E842" s="82" t="s">
        <v>965</v>
      </c>
      <c r="F842" s="58" t="s">
        <v>882</v>
      </c>
      <c r="G842" s="82" t="s">
        <v>2535</v>
      </c>
      <c r="H842" s="82" t="s">
        <v>930</v>
      </c>
      <c r="I842" s="59" t="s">
        <v>1424</v>
      </c>
      <c r="J842" s="58" t="s">
        <v>2537</v>
      </c>
      <c r="K842" s="85" t="str">
        <f t="shared" si="13"/>
        <v>M</v>
      </c>
      <c r="L842">
        <v>671</v>
      </c>
    </row>
    <row r="843" spans="1:12">
      <c r="A843" s="77" t="s">
        <v>2400</v>
      </c>
      <c r="B843" s="83" t="str">
        <f>_xlfn.XLOOKUP(Tabla8[[#This Row],[Codigo Area Liquidacion]],TBLAREA[PLANTA],TBLAREA[PROG])</f>
        <v>01</v>
      </c>
      <c r="C843" s="58" t="s">
        <v>2472</v>
      </c>
      <c r="D843" s="83" t="str">
        <f>Tabla8[[#This Row],[Numero Documento]]&amp;Tabla8[[#This Row],[PROG]]&amp;LEFT(Tabla8[[#This Row],[Tipo Empleado]],3)</f>
        <v>0200012262801PER</v>
      </c>
      <c r="E843" s="82" t="s">
        <v>1522</v>
      </c>
      <c r="F843" s="58" t="s">
        <v>882</v>
      </c>
      <c r="G843" s="82" t="s">
        <v>2535</v>
      </c>
      <c r="H843" s="82" t="s">
        <v>930</v>
      </c>
      <c r="I843" s="59" t="s">
        <v>1424</v>
      </c>
      <c r="J843" s="58" t="s">
        <v>2537</v>
      </c>
      <c r="K843" s="85" t="str">
        <f t="shared" si="13"/>
        <v>M</v>
      </c>
      <c r="L843">
        <v>672</v>
      </c>
    </row>
    <row r="844" spans="1:12">
      <c r="A844" s="77" t="s">
        <v>2407</v>
      </c>
      <c r="B844" s="83" t="str">
        <f>_xlfn.XLOOKUP(Tabla8[[#This Row],[Codigo Area Liquidacion]],TBLAREA[PLANTA],TBLAREA[PROG])</f>
        <v>01</v>
      </c>
      <c r="C844" s="58" t="s">
        <v>2472</v>
      </c>
      <c r="D844" s="83" t="str">
        <f>Tabla8[[#This Row],[Numero Documento]]&amp;Tabla8[[#This Row],[PROG]]&amp;LEFT(Tabla8[[#This Row],[Tipo Empleado]],3)</f>
        <v>0200012918501PER</v>
      </c>
      <c r="E844" s="82" t="s">
        <v>1523</v>
      </c>
      <c r="F844" s="58" t="s">
        <v>882</v>
      </c>
      <c r="G844" s="82" t="s">
        <v>2535</v>
      </c>
      <c r="H844" s="82" t="s">
        <v>930</v>
      </c>
      <c r="I844" s="59" t="s">
        <v>1424</v>
      </c>
      <c r="J844" s="58" t="s">
        <v>2537</v>
      </c>
      <c r="K844" s="85" t="str">
        <f t="shared" si="13"/>
        <v>M</v>
      </c>
      <c r="L844">
        <v>673</v>
      </c>
    </row>
    <row r="845" spans="1:12">
      <c r="A845" s="77" t="s">
        <v>2515</v>
      </c>
      <c r="B845" s="83" t="str">
        <f>_xlfn.XLOOKUP(Tabla8[[#This Row],[Codigo Area Liquidacion]],TBLAREA[PLANTA],TBLAREA[PROG])</f>
        <v>01</v>
      </c>
      <c r="C845" s="58" t="s">
        <v>2464</v>
      </c>
      <c r="D845" s="83" t="str">
        <f>Tabla8[[#This Row],[Numero Documento]]&amp;Tabla8[[#This Row],[PROG]]&amp;LEFT(Tabla8[[#This Row],[Tipo Empleado]],3)</f>
        <v>0200017517001EMP</v>
      </c>
      <c r="E845" s="82" t="s">
        <v>2514</v>
      </c>
      <c r="F845" s="58" t="s">
        <v>2516</v>
      </c>
      <c r="G845" s="82" t="s">
        <v>2535</v>
      </c>
      <c r="H845" s="82" t="s">
        <v>930</v>
      </c>
      <c r="I845" s="59" t="s">
        <v>1424</v>
      </c>
      <c r="J845" s="58" t="s">
        <v>2538</v>
      </c>
      <c r="K845" s="85" t="str">
        <f t="shared" si="13"/>
        <v>F</v>
      </c>
      <c r="L845">
        <v>674</v>
      </c>
    </row>
    <row r="846" spans="1:12">
      <c r="A846" s="77" t="s">
        <v>1914</v>
      </c>
      <c r="B846" s="83" t="str">
        <f>_xlfn.XLOOKUP(Tabla8[[#This Row],[Codigo Area Liquidacion]],TBLAREA[PLANTA],TBLAREA[PROG])</f>
        <v>01</v>
      </c>
      <c r="C846" s="58" t="s">
        <v>11</v>
      </c>
      <c r="D846" s="83" t="str">
        <f>Tabla8[[#This Row],[Numero Documento]]&amp;Tabla8[[#This Row],[PROG]]&amp;LEFT(Tabla8[[#This Row],[Tipo Empleado]],3)</f>
        <v>0250041720501FIJ</v>
      </c>
      <c r="E846" s="82" t="s">
        <v>804</v>
      </c>
      <c r="F846" s="58" t="s">
        <v>246</v>
      </c>
      <c r="G846" s="82" t="s">
        <v>2535</v>
      </c>
      <c r="H846" s="82" t="s">
        <v>930</v>
      </c>
      <c r="I846" s="59" t="s">
        <v>1424</v>
      </c>
      <c r="J846" s="58" t="s">
        <v>2537</v>
      </c>
      <c r="K846" s="85" t="str">
        <f t="shared" si="13"/>
        <v>M</v>
      </c>
      <c r="L846">
        <v>686</v>
      </c>
    </row>
    <row r="847" spans="1:12">
      <c r="A847" s="77" t="s">
        <v>2669</v>
      </c>
      <c r="B847" s="83" t="str">
        <f>_xlfn.XLOOKUP(Tabla8[[#This Row],[Codigo Area Liquidacion]],TBLAREA[PLANTA],TBLAREA[PROG])</f>
        <v>01</v>
      </c>
      <c r="C847" s="58" t="s">
        <v>2472</v>
      </c>
      <c r="D847" s="83" t="str">
        <f>Tabla8[[#This Row],[Numero Documento]]&amp;Tabla8[[#This Row],[PROG]]&amp;LEFT(Tabla8[[#This Row],[Tipo Empleado]],3)</f>
        <v>0260136992501PER</v>
      </c>
      <c r="E847" s="82" t="s">
        <v>2641</v>
      </c>
      <c r="F847" s="58" t="s">
        <v>882</v>
      </c>
      <c r="G847" s="82" t="s">
        <v>2535</v>
      </c>
      <c r="H847" s="82" t="s">
        <v>930</v>
      </c>
      <c r="I847" s="59" t="s">
        <v>1424</v>
      </c>
      <c r="J847" s="58" t="s">
        <v>2537</v>
      </c>
      <c r="K847" s="85" t="str">
        <f t="shared" si="13"/>
        <v>M</v>
      </c>
      <c r="L847">
        <v>694</v>
      </c>
    </row>
    <row r="848" spans="1:12">
      <c r="A848" s="77" t="s">
        <v>2392</v>
      </c>
      <c r="B848" s="83" t="str">
        <f>_xlfn.XLOOKUP(Tabla8[[#This Row],[Codigo Area Liquidacion]],TBLAREA[PLANTA],TBLAREA[PROG])</f>
        <v>01</v>
      </c>
      <c r="C848" s="58" t="s">
        <v>2472</v>
      </c>
      <c r="D848" s="83" t="str">
        <f>Tabla8[[#This Row],[Numero Documento]]&amp;Tabla8[[#This Row],[PROG]]&amp;LEFT(Tabla8[[#This Row],[Tipo Empleado]],3)</f>
        <v>0270028219301PER</v>
      </c>
      <c r="E848" s="82" t="s">
        <v>885</v>
      </c>
      <c r="F848" s="58" t="s">
        <v>882</v>
      </c>
      <c r="G848" s="82" t="s">
        <v>2535</v>
      </c>
      <c r="H848" s="82" t="s">
        <v>930</v>
      </c>
      <c r="I848" s="59" t="s">
        <v>1424</v>
      </c>
      <c r="J848" s="58" t="s">
        <v>2537</v>
      </c>
      <c r="K848" s="85" t="str">
        <f t="shared" si="13"/>
        <v>M</v>
      </c>
      <c r="L848">
        <v>698</v>
      </c>
    </row>
    <row r="849" spans="1:12">
      <c r="A849" s="77" t="s">
        <v>2442</v>
      </c>
      <c r="B849" s="83" t="str">
        <f>_xlfn.XLOOKUP(Tabla8[[#This Row],[Codigo Area Liquidacion]],TBLAREA[PLANTA],TBLAREA[PROG])</f>
        <v>01</v>
      </c>
      <c r="C849" s="58" t="s">
        <v>2472</v>
      </c>
      <c r="D849" s="83" t="str">
        <f>Tabla8[[#This Row],[Numero Documento]]&amp;Tabla8[[#This Row],[PROG]]&amp;LEFT(Tabla8[[#This Row],[Tipo Empleado]],3)</f>
        <v>0280062698401PER</v>
      </c>
      <c r="E849" s="82" t="s">
        <v>1409</v>
      </c>
      <c r="F849" s="58" t="s">
        <v>882</v>
      </c>
      <c r="G849" s="82" t="s">
        <v>2535</v>
      </c>
      <c r="H849" s="82" t="s">
        <v>930</v>
      </c>
      <c r="I849" s="59" t="s">
        <v>1424</v>
      </c>
      <c r="J849" s="58" t="s">
        <v>2537</v>
      </c>
      <c r="K849" s="85" t="str">
        <f t="shared" si="13"/>
        <v>M</v>
      </c>
      <c r="L849">
        <v>703</v>
      </c>
    </row>
    <row r="850" spans="1:12">
      <c r="A850" s="77" t="s">
        <v>1888</v>
      </c>
      <c r="B850" s="83" t="str">
        <f>_xlfn.XLOOKUP(Tabla8[[#This Row],[Codigo Area Liquidacion]],TBLAREA[PLANTA],TBLAREA[PROG])</f>
        <v>01</v>
      </c>
      <c r="C850" s="58" t="s">
        <v>11</v>
      </c>
      <c r="D850" s="83" t="str">
        <f>Tabla8[[#This Row],[Numero Documento]]&amp;Tabla8[[#This Row],[PROG]]&amp;LEFT(Tabla8[[#This Row],[Tipo Empleado]],3)</f>
        <v>0310408311201FIJ</v>
      </c>
      <c r="E850" s="82" t="s">
        <v>1000</v>
      </c>
      <c r="F850" s="58" t="s">
        <v>637</v>
      </c>
      <c r="G850" s="82" t="s">
        <v>2535</v>
      </c>
      <c r="H850" s="82" t="s">
        <v>930</v>
      </c>
      <c r="I850" s="59" t="s">
        <v>1424</v>
      </c>
      <c r="J850" s="58" t="s">
        <v>2537</v>
      </c>
      <c r="K850" s="85" t="str">
        <f t="shared" si="13"/>
        <v>M</v>
      </c>
      <c r="L850">
        <v>786</v>
      </c>
    </row>
    <row r="851" spans="1:12">
      <c r="A851" s="77" t="s">
        <v>2670</v>
      </c>
      <c r="B851" s="83" t="str">
        <f>_xlfn.XLOOKUP(Tabla8[[#This Row],[Codigo Area Liquidacion]],TBLAREA[PLANTA],TBLAREA[PROG])</f>
        <v>01</v>
      </c>
      <c r="C851" s="58" t="s">
        <v>2472</v>
      </c>
      <c r="D851" s="83" t="str">
        <f>Tabla8[[#This Row],[Numero Documento]]&amp;Tabla8[[#This Row],[PROG]]&amp;LEFT(Tabla8[[#This Row],[Tipo Empleado]],3)</f>
        <v>0310479872701PER</v>
      </c>
      <c r="E851" s="82" t="s">
        <v>2642</v>
      </c>
      <c r="F851" s="58" t="s">
        <v>882</v>
      </c>
      <c r="G851" s="82" t="s">
        <v>2535</v>
      </c>
      <c r="H851" s="82" t="s">
        <v>930</v>
      </c>
      <c r="I851" s="59" t="s">
        <v>1424</v>
      </c>
      <c r="J851" s="58" t="s">
        <v>2538</v>
      </c>
      <c r="K851" s="85" t="str">
        <f t="shared" si="13"/>
        <v>F</v>
      </c>
      <c r="L851">
        <v>799</v>
      </c>
    </row>
    <row r="852" spans="1:12">
      <c r="A852" s="77" t="s">
        <v>3211</v>
      </c>
      <c r="B852" s="83" t="str">
        <f>_xlfn.XLOOKUP(Tabla8[[#This Row],[Codigo Area Liquidacion]],TBLAREA[PLANTA],TBLAREA[PROG])</f>
        <v>01</v>
      </c>
      <c r="C852" s="58" t="s">
        <v>2472</v>
      </c>
      <c r="D852" s="83" t="str">
        <f>Tabla8[[#This Row],[Numero Documento]]&amp;Tabla8[[#This Row],[PROG]]&amp;LEFT(Tabla8[[#This Row],[Tipo Empleado]],3)</f>
        <v>0370090421601PER</v>
      </c>
      <c r="E852" s="82" t="s">
        <v>3210</v>
      </c>
      <c r="F852" s="58" t="s">
        <v>882</v>
      </c>
      <c r="G852" s="82" t="s">
        <v>2535</v>
      </c>
      <c r="H852" s="82" t="s">
        <v>930</v>
      </c>
      <c r="I852" s="59" t="s">
        <v>1424</v>
      </c>
      <c r="J852" s="58" t="s">
        <v>2537</v>
      </c>
      <c r="K852" s="85" t="str">
        <f t="shared" si="13"/>
        <v>M</v>
      </c>
      <c r="L852">
        <v>822</v>
      </c>
    </row>
    <row r="853" spans="1:12">
      <c r="A853" s="77" t="s">
        <v>2461</v>
      </c>
      <c r="B853" s="83" t="str">
        <f>_xlfn.XLOOKUP(Tabla8[[#This Row],[Codigo Area Liquidacion]],TBLAREA[PLANTA],TBLAREA[PROG])</f>
        <v>01</v>
      </c>
      <c r="C853" s="58" t="s">
        <v>2472</v>
      </c>
      <c r="D853" s="83" t="str">
        <f>Tabla8[[#This Row],[Numero Documento]]&amp;Tabla8[[#This Row],[PROG]]&amp;LEFT(Tabla8[[#This Row],[Tipo Empleado]],3)</f>
        <v>0440025509901PER</v>
      </c>
      <c r="E853" s="82" t="s">
        <v>887</v>
      </c>
      <c r="F853" s="58" t="s">
        <v>882</v>
      </c>
      <c r="G853" s="82" t="s">
        <v>2535</v>
      </c>
      <c r="H853" s="82" t="s">
        <v>930</v>
      </c>
      <c r="I853" s="59" t="s">
        <v>1424</v>
      </c>
      <c r="J853" s="58" t="s">
        <v>2537</v>
      </c>
      <c r="K853" s="85" t="str">
        <f t="shared" si="13"/>
        <v>M</v>
      </c>
      <c r="L853">
        <v>849</v>
      </c>
    </row>
    <row r="854" spans="1:12">
      <c r="A854" s="77" t="s">
        <v>2347</v>
      </c>
      <c r="B854" s="83" t="str">
        <f>_xlfn.XLOOKUP(Tabla8[[#This Row],[Codigo Area Liquidacion]],TBLAREA[PLANTA],TBLAREA[PROG])</f>
        <v>01</v>
      </c>
      <c r="C854" s="58" t="s">
        <v>2473</v>
      </c>
      <c r="D854" s="83" t="str">
        <f>Tabla8[[#This Row],[Numero Documento]]&amp;Tabla8[[#This Row],[PROG]]&amp;LEFT(Tabla8[[#This Row],[Tipo Empleado]],3)</f>
        <v>0470016313401TRA</v>
      </c>
      <c r="E854" s="82" t="s">
        <v>857</v>
      </c>
      <c r="F854" s="58" t="s">
        <v>858</v>
      </c>
      <c r="G854" s="82" t="s">
        <v>2535</v>
      </c>
      <c r="H854" s="82" t="s">
        <v>930</v>
      </c>
      <c r="I854" s="59" t="s">
        <v>1424</v>
      </c>
      <c r="J854" s="58" t="s">
        <v>2537</v>
      </c>
      <c r="K854" s="85" t="str">
        <f t="shared" si="13"/>
        <v>M</v>
      </c>
      <c r="L854">
        <v>857</v>
      </c>
    </row>
    <row r="855" spans="1:12">
      <c r="A855" s="77" t="s">
        <v>2388</v>
      </c>
      <c r="B855" s="83" t="str">
        <f>_xlfn.XLOOKUP(Tabla8[[#This Row],[Codigo Area Liquidacion]],TBLAREA[PLANTA],TBLAREA[PROG])</f>
        <v>01</v>
      </c>
      <c r="C855" s="58" t="s">
        <v>2472</v>
      </c>
      <c r="D855" s="83" t="str">
        <f>Tabla8[[#This Row],[Numero Documento]]&amp;Tabla8[[#This Row],[PROG]]&amp;LEFT(Tabla8[[#This Row],[Tipo Empleado]],3)</f>
        <v>0470120865601PER</v>
      </c>
      <c r="E855" s="82" t="s">
        <v>1528</v>
      </c>
      <c r="F855" s="58" t="s">
        <v>882</v>
      </c>
      <c r="G855" s="82" t="s">
        <v>2535</v>
      </c>
      <c r="H855" s="82" t="s">
        <v>930</v>
      </c>
      <c r="I855" s="59" t="s">
        <v>1424</v>
      </c>
      <c r="J855" s="58" t="s">
        <v>2537</v>
      </c>
      <c r="K855" s="85" t="str">
        <f t="shared" si="13"/>
        <v>M</v>
      </c>
      <c r="L855">
        <v>862</v>
      </c>
    </row>
    <row r="856" spans="1:12">
      <c r="A856" s="77" t="s">
        <v>1873</v>
      </c>
      <c r="B856" s="83" t="str">
        <f>_xlfn.XLOOKUP(Tabla8[[#This Row],[Codigo Area Liquidacion]],TBLAREA[PLANTA],TBLAREA[PROG])</f>
        <v>01</v>
      </c>
      <c r="C856" s="58" t="s">
        <v>11</v>
      </c>
      <c r="D856" s="83" t="str">
        <f>Tabla8[[#This Row],[Numero Documento]]&amp;Tabla8[[#This Row],[PROG]]&amp;LEFT(Tabla8[[#This Row],[Tipo Empleado]],3)</f>
        <v>0480079951401FIJ</v>
      </c>
      <c r="E856" s="82" t="s">
        <v>905</v>
      </c>
      <c r="F856" s="58" t="s">
        <v>906</v>
      </c>
      <c r="G856" s="82" t="s">
        <v>2535</v>
      </c>
      <c r="H856" s="82" t="s">
        <v>930</v>
      </c>
      <c r="I856" s="59" t="s">
        <v>1424</v>
      </c>
      <c r="J856" s="58" t="s">
        <v>2537</v>
      </c>
      <c r="K856" s="85" t="str">
        <f t="shared" si="13"/>
        <v>M</v>
      </c>
      <c r="L856">
        <v>872</v>
      </c>
    </row>
    <row r="857" spans="1:12">
      <c r="A857" s="77" t="s">
        <v>2449</v>
      </c>
      <c r="B857" s="83" t="str">
        <f>_xlfn.XLOOKUP(Tabla8[[#This Row],[Codigo Area Liquidacion]],TBLAREA[PLANTA],TBLAREA[PROG])</f>
        <v>01</v>
      </c>
      <c r="C857" s="58" t="s">
        <v>2472</v>
      </c>
      <c r="D857" s="83" t="str">
        <f>Tabla8[[#This Row],[Numero Documento]]&amp;Tabla8[[#This Row],[PROG]]&amp;LEFT(Tabla8[[#This Row],[Tipo Empleado]],3)</f>
        <v>0490072171501PER</v>
      </c>
      <c r="E857" s="82" t="s">
        <v>2448</v>
      </c>
      <c r="F857" s="58" t="s">
        <v>882</v>
      </c>
      <c r="G857" s="82" t="s">
        <v>2535</v>
      </c>
      <c r="H857" s="82" t="s">
        <v>930</v>
      </c>
      <c r="I857" s="59" t="s">
        <v>1424</v>
      </c>
      <c r="J857" s="58" t="s">
        <v>2537</v>
      </c>
      <c r="K857" s="85" t="str">
        <f t="shared" si="13"/>
        <v>M</v>
      </c>
      <c r="L857">
        <v>878</v>
      </c>
    </row>
    <row r="858" spans="1:12">
      <c r="A858" s="77" t="s">
        <v>2379</v>
      </c>
      <c r="B858" s="83" t="str">
        <f>_xlfn.XLOOKUP(Tabla8[[#This Row],[Codigo Area Liquidacion]],TBLAREA[PLANTA],TBLAREA[PROG])</f>
        <v>01</v>
      </c>
      <c r="C858" s="58" t="s">
        <v>2472</v>
      </c>
      <c r="D858" s="83" t="str">
        <f>Tabla8[[#This Row],[Numero Documento]]&amp;Tabla8[[#This Row],[PROG]]&amp;LEFT(Tabla8[[#This Row],[Tipo Empleado]],3)</f>
        <v>0520008678201PER</v>
      </c>
      <c r="E858" s="82" t="s">
        <v>1531</v>
      </c>
      <c r="F858" s="58" t="s">
        <v>882</v>
      </c>
      <c r="G858" s="82" t="s">
        <v>2535</v>
      </c>
      <c r="H858" s="82" t="s">
        <v>930</v>
      </c>
      <c r="I858" s="59" t="s">
        <v>1424</v>
      </c>
      <c r="J858" s="58" t="s">
        <v>2537</v>
      </c>
      <c r="K858" s="85" t="str">
        <f t="shared" si="13"/>
        <v>M</v>
      </c>
      <c r="L858">
        <v>884</v>
      </c>
    </row>
    <row r="859" spans="1:12">
      <c r="A859" s="77" t="s">
        <v>1866</v>
      </c>
      <c r="B859" s="83" t="str">
        <f>_xlfn.XLOOKUP(Tabla8[[#This Row],[Codigo Area Liquidacion]],TBLAREA[PLANTA],TBLAREA[PROG])</f>
        <v>01</v>
      </c>
      <c r="C859" s="58" t="s">
        <v>11</v>
      </c>
      <c r="D859" s="83" t="str">
        <f>Tabla8[[#This Row],[Numero Documento]]&amp;Tabla8[[#This Row],[PROG]]&amp;LEFT(Tabla8[[#This Row],[Tipo Empleado]],3)</f>
        <v>0540137813701FIJ</v>
      </c>
      <c r="E859" s="82" t="s">
        <v>654</v>
      </c>
      <c r="F859" s="58" t="s">
        <v>10</v>
      </c>
      <c r="G859" s="82" t="s">
        <v>2535</v>
      </c>
      <c r="H859" s="82" t="s">
        <v>930</v>
      </c>
      <c r="I859" s="59" t="s">
        <v>1424</v>
      </c>
      <c r="J859" s="58" t="s">
        <v>2538</v>
      </c>
      <c r="K859" s="85" t="str">
        <f t="shared" si="13"/>
        <v>F</v>
      </c>
      <c r="L859">
        <v>895</v>
      </c>
    </row>
    <row r="860" spans="1:12">
      <c r="A860" s="77" t="s">
        <v>3213</v>
      </c>
      <c r="B860" s="83" t="str">
        <f>_xlfn.XLOOKUP(Tabla8[[#This Row],[Codigo Area Liquidacion]],TBLAREA[PLANTA],TBLAREA[PROG])</f>
        <v>01</v>
      </c>
      <c r="C860" s="58" t="s">
        <v>2472</v>
      </c>
      <c r="D860" s="83" t="str">
        <f>Tabla8[[#This Row],[Numero Documento]]&amp;Tabla8[[#This Row],[PROG]]&amp;LEFT(Tabla8[[#This Row],[Tipo Empleado]],3)</f>
        <v>0650033824601PER</v>
      </c>
      <c r="E860" s="82" t="s">
        <v>3212</v>
      </c>
      <c r="F860" s="58" t="s">
        <v>882</v>
      </c>
      <c r="G860" s="82" t="s">
        <v>2535</v>
      </c>
      <c r="H860" s="82" t="s">
        <v>930</v>
      </c>
      <c r="I860" s="59" t="s">
        <v>1424</v>
      </c>
      <c r="J860" s="58" t="s">
        <v>2537</v>
      </c>
      <c r="K860" s="85" t="str">
        <f t="shared" si="13"/>
        <v>M</v>
      </c>
      <c r="L860">
        <v>913</v>
      </c>
    </row>
    <row r="861" spans="1:12">
      <c r="A861" s="77" t="s">
        <v>2489</v>
      </c>
      <c r="B861" s="83" t="str">
        <f>_xlfn.XLOOKUP(Tabla8[[#This Row],[Codigo Area Liquidacion]],TBLAREA[PLANTA],TBLAREA[PROG])</f>
        <v>01</v>
      </c>
      <c r="C861" s="58" t="s">
        <v>2472</v>
      </c>
      <c r="D861" s="83" t="str">
        <f>Tabla8[[#This Row],[Numero Documento]]&amp;Tabla8[[#This Row],[PROG]]&amp;LEFT(Tabla8[[#This Row],[Tipo Empleado]],3)</f>
        <v>0680004516001PER</v>
      </c>
      <c r="E861" s="82" t="s">
        <v>2500</v>
      </c>
      <c r="F861" s="58" t="s">
        <v>882</v>
      </c>
      <c r="G861" s="82" t="s">
        <v>2535</v>
      </c>
      <c r="H861" s="82" t="s">
        <v>930</v>
      </c>
      <c r="I861" s="59" t="s">
        <v>1424</v>
      </c>
      <c r="J861" s="58" t="s">
        <v>2537</v>
      </c>
      <c r="K861" s="85" t="str">
        <f t="shared" si="13"/>
        <v>M</v>
      </c>
      <c r="L861">
        <v>915</v>
      </c>
    </row>
    <row r="862" spans="1:12">
      <c r="A862" s="77" t="s">
        <v>2904</v>
      </c>
      <c r="B862" s="83" t="str">
        <f>_xlfn.XLOOKUP(Tabla8[[#This Row],[Codigo Area Liquidacion]],TBLAREA[PLANTA],TBLAREA[PROG])</f>
        <v>01</v>
      </c>
      <c r="C862" s="58" t="s">
        <v>2464</v>
      </c>
      <c r="D862" s="83" t="str">
        <f>Tabla8[[#This Row],[Numero Documento]]&amp;Tabla8[[#This Row],[PROG]]&amp;LEFT(Tabla8[[#This Row],[Tipo Empleado]],3)</f>
        <v>0730000419401EMP</v>
      </c>
      <c r="E862" s="82" t="s">
        <v>2903</v>
      </c>
      <c r="F862" s="58" t="s">
        <v>256</v>
      </c>
      <c r="G862" s="82" t="s">
        <v>2535</v>
      </c>
      <c r="H862" s="82" t="s">
        <v>930</v>
      </c>
      <c r="I862" s="59" t="s">
        <v>1424</v>
      </c>
      <c r="J862" s="58" t="s">
        <v>2537</v>
      </c>
      <c r="K862" s="85" t="str">
        <f t="shared" si="13"/>
        <v>M</v>
      </c>
      <c r="L862">
        <v>925</v>
      </c>
    </row>
    <row r="863" spans="1:12">
      <c r="A863" s="77" t="s">
        <v>2457</v>
      </c>
      <c r="B863" s="83" t="str">
        <f>_xlfn.XLOOKUP(Tabla8[[#This Row],[Codigo Area Liquidacion]],TBLAREA[PLANTA],TBLAREA[PROG])</f>
        <v>01</v>
      </c>
      <c r="C863" s="58" t="s">
        <v>2472</v>
      </c>
      <c r="D863" s="83" t="str">
        <f>Tabla8[[#This Row],[Numero Documento]]&amp;Tabla8[[#This Row],[PROG]]&amp;LEFT(Tabla8[[#This Row],[Tipo Empleado]],3)</f>
        <v>0750011361301PER</v>
      </c>
      <c r="E863" s="82" t="s">
        <v>962</v>
      </c>
      <c r="F863" s="58" t="s">
        <v>882</v>
      </c>
      <c r="G863" s="82" t="s">
        <v>2535</v>
      </c>
      <c r="H863" s="82" t="s">
        <v>930</v>
      </c>
      <c r="I863" s="59" t="s">
        <v>1424</v>
      </c>
      <c r="J863" s="58" t="s">
        <v>2537</v>
      </c>
      <c r="K863" s="85" t="str">
        <f t="shared" si="13"/>
        <v>M</v>
      </c>
      <c r="L863">
        <v>930</v>
      </c>
    </row>
    <row r="864" spans="1:12">
      <c r="A864" s="77" t="s">
        <v>3074</v>
      </c>
      <c r="B864" s="83" t="str">
        <f>_xlfn.XLOOKUP(Tabla8[[#This Row],[Codigo Area Liquidacion]],TBLAREA[PLANTA],TBLAREA[PROG])</f>
        <v>01</v>
      </c>
      <c r="C864" s="58" t="s">
        <v>2472</v>
      </c>
      <c r="D864" s="83" t="str">
        <f>Tabla8[[#This Row],[Numero Documento]]&amp;Tabla8[[#This Row],[PROG]]&amp;LEFT(Tabla8[[#This Row],[Tipo Empleado]],3)</f>
        <v>0760022149801PER</v>
      </c>
      <c r="E864" s="82" t="s">
        <v>3094</v>
      </c>
      <c r="F864" s="58" t="s">
        <v>882</v>
      </c>
      <c r="G864" s="82" t="s">
        <v>2535</v>
      </c>
      <c r="H864" s="82" t="s">
        <v>930</v>
      </c>
      <c r="I864" s="59" t="s">
        <v>1424</v>
      </c>
      <c r="J864" s="58" t="s">
        <v>2537</v>
      </c>
      <c r="K864" s="85" t="str">
        <f t="shared" si="13"/>
        <v>M</v>
      </c>
      <c r="L864">
        <v>932</v>
      </c>
    </row>
    <row r="865" spans="1:12">
      <c r="A865" s="77" t="s">
        <v>2721</v>
      </c>
      <c r="B865" s="83" t="str">
        <f>_xlfn.XLOOKUP(Tabla8[[#This Row],[Codigo Area Liquidacion]],TBLAREA[PLANTA],TBLAREA[PROG])</f>
        <v>01</v>
      </c>
      <c r="C865" s="58" t="s">
        <v>2472</v>
      </c>
      <c r="D865" s="83" t="str">
        <f>Tabla8[[#This Row],[Numero Documento]]&amp;Tabla8[[#This Row],[PROG]]&amp;LEFT(Tabla8[[#This Row],[Tipo Empleado]],3)</f>
        <v>0760022474001PER</v>
      </c>
      <c r="E865" s="82" t="s">
        <v>3049</v>
      </c>
      <c r="F865" s="58" t="s">
        <v>882</v>
      </c>
      <c r="G865" s="82" t="s">
        <v>2535</v>
      </c>
      <c r="H865" s="82" t="s">
        <v>930</v>
      </c>
      <c r="I865" s="59" t="s">
        <v>1424</v>
      </c>
      <c r="J865" s="58" t="s">
        <v>2537</v>
      </c>
      <c r="K865" s="85" t="str">
        <f t="shared" si="13"/>
        <v>M</v>
      </c>
      <c r="L865">
        <v>933</v>
      </c>
    </row>
    <row r="866" spans="1:12">
      <c r="A866" s="77" t="s">
        <v>2451</v>
      </c>
      <c r="B866" s="83" t="str">
        <f>_xlfn.XLOOKUP(Tabla8[[#This Row],[Codigo Area Liquidacion]],TBLAREA[PLANTA],TBLAREA[PROG])</f>
        <v>01</v>
      </c>
      <c r="C866" s="58" t="s">
        <v>2472</v>
      </c>
      <c r="D866" s="83" t="str">
        <f>Tabla8[[#This Row],[Numero Documento]]&amp;Tabla8[[#This Row],[PROG]]&amp;LEFT(Tabla8[[#This Row],[Tipo Empleado]],3)</f>
        <v>0780010040101PER</v>
      </c>
      <c r="E866" s="82" t="s">
        <v>1532</v>
      </c>
      <c r="F866" s="58" t="s">
        <v>882</v>
      </c>
      <c r="G866" s="82" t="s">
        <v>2535</v>
      </c>
      <c r="H866" s="82" t="s">
        <v>930</v>
      </c>
      <c r="I866" s="59" t="s">
        <v>1424</v>
      </c>
      <c r="J866" s="58" t="s">
        <v>2537</v>
      </c>
      <c r="K866" s="85" t="str">
        <f t="shared" si="13"/>
        <v>M</v>
      </c>
      <c r="L866">
        <v>935</v>
      </c>
    </row>
    <row r="867" spans="1:12">
      <c r="A867" s="77" t="s">
        <v>2382</v>
      </c>
      <c r="B867" s="83" t="str">
        <f>_xlfn.XLOOKUP(Tabla8[[#This Row],[Codigo Area Liquidacion]],TBLAREA[PLANTA],TBLAREA[PROG])</f>
        <v>01</v>
      </c>
      <c r="C867" s="58" t="s">
        <v>2472</v>
      </c>
      <c r="D867" s="83" t="str">
        <f>Tabla8[[#This Row],[Numero Documento]]&amp;Tabla8[[#This Row],[PROG]]&amp;LEFT(Tabla8[[#This Row],[Tipo Empleado]],3)</f>
        <v>0780014232001PER</v>
      </c>
      <c r="E867" s="82" t="s">
        <v>1533</v>
      </c>
      <c r="F867" s="58" t="s">
        <v>882</v>
      </c>
      <c r="G867" s="82" t="s">
        <v>2535</v>
      </c>
      <c r="H867" s="82" t="s">
        <v>930</v>
      </c>
      <c r="I867" s="59" t="s">
        <v>1424</v>
      </c>
      <c r="J867" s="58" t="s">
        <v>2537</v>
      </c>
      <c r="K867" s="85" t="str">
        <f t="shared" si="13"/>
        <v>M</v>
      </c>
      <c r="L867">
        <v>936</v>
      </c>
    </row>
    <row r="868" spans="1:12">
      <c r="A868" s="77" t="s">
        <v>3215</v>
      </c>
      <c r="B868" s="83" t="str">
        <f>_xlfn.XLOOKUP(Tabla8[[#This Row],[Codigo Area Liquidacion]],TBLAREA[PLANTA],TBLAREA[PROG])</f>
        <v>01</v>
      </c>
      <c r="C868" s="58" t="s">
        <v>2472</v>
      </c>
      <c r="D868" s="83" t="str">
        <f>Tabla8[[#This Row],[Numero Documento]]&amp;Tabla8[[#This Row],[PROG]]&amp;LEFT(Tabla8[[#This Row],[Tipo Empleado]],3)</f>
        <v>0780014591901PER</v>
      </c>
      <c r="E868" s="82" t="s">
        <v>3214</v>
      </c>
      <c r="F868" s="58" t="s">
        <v>882</v>
      </c>
      <c r="G868" s="82" t="s">
        <v>2535</v>
      </c>
      <c r="H868" s="82" t="s">
        <v>930</v>
      </c>
      <c r="I868" s="59" t="s">
        <v>1424</v>
      </c>
      <c r="J868" s="58" t="s">
        <v>2537</v>
      </c>
      <c r="K868" s="85" t="str">
        <f t="shared" si="13"/>
        <v>M</v>
      </c>
      <c r="L868">
        <v>937</v>
      </c>
    </row>
    <row r="869" spans="1:12">
      <c r="A869" s="80" t="s">
        <v>1346</v>
      </c>
      <c r="B869" s="83" t="str">
        <f>_xlfn.XLOOKUP(Tabla8[[#This Row],[Codigo Area Liquidacion]],TBLAREA[PLANTA],TBLAREA[PROG])</f>
        <v>01</v>
      </c>
      <c r="C869" s="58" t="s">
        <v>2473</v>
      </c>
      <c r="D869" s="83" t="str">
        <f>Tabla8[[#This Row],[Numero Documento]]&amp;Tabla8[[#This Row],[PROG]]&amp;LEFT(Tabla8[[#This Row],[Tipo Empleado]],3)</f>
        <v>0820009893001TRA</v>
      </c>
      <c r="E869" s="82" t="s">
        <v>860</v>
      </c>
      <c r="F869" s="58" t="s">
        <v>8</v>
      </c>
      <c r="G869" s="82" t="s">
        <v>2535</v>
      </c>
      <c r="H869" s="82" t="s">
        <v>930</v>
      </c>
      <c r="I869" s="59" t="s">
        <v>1424</v>
      </c>
      <c r="J869" s="58" t="s">
        <v>2538</v>
      </c>
      <c r="K869" s="85" t="str">
        <f t="shared" si="13"/>
        <v>F</v>
      </c>
      <c r="L869">
        <v>941</v>
      </c>
    </row>
    <row r="870" spans="1:12">
      <c r="A870" s="77" t="s">
        <v>2447</v>
      </c>
      <c r="B870" s="83" t="str">
        <f>_xlfn.XLOOKUP(Tabla8[[#This Row],[Codigo Area Liquidacion]],TBLAREA[PLANTA],TBLAREA[PROG])</f>
        <v>01</v>
      </c>
      <c r="C870" s="58" t="s">
        <v>2472</v>
      </c>
      <c r="D870" s="83" t="str">
        <f>Tabla8[[#This Row],[Numero Documento]]&amp;Tabla8[[#This Row],[PROG]]&amp;LEFT(Tabla8[[#This Row],[Tipo Empleado]],3)</f>
        <v>0820016529101PER</v>
      </c>
      <c r="E870" s="82" t="s">
        <v>1534</v>
      </c>
      <c r="F870" s="58" t="s">
        <v>882</v>
      </c>
      <c r="G870" s="82" t="s">
        <v>2535</v>
      </c>
      <c r="H870" s="82" t="s">
        <v>930</v>
      </c>
      <c r="I870" s="59" t="s">
        <v>1424</v>
      </c>
      <c r="J870" s="58" t="s">
        <v>2537</v>
      </c>
      <c r="K870" s="85" t="str">
        <f t="shared" si="13"/>
        <v>M</v>
      </c>
      <c r="L870">
        <v>942</v>
      </c>
    </row>
    <row r="871" spans="1:12">
      <c r="A871" s="80" t="s">
        <v>2671</v>
      </c>
      <c r="B871" s="83" t="str">
        <f>_xlfn.XLOOKUP(Tabla8[[#This Row],[Codigo Area Liquidacion]],TBLAREA[PLANTA],TBLAREA[PROG])</f>
        <v>01</v>
      </c>
      <c r="C871" s="58" t="s">
        <v>2472</v>
      </c>
      <c r="D871" s="83" t="str">
        <f>Tabla8[[#This Row],[Numero Documento]]&amp;Tabla8[[#This Row],[PROG]]&amp;LEFT(Tabla8[[#This Row],[Tipo Empleado]],3)</f>
        <v>0820022691101PER</v>
      </c>
      <c r="E871" s="82" t="s">
        <v>2643</v>
      </c>
      <c r="F871" s="58" t="s">
        <v>882</v>
      </c>
      <c r="G871" s="82" t="s">
        <v>2535</v>
      </c>
      <c r="H871" s="82" t="s">
        <v>930</v>
      </c>
      <c r="I871" s="59" t="s">
        <v>1424</v>
      </c>
      <c r="J871" s="58" t="s">
        <v>2537</v>
      </c>
      <c r="K871" s="85" t="str">
        <f t="shared" si="13"/>
        <v>M</v>
      </c>
      <c r="L871">
        <v>944</v>
      </c>
    </row>
    <row r="872" spans="1:12">
      <c r="A872" s="77" t="s">
        <v>2444</v>
      </c>
      <c r="B872" s="83" t="str">
        <f>_xlfn.XLOOKUP(Tabla8[[#This Row],[Codigo Area Liquidacion]],TBLAREA[PLANTA],TBLAREA[PROG])</f>
        <v>01</v>
      </c>
      <c r="C872" s="58" t="s">
        <v>2472</v>
      </c>
      <c r="D872" s="83" t="str">
        <f>Tabla8[[#This Row],[Numero Documento]]&amp;Tabla8[[#This Row],[PROG]]&amp;LEFT(Tabla8[[#This Row],[Tipo Empleado]],3)</f>
        <v>0830001722801PER</v>
      </c>
      <c r="E872" s="82" t="s">
        <v>1535</v>
      </c>
      <c r="F872" s="58" t="s">
        <v>882</v>
      </c>
      <c r="G872" s="82" t="s">
        <v>2535</v>
      </c>
      <c r="H872" s="82" t="s">
        <v>930</v>
      </c>
      <c r="I872" s="59" t="s">
        <v>1424</v>
      </c>
      <c r="J872" s="58" t="s">
        <v>2537</v>
      </c>
      <c r="K872" s="85" t="str">
        <f t="shared" si="13"/>
        <v>M</v>
      </c>
      <c r="L872">
        <v>945</v>
      </c>
    </row>
    <row r="873" spans="1:12">
      <c r="A873" s="77" t="s">
        <v>2410</v>
      </c>
      <c r="B873" s="83" t="str">
        <f>_xlfn.XLOOKUP(Tabla8[[#This Row],[Codigo Area Liquidacion]],TBLAREA[PLANTA],TBLAREA[PROG])</f>
        <v>01</v>
      </c>
      <c r="C873" s="58" t="s">
        <v>2472</v>
      </c>
      <c r="D873" s="83" t="str">
        <f>Tabla8[[#This Row],[Numero Documento]]&amp;Tabla8[[#This Row],[PROG]]&amp;LEFT(Tabla8[[#This Row],[Tipo Empleado]],3)</f>
        <v>0830003712701PER</v>
      </c>
      <c r="E873" s="82" t="s">
        <v>1347</v>
      </c>
      <c r="F873" s="58" t="s">
        <v>882</v>
      </c>
      <c r="G873" s="82" t="s">
        <v>2535</v>
      </c>
      <c r="H873" s="82" t="s">
        <v>930</v>
      </c>
      <c r="I873" s="59" t="s">
        <v>1424</v>
      </c>
      <c r="J873" s="58" t="s">
        <v>2537</v>
      </c>
      <c r="K873" s="85" t="str">
        <f t="shared" si="13"/>
        <v>M</v>
      </c>
      <c r="L873">
        <v>946</v>
      </c>
    </row>
    <row r="874" spans="1:12">
      <c r="A874" s="77" t="s">
        <v>2387</v>
      </c>
      <c r="B874" s="83" t="str">
        <f>_xlfn.XLOOKUP(Tabla8[[#This Row],[Codigo Area Liquidacion]],TBLAREA[PLANTA],TBLAREA[PROG])</f>
        <v>01</v>
      </c>
      <c r="C874" s="58" t="s">
        <v>2472</v>
      </c>
      <c r="D874" s="83" t="str">
        <f>Tabla8[[#This Row],[Numero Documento]]&amp;Tabla8[[#This Row],[PROG]]&amp;LEFT(Tabla8[[#This Row],[Tipo Empleado]],3)</f>
        <v>0830004805801PER</v>
      </c>
      <c r="E874" s="82" t="s">
        <v>1611</v>
      </c>
      <c r="F874" s="58" t="s">
        <v>882</v>
      </c>
      <c r="G874" s="82" t="s">
        <v>2535</v>
      </c>
      <c r="H874" s="82" t="s">
        <v>930</v>
      </c>
      <c r="I874" s="59" t="s">
        <v>1424</v>
      </c>
      <c r="J874" s="58" t="s">
        <v>2537</v>
      </c>
      <c r="K874" s="85" t="str">
        <f t="shared" si="13"/>
        <v>M</v>
      </c>
      <c r="L874">
        <v>947</v>
      </c>
    </row>
    <row r="875" spans="1:12">
      <c r="A875" s="77" t="s">
        <v>1141</v>
      </c>
      <c r="B875" s="83" t="str">
        <f>_xlfn.XLOOKUP(Tabla8[[#This Row],[Codigo Area Liquidacion]],TBLAREA[PLANTA],TBLAREA[PROG])</f>
        <v>01</v>
      </c>
      <c r="C875" s="58" t="s">
        <v>11</v>
      </c>
      <c r="D875" s="83" t="str">
        <f>Tabla8[[#This Row],[Numero Documento]]&amp;Tabla8[[#This Row],[PROG]]&amp;LEFT(Tabla8[[#This Row],[Tipo Empleado]],3)</f>
        <v>0910001341701FIJ</v>
      </c>
      <c r="E875" s="82" t="s">
        <v>658</v>
      </c>
      <c r="F875" s="58" t="s">
        <v>30</v>
      </c>
      <c r="G875" s="82" t="s">
        <v>2535</v>
      </c>
      <c r="H875" s="82" t="s">
        <v>930</v>
      </c>
      <c r="I875" s="59" t="s">
        <v>1424</v>
      </c>
      <c r="J875" s="58" t="s">
        <v>2537</v>
      </c>
      <c r="K875" s="85" t="str">
        <f t="shared" si="13"/>
        <v>M</v>
      </c>
      <c r="L875">
        <v>951</v>
      </c>
    </row>
    <row r="876" spans="1:12">
      <c r="A876" s="77" t="s">
        <v>2428</v>
      </c>
      <c r="B876" s="83" t="str">
        <f>_xlfn.XLOOKUP(Tabla8[[#This Row],[Codigo Area Liquidacion]],TBLAREA[PLANTA],TBLAREA[PROG])</f>
        <v>01</v>
      </c>
      <c r="C876" s="58" t="s">
        <v>2472</v>
      </c>
      <c r="D876" s="83" t="str">
        <f>Tabla8[[#This Row],[Numero Documento]]&amp;Tabla8[[#This Row],[PROG]]&amp;LEFT(Tabla8[[#This Row],[Tipo Empleado]],3)</f>
        <v>0930067995901PER</v>
      </c>
      <c r="E876" s="82" t="s">
        <v>926</v>
      </c>
      <c r="F876" s="58" t="s">
        <v>882</v>
      </c>
      <c r="G876" s="82" t="s">
        <v>2535</v>
      </c>
      <c r="H876" s="82" t="s">
        <v>930</v>
      </c>
      <c r="I876" s="59" t="s">
        <v>1424</v>
      </c>
      <c r="J876" s="58" t="s">
        <v>2538</v>
      </c>
      <c r="K876" s="85" t="str">
        <f t="shared" si="13"/>
        <v>F</v>
      </c>
      <c r="L876">
        <v>959</v>
      </c>
    </row>
    <row r="877" spans="1:12">
      <c r="A877" s="77" t="s">
        <v>2381</v>
      </c>
      <c r="B877" s="83" t="str">
        <f>_xlfn.XLOOKUP(Tabla8[[#This Row],[Codigo Area Liquidacion]],TBLAREA[PLANTA],TBLAREA[PROG])</f>
        <v>01</v>
      </c>
      <c r="C877" s="58" t="s">
        <v>2472</v>
      </c>
      <c r="D877" s="83" t="str">
        <f>Tabla8[[#This Row],[Numero Documento]]&amp;Tabla8[[#This Row],[PROG]]&amp;LEFT(Tabla8[[#This Row],[Tipo Empleado]],3)</f>
        <v>0930078436101PER</v>
      </c>
      <c r="E877" s="82" t="s">
        <v>1703</v>
      </c>
      <c r="F877" s="58" t="s">
        <v>882</v>
      </c>
      <c r="G877" s="82" t="s">
        <v>2535</v>
      </c>
      <c r="H877" s="82" t="s">
        <v>930</v>
      </c>
      <c r="I877" s="59" t="s">
        <v>1424</v>
      </c>
      <c r="J877" s="58" t="s">
        <v>2537</v>
      </c>
      <c r="K877" s="85" t="str">
        <f t="shared" si="13"/>
        <v>M</v>
      </c>
      <c r="L877">
        <v>960</v>
      </c>
    </row>
    <row r="878" spans="1:12">
      <c r="A878" s="77" t="s">
        <v>2455</v>
      </c>
      <c r="B878" s="83" t="str">
        <f>_xlfn.XLOOKUP(Tabla8[[#This Row],[Codigo Area Liquidacion]],TBLAREA[PLANTA],TBLAREA[PROG])</f>
        <v>01</v>
      </c>
      <c r="C878" s="58" t="s">
        <v>2472</v>
      </c>
      <c r="D878" s="83" t="str">
        <f>Tabla8[[#This Row],[Numero Documento]]&amp;Tabla8[[#This Row],[PROG]]&amp;LEFT(Tabla8[[#This Row],[Tipo Empleado]],3)</f>
        <v>1100005019201PER</v>
      </c>
      <c r="E878" s="82" t="s">
        <v>1536</v>
      </c>
      <c r="F878" s="58" t="s">
        <v>882</v>
      </c>
      <c r="G878" s="82" t="s">
        <v>2535</v>
      </c>
      <c r="H878" s="82" t="s">
        <v>930</v>
      </c>
      <c r="I878" s="59" t="s">
        <v>1424</v>
      </c>
      <c r="J878" s="58" t="s">
        <v>2537</v>
      </c>
      <c r="K878" s="85" t="str">
        <f t="shared" si="13"/>
        <v>M</v>
      </c>
      <c r="L878">
        <v>967</v>
      </c>
    </row>
    <row r="879" spans="1:12">
      <c r="A879" s="77" t="s">
        <v>2441</v>
      </c>
      <c r="B879" s="83" t="str">
        <f>_xlfn.XLOOKUP(Tabla8[[#This Row],[Codigo Area Liquidacion]],TBLAREA[PLANTA],TBLAREA[PROG])</f>
        <v>01</v>
      </c>
      <c r="C879" s="58" t="s">
        <v>2472</v>
      </c>
      <c r="D879" s="83" t="str">
        <f>Tabla8[[#This Row],[Numero Documento]]&amp;Tabla8[[#This Row],[PROG]]&amp;LEFT(Tabla8[[#This Row],[Tipo Empleado]],3)</f>
        <v>1100006549701PER</v>
      </c>
      <c r="E879" s="82" t="s">
        <v>1537</v>
      </c>
      <c r="F879" s="58" t="s">
        <v>882</v>
      </c>
      <c r="G879" s="82" t="s">
        <v>2535</v>
      </c>
      <c r="H879" s="82" t="s">
        <v>930</v>
      </c>
      <c r="I879" s="59" t="s">
        <v>1424</v>
      </c>
      <c r="J879" s="58" t="s">
        <v>2537</v>
      </c>
      <c r="K879" s="85" t="str">
        <f t="shared" si="13"/>
        <v>M</v>
      </c>
      <c r="L879">
        <v>968</v>
      </c>
    </row>
    <row r="880" spans="1:12">
      <c r="A880" s="77" t="s">
        <v>2445</v>
      </c>
      <c r="B880" s="83" t="str">
        <f>_xlfn.XLOOKUP(Tabla8[[#This Row],[Codigo Area Liquidacion]],TBLAREA[PLANTA],TBLAREA[PROG])</f>
        <v>01</v>
      </c>
      <c r="C880" s="58" t="s">
        <v>2472</v>
      </c>
      <c r="D880" s="83" t="str">
        <f>Tabla8[[#This Row],[Numero Documento]]&amp;Tabla8[[#This Row],[PROG]]&amp;LEFT(Tabla8[[#This Row],[Tipo Empleado]],3)</f>
        <v>1180007145501PER</v>
      </c>
      <c r="E880" s="82" t="s">
        <v>1538</v>
      </c>
      <c r="F880" s="58" t="s">
        <v>882</v>
      </c>
      <c r="G880" s="82" t="s">
        <v>2535</v>
      </c>
      <c r="H880" s="82" t="s">
        <v>930</v>
      </c>
      <c r="I880" s="59" t="s">
        <v>1424</v>
      </c>
      <c r="J880" s="58" t="s">
        <v>2537</v>
      </c>
      <c r="K880" s="85" t="str">
        <f t="shared" si="13"/>
        <v>M</v>
      </c>
      <c r="L880">
        <v>969</v>
      </c>
    </row>
    <row r="881" spans="1:12">
      <c r="A881" s="77" t="s">
        <v>2613</v>
      </c>
      <c r="B881" s="83" t="str">
        <f>_xlfn.XLOOKUP(Tabla8[[#This Row],[Codigo Area Liquidacion]],TBLAREA[PLANTA],TBLAREA[PROG])</f>
        <v>01</v>
      </c>
      <c r="C881" s="58" t="s">
        <v>2472</v>
      </c>
      <c r="D881" s="83" t="str">
        <f>Tabla8[[#This Row],[Numero Documento]]&amp;Tabla8[[#This Row],[PROG]]&amp;LEFT(Tabla8[[#This Row],[Tipo Empleado]],3)</f>
        <v>1310000824501PER</v>
      </c>
      <c r="E881" s="82" t="s">
        <v>2599</v>
      </c>
      <c r="F881" s="58" t="s">
        <v>882</v>
      </c>
      <c r="G881" s="82" t="s">
        <v>2535</v>
      </c>
      <c r="H881" s="82" t="s">
        <v>930</v>
      </c>
      <c r="I881" s="59" t="s">
        <v>1424</v>
      </c>
      <c r="J881" s="58" t="s">
        <v>2537</v>
      </c>
      <c r="K881" s="85" t="str">
        <f t="shared" si="13"/>
        <v>M</v>
      </c>
      <c r="L881">
        <v>970</v>
      </c>
    </row>
    <row r="882" spans="1:12">
      <c r="A882" s="77" t="s">
        <v>2523</v>
      </c>
      <c r="B882" s="83" t="str">
        <f>_xlfn.XLOOKUP(Tabla8[[#This Row],[Codigo Area Liquidacion]],TBLAREA[PLANTA],TBLAREA[PROG])</f>
        <v>01</v>
      </c>
      <c r="C882" s="58" t="s">
        <v>2472</v>
      </c>
      <c r="D882" s="83" t="str">
        <f>Tabla8[[#This Row],[Numero Documento]]&amp;Tabla8[[#This Row],[PROG]]&amp;LEFT(Tabla8[[#This Row],[Tipo Empleado]],3)</f>
        <v>1400003119601PER</v>
      </c>
      <c r="E882" s="82" t="s">
        <v>2522</v>
      </c>
      <c r="F882" s="58" t="s">
        <v>882</v>
      </c>
      <c r="G882" s="82" t="s">
        <v>2535</v>
      </c>
      <c r="H882" s="82" t="s">
        <v>930</v>
      </c>
      <c r="I882" s="59" t="s">
        <v>1424</v>
      </c>
      <c r="J882" s="58" t="s">
        <v>2538</v>
      </c>
      <c r="K882" s="85" t="str">
        <f t="shared" si="13"/>
        <v>F</v>
      </c>
      <c r="L882">
        <v>973</v>
      </c>
    </row>
    <row r="883" spans="1:12">
      <c r="A883" s="77" t="s">
        <v>3126</v>
      </c>
      <c r="B883" s="83" t="str">
        <f>_xlfn.XLOOKUP(Tabla8[[#This Row],[Codigo Area Liquidacion]],TBLAREA[PLANTA],TBLAREA[PROG])</f>
        <v>01</v>
      </c>
      <c r="C883" s="58" t="s">
        <v>3168</v>
      </c>
      <c r="D883" s="83" t="str">
        <f>Tabla8[[#This Row],[Numero Documento]]&amp;Tabla8[[#This Row],[PROG]]&amp;LEFT(Tabla8[[#This Row],[Tipo Empleado]],3)</f>
        <v>2230046881001PER</v>
      </c>
      <c r="E883" s="82" t="s">
        <v>3125</v>
      </c>
      <c r="F883" s="58" t="s">
        <v>111</v>
      </c>
      <c r="G883" s="82" t="s">
        <v>2535</v>
      </c>
      <c r="H883" s="82" t="s">
        <v>930</v>
      </c>
      <c r="I883" s="59" t="s">
        <v>1424</v>
      </c>
      <c r="J883" s="58" t="s">
        <v>2537</v>
      </c>
      <c r="K883" s="85" t="str">
        <f t="shared" si="13"/>
        <v>M</v>
      </c>
      <c r="L883">
        <v>986</v>
      </c>
    </row>
    <row r="884" spans="1:12">
      <c r="A884" s="77" t="s">
        <v>3076</v>
      </c>
      <c r="B884" s="83" t="str">
        <f>_xlfn.XLOOKUP(Tabla8[[#This Row],[Codigo Area Liquidacion]],TBLAREA[PLANTA],TBLAREA[PROG])</f>
        <v>01</v>
      </c>
      <c r="C884" s="58" t="s">
        <v>11</v>
      </c>
      <c r="D884" s="83" t="str">
        <f>Tabla8[[#This Row],[Numero Documento]]&amp;Tabla8[[#This Row],[PROG]]&amp;LEFT(Tabla8[[#This Row],[Tipo Empleado]],3)</f>
        <v>2230080624101FIJ</v>
      </c>
      <c r="E884" s="82" t="s">
        <v>3096</v>
      </c>
      <c r="F884" s="58" t="s">
        <v>1400</v>
      </c>
      <c r="G884" s="82" t="s">
        <v>2535</v>
      </c>
      <c r="H884" s="82" t="s">
        <v>930</v>
      </c>
      <c r="I884" s="59" t="s">
        <v>1424</v>
      </c>
      <c r="J884" s="58" t="s">
        <v>2538</v>
      </c>
      <c r="K884" s="85" t="str">
        <f t="shared" si="13"/>
        <v>F</v>
      </c>
      <c r="L884">
        <v>993</v>
      </c>
    </row>
    <row r="885" spans="1:12">
      <c r="A885" s="77" t="s">
        <v>3077</v>
      </c>
      <c r="B885" s="83" t="str">
        <f>_xlfn.XLOOKUP(Tabla8[[#This Row],[Codigo Area Liquidacion]],TBLAREA[PLANTA],TBLAREA[PROG])</f>
        <v>01</v>
      </c>
      <c r="C885" s="58" t="s">
        <v>2472</v>
      </c>
      <c r="D885" s="83" t="str">
        <f>Tabla8[[#This Row],[Numero Documento]]&amp;Tabla8[[#This Row],[PROG]]&amp;LEFT(Tabla8[[#This Row],[Tipo Empleado]],3)</f>
        <v>2230104234101PER</v>
      </c>
      <c r="E885" s="82" t="s">
        <v>3097</v>
      </c>
      <c r="F885" s="58" t="s">
        <v>882</v>
      </c>
      <c r="G885" s="82" t="s">
        <v>2535</v>
      </c>
      <c r="H885" s="82" t="s">
        <v>930</v>
      </c>
      <c r="I885" s="59" t="s">
        <v>1424</v>
      </c>
      <c r="J885" s="58" t="s">
        <v>2538</v>
      </c>
      <c r="K885" s="85" t="str">
        <f t="shared" si="13"/>
        <v>F</v>
      </c>
      <c r="L885">
        <v>998</v>
      </c>
    </row>
    <row r="886" spans="1:12">
      <c r="A886" s="77" t="s">
        <v>2525</v>
      </c>
      <c r="B886" s="83" t="str">
        <f>_xlfn.XLOOKUP(Tabla8[[#This Row],[Codigo Area Liquidacion]],TBLAREA[PLANTA],TBLAREA[PROG])</f>
        <v>01</v>
      </c>
      <c r="C886" s="58" t="s">
        <v>2472</v>
      </c>
      <c r="D886" s="83" t="str">
        <f>Tabla8[[#This Row],[Numero Documento]]&amp;Tabla8[[#This Row],[PROG]]&amp;LEFT(Tabla8[[#This Row],[Tipo Empleado]],3)</f>
        <v>2230125429201PER</v>
      </c>
      <c r="E886" s="82" t="s">
        <v>2524</v>
      </c>
      <c r="F886" s="58" t="s">
        <v>882</v>
      </c>
      <c r="G886" s="82" t="s">
        <v>2535</v>
      </c>
      <c r="H886" s="82" t="s">
        <v>930</v>
      </c>
      <c r="I886" s="59" t="s">
        <v>1424</v>
      </c>
      <c r="J886" s="58" t="s">
        <v>2537</v>
      </c>
      <c r="K886" s="85" t="str">
        <f t="shared" si="13"/>
        <v>M</v>
      </c>
      <c r="L886">
        <v>1001</v>
      </c>
    </row>
    <row r="887" spans="1:12">
      <c r="A887" s="77" t="s">
        <v>3143</v>
      </c>
      <c r="B887" s="83" t="str">
        <f>_xlfn.XLOOKUP(Tabla8[[#This Row],[Codigo Area Liquidacion]],TBLAREA[PLANTA],TBLAREA[PROG])</f>
        <v>01</v>
      </c>
      <c r="C887" s="58" t="s">
        <v>2472</v>
      </c>
      <c r="D887" s="83" t="str">
        <f>Tabla8[[#This Row],[Numero Documento]]&amp;Tabla8[[#This Row],[PROG]]&amp;LEFT(Tabla8[[#This Row],[Tipo Empleado]],3)</f>
        <v>2230140676901PER</v>
      </c>
      <c r="E887" s="82" t="s">
        <v>3160</v>
      </c>
      <c r="F887" s="58" t="s">
        <v>882</v>
      </c>
      <c r="G887" s="82" t="s">
        <v>2535</v>
      </c>
      <c r="H887" s="82" t="s">
        <v>930</v>
      </c>
      <c r="I887" s="59" t="s">
        <v>1424</v>
      </c>
      <c r="J887" s="58" t="s">
        <v>2538</v>
      </c>
      <c r="K887" s="85" t="str">
        <f t="shared" si="13"/>
        <v>F</v>
      </c>
      <c r="L887">
        <v>1003</v>
      </c>
    </row>
    <row r="888" spans="1:12">
      <c r="A888" s="77" t="s">
        <v>3223</v>
      </c>
      <c r="B888" s="83" t="str">
        <f>_xlfn.XLOOKUP(Tabla8[[#This Row],[Codigo Area Liquidacion]],TBLAREA[PLANTA],TBLAREA[PROG])</f>
        <v>01</v>
      </c>
      <c r="C888" s="58" t="s">
        <v>2472</v>
      </c>
      <c r="D888" s="83" t="str">
        <f>Tabla8[[#This Row],[Numero Documento]]&amp;Tabla8[[#This Row],[PROG]]&amp;LEFT(Tabla8[[#This Row],[Tipo Empleado]],3)</f>
        <v>2230161535101PER</v>
      </c>
      <c r="E888" s="82" t="s">
        <v>3222</v>
      </c>
      <c r="F888" s="58" t="s">
        <v>882</v>
      </c>
      <c r="G888" s="82" t="s">
        <v>2535</v>
      </c>
      <c r="H888" s="82" t="s">
        <v>930</v>
      </c>
      <c r="I888" s="59" t="s">
        <v>1424</v>
      </c>
      <c r="J888" s="58" t="s">
        <v>2537</v>
      </c>
      <c r="K888" s="85" t="str">
        <f t="shared" si="13"/>
        <v>M</v>
      </c>
      <c r="L888">
        <v>1007</v>
      </c>
    </row>
    <row r="889" spans="1:12">
      <c r="A889" s="77" t="s">
        <v>2458</v>
      </c>
      <c r="B889" s="83" t="str">
        <f>_xlfn.XLOOKUP(Tabla8[[#This Row],[Codigo Area Liquidacion]],TBLAREA[PLANTA],TBLAREA[PROG])</f>
        <v>01</v>
      </c>
      <c r="C889" s="58" t="s">
        <v>2472</v>
      </c>
      <c r="D889" s="83" t="str">
        <f>Tabla8[[#This Row],[Numero Documento]]&amp;Tabla8[[#This Row],[PROG]]&amp;LEFT(Tabla8[[#This Row],[Tipo Empleado]],3)</f>
        <v>2230162901401PER</v>
      </c>
      <c r="E889" s="82" t="s">
        <v>1540</v>
      </c>
      <c r="F889" s="58" t="s">
        <v>882</v>
      </c>
      <c r="G889" s="82" t="s">
        <v>2535</v>
      </c>
      <c r="H889" s="82" t="s">
        <v>930</v>
      </c>
      <c r="I889" s="59" t="s">
        <v>1424</v>
      </c>
      <c r="J889" s="58" t="s">
        <v>2537</v>
      </c>
      <c r="K889" s="85" t="str">
        <f t="shared" si="13"/>
        <v>M</v>
      </c>
      <c r="L889">
        <v>1008</v>
      </c>
    </row>
    <row r="890" spans="1:12">
      <c r="A890" s="77" t="s">
        <v>3146</v>
      </c>
      <c r="B890" s="83" t="str">
        <f>_xlfn.XLOOKUP(Tabla8[[#This Row],[Codigo Area Liquidacion]],TBLAREA[PLANTA],TBLAREA[PROG])</f>
        <v>01</v>
      </c>
      <c r="C890" s="58" t="s">
        <v>2472</v>
      </c>
      <c r="D890" s="83" t="str">
        <f>Tabla8[[#This Row],[Numero Documento]]&amp;Tabla8[[#This Row],[PROG]]&amp;LEFT(Tabla8[[#This Row],[Tipo Empleado]],3)</f>
        <v>2230164509301PER</v>
      </c>
      <c r="E890" s="82" t="s">
        <v>3163</v>
      </c>
      <c r="F890" s="58" t="s">
        <v>882</v>
      </c>
      <c r="G890" s="82" t="s">
        <v>2535</v>
      </c>
      <c r="H890" s="82" t="s">
        <v>930</v>
      </c>
      <c r="I890" s="59" t="s">
        <v>1424</v>
      </c>
      <c r="J890" s="58" t="s">
        <v>2537</v>
      </c>
      <c r="K890" s="85" t="str">
        <f t="shared" si="13"/>
        <v>M</v>
      </c>
      <c r="L890">
        <v>1009</v>
      </c>
    </row>
    <row r="891" spans="1:12">
      <c r="A891" s="77" t="s">
        <v>2437</v>
      </c>
      <c r="B891" s="83" t="str">
        <f>_xlfn.XLOOKUP(Tabla8[[#This Row],[Codigo Area Liquidacion]],TBLAREA[PLANTA],TBLAREA[PROG])</f>
        <v>01</v>
      </c>
      <c r="C891" s="58" t="s">
        <v>2472</v>
      </c>
      <c r="D891" s="83" t="str">
        <f>Tabla8[[#This Row],[Numero Documento]]&amp;Tabla8[[#This Row],[PROG]]&amp;LEFT(Tabla8[[#This Row],[Tipo Empleado]],3)</f>
        <v>2240037754901PER</v>
      </c>
      <c r="E891" s="82" t="s">
        <v>1541</v>
      </c>
      <c r="F891" s="58" t="s">
        <v>882</v>
      </c>
      <c r="G891" s="82" t="s">
        <v>2535</v>
      </c>
      <c r="H891" s="82" t="s">
        <v>930</v>
      </c>
      <c r="I891" s="59" t="s">
        <v>1424</v>
      </c>
      <c r="J891" s="58" t="s">
        <v>2537</v>
      </c>
      <c r="K891" s="85" t="str">
        <f t="shared" si="13"/>
        <v>M</v>
      </c>
      <c r="L891">
        <v>1015</v>
      </c>
    </row>
    <row r="892" spans="1:12">
      <c r="A892" s="77" t="s">
        <v>2454</v>
      </c>
      <c r="B892" s="83" t="str">
        <f>_xlfn.XLOOKUP(Tabla8[[#This Row],[Codigo Area Liquidacion]],TBLAREA[PLANTA],TBLAREA[PROG])</f>
        <v>01</v>
      </c>
      <c r="C892" s="58" t="s">
        <v>2472</v>
      </c>
      <c r="D892" s="83" t="str">
        <f>Tabla8[[#This Row],[Numero Documento]]&amp;Tabla8[[#This Row],[PROG]]&amp;LEFT(Tabla8[[#This Row],[Tipo Empleado]],3)</f>
        <v>2250005363601PER</v>
      </c>
      <c r="E892" s="82" t="s">
        <v>963</v>
      </c>
      <c r="F892" s="58" t="s">
        <v>882</v>
      </c>
      <c r="G892" s="82" t="s">
        <v>2535</v>
      </c>
      <c r="H892" s="82" t="s">
        <v>930</v>
      </c>
      <c r="I892" s="59" t="s">
        <v>1424</v>
      </c>
      <c r="J892" s="58" t="s">
        <v>2537</v>
      </c>
      <c r="K892" s="85" t="str">
        <f t="shared" si="13"/>
        <v>M</v>
      </c>
      <c r="L892">
        <v>1025</v>
      </c>
    </row>
    <row r="893" spans="1:12">
      <c r="A893" s="77" t="s">
        <v>2419</v>
      </c>
      <c r="B893" s="83" t="str">
        <f>_xlfn.XLOOKUP(Tabla8[[#This Row],[Codigo Area Liquidacion]],TBLAREA[PLANTA],TBLAREA[PROG])</f>
        <v>01</v>
      </c>
      <c r="C893" s="58" t="s">
        <v>2472</v>
      </c>
      <c r="D893" s="83" t="str">
        <f>Tabla8[[#This Row],[Numero Documento]]&amp;Tabla8[[#This Row],[PROG]]&amp;LEFT(Tabla8[[#This Row],[Tipo Empleado]],3)</f>
        <v>2250010261501PER</v>
      </c>
      <c r="E893" s="82" t="s">
        <v>1542</v>
      </c>
      <c r="F893" s="58" t="s">
        <v>882</v>
      </c>
      <c r="G893" s="82" t="s">
        <v>2535</v>
      </c>
      <c r="H893" s="82" t="s">
        <v>930</v>
      </c>
      <c r="I893" s="59" t="s">
        <v>1424</v>
      </c>
      <c r="J893" s="58" t="s">
        <v>2537</v>
      </c>
      <c r="K893" s="85" t="str">
        <f t="shared" si="13"/>
        <v>M</v>
      </c>
      <c r="L893">
        <v>1027</v>
      </c>
    </row>
    <row r="894" spans="1:12">
      <c r="A894" s="77" t="s">
        <v>2371</v>
      </c>
      <c r="B894" s="83" t="str">
        <f>_xlfn.XLOOKUP(Tabla8[[#This Row],[Codigo Area Liquidacion]],TBLAREA[PLANTA],TBLAREA[PROG])</f>
        <v>01</v>
      </c>
      <c r="C894" s="58" t="s">
        <v>2472</v>
      </c>
      <c r="D894" s="83" t="str">
        <f>Tabla8[[#This Row],[Numero Documento]]&amp;Tabla8[[#This Row],[PROG]]&amp;LEFT(Tabla8[[#This Row],[Tipo Empleado]],3)</f>
        <v>2250014672901PER</v>
      </c>
      <c r="E894" s="82" t="s">
        <v>1543</v>
      </c>
      <c r="F894" s="58" t="s">
        <v>882</v>
      </c>
      <c r="G894" s="82" t="s">
        <v>2535</v>
      </c>
      <c r="H894" s="82" t="s">
        <v>930</v>
      </c>
      <c r="I894" s="59" t="s">
        <v>1424</v>
      </c>
      <c r="J894" s="58" t="s">
        <v>2537</v>
      </c>
      <c r="K894" s="85" t="str">
        <f t="shared" si="13"/>
        <v>M</v>
      </c>
      <c r="L894">
        <v>1029</v>
      </c>
    </row>
    <row r="895" spans="1:12">
      <c r="A895" s="77" t="s">
        <v>3142</v>
      </c>
      <c r="B895" s="83" t="str">
        <f>_xlfn.XLOOKUP(Tabla8[[#This Row],[Codigo Area Liquidacion]],TBLAREA[PLANTA],TBLAREA[PROG])</f>
        <v>01</v>
      </c>
      <c r="C895" s="58" t="s">
        <v>3168</v>
      </c>
      <c r="D895" s="83" t="str">
        <f>Tabla8[[#This Row],[Numero Documento]]&amp;Tabla8[[#This Row],[PROG]]&amp;LEFT(Tabla8[[#This Row],[Tipo Empleado]],3)</f>
        <v>2250040536401PER</v>
      </c>
      <c r="E895" s="82" t="s">
        <v>3158</v>
      </c>
      <c r="F895" s="58" t="s">
        <v>3159</v>
      </c>
      <c r="G895" s="82" t="s">
        <v>2535</v>
      </c>
      <c r="H895" s="82" t="s">
        <v>930</v>
      </c>
      <c r="I895" s="59" t="s">
        <v>1424</v>
      </c>
      <c r="J895" s="58" t="s">
        <v>2537</v>
      </c>
      <c r="K895" s="85" t="str">
        <f t="shared" si="13"/>
        <v>M</v>
      </c>
      <c r="L895">
        <v>1038</v>
      </c>
    </row>
    <row r="896" spans="1:12">
      <c r="A896" s="77" t="s">
        <v>1773</v>
      </c>
      <c r="B896" s="83" t="str">
        <f>_xlfn.XLOOKUP(Tabla8[[#This Row],[Codigo Area Liquidacion]],TBLAREA[PLANTA],TBLAREA[PROG])</f>
        <v>01</v>
      </c>
      <c r="C896" s="58" t="s">
        <v>11</v>
      </c>
      <c r="D896" s="83" t="str">
        <f>Tabla8[[#This Row],[Numero Documento]]&amp;Tabla8[[#This Row],[PROG]]&amp;LEFT(Tabla8[[#This Row],[Tipo Empleado]],3)</f>
        <v>2250052883501FIJ</v>
      </c>
      <c r="E896" s="82" t="s">
        <v>890</v>
      </c>
      <c r="F896" s="58" t="s">
        <v>127</v>
      </c>
      <c r="G896" s="82" t="s">
        <v>2535</v>
      </c>
      <c r="H896" s="82" t="s">
        <v>930</v>
      </c>
      <c r="I896" s="59" t="s">
        <v>1424</v>
      </c>
      <c r="J896" s="58" t="s">
        <v>2537</v>
      </c>
      <c r="K896" s="85" t="str">
        <f t="shared" si="13"/>
        <v>M</v>
      </c>
      <c r="L896">
        <v>1040</v>
      </c>
    </row>
    <row r="897" spans="1:12">
      <c r="A897" s="77" t="s">
        <v>2672</v>
      </c>
      <c r="B897" s="83" t="str">
        <f>_xlfn.XLOOKUP(Tabla8[[#This Row],[Codigo Area Liquidacion]],TBLAREA[PLANTA],TBLAREA[PROG])</f>
        <v>01</v>
      </c>
      <c r="C897" s="58" t="s">
        <v>2472</v>
      </c>
      <c r="D897" s="83" t="str">
        <f>Tabla8[[#This Row],[Numero Documento]]&amp;Tabla8[[#This Row],[PROG]]&amp;LEFT(Tabla8[[#This Row],[Tipo Empleado]],3)</f>
        <v>2250060888401PER</v>
      </c>
      <c r="E897" s="82" t="s">
        <v>2644</v>
      </c>
      <c r="F897" s="58" t="s">
        <v>882</v>
      </c>
      <c r="G897" s="82" t="s">
        <v>2535</v>
      </c>
      <c r="H897" s="82" t="s">
        <v>930</v>
      </c>
      <c r="I897" s="59" t="s">
        <v>1424</v>
      </c>
      <c r="J897" s="58" t="s">
        <v>2538</v>
      </c>
      <c r="K897" s="85" t="str">
        <f t="shared" si="13"/>
        <v>F</v>
      </c>
      <c r="L897">
        <v>1041</v>
      </c>
    </row>
    <row r="898" spans="1:12">
      <c r="A898" s="77" t="s">
        <v>2397</v>
      </c>
      <c r="B898" s="83" t="str">
        <f>_xlfn.XLOOKUP(Tabla8[[#This Row],[Codigo Area Liquidacion]],TBLAREA[PLANTA],TBLAREA[PROG])</f>
        <v>01</v>
      </c>
      <c r="C898" s="58" t="s">
        <v>2472</v>
      </c>
      <c r="D898" s="83" t="str">
        <f>Tabla8[[#This Row],[Numero Documento]]&amp;Tabla8[[#This Row],[PROG]]&amp;LEFT(Tabla8[[#This Row],[Tipo Empleado]],3)</f>
        <v>2270003117601PER</v>
      </c>
      <c r="E898" s="82" t="s">
        <v>1545</v>
      </c>
      <c r="F898" s="58" t="s">
        <v>882</v>
      </c>
      <c r="G898" s="82" t="s">
        <v>2535</v>
      </c>
      <c r="H898" s="82" t="s">
        <v>930</v>
      </c>
      <c r="I898" s="59" t="s">
        <v>1424</v>
      </c>
      <c r="J898" s="58" t="s">
        <v>2538</v>
      </c>
      <c r="K898" s="85" t="str">
        <f t="shared" si="13"/>
        <v>F</v>
      </c>
      <c r="L898">
        <v>1048</v>
      </c>
    </row>
    <row r="899" spans="1:12">
      <c r="A899" s="77" t="s">
        <v>2531</v>
      </c>
      <c r="B899" s="83" t="str">
        <f>_xlfn.XLOOKUP(Tabla8[[#This Row],[Codigo Area Liquidacion]],TBLAREA[PLANTA],TBLAREA[PROG])</f>
        <v>01</v>
      </c>
      <c r="C899" s="58" t="s">
        <v>2472</v>
      </c>
      <c r="D899" s="83" t="str">
        <f>Tabla8[[#This Row],[Numero Documento]]&amp;Tabla8[[#This Row],[PROG]]&amp;LEFT(Tabla8[[#This Row],[Tipo Empleado]],3)</f>
        <v>4020914562801PER</v>
      </c>
      <c r="E899" s="82" t="s">
        <v>2530</v>
      </c>
      <c r="F899" s="58" t="s">
        <v>882</v>
      </c>
      <c r="G899" s="82" t="s">
        <v>2535</v>
      </c>
      <c r="H899" s="82" t="s">
        <v>930</v>
      </c>
      <c r="I899" s="59" t="s">
        <v>1424</v>
      </c>
      <c r="J899" s="58" t="s">
        <v>2538</v>
      </c>
      <c r="K899" s="85" t="str">
        <f t="shared" si="13"/>
        <v>F</v>
      </c>
      <c r="L899">
        <v>1063</v>
      </c>
    </row>
    <row r="900" spans="1:12">
      <c r="A900" s="77" t="s">
        <v>2673</v>
      </c>
      <c r="B900" s="83" t="str">
        <f>_xlfn.XLOOKUP(Tabla8[[#This Row],[Codigo Area Liquidacion]],TBLAREA[PLANTA],TBLAREA[PROG])</f>
        <v>01</v>
      </c>
      <c r="C900" s="58" t="s">
        <v>2472</v>
      </c>
      <c r="D900" s="83" t="str">
        <f>Tabla8[[#This Row],[Numero Documento]]&amp;Tabla8[[#This Row],[PROG]]&amp;LEFT(Tabla8[[#This Row],[Tipo Empleado]],3)</f>
        <v>4021199658801PER</v>
      </c>
      <c r="E900" s="82" t="s">
        <v>2645</v>
      </c>
      <c r="F900" s="58" t="s">
        <v>882</v>
      </c>
      <c r="G900" s="82" t="s">
        <v>2535</v>
      </c>
      <c r="H900" s="82" t="s">
        <v>930</v>
      </c>
      <c r="I900" s="59" t="s">
        <v>1424</v>
      </c>
      <c r="J900" s="58" t="s">
        <v>2537</v>
      </c>
      <c r="K900" s="85" t="str">
        <f t="shared" ref="K900:K963" si="14">LEFT(J900,1)</f>
        <v>M</v>
      </c>
      <c r="L900">
        <v>1075</v>
      </c>
    </row>
    <row r="901" spans="1:12">
      <c r="A901" s="77" t="s">
        <v>2748</v>
      </c>
      <c r="B901" s="83" t="str">
        <f>_xlfn.XLOOKUP(Tabla8[[#This Row],[Codigo Area Liquidacion]],TBLAREA[PLANTA],TBLAREA[PROG])</f>
        <v>01</v>
      </c>
      <c r="C901" s="58" t="s">
        <v>11</v>
      </c>
      <c r="D901" s="83" t="str">
        <f>Tabla8[[#This Row],[Numero Documento]]&amp;Tabla8[[#This Row],[PROG]]&amp;LEFT(Tabla8[[#This Row],[Tipo Empleado]],3)</f>
        <v>4021311702701FIJ</v>
      </c>
      <c r="E901" s="82" t="s">
        <v>2747</v>
      </c>
      <c r="F901" s="58" t="s">
        <v>127</v>
      </c>
      <c r="G901" s="82" t="s">
        <v>2535</v>
      </c>
      <c r="H901" s="82" t="s">
        <v>930</v>
      </c>
      <c r="I901" s="59" t="s">
        <v>1424</v>
      </c>
      <c r="J901" s="58" t="s">
        <v>2537</v>
      </c>
      <c r="K901" s="85" t="str">
        <f t="shared" si="14"/>
        <v>M</v>
      </c>
      <c r="L901">
        <v>1082</v>
      </c>
    </row>
    <row r="902" spans="1:12">
      <c r="A902" s="77" t="s">
        <v>3144</v>
      </c>
      <c r="B902" s="83" t="str">
        <f>_xlfn.XLOOKUP(Tabla8[[#This Row],[Codigo Area Liquidacion]],TBLAREA[PLANTA],TBLAREA[PROG])</f>
        <v>01</v>
      </c>
      <c r="C902" s="58" t="s">
        <v>2472</v>
      </c>
      <c r="D902" s="83" t="str">
        <f>Tabla8[[#This Row],[Numero Documento]]&amp;Tabla8[[#This Row],[PROG]]&amp;LEFT(Tabla8[[#This Row],[Tipo Empleado]],3)</f>
        <v>4021331576101PER</v>
      </c>
      <c r="E902" s="82" t="s">
        <v>3161</v>
      </c>
      <c r="F902" s="58" t="s">
        <v>882</v>
      </c>
      <c r="G902" s="82" t="s">
        <v>2535</v>
      </c>
      <c r="H902" s="82" t="s">
        <v>930</v>
      </c>
      <c r="I902" s="59" t="s">
        <v>1424</v>
      </c>
      <c r="J902" s="58" t="s">
        <v>2537</v>
      </c>
      <c r="K902" s="85" t="str">
        <f t="shared" si="14"/>
        <v>M</v>
      </c>
      <c r="L902">
        <v>1085</v>
      </c>
    </row>
    <row r="903" spans="1:12">
      <c r="A903" s="77" t="s">
        <v>2405</v>
      </c>
      <c r="B903" s="83" t="str">
        <f>_xlfn.XLOOKUP(Tabla8[[#This Row],[Codigo Area Liquidacion]],TBLAREA[PLANTA],TBLAREA[PROG])</f>
        <v>01</v>
      </c>
      <c r="C903" s="58" t="s">
        <v>2472</v>
      </c>
      <c r="D903" s="83" t="str">
        <f>Tabla8[[#This Row],[Numero Documento]]&amp;Tabla8[[#This Row],[PROG]]&amp;LEFT(Tabla8[[#This Row],[Tipo Empleado]],3)</f>
        <v>4021353650701PER</v>
      </c>
      <c r="E903" s="82" t="s">
        <v>1548</v>
      </c>
      <c r="F903" s="58" t="s">
        <v>882</v>
      </c>
      <c r="G903" s="82" t="s">
        <v>2535</v>
      </c>
      <c r="H903" s="82" t="s">
        <v>930</v>
      </c>
      <c r="I903" s="59" t="s">
        <v>1424</v>
      </c>
      <c r="J903" s="58" t="s">
        <v>2537</v>
      </c>
      <c r="K903" s="85" t="str">
        <f t="shared" si="14"/>
        <v>M</v>
      </c>
      <c r="L903">
        <v>1086</v>
      </c>
    </row>
    <row r="904" spans="1:12">
      <c r="A904" s="77" t="s">
        <v>3033</v>
      </c>
      <c r="B904" s="83" t="str">
        <f>_xlfn.XLOOKUP(Tabla8[[#This Row],[Codigo Area Liquidacion]],TBLAREA[PLANTA],TBLAREA[PROG])</f>
        <v>01</v>
      </c>
      <c r="C904" s="58" t="s">
        <v>2472</v>
      </c>
      <c r="D904" s="83" t="str">
        <f>Tabla8[[#This Row],[Numero Documento]]&amp;Tabla8[[#This Row],[PROG]]&amp;LEFT(Tabla8[[#This Row],[Tipo Empleado]],3)</f>
        <v>4021368507201PER</v>
      </c>
      <c r="E904" s="82" t="s">
        <v>3032</v>
      </c>
      <c r="F904" s="58" t="s">
        <v>882</v>
      </c>
      <c r="G904" s="82" t="s">
        <v>2535</v>
      </c>
      <c r="H904" s="82" t="s">
        <v>930</v>
      </c>
      <c r="I904" s="59" t="s">
        <v>1424</v>
      </c>
      <c r="J904" s="58" t="s">
        <v>2537</v>
      </c>
      <c r="K904" s="85" t="str">
        <f t="shared" si="14"/>
        <v>M</v>
      </c>
      <c r="L904">
        <v>1087</v>
      </c>
    </row>
    <row r="905" spans="1:12">
      <c r="A905" s="77" t="s">
        <v>2435</v>
      </c>
      <c r="B905" s="83" t="str">
        <f>_xlfn.XLOOKUP(Tabla8[[#This Row],[Codigo Area Liquidacion]],TBLAREA[PLANTA],TBLAREA[PROG])</f>
        <v>01</v>
      </c>
      <c r="C905" s="58" t="s">
        <v>2472</v>
      </c>
      <c r="D905" s="83" t="str">
        <f>Tabla8[[#This Row],[Numero Documento]]&amp;Tabla8[[#This Row],[PROG]]&amp;LEFT(Tabla8[[#This Row],[Tipo Empleado]],3)</f>
        <v>4021374851601PER</v>
      </c>
      <c r="E905" s="82" t="s">
        <v>2434</v>
      </c>
      <c r="F905" s="58" t="s">
        <v>882</v>
      </c>
      <c r="G905" s="82" t="s">
        <v>2535</v>
      </c>
      <c r="H905" s="82" t="s">
        <v>930</v>
      </c>
      <c r="I905" s="59" t="s">
        <v>1424</v>
      </c>
      <c r="J905" s="58" t="s">
        <v>2537</v>
      </c>
      <c r="K905" s="85" t="str">
        <f t="shared" si="14"/>
        <v>M</v>
      </c>
      <c r="L905">
        <v>1090</v>
      </c>
    </row>
    <row r="906" spans="1:12">
      <c r="A906" s="77" t="s">
        <v>2389</v>
      </c>
      <c r="B906" s="83" t="str">
        <f>_xlfn.XLOOKUP(Tabla8[[#This Row],[Codigo Area Liquidacion]],TBLAREA[PLANTA],TBLAREA[PROG])</f>
        <v>01</v>
      </c>
      <c r="C906" s="58" t="s">
        <v>2472</v>
      </c>
      <c r="D906" s="83" t="str">
        <f>Tabla8[[#This Row],[Numero Documento]]&amp;Tabla8[[#This Row],[PROG]]&amp;LEFT(Tabla8[[#This Row],[Tipo Empleado]],3)</f>
        <v>4021413474001PER</v>
      </c>
      <c r="E906" s="82" t="s">
        <v>1549</v>
      </c>
      <c r="F906" s="58" t="s">
        <v>882</v>
      </c>
      <c r="G906" s="82" t="s">
        <v>2535</v>
      </c>
      <c r="H906" s="82" t="s">
        <v>930</v>
      </c>
      <c r="I906" s="59" t="s">
        <v>1424</v>
      </c>
      <c r="J906" s="58" t="s">
        <v>2537</v>
      </c>
      <c r="K906" s="85" t="str">
        <f t="shared" si="14"/>
        <v>M</v>
      </c>
      <c r="L906">
        <v>1092</v>
      </c>
    </row>
    <row r="907" spans="1:12">
      <c r="A907" s="77" t="s">
        <v>2417</v>
      </c>
      <c r="B907" s="83" t="str">
        <f>_xlfn.XLOOKUP(Tabla8[[#This Row],[Codigo Area Liquidacion]],TBLAREA[PLANTA],TBLAREA[PROG])</f>
        <v>01</v>
      </c>
      <c r="C907" s="58" t="s">
        <v>2472</v>
      </c>
      <c r="D907" s="83" t="str">
        <f>Tabla8[[#This Row],[Numero Documento]]&amp;Tabla8[[#This Row],[PROG]]&amp;LEFT(Tabla8[[#This Row],[Tipo Empleado]],3)</f>
        <v>4021416328501PER</v>
      </c>
      <c r="E907" s="82" t="s">
        <v>1550</v>
      </c>
      <c r="F907" s="58" t="s">
        <v>882</v>
      </c>
      <c r="G907" s="82" t="s">
        <v>2535</v>
      </c>
      <c r="H907" s="82" t="s">
        <v>930</v>
      </c>
      <c r="I907" s="59" t="s">
        <v>1424</v>
      </c>
      <c r="J907" s="58" t="s">
        <v>2537</v>
      </c>
      <c r="K907" s="85" t="str">
        <f t="shared" si="14"/>
        <v>M</v>
      </c>
      <c r="L907">
        <v>1093</v>
      </c>
    </row>
    <row r="908" spans="1:12">
      <c r="A908" s="77" t="s">
        <v>2674</v>
      </c>
      <c r="B908" s="83" t="str">
        <f>_xlfn.XLOOKUP(Tabla8[[#This Row],[Codigo Area Liquidacion]],TBLAREA[PLANTA],TBLAREA[PROG])</f>
        <v>01</v>
      </c>
      <c r="C908" s="58" t="s">
        <v>2472</v>
      </c>
      <c r="D908" s="83" t="str">
        <f>Tabla8[[#This Row],[Numero Documento]]&amp;Tabla8[[#This Row],[PROG]]&amp;LEFT(Tabla8[[#This Row],[Tipo Empleado]],3)</f>
        <v>4021436762101PER</v>
      </c>
      <c r="E908" s="82" t="s">
        <v>2646</v>
      </c>
      <c r="F908" s="58" t="s">
        <v>882</v>
      </c>
      <c r="G908" s="82" t="s">
        <v>2535</v>
      </c>
      <c r="H908" s="82" t="s">
        <v>930</v>
      </c>
      <c r="I908" s="59" t="s">
        <v>1424</v>
      </c>
      <c r="J908" s="58" t="s">
        <v>2537</v>
      </c>
      <c r="K908" s="85" t="str">
        <f t="shared" si="14"/>
        <v>M</v>
      </c>
      <c r="L908">
        <v>1094</v>
      </c>
    </row>
    <row r="909" spans="1:12">
      <c r="A909" s="77" t="s">
        <v>1934</v>
      </c>
      <c r="B909" s="83" t="str">
        <f>_xlfn.XLOOKUP(Tabla8[[#This Row],[Codigo Area Liquidacion]],TBLAREA[PLANTA],TBLAREA[PROG])</f>
        <v>01</v>
      </c>
      <c r="C909" s="58" t="s">
        <v>11</v>
      </c>
      <c r="D909" s="83" t="str">
        <f>Tabla8[[#This Row],[Numero Documento]]&amp;Tabla8[[#This Row],[PROG]]&amp;LEFT(Tabla8[[#This Row],[Tipo Empleado]],3)</f>
        <v>4021473340001FIJ</v>
      </c>
      <c r="E909" s="82" t="s">
        <v>939</v>
      </c>
      <c r="F909" s="58" t="s">
        <v>10</v>
      </c>
      <c r="G909" s="82" t="s">
        <v>2535</v>
      </c>
      <c r="H909" s="82" t="s">
        <v>930</v>
      </c>
      <c r="I909" s="59" t="s">
        <v>1424</v>
      </c>
      <c r="J909" s="58" t="s">
        <v>2538</v>
      </c>
      <c r="K909" s="85" t="str">
        <f t="shared" si="14"/>
        <v>F</v>
      </c>
      <c r="L909">
        <v>1096</v>
      </c>
    </row>
    <row r="910" spans="1:12">
      <c r="A910" s="77" t="s">
        <v>2675</v>
      </c>
      <c r="B910" s="83" t="str">
        <f>_xlfn.XLOOKUP(Tabla8[[#This Row],[Codigo Area Liquidacion]],TBLAREA[PLANTA],TBLAREA[PROG])</f>
        <v>01</v>
      </c>
      <c r="C910" s="58" t="s">
        <v>2472</v>
      </c>
      <c r="D910" s="83" t="str">
        <f>Tabla8[[#This Row],[Numero Documento]]&amp;Tabla8[[#This Row],[PROG]]&amp;LEFT(Tabla8[[#This Row],[Tipo Empleado]],3)</f>
        <v>4021479546601PER</v>
      </c>
      <c r="E910" s="82" t="s">
        <v>2647</v>
      </c>
      <c r="F910" s="58" t="s">
        <v>882</v>
      </c>
      <c r="G910" s="82" t="s">
        <v>2535</v>
      </c>
      <c r="H910" s="82" t="s">
        <v>930</v>
      </c>
      <c r="I910" s="59" t="s">
        <v>1424</v>
      </c>
      <c r="J910" s="58" t="s">
        <v>2537</v>
      </c>
      <c r="K910" s="85" t="str">
        <f t="shared" si="14"/>
        <v>M</v>
      </c>
      <c r="L910">
        <v>1097</v>
      </c>
    </row>
    <row r="911" spans="1:12">
      <c r="A911" s="77" t="s">
        <v>2720</v>
      </c>
      <c r="B911" s="83" t="str">
        <f>_xlfn.XLOOKUP(Tabla8[[#This Row],[Codigo Area Liquidacion]],TBLAREA[PLANTA],TBLAREA[PROG])</f>
        <v>01</v>
      </c>
      <c r="C911" s="58" t="s">
        <v>2472</v>
      </c>
      <c r="D911" s="83" t="str">
        <f>Tabla8[[#This Row],[Numero Documento]]&amp;Tabla8[[#This Row],[PROG]]&amp;LEFT(Tabla8[[#This Row],[Tipo Empleado]],3)</f>
        <v>4021573321901PER</v>
      </c>
      <c r="E911" s="82" t="s">
        <v>2719</v>
      </c>
      <c r="F911" s="58" t="s">
        <v>882</v>
      </c>
      <c r="G911" s="82" t="s">
        <v>2535</v>
      </c>
      <c r="H911" s="82" t="s">
        <v>930</v>
      </c>
      <c r="I911" s="59" t="s">
        <v>1424</v>
      </c>
      <c r="J911" s="58" t="s">
        <v>2537</v>
      </c>
      <c r="K911" s="85" t="str">
        <f t="shared" si="14"/>
        <v>M</v>
      </c>
      <c r="L911">
        <v>1101</v>
      </c>
    </row>
    <row r="912" spans="1:12">
      <c r="A912" s="77" t="s">
        <v>2365</v>
      </c>
      <c r="B912" s="83" t="str">
        <f>_xlfn.XLOOKUP(Tabla8[[#This Row],[Codigo Area Liquidacion]],TBLAREA[PLANTA],TBLAREA[PROG])</f>
        <v>01</v>
      </c>
      <c r="C912" s="58" t="s">
        <v>2472</v>
      </c>
      <c r="D912" s="83" t="str">
        <f>Tabla8[[#This Row],[Numero Documento]]&amp;Tabla8[[#This Row],[PROG]]&amp;LEFT(Tabla8[[#This Row],[Tipo Empleado]],3)</f>
        <v>4022091605601PER</v>
      </c>
      <c r="E912" s="82" t="s">
        <v>1610</v>
      </c>
      <c r="F912" s="58" t="s">
        <v>882</v>
      </c>
      <c r="G912" s="82" t="s">
        <v>2535</v>
      </c>
      <c r="H912" s="82" t="s">
        <v>930</v>
      </c>
      <c r="I912" s="59" t="s">
        <v>1424</v>
      </c>
      <c r="J912" s="58" t="s">
        <v>2537</v>
      </c>
      <c r="K912" s="85" t="str">
        <f t="shared" si="14"/>
        <v>M</v>
      </c>
      <c r="L912">
        <v>1108</v>
      </c>
    </row>
    <row r="913" spans="1:12">
      <c r="A913" s="77" t="s">
        <v>2394</v>
      </c>
      <c r="B913" s="83" t="str">
        <f>_xlfn.XLOOKUP(Tabla8[[#This Row],[Codigo Area Liquidacion]],TBLAREA[PLANTA],TBLAREA[PROG])</f>
        <v>01</v>
      </c>
      <c r="C913" s="58" t="s">
        <v>2472</v>
      </c>
      <c r="D913" s="83" t="str">
        <f>Tabla8[[#This Row],[Numero Documento]]&amp;Tabla8[[#This Row],[PROG]]&amp;LEFT(Tabla8[[#This Row],[Tipo Empleado]],3)</f>
        <v>4022140439101PER</v>
      </c>
      <c r="E913" s="82" t="s">
        <v>1553</v>
      </c>
      <c r="F913" s="58" t="s">
        <v>882</v>
      </c>
      <c r="G913" s="82" t="s">
        <v>2535</v>
      </c>
      <c r="H913" s="82" t="s">
        <v>930</v>
      </c>
      <c r="I913" s="59" t="s">
        <v>1424</v>
      </c>
      <c r="J913" s="58" t="s">
        <v>2537</v>
      </c>
      <c r="K913" s="85" t="str">
        <f t="shared" si="14"/>
        <v>M</v>
      </c>
      <c r="L913">
        <v>1117</v>
      </c>
    </row>
    <row r="914" spans="1:12">
      <c r="A914" s="77" t="s">
        <v>2443</v>
      </c>
      <c r="B914" s="83" t="str">
        <f>_xlfn.XLOOKUP(Tabla8[[#This Row],[Codigo Area Liquidacion]],TBLAREA[PLANTA],TBLAREA[PROG])</f>
        <v>01</v>
      </c>
      <c r="C914" s="58" t="s">
        <v>2472</v>
      </c>
      <c r="D914" s="83" t="str">
        <f>Tabla8[[#This Row],[Numero Documento]]&amp;Tabla8[[#This Row],[PROG]]&amp;LEFT(Tabla8[[#This Row],[Tipo Empleado]],3)</f>
        <v>4022145542701PER</v>
      </c>
      <c r="E914" s="82" t="s">
        <v>1410</v>
      </c>
      <c r="F914" s="58" t="s">
        <v>882</v>
      </c>
      <c r="G914" s="82" t="s">
        <v>2535</v>
      </c>
      <c r="H914" s="82" t="s">
        <v>930</v>
      </c>
      <c r="I914" s="59" t="s">
        <v>1424</v>
      </c>
      <c r="J914" s="58" t="s">
        <v>2537</v>
      </c>
      <c r="K914" s="85" t="str">
        <f t="shared" si="14"/>
        <v>M</v>
      </c>
      <c r="L914">
        <v>1118</v>
      </c>
    </row>
    <row r="915" spans="1:12">
      <c r="A915" s="77" t="s">
        <v>2421</v>
      </c>
      <c r="B915" s="83" t="str">
        <f>_xlfn.XLOOKUP(Tabla8[[#This Row],[Codigo Area Liquidacion]],TBLAREA[PLANTA],TBLAREA[PROG])</f>
        <v>01</v>
      </c>
      <c r="C915" s="58" t="s">
        <v>2472</v>
      </c>
      <c r="D915" s="83" t="str">
        <f>Tabla8[[#This Row],[Numero Documento]]&amp;Tabla8[[#This Row],[PROG]]&amp;LEFT(Tabla8[[#This Row],[Tipo Empleado]],3)</f>
        <v>4022171000301PER</v>
      </c>
      <c r="E915" s="82" t="s">
        <v>1554</v>
      </c>
      <c r="F915" s="58" t="s">
        <v>882</v>
      </c>
      <c r="G915" s="82" t="s">
        <v>2535</v>
      </c>
      <c r="H915" s="82" t="s">
        <v>930</v>
      </c>
      <c r="I915" s="59" t="s">
        <v>1424</v>
      </c>
      <c r="J915" s="58" t="s">
        <v>2537</v>
      </c>
      <c r="K915" s="85" t="str">
        <f t="shared" si="14"/>
        <v>M</v>
      </c>
      <c r="L915">
        <v>1119</v>
      </c>
    </row>
    <row r="916" spans="1:12">
      <c r="A916" s="77" t="s">
        <v>2391</v>
      </c>
      <c r="B916" s="83" t="str">
        <f>_xlfn.XLOOKUP(Tabla8[[#This Row],[Codigo Area Liquidacion]],TBLAREA[PLANTA],TBLAREA[PROG])</f>
        <v>01</v>
      </c>
      <c r="C916" s="58" t="s">
        <v>2472</v>
      </c>
      <c r="D916" s="83" t="str">
        <f>Tabla8[[#This Row],[Numero Documento]]&amp;Tabla8[[#This Row],[PROG]]&amp;LEFT(Tabla8[[#This Row],[Tipo Empleado]],3)</f>
        <v>4022182807801PER</v>
      </c>
      <c r="E916" s="82" t="s">
        <v>925</v>
      </c>
      <c r="F916" s="58" t="s">
        <v>882</v>
      </c>
      <c r="G916" s="82" t="s">
        <v>2535</v>
      </c>
      <c r="H916" s="82" t="s">
        <v>930</v>
      </c>
      <c r="I916" s="59" t="s">
        <v>1424</v>
      </c>
      <c r="J916" s="58" t="s">
        <v>2537</v>
      </c>
      <c r="K916" s="85" t="str">
        <f t="shared" si="14"/>
        <v>M</v>
      </c>
      <c r="L916">
        <v>1121</v>
      </c>
    </row>
    <row r="917" spans="1:12">
      <c r="A917" s="77" t="s">
        <v>2758</v>
      </c>
      <c r="B917" s="83" t="str">
        <f>_xlfn.XLOOKUP(Tabla8[[#This Row],[Codigo Area Liquidacion]],TBLAREA[PLANTA],TBLAREA[PROG])</f>
        <v>01</v>
      </c>
      <c r="C917" s="58" t="s">
        <v>11</v>
      </c>
      <c r="D917" s="83" t="str">
        <f>Tabla8[[#This Row],[Numero Documento]]&amp;Tabla8[[#This Row],[PROG]]&amp;LEFT(Tabla8[[#This Row],[Tipo Empleado]],3)</f>
        <v>4022292002301FIJ</v>
      </c>
      <c r="E917" s="82" t="s">
        <v>2757</v>
      </c>
      <c r="F917" s="58" t="s">
        <v>127</v>
      </c>
      <c r="G917" s="82" t="s">
        <v>2535</v>
      </c>
      <c r="H917" s="82" t="s">
        <v>930</v>
      </c>
      <c r="I917" s="59" t="s">
        <v>1424</v>
      </c>
      <c r="J917" s="58" t="s">
        <v>2537</v>
      </c>
      <c r="K917" s="85" t="str">
        <f t="shared" si="14"/>
        <v>M</v>
      </c>
      <c r="L917">
        <v>1138</v>
      </c>
    </row>
    <row r="918" spans="1:12">
      <c r="A918" s="77" t="s">
        <v>3128</v>
      </c>
      <c r="B918" s="83" t="str">
        <f>_xlfn.XLOOKUP(Tabla8[[#This Row],[Codigo Area Liquidacion]],TBLAREA[PLANTA],TBLAREA[PROG])</f>
        <v>01</v>
      </c>
      <c r="C918" s="58" t="s">
        <v>3168</v>
      </c>
      <c r="D918" s="83" t="str">
        <f>Tabla8[[#This Row],[Numero Documento]]&amp;Tabla8[[#This Row],[PROG]]&amp;LEFT(Tabla8[[#This Row],[Tipo Empleado]],3)</f>
        <v>4022298183501PER</v>
      </c>
      <c r="E918" s="82" t="s">
        <v>3127</v>
      </c>
      <c r="F918" s="58" t="s">
        <v>235</v>
      </c>
      <c r="G918" s="82" t="s">
        <v>2535</v>
      </c>
      <c r="H918" s="82" t="s">
        <v>930</v>
      </c>
      <c r="I918" s="59" t="s">
        <v>1424</v>
      </c>
      <c r="J918" s="58" t="s">
        <v>2538</v>
      </c>
      <c r="K918" s="85" t="str">
        <f t="shared" si="14"/>
        <v>F</v>
      </c>
      <c r="L918">
        <v>1139</v>
      </c>
    </row>
    <row r="919" spans="1:12">
      <c r="A919" s="77" t="s">
        <v>2376</v>
      </c>
      <c r="B919" s="83" t="str">
        <f>_xlfn.XLOOKUP(Tabla8[[#This Row],[Codigo Area Liquidacion]],TBLAREA[PLANTA],TBLAREA[PROG])</f>
        <v>01</v>
      </c>
      <c r="C919" s="58" t="s">
        <v>2472</v>
      </c>
      <c r="D919" s="83" t="str">
        <f>Tabla8[[#This Row],[Numero Documento]]&amp;Tabla8[[#This Row],[PROG]]&amp;LEFT(Tabla8[[#This Row],[Tipo Empleado]],3)</f>
        <v>4022302567301PER</v>
      </c>
      <c r="E919" s="82" t="s">
        <v>1555</v>
      </c>
      <c r="F919" s="58" t="s">
        <v>882</v>
      </c>
      <c r="G919" s="82" t="s">
        <v>2535</v>
      </c>
      <c r="H919" s="82" t="s">
        <v>930</v>
      </c>
      <c r="I919" s="59" t="s">
        <v>1424</v>
      </c>
      <c r="J919" s="58" t="s">
        <v>2537</v>
      </c>
      <c r="K919" s="85" t="str">
        <f t="shared" si="14"/>
        <v>M</v>
      </c>
      <c r="L919">
        <v>1140</v>
      </c>
    </row>
    <row r="920" spans="1:12">
      <c r="A920" s="77" t="s">
        <v>2614</v>
      </c>
      <c r="B920" s="83" t="str">
        <f>_xlfn.XLOOKUP(Tabla8[[#This Row],[Codigo Area Liquidacion]],TBLAREA[PLANTA],TBLAREA[PROG])</f>
        <v>01</v>
      </c>
      <c r="C920" s="58" t="s">
        <v>2472</v>
      </c>
      <c r="D920" s="83" t="str">
        <f>Tabla8[[#This Row],[Numero Documento]]&amp;Tabla8[[#This Row],[PROG]]&amp;LEFT(Tabla8[[#This Row],[Tipo Empleado]],3)</f>
        <v>4022312541601PER</v>
      </c>
      <c r="E920" s="82" t="s">
        <v>2600</v>
      </c>
      <c r="F920" s="58" t="s">
        <v>882</v>
      </c>
      <c r="G920" s="82" t="s">
        <v>2535</v>
      </c>
      <c r="H920" s="82" t="s">
        <v>930</v>
      </c>
      <c r="I920" s="59" t="s">
        <v>1424</v>
      </c>
      <c r="J920" s="58" t="s">
        <v>2537</v>
      </c>
      <c r="K920" s="85" t="str">
        <f t="shared" si="14"/>
        <v>M</v>
      </c>
      <c r="L920">
        <v>1142</v>
      </c>
    </row>
    <row r="921" spans="1:12">
      <c r="A921" s="77" t="s">
        <v>3036</v>
      </c>
      <c r="B921" s="83" t="str">
        <f>_xlfn.XLOOKUP(Tabla8[[#This Row],[Codigo Area Liquidacion]],TBLAREA[PLANTA],TBLAREA[PROG])</f>
        <v>01</v>
      </c>
      <c r="C921" s="58" t="s">
        <v>2472</v>
      </c>
      <c r="D921" s="83" t="str">
        <f>Tabla8[[#This Row],[Numero Documento]]&amp;Tabla8[[#This Row],[PROG]]&amp;LEFT(Tabla8[[#This Row],[Tipo Empleado]],3)</f>
        <v>4022335965001PER</v>
      </c>
      <c r="E921" s="82" t="s">
        <v>3035</v>
      </c>
      <c r="F921" s="58" t="s">
        <v>882</v>
      </c>
      <c r="G921" s="82" t="s">
        <v>2535</v>
      </c>
      <c r="H921" s="82" t="s">
        <v>930</v>
      </c>
      <c r="I921" s="59" t="s">
        <v>1424</v>
      </c>
      <c r="J921" s="58" t="s">
        <v>2537</v>
      </c>
      <c r="K921" s="85" t="str">
        <f t="shared" si="14"/>
        <v>M</v>
      </c>
      <c r="L921">
        <v>1146</v>
      </c>
    </row>
    <row r="922" spans="1:12">
      <c r="A922" s="77" t="s">
        <v>2414</v>
      </c>
      <c r="B922" s="83" t="str">
        <f>_xlfn.XLOOKUP(Tabla8[[#This Row],[Codigo Area Liquidacion]],TBLAREA[PLANTA],TBLAREA[PROG])</f>
        <v>01</v>
      </c>
      <c r="C922" s="58" t="s">
        <v>2472</v>
      </c>
      <c r="D922" s="83" t="str">
        <f>Tabla8[[#This Row],[Numero Documento]]&amp;Tabla8[[#This Row],[PROG]]&amp;LEFT(Tabla8[[#This Row],[Tipo Empleado]],3)</f>
        <v>4022353253801PER</v>
      </c>
      <c r="E922" s="82" t="s">
        <v>1556</v>
      </c>
      <c r="F922" s="58" t="s">
        <v>882</v>
      </c>
      <c r="G922" s="82" t="s">
        <v>2535</v>
      </c>
      <c r="H922" s="82" t="s">
        <v>930</v>
      </c>
      <c r="I922" s="59" t="s">
        <v>1424</v>
      </c>
      <c r="J922" s="58" t="s">
        <v>2538</v>
      </c>
      <c r="K922" s="85" t="str">
        <f t="shared" si="14"/>
        <v>F</v>
      </c>
      <c r="L922">
        <v>1148</v>
      </c>
    </row>
    <row r="923" spans="1:12">
      <c r="A923" s="77" t="s">
        <v>2398</v>
      </c>
      <c r="B923" s="83" t="str">
        <f>_xlfn.XLOOKUP(Tabla8[[#This Row],[Codigo Area Liquidacion]],TBLAREA[PLANTA],TBLAREA[PROG])</f>
        <v>01</v>
      </c>
      <c r="C923" s="58" t="s">
        <v>2472</v>
      </c>
      <c r="D923" s="83" t="str">
        <f>Tabla8[[#This Row],[Numero Documento]]&amp;Tabla8[[#This Row],[PROG]]&amp;LEFT(Tabla8[[#This Row],[Tipo Empleado]],3)</f>
        <v>4022357499301PER</v>
      </c>
      <c r="E923" s="82" t="s">
        <v>1557</v>
      </c>
      <c r="F923" s="58" t="s">
        <v>882</v>
      </c>
      <c r="G923" s="82" t="s">
        <v>2535</v>
      </c>
      <c r="H923" s="82" t="s">
        <v>930</v>
      </c>
      <c r="I923" s="59" t="s">
        <v>1424</v>
      </c>
      <c r="J923" s="58" t="s">
        <v>2538</v>
      </c>
      <c r="K923" s="85" t="str">
        <f t="shared" si="14"/>
        <v>F</v>
      </c>
      <c r="L923">
        <v>1150</v>
      </c>
    </row>
    <row r="924" spans="1:12">
      <c r="A924" s="77" t="s">
        <v>2340</v>
      </c>
      <c r="B924" s="83" t="str">
        <f>_xlfn.XLOOKUP(Tabla8[[#This Row],[Codigo Area Liquidacion]],TBLAREA[PLANTA],TBLAREA[PROG])</f>
        <v>01</v>
      </c>
      <c r="C924" s="58" t="s">
        <v>11</v>
      </c>
      <c r="D924" s="83" t="str">
        <f>Tabla8[[#This Row],[Numero Documento]]&amp;Tabla8[[#This Row],[PROG]]&amp;LEFT(Tabla8[[#This Row],[Tipo Empleado]],3)</f>
        <v>4022394301601FIJ</v>
      </c>
      <c r="E924" s="82" t="s">
        <v>1701</v>
      </c>
      <c r="F924" s="58" t="s">
        <v>2595</v>
      </c>
      <c r="G924" s="82" t="s">
        <v>2535</v>
      </c>
      <c r="H924" s="82" t="s">
        <v>930</v>
      </c>
      <c r="I924" s="59" t="s">
        <v>1424</v>
      </c>
      <c r="J924" s="58" t="s">
        <v>2537</v>
      </c>
      <c r="K924" s="85" t="str">
        <f t="shared" si="14"/>
        <v>M</v>
      </c>
      <c r="L924">
        <v>1153</v>
      </c>
    </row>
    <row r="925" spans="1:12">
      <c r="A925" s="77" t="s">
        <v>2433</v>
      </c>
      <c r="B925" s="83" t="str">
        <f>_xlfn.XLOOKUP(Tabla8[[#This Row],[Codigo Area Liquidacion]],TBLAREA[PLANTA],TBLAREA[PROG])</f>
        <v>01</v>
      </c>
      <c r="C925" s="58" t="s">
        <v>2472</v>
      </c>
      <c r="D925" s="83" t="str">
        <f>Tabla8[[#This Row],[Numero Documento]]&amp;Tabla8[[#This Row],[PROG]]&amp;LEFT(Tabla8[[#This Row],[Tipo Empleado]],3)</f>
        <v>4022470677601PER</v>
      </c>
      <c r="E925" s="82" t="s">
        <v>1558</v>
      </c>
      <c r="F925" s="58" t="s">
        <v>882</v>
      </c>
      <c r="G925" s="82" t="s">
        <v>2535</v>
      </c>
      <c r="H925" s="82" t="s">
        <v>930</v>
      </c>
      <c r="I925" s="59" t="s">
        <v>1424</v>
      </c>
      <c r="J925" s="58" t="s">
        <v>2538</v>
      </c>
      <c r="K925" s="85" t="str">
        <f t="shared" si="14"/>
        <v>F</v>
      </c>
      <c r="L925">
        <v>1159</v>
      </c>
    </row>
    <row r="926" spans="1:12">
      <c r="A926" s="77" t="s">
        <v>2742</v>
      </c>
      <c r="B926" s="83" t="str">
        <f>_xlfn.XLOOKUP(Tabla8[[#This Row],[Codigo Area Liquidacion]],TBLAREA[PLANTA],TBLAREA[PROG])</f>
        <v>01</v>
      </c>
      <c r="C926" s="58" t="s">
        <v>11</v>
      </c>
      <c r="D926" s="83" t="str">
        <f>Tabla8[[#This Row],[Numero Documento]]&amp;Tabla8[[#This Row],[PROG]]&amp;LEFT(Tabla8[[#This Row],[Tipo Empleado]],3)</f>
        <v>4022490625101FIJ</v>
      </c>
      <c r="E926" s="82" t="s">
        <v>2741</v>
      </c>
      <c r="F926" s="58" t="s">
        <v>32</v>
      </c>
      <c r="G926" s="82" t="s">
        <v>2535</v>
      </c>
      <c r="H926" s="82" t="s">
        <v>930</v>
      </c>
      <c r="I926" s="59" t="s">
        <v>1424</v>
      </c>
      <c r="J926" s="58" t="s">
        <v>2538</v>
      </c>
      <c r="K926" s="85" t="str">
        <f t="shared" si="14"/>
        <v>F</v>
      </c>
      <c r="L926">
        <v>1161</v>
      </c>
    </row>
    <row r="927" spans="1:12">
      <c r="A927" s="77" t="s">
        <v>3147</v>
      </c>
      <c r="B927" s="83" t="str">
        <f>_xlfn.XLOOKUP(Tabla8[[#This Row],[Codigo Area Liquidacion]],TBLAREA[PLANTA],TBLAREA[PROG])</f>
        <v>01</v>
      </c>
      <c r="C927" s="58" t="s">
        <v>2472</v>
      </c>
      <c r="D927" s="83" t="str">
        <f>Tabla8[[#This Row],[Numero Documento]]&amp;Tabla8[[#This Row],[PROG]]&amp;LEFT(Tabla8[[#This Row],[Tipo Empleado]],3)</f>
        <v>4022539023201PER</v>
      </c>
      <c r="E927" s="82" t="s">
        <v>3164</v>
      </c>
      <c r="F927" s="58" t="s">
        <v>882</v>
      </c>
      <c r="G927" s="82" t="s">
        <v>2535</v>
      </c>
      <c r="H927" s="82" t="s">
        <v>930</v>
      </c>
      <c r="I927" s="59" t="s">
        <v>1424</v>
      </c>
      <c r="J927" s="58" t="s">
        <v>2537</v>
      </c>
      <c r="K927" s="85" t="str">
        <f t="shared" si="14"/>
        <v>M</v>
      </c>
      <c r="L927">
        <v>1167</v>
      </c>
    </row>
    <row r="928" spans="1:12">
      <c r="A928" s="77" t="s">
        <v>2723</v>
      </c>
      <c r="B928" s="83" t="str">
        <f>_xlfn.XLOOKUP(Tabla8[[#This Row],[Codigo Area Liquidacion]],TBLAREA[PLANTA],TBLAREA[PROG])</f>
        <v>01</v>
      </c>
      <c r="C928" s="58" t="s">
        <v>2472</v>
      </c>
      <c r="D928" s="83" t="str">
        <f>Tabla8[[#This Row],[Numero Documento]]&amp;Tabla8[[#This Row],[PROG]]&amp;LEFT(Tabla8[[#This Row],[Tipo Empleado]],3)</f>
        <v>4022553798001PER</v>
      </c>
      <c r="E928" s="82" t="s">
        <v>2722</v>
      </c>
      <c r="F928" s="58" t="s">
        <v>882</v>
      </c>
      <c r="G928" s="82" t="s">
        <v>2535</v>
      </c>
      <c r="H928" s="82" t="s">
        <v>930</v>
      </c>
      <c r="I928" s="59" t="s">
        <v>1424</v>
      </c>
      <c r="J928" s="58" t="s">
        <v>2537</v>
      </c>
      <c r="K928" s="85" t="str">
        <f t="shared" si="14"/>
        <v>M</v>
      </c>
      <c r="L928">
        <v>1168</v>
      </c>
    </row>
    <row r="929" spans="1:12">
      <c r="A929" s="77" t="s">
        <v>2415</v>
      </c>
      <c r="B929" s="83" t="str">
        <f>_xlfn.XLOOKUP(Tabla8[[#This Row],[Codigo Area Liquidacion]],TBLAREA[PLANTA],TBLAREA[PROG])</f>
        <v>01</v>
      </c>
      <c r="C929" s="58" t="s">
        <v>2472</v>
      </c>
      <c r="D929" s="83" t="str">
        <f>Tabla8[[#This Row],[Numero Documento]]&amp;Tabla8[[#This Row],[PROG]]&amp;LEFT(Tabla8[[#This Row],[Tipo Empleado]],3)</f>
        <v>4022574224201PER</v>
      </c>
      <c r="E929" s="82" t="s">
        <v>1348</v>
      </c>
      <c r="F929" s="58" t="s">
        <v>882</v>
      </c>
      <c r="G929" s="82" t="s">
        <v>2535</v>
      </c>
      <c r="H929" s="82" t="s">
        <v>930</v>
      </c>
      <c r="I929" s="59" t="s">
        <v>1424</v>
      </c>
      <c r="J929" s="58" t="s">
        <v>2537</v>
      </c>
      <c r="K929" s="85" t="str">
        <f t="shared" si="14"/>
        <v>M</v>
      </c>
      <c r="L929">
        <v>1169</v>
      </c>
    </row>
    <row r="930" spans="1:12">
      <c r="A930" s="77" t="s">
        <v>2456</v>
      </c>
      <c r="B930" s="83" t="str">
        <f>_xlfn.XLOOKUP(Tabla8[[#This Row],[Codigo Area Liquidacion]],TBLAREA[PLANTA],TBLAREA[PROG])</f>
        <v>01</v>
      </c>
      <c r="C930" s="58" t="s">
        <v>2472</v>
      </c>
      <c r="D930" s="83" t="str">
        <f>Tabla8[[#This Row],[Numero Documento]]&amp;Tabla8[[#This Row],[PROG]]&amp;LEFT(Tabla8[[#This Row],[Tipo Empleado]],3)</f>
        <v>4022604573601PER</v>
      </c>
      <c r="E930" s="82" t="s">
        <v>1395</v>
      </c>
      <c r="F930" s="58" t="s">
        <v>882</v>
      </c>
      <c r="G930" s="82" t="s">
        <v>2535</v>
      </c>
      <c r="H930" s="82" t="s">
        <v>930</v>
      </c>
      <c r="I930" s="59" t="s">
        <v>1424</v>
      </c>
      <c r="J930" s="58" t="s">
        <v>2537</v>
      </c>
      <c r="K930" s="85" t="str">
        <f t="shared" si="14"/>
        <v>M</v>
      </c>
      <c r="L930">
        <v>1171</v>
      </c>
    </row>
    <row r="931" spans="1:12">
      <c r="A931" s="77" t="s">
        <v>1711</v>
      </c>
      <c r="B931" s="83" t="str">
        <f>_xlfn.XLOOKUP(Tabla8[[#This Row],[Codigo Area Liquidacion]],TBLAREA[PLANTA],TBLAREA[PROG])</f>
        <v>01</v>
      </c>
      <c r="C931" s="58" t="s">
        <v>11</v>
      </c>
      <c r="D931" s="83" t="str">
        <f>Tabla8[[#This Row],[Numero Documento]]&amp;Tabla8[[#This Row],[PROG]]&amp;LEFT(Tabla8[[#This Row],[Tipo Empleado]],3)</f>
        <v>4022627522601FIJ</v>
      </c>
      <c r="E931" s="82" t="s">
        <v>1359</v>
      </c>
      <c r="F931" s="58" t="s">
        <v>10</v>
      </c>
      <c r="G931" s="82" t="s">
        <v>2535</v>
      </c>
      <c r="H931" s="82" t="s">
        <v>930</v>
      </c>
      <c r="I931" s="59" t="s">
        <v>1424</v>
      </c>
      <c r="J931" s="58" t="s">
        <v>2538</v>
      </c>
      <c r="K931" s="85" t="str">
        <f t="shared" si="14"/>
        <v>F</v>
      </c>
      <c r="L931">
        <v>1173</v>
      </c>
    </row>
    <row r="932" spans="1:12">
      <c r="A932" s="77" t="s">
        <v>2355</v>
      </c>
      <c r="B932" s="83" t="str">
        <f>_xlfn.XLOOKUP(Tabla8[[#This Row],[Codigo Area Liquidacion]],TBLAREA[PLANTA],TBLAREA[PROG])</f>
        <v>01</v>
      </c>
      <c r="C932" s="58" t="s">
        <v>2472</v>
      </c>
      <c r="D932" s="83" t="str">
        <f>Tabla8[[#This Row],[Numero Documento]]&amp;Tabla8[[#This Row],[PROG]]&amp;LEFT(Tabla8[[#This Row],[Tipo Empleado]],3)</f>
        <v>4022628373301PER</v>
      </c>
      <c r="E932" s="82" t="s">
        <v>1648</v>
      </c>
      <c r="F932" s="58" t="s">
        <v>882</v>
      </c>
      <c r="G932" s="82" t="s">
        <v>2535</v>
      </c>
      <c r="H932" s="82" t="s">
        <v>930</v>
      </c>
      <c r="I932" s="59" t="s">
        <v>1424</v>
      </c>
      <c r="J932" s="58" t="s">
        <v>2537</v>
      </c>
      <c r="K932" s="85" t="str">
        <f t="shared" si="14"/>
        <v>M</v>
      </c>
      <c r="L932">
        <v>1174</v>
      </c>
    </row>
    <row r="933" spans="1:12">
      <c r="A933" s="77" t="s">
        <v>2411</v>
      </c>
      <c r="B933" s="83" t="str">
        <f>_xlfn.XLOOKUP(Tabla8[[#This Row],[Codigo Area Liquidacion]],TBLAREA[PLANTA],TBLAREA[PROG])</f>
        <v>01</v>
      </c>
      <c r="C933" s="58" t="s">
        <v>2472</v>
      </c>
      <c r="D933" s="83" t="str">
        <f>Tabla8[[#This Row],[Numero Documento]]&amp;Tabla8[[#This Row],[PROG]]&amp;LEFT(Tabla8[[#This Row],[Tipo Empleado]],3)</f>
        <v>4022635465801PER</v>
      </c>
      <c r="E933" s="82" t="s">
        <v>1649</v>
      </c>
      <c r="F933" s="58" t="s">
        <v>882</v>
      </c>
      <c r="G933" s="82" t="s">
        <v>2535</v>
      </c>
      <c r="H933" s="82" t="s">
        <v>930</v>
      </c>
      <c r="I933" s="59" t="s">
        <v>1424</v>
      </c>
      <c r="J933" s="58" t="s">
        <v>2537</v>
      </c>
      <c r="K933" s="85" t="str">
        <f t="shared" si="14"/>
        <v>M</v>
      </c>
      <c r="L933">
        <v>1175</v>
      </c>
    </row>
    <row r="934" spans="1:12">
      <c r="A934" s="77" t="s">
        <v>2416</v>
      </c>
      <c r="B934" s="83" t="str">
        <f>_xlfn.XLOOKUP(Tabla8[[#This Row],[Codigo Area Liquidacion]],TBLAREA[PLANTA],TBLAREA[PROG])</f>
        <v>01</v>
      </c>
      <c r="C934" s="58" t="s">
        <v>2472</v>
      </c>
      <c r="D934" s="83" t="str">
        <f>Tabla8[[#This Row],[Numero Documento]]&amp;Tabla8[[#This Row],[PROG]]&amp;LEFT(Tabla8[[#This Row],[Tipo Empleado]],3)</f>
        <v>4022636818701PER</v>
      </c>
      <c r="E934" s="82" t="s">
        <v>1704</v>
      </c>
      <c r="F934" s="58" t="s">
        <v>882</v>
      </c>
      <c r="G934" s="82" t="s">
        <v>2535</v>
      </c>
      <c r="H934" s="82" t="s">
        <v>930</v>
      </c>
      <c r="I934" s="59" t="s">
        <v>1424</v>
      </c>
      <c r="J934" s="58" t="s">
        <v>2537</v>
      </c>
      <c r="K934" s="85" t="str">
        <f t="shared" si="14"/>
        <v>M</v>
      </c>
      <c r="L934">
        <v>1176</v>
      </c>
    </row>
    <row r="935" spans="1:12">
      <c r="A935" s="77" t="s">
        <v>2404</v>
      </c>
      <c r="B935" s="83" t="str">
        <f>_xlfn.XLOOKUP(Tabla8[[#This Row],[Codigo Area Liquidacion]],TBLAREA[PLANTA],TBLAREA[PROG])</f>
        <v>01</v>
      </c>
      <c r="C935" s="58" t="s">
        <v>2472</v>
      </c>
      <c r="D935" s="83" t="str">
        <f>Tabla8[[#This Row],[Numero Documento]]&amp;Tabla8[[#This Row],[PROG]]&amp;LEFT(Tabla8[[#This Row],[Tipo Empleado]],3)</f>
        <v>4022638407701PER</v>
      </c>
      <c r="E935" s="82" t="s">
        <v>1073</v>
      </c>
      <c r="F935" s="58" t="s">
        <v>882</v>
      </c>
      <c r="G935" s="82" t="s">
        <v>2535</v>
      </c>
      <c r="H935" s="82" t="s">
        <v>930</v>
      </c>
      <c r="I935" s="59" t="s">
        <v>1424</v>
      </c>
      <c r="J935" s="58" t="s">
        <v>2537</v>
      </c>
      <c r="K935" s="85" t="str">
        <f t="shared" si="14"/>
        <v>M</v>
      </c>
      <c r="L935">
        <v>1177</v>
      </c>
    </row>
    <row r="936" spans="1:12">
      <c r="A936" s="77" t="s">
        <v>2357</v>
      </c>
      <c r="B936" s="83" t="str">
        <f>_xlfn.XLOOKUP(Tabla8[[#This Row],[Codigo Area Liquidacion]],TBLAREA[PLANTA],TBLAREA[PROG])</f>
        <v>01</v>
      </c>
      <c r="C936" s="58" t="s">
        <v>2472</v>
      </c>
      <c r="D936" s="83" t="str">
        <f>Tabla8[[#This Row],[Numero Documento]]&amp;Tabla8[[#This Row],[PROG]]&amp;LEFT(Tabla8[[#This Row],[Tipo Empleado]],3)</f>
        <v>4022659506001PER</v>
      </c>
      <c r="E936" s="82" t="s">
        <v>1650</v>
      </c>
      <c r="F936" s="58" t="s">
        <v>882</v>
      </c>
      <c r="G936" s="82" t="s">
        <v>2535</v>
      </c>
      <c r="H936" s="82" t="s">
        <v>930</v>
      </c>
      <c r="I936" s="59" t="s">
        <v>1424</v>
      </c>
      <c r="J936" s="58" t="s">
        <v>2537</v>
      </c>
      <c r="K936" s="85" t="str">
        <f t="shared" si="14"/>
        <v>M</v>
      </c>
      <c r="L936">
        <v>1179</v>
      </c>
    </row>
    <row r="937" spans="1:12">
      <c r="A937" s="77" t="s">
        <v>2367</v>
      </c>
      <c r="B937" s="83" t="str">
        <f>_xlfn.XLOOKUP(Tabla8[[#This Row],[Codigo Area Liquidacion]],TBLAREA[PLANTA],TBLAREA[PROG])</f>
        <v>01</v>
      </c>
      <c r="C937" s="58" t="s">
        <v>2472</v>
      </c>
      <c r="D937" s="83" t="str">
        <f>Tabla8[[#This Row],[Numero Documento]]&amp;Tabla8[[#This Row],[PROG]]&amp;LEFT(Tabla8[[#This Row],[Tipo Empleado]],3)</f>
        <v>4022663253301PER</v>
      </c>
      <c r="E937" s="82" t="s">
        <v>1559</v>
      </c>
      <c r="F937" s="58" t="s">
        <v>882</v>
      </c>
      <c r="G937" s="82" t="s">
        <v>2535</v>
      </c>
      <c r="H937" s="82" t="s">
        <v>930</v>
      </c>
      <c r="I937" s="59" t="s">
        <v>1424</v>
      </c>
      <c r="J937" s="58" t="s">
        <v>2537</v>
      </c>
      <c r="K937" s="85" t="str">
        <f t="shared" si="14"/>
        <v>M</v>
      </c>
      <c r="L937">
        <v>1180</v>
      </c>
    </row>
    <row r="938" spans="1:12">
      <c r="A938" s="77" t="s">
        <v>2385</v>
      </c>
      <c r="B938" s="83" t="str">
        <f>_xlfn.XLOOKUP(Tabla8[[#This Row],[Codigo Area Liquidacion]],TBLAREA[PLANTA],TBLAREA[PROG])</f>
        <v>01</v>
      </c>
      <c r="C938" s="58" t="s">
        <v>2472</v>
      </c>
      <c r="D938" s="83" t="str">
        <f>Tabla8[[#This Row],[Numero Documento]]&amp;Tabla8[[#This Row],[PROG]]&amp;LEFT(Tabla8[[#This Row],[Tipo Empleado]],3)</f>
        <v>4022678710501PER</v>
      </c>
      <c r="E938" s="82" t="s">
        <v>1560</v>
      </c>
      <c r="F938" s="58" t="s">
        <v>882</v>
      </c>
      <c r="G938" s="82" t="s">
        <v>2535</v>
      </c>
      <c r="H938" s="82" t="s">
        <v>930</v>
      </c>
      <c r="I938" s="59" t="s">
        <v>1424</v>
      </c>
      <c r="J938" s="58" t="s">
        <v>2538</v>
      </c>
      <c r="K938" s="85" t="str">
        <f t="shared" si="14"/>
        <v>F</v>
      </c>
      <c r="L938">
        <v>1182</v>
      </c>
    </row>
    <row r="939" spans="1:12">
      <c r="A939" s="77" t="s">
        <v>2460</v>
      </c>
      <c r="B939" s="83" t="str">
        <f>_xlfn.XLOOKUP(Tabla8[[#This Row],[Codigo Area Liquidacion]],TBLAREA[PLANTA],TBLAREA[PROG])</f>
        <v>01</v>
      </c>
      <c r="C939" s="58" t="s">
        <v>2472</v>
      </c>
      <c r="D939" s="83" t="str">
        <f>Tabla8[[#This Row],[Numero Documento]]&amp;Tabla8[[#This Row],[PROG]]&amp;LEFT(Tabla8[[#This Row],[Tipo Empleado]],3)</f>
        <v>4022694375701PER</v>
      </c>
      <c r="E939" s="82" t="s">
        <v>1561</v>
      </c>
      <c r="F939" s="58" t="s">
        <v>882</v>
      </c>
      <c r="G939" s="82" t="s">
        <v>2535</v>
      </c>
      <c r="H939" s="82" t="s">
        <v>930</v>
      </c>
      <c r="I939" s="59" t="s">
        <v>1424</v>
      </c>
      <c r="J939" s="58" t="s">
        <v>2537</v>
      </c>
      <c r="K939" s="85" t="str">
        <f t="shared" si="14"/>
        <v>M</v>
      </c>
      <c r="L939">
        <v>1183</v>
      </c>
    </row>
    <row r="940" spans="1:12">
      <c r="A940" s="77" t="s">
        <v>2360</v>
      </c>
      <c r="B940" s="83" t="str">
        <f>_xlfn.XLOOKUP(Tabla8[[#This Row],[Codigo Area Liquidacion]],TBLAREA[PLANTA],TBLAREA[PROG])</f>
        <v>01</v>
      </c>
      <c r="C940" s="58" t="s">
        <v>2472</v>
      </c>
      <c r="D940" s="83" t="str">
        <f>Tabla8[[#This Row],[Numero Documento]]&amp;Tabla8[[#This Row],[PROG]]&amp;LEFT(Tabla8[[#This Row],[Tipo Empleado]],3)</f>
        <v>4022718948301PER</v>
      </c>
      <c r="E940" s="82" t="s">
        <v>1562</v>
      </c>
      <c r="F940" s="58" t="s">
        <v>882</v>
      </c>
      <c r="G940" s="82" t="s">
        <v>2535</v>
      </c>
      <c r="H940" s="82" t="s">
        <v>930</v>
      </c>
      <c r="I940" s="59" t="s">
        <v>1424</v>
      </c>
      <c r="J940" s="58" t="s">
        <v>2537</v>
      </c>
      <c r="K940" s="85" t="str">
        <f t="shared" si="14"/>
        <v>M</v>
      </c>
      <c r="L940">
        <v>1185</v>
      </c>
    </row>
    <row r="941" spans="1:12">
      <c r="A941" s="77" t="s">
        <v>2396</v>
      </c>
      <c r="B941" s="83" t="str">
        <f>_xlfn.XLOOKUP(Tabla8[[#This Row],[Codigo Area Liquidacion]],TBLAREA[PLANTA],TBLAREA[PROG])</f>
        <v>01</v>
      </c>
      <c r="C941" s="58" t="s">
        <v>2472</v>
      </c>
      <c r="D941" s="83" t="str">
        <f>Tabla8[[#This Row],[Numero Documento]]&amp;Tabla8[[#This Row],[PROG]]&amp;LEFT(Tabla8[[#This Row],[Tipo Empleado]],3)</f>
        <v>4022728356701PER</v>
      </c>
      <c r="E941" s="82" t="s">
        <v>1402</v>
      </c>
      <c r="F941" s="58" t="s">
        <v>882</v>
      </c>
      <c r="G941" s="82" t="s">
        <v>2535</v>
      </c>
      <c r="H941" s="82" t="s">
        <v>930</v>
      </c>
      <c r="I941" s="59" t="s">
        <v>1424</v>
      </c>
      <c r="J941" s="58" t="s">
        <v>2537</v>
      </c>
      <c r="K941" s="85" t="str">
        <f t="shared" si="14"/>
        <v>M</v>
      </c>
      <c r="L941">
        <v>1186</v>
      </c>
    </row>
    <row r="942" spans="1:12">
      <c r="A942" s="77" t="s">
        <v>2363</v>
      </c>
      <c r="B942" s="83" t="str">
        <f>_xlfn.XLOOKUP(Tabla8[[#This Row],[Codigo Area Liquidacion]],TBLAREA[PLANTA],TBLAREA[PROG])</f>
        <v>01</v>
      </c>
      <c r="C942" s="58" t="s">
        <v>2472</v>
      </c>
      <c r="D942" s="83" t="str">
        <f>Tabla8[[#This Row],[Numero Documento]]&amp;Tabla8[[#This Row],[PROG]]&amp;LEFT(Tabla8[[#This Row],[Tipo Empleado]],3)</f>
        <v>4022809461701PER</v>
      </c>
      <c r="E942" s="82" t="s">
        <v>1563</v>
      </c>
      <c r="F942" s="58" t="s">
        <v>882</v>
      </c>
      <c r="G942" s="82" t="s">
        <v>2535</v>
      </c>
      <c r="H942" s="82" t="s">
        <v>930</v>
      </c>
      <c r="I942" s="59" t="s">
        <v>1424</v>
      </c>
      <c r="J942" s="58" t="s">
        <v>2538</v>
      </c>
      <c r="K942" s="85" t="str">
        <f t="shared" si="14"/>
        <v>F</v>
      </c>
      <c r="L942">
        <v>1189</v>
      </c>
    </row>
    <row r="943" spans="1:12">
      <c r="A943" s="77" t="s">
        <v>1736</v>
      </c>
      <c r="B943" s="83" t="str">
        <f>_xlfn.XLOOKUP(Tabla8[[#This Row],[Codigo Area Liquidacion]],TBLAREA[PLANTA],TBLAREA[PROG])</f>
        <v>01</v>
      </c>
      <c r="C943" s="58" t="s">
        <v>11</v>
      </c>
      <c r="D943" s="83" t="str">
        <f>Tabla8[[#This Row],[Numero Documento]]&amp;Tabla8[[#This Row],[PROG]]&amp;LEFT(Tabla8[[#This Row],[Tipo Empleado]],3)</f>
        <v>4022834108301FIJ</v>
      </c>
      <c r="E943" s="82" t="s">
        <v>1354</v>
      </c>
      <c r="F943" s="58" t="s">
        <v>1355</v>
      </c>
      <c r="G943" s="82" t="s">
        <v>2535</v>
      </c>
      <c r="H943" s="82" t="s">
        <v>930</v>
      </c>
      <c r="I943" s="59" t="s">
        <v>1424</v>
      </c>
      <c r="J943" s="58" t="s">
        <v>2537</v>
      </c>
      <c r="K943" s="85" t="str">
        <f t="shared" si="14"/>
        <v>M</v>
      </c>
      <c r="L943">
        <v>1191</v>
      </c>
    </row>
    <row r="944" spans="1:12">
      <c r="A944" s="77" t="s">
        <v>2366</v>
      </c>
      <c r="B944" s="83" t="str">
        <f>_xlfn.XLOOKUP(Tabla8[[#This Row],[Codigo Area Liquidacion]],TBLAREA[PLANTA],TBLAREA[PROG])</f>
        <v>01</v>
      </c>
      <c r="C944" s="58" t="s">
        <v>2472</v>
      </c>
      <c r="D944" s="83" t="str">
        <f>Tabla8[[#This Row],[Numero Documento]]&amp;Tabla8[[#This Row],[PROG]]&amp;LEFT(Tabla8[[#This Row],[Tipo Empleado]],3)</f>
        <v>4022840810601PER</v>
      </c>
      <c r="E944" s="82" t="s">
        <v>1564</v>
      </c>
      <c r="F944" s="58" t="s">
        <v>882</v>
      </c>
      <c r="G944" s="82" t="s">
        <v>2535</v>
      </c>
      <c r="H944" s="82" t="s">
        <v>930</v>
      </c>
      <c r="I944" s="59" t="s">
        <v>1424</v>
      </c>
      <c r="J944" s="58" t="s">
        <v>2538</v>
      </c>
      <c r="K944" s="85" t="str">
        <f t="shared" si="14"/>
        <v>F</v>
      </c>
      <c r="L944">
        <v>1192</v>
      </c>
    </row>
    <row r="945" spans="1:12">
      <c r="A945" s="77" t="s">
        <v>2676</v>
      </c>
      <c r="B945" s="83" t="str">
        <f>_xlfn.XLOOKUP(Tabla8[[#This Row],[Codigo Area Liquidacion]],TBLAREA[PLANTA],TBLAREA[PROG])</f>
        <v>01</v>
      </c>
      <c r="C945" s="58" t="s">
        <v>2472</v>
      </c>
      <c r="D945" s="83" t="str">
        <f>Tabla8[[#This Row],[Numero Documento]]&amp;Tabla8[[#This Row],[PROG]]&amp;LEFT(Tabla8[[#This Row],[Tipo Empleado]],3)</f>
        <v>4023042048701PER</v>
      </c>
      <c r="E945" s="82" t="s">
        <v>2648</v>
      </c>
      <c r="F945" s="58" t="s">
        <v>882</v>
      </c>
      <c r="G945" s="82" t="s">
        <v>2535</v>
      </c>
      <c r="H945" s="82" t="s">
        <v>930</v>
      </c>
      <c r="I945" s="59" t="s">
        <v>1424</v>
      </c>
      <c r="J945" s="58" t="s">
        <v>2537</v>
      </c>
      <c r="K945" s="85" t="str">
        <f t="shared" si="14"/>
        <v>M</v>
      </c>
      <c r="L945">
        <v>1196</v>
      </c>
    </row>
    <row r="946" spans="1:12">
      <c r="A946" s="77" t="s">
        <v>1712</v>
      </c>
      <c r="B946" s="83" t="str">
        <f>_xlfn.XLOOKUP(Tabla8[[#This Row],[Codigo Area Liquidacion]],TBLAREA[PLANTA],TBLAREA[PROG])</f>
        <v>01</v>
      </c>
      <c r="C946" s="58" t="s">
        <v>11</v>
      </c>
      <c r="D946" s="83" t="str">
        <f>Tabla8[[#This Row],[Numero Documento]]&amp;Tabla8[[#This Row],[PROG]]&amp;LEFT(Tabla8[[#This Row],[Tipo Empleado]],3)</f>
        <v>4023119320801FIJ</v>
      </c>
      <c r="E946" s="82" t="s">
        <v>1010</v>
      </c>
      <c r="F946" s="58" t="s">
        <v>214</v>
      </c>
      <c r="G946" s="82" t="s">
        <v>2535</v>
      </c>
      <c r="H946" s="82" t="s">
        <v>930</v>
      </c>
      <c r="I946" s="59" t="s">
        <v>1424</v>
      </c>
      <c r="J946" s="58" t="s">
        <v>2537</v>
      </c>
      <c r="K946" s="85" t="str">
        <f t="shared" si="14"/>
        <v>M</v>
      </c>
      <c r="L946">
        <v>1200</v>
      </c>
    </row>
    <row r="947" spans="1:12">
      <c r="A947" s="77" t="s">
        <v>3149</v>
      </c>
      <c r="B947" s="83" t="str">
        <f>_xlfn.XLOOKUP(Tabla8[[#This Row],[Codigo Area Liquidacion]],TBLAREA[PLANTA],TBLAREA[PROG])</f>
        <v>01</v>
      </c>
      <c r="C947" s="58" t="s">
        <v>2472</v>
      </c>
      <c r="D947" s="83" t="str">
        <f>Tabla8[[#This Row],[Numero Documento]]&amp;Tabla8[[#This Row],[PROG]]&amp;LEFT(Tabla8[[#This Row],[Tipo Empleado]],3)</f>
        <v>4023280743401PER</v>
      </c>
      <c r="E947" s="82" t="s">
        <v>3166</v>
      </c>
      <c r="F947" s="58" t="s">
        <v>882</v>
      </c>
      <c r="G947" s="82" t="s">
        <v>2535</v>
      </c>
      <c r="H947" s="82" t="s">
        <v>930</v>
      </c>
      <c r="I947" s="59" t="s">
        <v>1424</v>
      </c>
      <c r="J947" s="58" t="s">
        <v>2537</v>
      </c>
      <c r="K947" s="85" t="str">
        <f t="shared" si="14"/>
        <v>M</v>
      </c>
      <c r="L947">
        <v>1202</v>
      </c>
    </row>
    <row r="948" spans="1:12">
      <c r="A948" s="77" t="s">
        <v>2529</v>
      </c>
      <c r="B948" s="83" t="str">
        <f>_xlfn.XLOOKUP(Tabla8[[#This Row],[Codigo Area Liquidacion]],TBLAREA[PLANTA],TBLAREA[PROG])</f>
        <v>01</v>
      </c>
      <c r="C948" s="58" t="s">
        <v>2472</v>
      </c>
      <c r="D948" s="83" t="str">
        <f>Tabla8[[#This Row],[Numero Documento]]&amp;Tabla8[[#This Row],[PROG]]&amp;LEFT(Tabla8[[#This Row],[Tipo Empleado]],3)</f>
        <v>4023407576601PER</v>
      </c>
      <c r="E948" s="82" t="s">
        <v>2528</v>
      </c>
      <c r="F948" s="58" t="s">
        <v>882</v>
      </c>
      <c r="G948" s="82" t="s">
        <v>2535</v>
      </c>
      <c r="H948" s="82" t="s">
        <v>930</v>
      </c>
      <c r="I948" s="59" t="s">
        <v>1424</v>
      </c>
      <c r="J948" s="58" t="s">
        <v>2537</v>
      </c>
      <c r="K948" s="85" t="str">
        <f t="shared" si="14"/>
        <v>M</v>
      </c>
      <c r="L948">
        <v>1204</v>
      </c>
    </row>
    <row r="949" spans="1:12">
      <c r="A949" s="78" t="s">
        <v>1918</v>
      </c>
      <c r="B949" s="84" t="str">
        <f>_xlfn.XLOOKUP(Tabla8[[#This Row],[Codigo Area Liquidacion]],TBLAREA[PLANTA],TBLAREA[PROG])</f>
        <v>01</v>
      </c>
      <c r="C949" s="58" t="s">
        <v>11</v>
      </c>
      <c r="D949" s="83" t="str">
        <f>Tabla8[[#This Row],[Numero Documento]]&amp;Tabla8[[#This Row],[PROG]]&amp;LEFT(Tabla8[[#This Row],[Tipo Empleado]],3)</f>
        <v>4023793886101FIJ</v>
      </c>
      <c r="E949" s="82" t="s">
        <v>1042</v>
      </c>
      <c r="F949" s="58" t="s">
        <v>127</v>
      </c>
      <c r="G949" s="82" t="s">
        <v>2535</v>
      </c>
      <c r="H949" s="82" t="s">
        <v>930</v>
      </c>
      <c r="I949" s="59" t="s">
        <v>1424</v>
      </c>
      <c r="J949" s="58" t="s">
        <v>2537</v>
      </c>
      <c r="K949" s="85" t="str">
        <f t="shared" si="14"/>
        <v>M</v>
      </c>
      <c r="L949">
        <v>1213</v>
      </c>
    </row>
    <row r="950" spans="1:12">
      <c r="A950" s="78" t="s">
        <v>2390</v>
      </c>
      <c r="B950" s="84" t="str">
        <f>_xlfn.XLOOKUP(Tabla8[[#This Row],[Codigo Area Liquidacion]],TBLAREA[PLANTA],TBLAREA[PROG])</f>
        <v>01</v>
      </c>
      <c r="C950" s="58" t="s">
        <v>2472</v>
      </c>
      <c r="D950" s="83" t="str">
        <f>Tabla8[[#This Row],[Numero Documento]]&amp;Tabla8[[#This Row],[PROG]]&amp;LEFT(Tabla8[[#This Row],[Tipo Empleado]],3)</f>
        <v>4023799808901PER</v>
      </c>
      <c r="E950" s="82" t="s">
        <v>1565</v>
      </c>
      <c r="F950" s="58" t="s">
        <v>882</v>
      </c>
      <c r="G950" s="82" t="s">
        <v>2535</v>
      </c>
      <c r="H950" s="82" t="s">
        <v>930</v>
      </c>
      <c r="I950" s="59" t="s">
        <v>1424</v>
      </c>
      <c r="J950" s="58" t="s">
        <v>2537</v>
      </c>
      <c r="K950" s="85" t="str">
        <f t="shared" si="14"/>
        <v>M</v>
      </c>
      <c r="L950">
        <v>1214</v>
      </c>
    </row>
    <row r="951" spans="1:12">
      <c r="A951" s="78" t="s">
        <v>2677</v>
      </c>
      <c r="B951" s="84" t="str">
        <f>_xlfn.XLOOKUP(Tabla8[[#This Row],[Codigo Area Liquidacion]],TBLAREA[PLANTA],TBLAREA[PROG])</f>
        <v>01</v>
      </c>
      <c r="C951" s="58" t="s">
        <v>2472</v>
      </c>
      <c r="D951" s="83" t="str">
        <f>Tabla8[[#This Row],[Numero Documento]]&amp;Tabla8[[#This Row],[PROG]]&amp;LEFT(Tabla8[[#This Row],[Tipo Empleado]],3)</f>
        <v>4023915775901PER</v>
      </c>
      <c r="E951" s="82" t="s">
        <v>3053</v>
      </c>
      <c r="F951" s="58" t="s">
        <v>882</v>
      </c>
      <c r="G951" s="82" t="s">
        <v>2535</v>
      </c>
      <c r="H951" s="82" t="s">
        <v>930</v>
      </c>
      <c r="I951" s="59" t="s">
        <v>1424</v>
      </c>
      <c r="J951" s="58" t="s">
        <v>2537</v>
      </c>
      <c r="K951" s="85" t="str">
        <f t="shared" si="14"/>
        <v>M</v>
      </c>
      <c r="L951">
        <v>1216</v>
      </c>
    </row>
    <row r="952" spans="1:12">
      <c r="A952" s="78" t="s">
        <v>2452</v>
      </c>
      <c r="B952" s="84" t="str">
        <f>_xlfn.XLOOKUP(Tabla8[[#This Row],[Codigo Area Liquidacion]],TBLAREA[PLANTA],TBLAREA[PROG])</f>
        <v>01</v>
      </c>
      <c r="C952" s="58" t="s">
        <v>2472</v>
      </c>
      <c r="D952" s="83" t="str">
        <f>Tabla8[[#This Row],[Numero Documento]]&amp;Tabla8[[#This Row],[PROG]]&amp;LEFT(Tabla8[[#This Row],[Tipo Empleado]],3)</f>
        <v>4024108850501PER</v>
      </c>
      <c r="E952" s="82" t="s">
        <v>1566</v>
      </c>
      <c r="F952" s="58" t="s">
        <v>882</v>
      </c>
      <c r="G952" s="82" t="s">
        <v>2535</v>
      </c>
      <c r="H952" s="82" t="s">
        <v>930</v>
      </c>
      <c r="I952" s="59" t="s">
        <v>1424</v>
      </c>
      <c r="J952" s="58" t="s">
        <v>2537</v>
      </c>
      <c r="K952" s="85" t="str">
        <f t="shared" si="14"/>
        <v>M</v>
      </c>
      <c r="L952">
        <v>1218</v>
      </c>
    </row>
    <row r="953" spans="1:12">
      <c r="A953" s="78" t="s">
        <v>2678</v>
      </c>
      <c r="B953" s="84" t="str">
        <f>_xlfn.XLOOKUP(Tabla8[[#This Row],[Codigo Area Liquidacion]],TBLAREA[PLANTA],TBLAREA[PROG])</f>
        <v>01</v>
      </c>
      <c r="C953" s="58" t="s">
        <v>2472</v>
      </c>
      <c r="D953" s="83" t="str">
        <f>Tabla8[[#This Row],[Numero Documento]]&amp;Tabla8[[#This Row],[PROG]]&amp;LEFT(Tabla8[[#This Row],[Tipo Empleado]],3)</f>
        <v>4024306763001PER</v>
      </c>
      <c r="E953" s="82" t="s">
        <v>2649</v>
      </c>
      <c r="F953" s="58" t="s">
        <v>882</v>
      </c>
      <c r="G953" s="82" t="s">
        <v>2535</v>
      </c>
      <c r="H953" s="82" t="s">
        <v>930</v>
      </c>
      <c r="I953" s="59" t="s">
        <v>1424</v>
      </c>
      <c r="J953" s="58" t="s">
        <v>2537</v>
      </c>
      <c r="K953" s="85" t="str">
        <f t="shared" si="14"/>
        <v>M</v>
      </c>
      <c r="L953">
        <v>1220</v>
      </c>
    </row>
    <row r="954" spans="1:12">
      <c r="A954" s="78" t="s">
        <v>1789</v>
      </c>
      <c r="B954" s="84" t="str">
        <f>_xlfn.XLOOKUP(Tabla8[[#This Row],[Codigo Area Liquidacion]],TBLAREA[PLANTA],TBLAREA[PROG])</f>
        <v>01</v>
      </c>
      <c r="C954" s="58" t="s">
        <v>11</v>
      </c>
      <c r="D954" s="83" t="str">
        <f>Tabla8[[#This Row],[Numero Documento]]&amp;Tabla8[[#This Row],[PROG]]&amp;LEFT(Tabla8[[#This Row],[Tipo Empleado]],3)</f>
        <v>4024867618701FIJ</v>
      </c>
      <c r="E954" s="82" t="s">
        <v>1040</v>
      </c>
      <c r="F954" s="58" t="s">
        <v>127</v>
      </c>
      <c r="G954" s="82" t="s">
        <v>2535</v>
      </c>
      <c r="H954" s="82" t="s">
        <v>930</v>
      </c>
      <c r="I954" s="59" t="s">
        <v>1424</v>
      </c>
      <c r="J954" s="58" t="s">
        <v>2537</v>
      </c>
      <c r="K954" s="85" t="str">
        <f t="shared" si="14"/>
        <v>M</v>
      </c>
      <c r="L954">
        <v>1221</v>
      </c>
    </row>
    <row r="955" spans="1:12">
      <c r="A955" s="78" t="s">
        <v>3782</v>
      </c>
      <c r="B955" s="84" t="s">
        <v>2506</v>
      </c>
      <c r="C955" s="58" t="s">
        <v>11</v>
      </c>
      <c r="D955" s="83" t="str">
        <f>Tabla8[[#This Row],[Numero Documento]]&amp;Tabla8[[#This Row],[PROG]]&amp;LEFT(Tabla8[[#This Row],[Tipo Empleado]],3)</f>
        <v>0010082939901FIJ</v>
      </c>
      <c r="E955" s="82" t="s">
        <v>3781</v>
      </c>
      <c r="F955" s="58" t="s">
        <v>637</v>
      </c>
      <c r="G955" s="82" t="s">
        <v>2535</v>
      </c>
      <c r="H955" s="82" t="s">
        <v>930</v>
      </c>
      <c r="I955" s="59" t="s">
        <v>1424</v>
      </c>
      <c r="J955" s="58" t="s">
        <v>2537</v>
      </c>
      <c r="K955" s="85" t="str">
        <f t="shared" si="14"/>
        <v>M</v>
      </c>
      <c r="L955">
        <v>1227</v>
      </c>
    </row>
    <row r="956" spans="1:12">
      <c r="A956" s="78" t="s">
        <v>5557</v>
      </c>
      <c r="B956" s="84" t="s">
        <v>2506</v>
      </c>
      <c r="C956" s="58" t="s">
        <v>244</v>
      </c>
      <c r="D956" s="83" t="str">
        <f>Tabla8[[#This Row],[Numero Documento]]&amp;Tabla8[[#This Row],[PROG]]&amp;LEFT(Tabla8[[#This Row],[Tipo Empleado]],3)</f>
        <v>0490071708501SEG</v>
      </c>
      <c r="E956" s="82" t="s">
        <v>5556</v>
      </c>
      <c r="F956" s="58" t="s">
        <v>882</v>
      </c>
      <c r="G956" s="82" t="s">
        <v>2535</v>
      </c>
      <c r="H956" s="82" t="s">
        <v>930</v>
      </c>
      <c r="I956" s="59" t="s">
        <v>1424</v>
      </c>
      <c r="J956" s="58" t="s">
        <v>2537</v>
      </c>
      <c r="K956" s="85" t="str">
        <f t="shared" si="14"/>
        <v>M</v>
      </c>
      <c r="L956">
        <v>1240</v>
      </c>
    </row>
    <row r="957" spans="1:12">
      <c r="A957" s="78" t="s">
        <v>5569</v>
      </c>
      <c r="B957" s="84" t="s">
        <v>2506</v>
      </c>
      <c r="C957" s="58" t="s">
        <v>244</v>
      </c>
      <c r="D957" s="83" t="str">
        <f>Tabla8[[#This Row],[Numero Documento]]&amp;Tabla8[[#This Row],[PROG]]&amp;LEFT(Tabla8[[#This Row],[Tipo Empleado]],3)</f>
        <v>4021881970001SEG</v>
      </c>
      <c r="E957" s="82" t="s">
        <v>5568</v>
      </c>
      <c r="F957" s="58" t="s">
        <v>882</v>
      </c>
      <c r="G957" s="82" t="s">
        <v>2535</v>
      </c>
      <c r="H957" s="82" t="s">
        <v>930</v>
      </c>
      <c r="I957" s="59" t="s">
        <v>1424</v>
      </c>
      <c r="J957" s="58" t="s">
        <v>2538</v>
      </c>
      <c r="K957" s="85" t="str">
        <f t="shared" si="14"/>
        <v>F</v>
      </c>
      <c r="L957">
        <v>1241</v>
      </c>
    </row>
    <row r="958" spans="1:12">
      <c r="A958" s="78" t="s">
        <v>5578</v>
      </c>
      <c r="B958" s="84" t="s">
        <v>2506</v>
      </c>
      <c r="C958" s="58" t="s">
        <v>244</v>
      </c>
      <c r="D958" s="83" t="str">
        <f>Tabla8[[#This Row],[Numero Documento]]&amp;Tabla8[[#This Row],[PROG]]&amp;LEFT(Tabla8[[#This Row],[Tipo Empleado]],3)</f>
        <v>0830001653501SEG</v>
      </c>
      <c r="E958" s="82" t="s">
        <v>5577</v>
      </c>
      <c r="F958" s="58" t="s">
        <v>882</v>
      </c>
      <c r="G958" s="82" t="s">
        <v>2535</v>
      </c>
      <c r="H958" s="82" t="s">
        <v>930</v>
      </c>
      <c r="I958" s="59" t="s">
        <v>1424</v>
      </c>
      <c r="J958" s="58" t="s">
        <v>2537</v>
      </c>
      <c r="K958" s="85" t="str">
        <f t="shared" si="14"/>
        <v>M</v>
      </c>
      <c r="L958">
        <v>1242</v>
      </c>
    </row>
    <row r="959" spans="1:12">
      <c r="A959" s="78" t="s">
        <v>5583</v>
      </c>
      <c r="B959" s="84" t="s">
        <v>2506</v>
      </c>
      <c r="C959" s="58" t="s">
        <v>244</v>
      </c>
      <c r="D959" s="83" t="str">
        <f>Tabla8[[#This Row],[Numero Documento]]&amp;Tabla8[[#This Row],[PROG]]&amp;LEFT(Tabla8[[#This Row],[Tipo Empleado]],3)</f>
        <v>4024142593901SEG</v>
      </c>
      <c r="E959" s="82" t="s">
        <v>5582</v>
      </c>
      <c r="F959" s="58" t="s">
        <v>882</v>
      </c>
      <c r="G959" s="82" t="s">
        <v>2535</v>
      </c>
      <c r="H959" s="82" t="s">
        <v>930</v>
      </c>
      <c r="I959" s="59" t="s">
        <v>1424</v>
      </c>
      <c r="J959" s="58" t="s">
        <v>2537</v>
      </c>
      <c r="K959" s="85" t="str">
        <f t="shared" si="14"/>
        <v>M</v>
      </c>
      <c r="L959">
        <v>1243</v>
      </c>
    </row>
    <row r="960" spans="1:12">
      <c r="A960" s="78" t="s">
        <v>5590</v>
      </c>
      <c r="B960" s="84" t="s">
        <v>2506</v>
      </c>
      <c r="C960" s="58" t="s">
        <v>244</v>
      </c>
      <c r="D960" s="83" t="str">
        <f>Tabla8[[#This Row],[Numero Documento]]&amp;Tabla8[[#This Row],[PROG]]&amp;LEFT(Tabla8[[#This Row],[Tipo Empleado]],3)</f>
        <v>0010620741801SEG</v>
      </c>
      <c r="E960" s="82" t="s">
        <v>5589</v>
      </c>
      <c r="F960" s="58" t="s">
        <v>882</v>
      </c>
      <c r="G960" s="82" t="s">
        <v>2535</v>
      </c>
      <c r="H960" s="82" t="s">
        <v>930</v>
      </c>
      <c r="I960" s="59" t="s">
        <v>1424</v>
      </c>
      <c r="J960" s="58" t="s">
        <v>2537</v>
      </c>
      <c r="K960" s="85" t="str">
        <f t="shared" si="14"/>
        <v>M</v>
      </c>
      <c r="L960">
        <v>1244</v>
      </c>
    </row>
    <row r="961" spans="1:12">
      <c r="A961" s="78" t="s">
        <v>5595</v>
      </c>
      <c r="B961" s="84" t="s">
        <v>2506</v>
      </c>
      <c r="C961" s="58" t="s">
        <v>244</v>
      </c>
      <c r="D961" s="83" t="str">
        <f>Tabla8[[#This Row],[Numero Documento]]&amp;Tabla8[[#This Row],[PROG]]&amp;LEFT(Tabla8[[#This Row],[Tipo Empleado]],3)</f>
        <v>0600024942201SEG</v>
      </c>
      <c r="E961" s="82" t="s">
        <v>5594</v>
      </c>
      <c r="F961" s="58" t="s">
        <v>882</v>
      </c>
      <c r="G961" s="82" t="s">
        <v>2535</v>
      </c>
      <c r="H961" s="82" t="s">
        <v>930</v>
      </c>
      <c r="I961" s="59" t="s">
        <v>1424</v>
      </c>
      <c r="J961" s="58" t="s">
        <v>2537</v>
      </c>
      <c r="K961" s="85" t="str">
        <f t="shared" si="14"/>
        <v>M</v>
      </c>
      <c r="L961">
        <v>1245</v>
      </c>
    </row>
    <row r="962" spans="1:12">
      <c r="A962" s="78" t="s">
        <v>5606</v>
      </c>
      <c r="B962" s="84" t="s">
        <v>2506</v>
      </c>
      <c r="C962" s="58" t="s">
        <v>244</v>
      </c>
      <c r="D962" s="83" t="str">
        <f>Tabla8[[#This Row],[Numero Documento]]&amp;Tabla8[[#This Row],[PROG]]&amp;LEFT(Tabla8[[#This Row],[Tipo Empleado]],3)</f>
        <v>4024152637101SEG</v>
      </c>
      <c r="E962" s="82" t="s">
        <v>5605</v>
      </c>
      <c r="F962" s="58" t="s">
        <v>882</v>
      </c>
      <c r="G962" s="82" t="s">
        <v>2535</v>
      </c>
      <c r="H962" s="82" t="s">
        <v>930</v>
      </c>
      <c r="I962" s="59" t="s">
        <v>1424</v>
      </c>
      <c r="J962" s="58" t="s">
        <v>2537</v>
      </c>
      <c r="K962" s="85" t="str">
        <f t="shared" si="14"/>
        <v>M</v>
      </c>
      <c r="L962">
        <v>1246</v>
      </c>
    </row>
    <row r="963" spans="1:12">
      <c r="A963" s="78" t="s">
        <v>5625</v>
      </c>
      <c r="B963" s="84" t="s">
        <v>2506</v>
      </c>
      <c r="C963" s="58" t="s">
        <v>244</v>
      </c>
      <c r="D963" s="83" t="str">
        <f>Tabla8[[#This Row],[Numero Documento]]&amp;Tabla8[[#This Row],[PROG]]&amp;LEFT(Tabla8[[#This Row],[Tipo Empleado]],3)</f>
        <v>0011342460001SEG</v>
      </c>
      <c r="E963" s="82" t="s">
        <v>5624</v>
      </c>
      <c r="F963" s="58" t="s">
        <v>882</v>
      </c>
      <c r="G963" s="82" t="s">
        <v>2535</v>
      </c>
      <c r="H963" s="82" t="s">
        <v>930</v>
      </c>
      <c r="I963" s="59" t="s">
        <v>1424</v>
      </c>
      <c r="J963" s="58" t="s">
        <v>2537</v>
      </c>
      <c r="K963" s="85" t="str">
        <f t="shared" si="14"/>
        <v>M</v>
      </c>
      <c r="L963">
        <v>1247</v>
      </c>
    </row>
    <row r="964" spans="1:12">
      <c r="A964" s="78" t="s">
        <v>5638</v>
      </c>
      <c r="B964" s="84" t="s">
        <v>2506</v>
      </c>
      <c r="C964" s="58" t="s">
        <v>244</v>
      </c>
      <c r="D964" s="83" t="str">
        <f>Tabla8[[#This Row],[Numero Documento]]&amp;Tabla8[[#This Row],[PROG]]&amp;LEFT(Tabla8[[#This Row],[Tipo Empleado]],3)</f>
        <v>4021886174401SEG</v>
      </c>
      <c r="E964" s="82" t="s">
        <v>5637</v>
      </c>
      <c r="F964" s="58" t="s">
        <v>882</v>
      </c>
      <c r="G964" s="82" t="s">
        <v>2535</v>
      </c>
      <c r="H964" s="82" t="s">
        <v>930</v>
      </c>
      <c r="I964" s="59" t="s">
        <v>1424</v>
      </c>
      <c r="J964" s="58" t="s">
        <v>2537</v>
      </c>
      <c r="K964" s="85" t="str">
        <f t="shared" ref="K964:K1027" si="15">LEFT(J964,1)</f>
        <v>M</v>
      </c>
      <c r="L964">
        <v>1248</v>
      </c>
    </row>
    <row r="965" spans="1:12">
      <c r="A965" s="78" t="s">
        <v>5643</v>
      </c>
      <c r="B965" s="84" t="s">
        <v>2506</v>
      </c>
      <c r="C965" s="58" t="s">
        <v>244</v>
      </c>
      <c r="D965" s="83" t="str">
        <f>Tabla8[[#This Row],[Numero Documento]]&amp;Tabla8[[#This Row],[PROG]]&amp;LEFT(Tabla8[[#This Row],[Tipo Empleado]],3)</f>
        <v>4022647949701SEG</v>
      </c>
      <c r="E965" s="82" t="s">
        <v>5642</v>
      </c>
      <c r="F965" s="58" t="s">
        <v>882</v>
      </c>
      <c r="G965" s="82" t="s">
        <v>2535</v>
      </c>
      <c r="H965" s="82" t="s">
        <v>930</v>
      </c>
      <c r="I965" s="59" t="s">
        <v>1424</v>
      </c>
      <c r="J965" s="58" t="s">
        <v>2537</v>
      </c>
      <c r="K965" s="85" t="str">
        <f t="shared" si="15"/>
        <v>M</v>
      </c>
      <c r="L965">
        <v>1249</v>
      </c>
    </row>
    <row r="966" spans="1:12">
      <c r="A966" s="78" t="s">
        <v>5646</v>
      </c>
      <c r="B966" s="84" t="s">
        <v>2506</v>
      </c>
      <c r="C966" s="58" t="s">
        <v>244</v>
      </c>
      <c r="D966" s="83" t="str">
        <f>Tabla8[[#This Row],[Numero Documento]]&amp;Tabla8[[#This Row],[PROG]]&amp;LEFT(Tabla8[[#This Row],[Tipo Empleado]],3)</f>
        <v>0970029447401SEG</v>
      </c>
      <c r="E966" s="82" t="s">
        <v>5645</v>
      </c>
      <c r="F966" s="58" t="s">
        <v>882</v>
      </c>
      <c r="G966" s="82" t="s">
        <v>2535</v>
      </c>
      <c r="H966" s="82" t="s">
        <v>930</v>
      </c>
      <c r="I966" s="59" t="s">
        <v>1424</v>
      </c>
      <c r="J966" s="58" t="s">
        <v>2537</v>
      </c>
      <c r="K966" s="85" t="str">
        <f t="shared" si="15"/>
        <v>M</v>
      </c>
      <c r="L966">
        <v>1250</v>
      </c>
    </row>
    <row r="967" spans="1:12">
      <c r="A967" s="78" t="s">
        <v>5668</v>
      </c>
      <c r="B967" s="84" t="s">
        <v>2506</v>
      </c>
      <c r="C967" s="58" t="s">
        <v>244</v>
      </c>
      <c r="D967" s="83" t="str">
        <f>Tabla8[[#This Row],[Numero Documento]]&amp;Tabla8[[#This Row],[PROG]]&amp;LEFT(Tabla8[[#This Row],[Tipo Empleado]],3)</f>
        <v>0050052050701SEG</v>
      </c>
      <c r="E967" s="82" t="s">
        <v>5667</v>
      </c>
      <c r="F967" s="58" t="s">
        <v>882</v>
      </c>
      <c r="G967" s="82" t="s">
        <v>2535</v>
      </c>
      <c r="H967" s="82" t="s">
        <v>930</v>
      </c>
      <c r="I967" s="59" t="s">
        <v>1424</v>
      </c>
      <c r="J967" s="58" t="s">
        <v>2537</v>
      </c>
      <c r="K967" s="85" t="str">
        <f t="shared" si="15"/>
        <v>M</v>
      </c>
      <c r="L967">
        <v>1251</v>
      </c>
    </row>
    <row r="968" spans="1:12">
      <c r="A968" s="78" t="s">
        <v>5671</v>
      </c>
      <c r="B968" s="84" t="s">
        <v>2506</v>
      </c>
      <c r="C968" s="58" t="s">
        <v>244</v>
      </c>
      <c r="D968" s="83" t="str">
        <f>Tabla8[[#This Row],[Numero Documento]]&amp;Tabla8[[#This Row],[PROG]]&amp;LEFT(Tabla8[[#This Row],[Tipo Empleado]],3)</f>
        <v>0230151579301SEG</v>
      </c>
      <c r="E968" s="82" t="s">
        <v>5670</v>
      </c>
      <c r="F968" s="58" t="s">
        <v>882</v>
      </c>
      <c r="G968" s="82" t="s">
        <v>2535</v>
      </c>
      <c r="H968" s="82" t="s">
        <v>930</v>
      </c>
      <c r="I968" s="59" t="s">
        <v>1424</v>
      </c>
      <c r="J968" s="58" t="s">
        <v>2537</v>
      </c>
      <c r="K968" s="85" t="str">
        <f t="shared" si="15"/>
        <v>M</v>
      </c>
      <c r="L968">
        <v>1252</v>
      </c>
    </row>
    <row r="969" spans="1:12">
      <c r="A969" s="78" t="s">
        <v>5675</v>
      </c>
      <c r="B969" s="84" t="s">
        <v>2506</v>
      </c>
      <c r="C969" s="58" t="s">
        <v>244</v>
      </c>
      <c r="D969" s="83" t="str">
        <f>Tabla8[[#This Row],[Numero Documento]]&amp;Tabla8[[#This Row],[PROG]]&amp;LEFT(Tabla8[[#This Row],[Tipo Empleado]],3)</f>
        <v>4023834350901SEG</v>
      </c>
      <c r="E969" s="82" t="s">
        <v>5674</v>
      </c>
      <c r="F969" s="58" t="s">
        <v>882</v>
      </c>
      <c r="G969" s="82" t="s">
        <v>2535</v>
      </c>
      <c r="H969" s="82" t="s">
        <v>930</v>
      </c>
      <c r="I969" s="59" t="s">
        <v>1424</v>
      </c>
      <c r="J969" s="58" t="s">
        <v>2537</v>
      </c>
      <c r="K969" s="85" t="str">
        <f t="shared" si="15"/>
        <v>M</v>
      </c>
      <c r="L969">
        <v>1253</v>
      </c>
    </row>
    <row r="970" spans="1:12">
      <c r="A970" s="78" t="s">
        <v>5680</v>
      </c>
      <c r="B970" s="84" t="s">
        <v>2506</v>
      </c>
      <c r="C970" s="58" t="s">
        <v>244</v>
      </c>
      <c r="D970" s="83" t="str">
        <f>Tabla8[[#This Row],[Numero Documento]]&amp;Tabla8[[#This Row],[PROG]]&amp;LEFT(Tabla8[[#This Row],[Tipo Empleado]],3)</f>
        <v>4022698351401SEG</v>
      </c>
      <c r="E970" s="82" t="s">
        <v>5679</v>
      </c>
      <c r="F970" s="58" t="s">
        <v>882</v>
      </c>
      <c r="G970" s="82" t="s">
        <v>2535</v>
      </c>
      <c r="H970" s="82" t="s">
        <v>930</v>
      </c>
      <c r="I970" s="59" t="s">
        <v>1424</v>
      </c>
      <c r="J970" s="58" t="s">
        <v>2537</v>
      </c>
      <c r="K970" s="85" t="str">
        <f t="shared" si="15"/>
        <v>M</v>
      </c>
      <c r="L970">
        <v>1254</v>
      </c>
    </row>
    <row r="971" spans="1:12">
      <c r="A971" s="78" t="s">
        <v>5692</v>
      </c>
      <c r="B971" s="84" t="s">
        <v>2506</v>
      </c>
      <c r="C971" s="58" t="s">
        <v>244</v>
      </c>
      <c r="D971" s="83" t="str">
        <f>Tabla8[[#This Row],[Numero Documento]]&amp;Tabla8[[#This Row],[PROG]]&amp;LEFT(Tabla8[[#This Row],[Tipo Empleado]],3)</f>
        <v>4023669047101SEG</v>
      </c>
      <c r="E971" s="82" t="s">
        <v>5691</v>
      </c>
      <c r="F971" s="58" t="s">
        <v>882</v>
      </c>
      <c r="G971" s="82" t="s">
        <v>2535</v>
      </c>
      <c r="H971" s="82" t="s">
        <v>930</v>
      </c>
      <c r="I971" s="59" t="s">
        <v>1424</v>
      </c>
      <c r="J971" s="58" t="s">
        <v>2537</v>
      </c>
      <c r="K971" s="85" t="str">
        <f t="shared" si="15"/>
        <v>M</v>
      </c>
      <c r="L971">
        <v>1255</v>
      </c>
    </row>
    <row r="972" spans="1:12">
      <c r="A972" s="78" t="s">
        <v>5701</v>
      </c>
      <c r="B972" s="84" t="s">
        <v>2506</v>
      </c>
      <c r="C972" s="58" t="s">
        <v>244</v>
      </c>
      <c r="D972" s="83" t="str">
        <f>Tabla8[[#This Row],[Numero Documento]]&amp;Tabla8[[#This Row],[PROG]]&amp;LEFT(Tabla8[[#This Row],[Tipo Empleado]],3)</f>
        <v>4025008448601SEG</v>
      </c>
      <c r="E972" s="82" t="s">
        <v>5700</v>
      </c>
      <c r="F972" s="58" t="s">
        <v>882</v>
      </c>
      <c r="G972" s="82" t="s">
        <v>2535</v>
      </c>
      <c r="H972" s="82" t="s">
        <v>930</v>
      </c>
      <c r="I972" s="59" t="s">
        <v>1424</v>
      </c>
      <c r="J972" s="58" t="s">
        <v>2537</v>
      </c>
      <c r="K972" s="85" t="str">
        <f t="shared" si="15"/>
        <v>M</v>
      </c>
      <c r="L972">
        <v>1256</v>
      </c>
    </row>
    <row r="973" spans="1:12">
      <c r="A973" s="78" t="s">
        <v>5736</v>
      </c>
      <c r="B973" s="84" t="s">
        <v>2506</v>
      </c>
      <c r="C973" s="58" t="s">
        <v>244</v>
      </c>
      <c r="D973" s="83" t="str">
        <f>Tabla8[[#This Row],[Numero Documento]]&amp;Tabla8[[#This Row],[PROG]]&amp;LEFT(Tabla8[[#This Row],[Tipo Empleado]],3)</f>
        <v>4022435563201SEG</v>
      </c>
      <c r="E973" s="82" t="s">
        <v>5735</v>
      </c>
      <c r="F973" s="58" t="s">
        <v>882</v>
      </c>
      <c r="G973" s="82" t="s">
        <v>2535</v>
      </c>
      <c r="H973" s="82" t="s">
        <v>930</v>
      </c>
      <c r="I973" s="59" t="s">
        <v>1424</v>
      </c>
      <c r="J973" s="58" t="s">
        <v>2537</v>
      </c>
      <c r="K973" s="85" t="str">
        <f t="shared" si="15"/>
        <v>M</v>
      </c>
      <c r="L973">
        <v>1257</v>
      </c>
    </row>
    <row r="974" spans="1:12">
      <c r="A974" s="78" t="s">
        <v>5748</v>
      </c>
      <c r="B974" s="84" t="s">
        <v>2506</v>
      </c>
      <c r="C974" s="58" t="s">
        <v>244</v>
      </c>
      <c r="D974" s="83" t="str">
        <f>Tabla8[[#This Row],[Numero Documento]]&amp;Tabla8[[#This Row],[PROG]]&amp;LEFT(Tabla8[[#This Row],[Tipo Empleado]],3)</f>
        <v>2230132098601SEG</v>
      </c>
      <c r="E974" s="82" t="s">
        <v>5747</v>
      </c>
      <c r="F974" s="58" t="s">
        <v>882</v>
      </c>
      <c r="G974" s="82" t="s">
        <v>2535</v>
      </c>
      <c r="H974" s="82" t="s">
        <v>930</v>
      </c>
      <c r="I974" s="59" t="s">
        <v>1424</v>
      </c>
      <c r="J974" s="58" t="s">
        <v>2538</v>
      </c>
      <c r="K974" s="85" t="str">
        <f t="shared" si="15"/>
        <v>F</v>
      </c>
      <c r="L974">
        <v>1258</v>
      </c>
    </row>
    <row r="975" spans="1:12">
      <c r="A975" s="78" t="s">
        <v>5763</v>
      </c>
      <c r="B975" s="84" t="s">
        <v>2506</v>
      </c>
      <c r="C975" s="58" t="s">
        <v>244</v>
      </c>
      <c r="D975" s="83" t="str">
        <f>Tabla8[[#This Row],[Numero Documento]]&amp;Tabla8[[#This Row],[PROG]]&amp;LEFT(Tabla8[[#This Row],[Tipo Empleado]],3)</f>
        <v>4022133882101SEG</v>
      </c>
      <c r="E975" s="82" t="s">
        <v>5762</v>
      </c>
      <c r="F975" s="58" t="s">
        <v>882</v>
      </c>
      <c r="G975" s="82" t="s">
        <v>2535</v>
      </c>
      <c r="H975" s="82" t="s">
        <v>930</v>
      </c>
      <c r="I975" s="59" t="s">
        <v>1424</v>
      </c>
      <c r="J975" s="58" t="s">
        <v>2538</v>
      </c>
      <c r="K975" s="85" t="str">
        <f t="shared" si="15"/>
        <v>F</v>
      </c>
      <c r="L975">
        <v>1259</v>
      </c>
    </row>
    <row r="976" spans="1:12">
      <c r="A976" s="77" t="s">
        <v>2606</v>
      </c>
      <c r="B976" s="83" t="str">
        <f>_xlfn.XLOOKUP(Tabla8[[#This Row],[Codigo Area Liquidacion]],TBLAREA[PLANTA],TBLAREA[PROG])</f>
        <v>01</v>
      </c>
      <c r="C976" s="58" t="s">
        <v>11</v>
      </c>
      <c r="D976" s="83" t="str">
        <f>Tabla8[[#This Row],[Numero Documento]]&amp;Tabla8[[#This Row],[PROG]]&amp;LEFT(Tabla8[[#This Row],[Tipo Empleado]],3)</f>
        <v>0340038857901FIJ</v>
      </c>
      <c r="E976" s="82" t="s">
        <v>2590</v>
      </c>
      <c r="F976" s="58" t="s">
        <v>129</v>
      </c>
      <c r="G976" s="82" t="s">
        <v>2535</v>
      </c>
      <c r="H976" s="82" t="s">
        <v>664</v>
      </c>
      <c r="I976" s="59" t="s">
        <v>1448</v>
      </c>
      <c r="J976" s="58" t="s">
        <v>2538</v>
      </c>
      <c r="K976" s="85" t="str">
        <f t="shared" si="15"/>
        <v>F</v>
      </c>
      <c r="L976">
        <v>810</v>
      </c>
    </row>
    <row r="977" spans="1:12">
      <c r="A977" s="77" t="s">
        <v>2931</v>
      </c>
      <c r="B977" s="83" t="str">
        <f>_xlfn.XLOOKUP(Tabla8[[#This Row],[Codigo Area Liquidacion]],TBLAREA[PLANTA],TBLAREA[PROG])</f>
        <v>01</v>
      </c>
      <c r="C977" s="58" t="s">
        <v>2464</v>
      </c>
      <c r="D977" s="83" t="str">
        <f>Tabla8[[#This Row],[Numero Documento]]&amp;Tabla8[[#This Row],[PROG]]&amp;LEFT(Tabla8[[#This Row],[Tipo Empleado]],3)</f>
        <v>0500035465301EMP</v>
      </c>
      <c r="E977" s="82" t="s">
        <v>2930</v>
      </c>
      <c r="F977" s="58" t="s">
        <v>3048</v>
      </c>
      <c r="G977" s="82" t="s">
        <v>2535</v>
      </c>
      <c r="H977" s="82" t="s">
        <v>664</v>
      </c>
      <c r="I977" s="59" t="s">
        <v>1448</v>
      </c>
      <c r="J977" s="58" t="s">
        <v>2538</v>
      </c>
      <c r="K977" s="85" t="str">
        <f t="shared" si="15"/>
        <v>F</v>
      </c>
      <c r="L977">
        <v>881</v>
      </c>
    </row>
    <row r="978" spans="1:12">
      <c r="A978" s="77" t="s">
        <v>2242</v>
      </c>
      <c r="B978" s="83" t="str">
        <f>_xlfn.XLOOKUP(Tabla8[[#This Row],[Codigo Area Liquidacion]],TBLAREA[PLANTA],TBLAREA[PROG])</f>
        <v>01</v>
      </c>
      <c r="C978" s="58" t="s">
        <v>2464</v>
      </c>
      <c r="D978" s="83" t="str">
        <f>Tabla8[[#This Row],[Numero Documento]]&amp;Tabla8[[#This Row],[PROG]]&amp;LEFT(Tabla8[[#This Row],[Tipo Empleado]],3)</f>
        <v>0710004469701EMP</v>
      </c>
      <c r="E978" s="82" t="s">
        <v>976</v>
      </c>
      <c r="F978" s="58" t="s">
        <v>969</v>
      </c>
      <c r="G978" s="82" t="s">
        <v>2535</v>
      </c>
      <c r="H978" s="82" t="s">
        <v>968</v>
      </c>
      <c r="I978" s="59" t="s">
        <v>1446</v>
      </c>
      <c r="J978" s="58" t="s">
        <v>2538</v>
      </c>
      <c r="K978" s="85" t="str">
        <f t="shared" si="15"/>
        <v>F</v>
      </c>
      <c r="L978">
        <v>922</v>
      </c>
    </row>
    <row r="979" spans="1:12">
      <c r="A979" s="77" t="s">
        <v>2273</v>
      </c>
      <c r="B979" s="83" t="str">
        <f>_xlfn.XLOOKUP(Tabla8[[#This Row],[Codigo Area Liquidacion]],TBLAREA[PLANTA],TBLAREA[PROG])</f>
        <v>01</v>
      </c>
      <c r="C979" s="58" t="s">
        <v>2464</v>
      </c>
      <c r="D979" s="83" t="str">
        <f>Tabla8[[#This Row],[Numero Documento]]&amp;Tabla8[[#This Row],[PROG]]&amp;LEFT(Tabla8[[#This Row],[Tipo Empleado]],3)</f>
        <v>0010103218301EMP</v>
      </c>
      <c r="E979" s="82" t="s">
        <v>1380</v>
      </c>
      <c r="F979" s="58" t="s">
        <v>100</v>
      </c>
      <c r="G979" s="82" t="s">
        <v>2535</v>
      </c>
      <c r="H979" s="82" t="s">
        <v>1656</v>
      </c>
      <c r="I979" s="59" t="s">
        <v>1427</v>
      </c>
      <c r="J979" s="58" t="s">
        <v>2537</v>
      </c>
      <c r="K979" s="85" t="str">
        <f t="shared" si="15"/>
        <v>M</v>
      </c>
      <c r="L979">
        <v>73</v>
      </c>
    </row>
    <row r="980" spans="1:12">
      <c r="A980" s="77" t="s">
        <v>2029</v>
      </c>
      <c r="B980" s="83" t="str">
        <f>_xlfn.XLOOKUP(Tabla8[[#This Row],[Codigo Area Liquidacion]],TBLAREA[PLANTA],TBLAREA[PROG])</f>
        <v>13</v>
      </c>
      <c r="C980" s="58" t="s">
        <v>11</v>
      </c>
      <c r="D980" s="83" t="str">
        <f>Tabla8[[#This Row],[Numero Documento]]&amp;Tabla8[[#This Row],[PROG]]&amp;LEFT(Tabla8[[#This Row],[Tipo Empleado]],3)</f>
        <v>0010188559813FIJ</v>
      </c>
      <c r="E980" s="82" t="s">
        <v>476</v>
      </c>
      <c r="F980" s="58" t="s">
        <v>477</v>
      </c>
      <c r="G980" s="82" t="s">
        <v>2572</v>
      </c>
      <c r="H980" s="82" t="s">
        <v>1656</v>
      </c>
      <c r="I980" s="59" t="s">
        <v>1427</v>
      </c>
      <c r="J980" s="58" t="s">
        <v>2537</v>
      </c>
      <c r="K980" s="85" t="str">
        <f t="shared" si="15"/>
        <v>M</v>
      </c>
      <c r="L980">
        <v>107</v>
      </c>
    </row>
    <row r="981" spans="1:12">
      <c r="A981" s="77" t="s">
        <v>2032</v>
      </c>
      <c r="B981" s="83" t="str">
        <f>_xlfn.XLOOKUP(Tabla8[[#This Row],[Codigo Area Liquidacion]],TBLAREA[PLANTA],TBLAREA[PROG])</f>
        <v>13</v>
      </c>
      <c r="C981" s="58" t="s">
        <v>11</v>
      </c>
      <c r="D981" s="83" t="str">
        <f>Tabla8[[#This Row],[Numero Documento]]&amp;Tabla8[[#This Row],[PROG]]&amp;LEFT(Tabla8[[#This Row],[Tipo Empleado]],3)</f>
        <v>0010548443013FIJ</v>
      </c>
      <c r="E981" s="82" t="s">
        <v>480</v>
      </c>
      <c r="F981" s="58" t="s">
        <v>8</v>
      </c>
      <c r="G981" s="82" t="s">
        <v>2572</v>
      </c>
      <c r="H981" s="82" t="s">
        <v>1656</v>
      </c>
      <c r="I981" s="59" t="s">
        <v>1427</v>
      </c>
      <c r="J981" s="58" t="s">
        <v>2538</v>
      </c>
      <c r="K981" s="85" t="str">
        <f t="shared" si="15"/>
        <v>F</v>
      </c>
      <c r="L981">
        <v>218</v>
      </c>
    </row>
    <row r="982" spans="1:12">
      <c r="A982" s="77" t="s">
        <v>2025</v>
      </c>
      <c r="B982" s="83" t="str">
        <f>_xlfn.XLOOKUP(Tabla8[[#This Row],[Codigo Area Liquidacion]],TBLAREA[PLANTA],TBLAREA[PROG])</f>
        <v>13</v>
      </c>
      <c r="C982" s="58" t="s">
        <v>11</v>
      </c>
      <c r="D982" s="83" t="str">
        <f>Tabla8[[#This Row],[Numero Documento]]&amp;Tabla8[[#This Row],[PROG]]&amp;LEFT(Tabla8[[#This Row],[Tipo Empleado]],3)</f>
        <v>0010680607813FIJ</v>
      </c>
      <c r="E982" s="82" t="s">
        <v>473</v>
      </c>
      <c r="F982" s="58" t="s">
        <v>474</v>
      </c>
      <c r="G982" s="82" t="s">
        <v>2572</v>
      </c>
      <c r="H982" s="82" t="s">
        <v>1656</v>
      </c>
      <c r="I982" s="59" t="s">
        <v>1427</v>
      </c>
      <c r="J982" s="58" t="s">
        <v>2537</v>
      </c>
      <c r="K982" s="85" t="str">
        <f t="shared" si="15"/>
        <v>M</v>
      </c>
      <c r="L982">
        <v>237</v>
      </c>
    </row>
    <row r="983" spans="1:12">
      <c r="A983" s="77" t="s">
        <v>2028</v>
      </c>
      <c r="B983" s="83" t="str">
        <f>_xlfn.XLOOKUP(Tabla8[[#This Row],[Codigo Area Liquidacion]],TBLAREA[PLANTA],TBLAREA[PROG])</f>
        <v>13</v>
      </c>
      <c r="C983" s="58" t="s">
        <v>11</v>
      </c>
      <c r="D983" s="83" t="str">
        <f>Tabla8[[#This Row],[Numero Documento]]&amp;Tabla8[[#This Row],[PROG]]&amp;LEFT(Tabla8[[#This Row],[Tipo Empleado]],3)</f>
        <v>0011015097613FIJ</v>
      </c>
      <c r="E983" s="82" t="s">
        <v>916</v>
      </c>
      <c r="F983" s="58" t="s">
        <v>59</v>
      </c>
      <c r="G983" s="82" t="s">
        <v>2572</v>
      </c>
      <c r="H983" s="82" t="s">
        <v>1656</v>
      </c>
      <c r="I983" s="59" t="s">
        <v>1427</v>
      </c>
      <c r="J983" s="58" t="s">
        <v>2537</v>
      </c>
      <c r="K983" s="85" t="str">
        <f t="shared" si="15"/>
        <v>M</v>
      </c>
      <c r="L983">
        <v>321</v>
      </c>
    </row>
    <row r="984" spans="1:12">
      <c r="A984" s="77" t="s">
        <v>2024</v>
      </c>
      <c r="B984" s="83" t="str">
        <f>_xlfn.XLOOKUP(Tabla8[[#This Row],[Codigo Area Liquidacion]],TBLAREA[PLANTA],TBLAREA[PROG])</f>
        <v>13</v>
      </c>
      <c r="C984" s="58" t="s">
        <v>11</v>
      </c>
      <c r="D984" s="83" t="str">
        <f>Tabla8[[#This Row],[Numero Documento]]&amp;Tabla8[[#This Row],[PROG]]&amp;LEFT(Tabla8[[#This Row],[Tipo Empleado]],3)</f>
        <v>0011097505913FIJ</v>
      </c>
      <c r="E984" s="82" t="s">
        <v>471</v>
      </c>
      <c r="F984" s="58" t="s">
        <v>472</v>
      </c>
      <c r="G984" s="82" t="s">
        <v>2572</v>
      </c>
      <c r="H984" s="82" t="s">
        <v>1656</v>
      </c>
      <c r="I984" s="59" t="s">
        <v>1427</v>
      </c>
      <c r="J984" s="58" t="s">
        <v>2537</v>
      </c>
      <c r="K984" s="85" t="str">
        <f t="shared" si="15"/>
        <v>M</v>
      </c>
      <c r="L984">
        <v>339</v>
      </c>
    </row>
    <row r="985" spans="1:12">
      <c r="A985" s="77" t="s">
        <v>2031</v>
      </c>
      <c r="B985" s="83" t="str">
        <f>_xlfn.XLOOKUP(Tabla8[[#This Row],[Codigo Area Liquidacion]],TBLAREA[PLANTA],TBLAREA[PROG])</f>
        <v>13</v>
      </c>
      <c r="C985" s="58" t="s">
        <v>11</v>
      </c>
      <c r="D985" s="83" t="str">
        <f>Tabla8[[#This Row],[Numero Documento]]&amp;Tabla8[[#This Row],[PROG]]&amp;LEFT(Tabla8[[#This Row],[Tipo Empleado]],3)</f>
        <v>0410013621913FIJ</v>
      </c>
      <c r="E985" s="82" t="s">
        <v>478</v>
      </c>
      <c r="F985" s="58" t="s">
        <v>479</v>
      </c>
      <c r="G985" s="82" t="s">
        <v>2572</v>
      </c>
      <c r="H985" s="82" t="s">
        <v>1656</v>
      </c>
      <c r="I985" s="59" t="s">
        <v>1427</v>
      </c>
      <c r="J985" s="58" t="s">
        <v>2537</v>
      </c>
      <c r="K985" s="85" t="str">
        <f t="shared" si="15"/>
        <v>M</v>
      </c>
      <c r="L985">
        <v>843</v>
      </c>
    </row>
    <row r="986" spans="1:12">
      <c r="A986" s="77" t="s">
        <v>2033</v>
      </c>
      <c r="B986" s="83" t="str">
        <f>_xlfn.XLOOKUP(Tabla8[[#This Row],[Codigo Area Liquidacion]],TBLAREA[PLANTA],TBLAREA[PROG])</f>
        <v>13</v>
      </c>
      <c r="C986" s="58" t="s">
        <v>11</v>
      </c>
      <c r="D986" s="83" t="str">
        <f>Tabla8[[#This Row],[Numero Documento]]&amp;Tabla8[[#This Row],[PROG]]&amp;LEFT(Tabla8[[#This Row],[Tipo Empleado]],3)</f>
        <v>2230053164113FIJ</v>
      </c>
      <c r="E986" s="82" t="s">
        <v>1640</v>
      </c>
      <c r="F986" s="58" t="s">
        <v>10</v>
      </c>
      <c r="G986" s="82" t="s">
        <v>2572</v>
      </c>
      <c r="H986" s="82" t="s">
        <v>1656</v>
      </c>
      <c r="I986" s="59" t="s">
        <v>1427</v>
      </c>
      <c r="J986" s="58" t="s">
        <v>2538</v>
      </c>
      <c r="K986" s="85" t="str">
        <f t="shared" si="15"/>
        <v>F</v>
      </c>
      <c r="L986">
        <v>987</v>
      </c>
    </row>
    <row r="987" spans="1:12">
      <c r="A987" s="80" t="s">
        <v>2830</v>
      </c>
      <c r="B987" s="83" t="str">
        <f>_xlfn.XLOOKUP(Tabla8[[#This Row],[Codigo Area Liquidacion]],TBLAREA[PLANTA],TBLAREA[PROG])</f>
        <v>01</v>
      </c>
      <c r="C987" s="58" t="s">
        <v>2464</v>
      </c>
      <c r="D987" s="83" t="str">
        <f>Tabla8[[#This Row],[Numero Documento]]&amp;Tabla8[[#This Row],[PROG]]&amp;LEFT(Tabla8[[#This Row],[Tipo Empleado]],3)</f>
        <v>0010032588501EMP</v>
      </c>
      <c r="E987" s="82" t="s">
        <v>2829</v>
      </c>
      <c r="F987" s="58" t="s">
        <v>256</v>
      </c>
      <c r="G987" s="82" t="s">
        <v>2535</v>
      </c>
      <c r="H987" s="82" t="s">
        <v>929</v>
      </c>
      <c r="I987" s="59" t="s">
        <v>1442</v>
      </c>
      <c r="J987" s="58" t="s">
        <v>2537</v>
      </c>
      <c r="K987" s="85" t="str">
        <f t="shared" si="15"/>
        <v>M</v>
      </c>
      <c r="L987">
        <v>26</v>
      </c>
    </row>
    <row r="988" spans="1:12">
      <c r="A988" s="77" t="s">
        <v>2326</v>
      </c>
      <c r="B988" s="83" t="str">
        <f>_xlfn.XLOOKUP(Tabla8[[#This Row],[Codigo Area Liquidacion]],TBLAREA[PLANTA],TBLAREA[PROG])</f>
        <v>01</v>
      </c>
      <c r="C988" s="58" t="s">
        <v>2464</v>
      </c>
      <c r="D988" s="83" t="str">
        <f>Tabla8[[#This Row],[Numero Documento]]&amp;Tabla8[[#This Row],[PROG]]&amp;LEFT(Tabla8[[#This Row],[Tipo Empleado]],3)</f>
        <v>0011633400401EMP</v>
      </c>
      <c r="E988" s="82" t="s">
        <v>971</v>
      </c>
      <c r="F988" s="58" t="s">
        <v>970</v>
      </c>
      <c r="G988" s="82" t="s">
        <v>2535</v>
      </c>
      <c r="H988" s="82" t="s">
        <v>929</v>
      </c>
      <c r="I988" s="59" t="s">
        <v>1442</v>
      </c>
      <c r="J988" s="58" t="s">
        <v>2537</v>
      </c>
      <c r="K988" s="85" t="str">
        <f t="shared" si="15"/>
        <v>M</v>
      </c>
      <c r="L988">
        <v>462</v>
      </c>
    </row>
    <row r="989" spans="1:12">
      <c r="A989" s="77" t="s">
        <v>2226</v>
      </c>
      <c r="B989" s="83" t="str">
        <f>_xlfn.XLOOKUP(Tabla8[[#This Row],[Codigo Area Liquidacion]],TBLAREA[PLANTA],TBLAREA[PROG])</f>
        <v>01</v>
      </c>
      <c r="C989" s="58" t="s">
        <v>2464</v>
      </c>
      <c r="D989" s="83" t="str">
        <f>Tabla8[[#This Row],[Numero Documento]]&amp;Tabla8[[#This Row],[PROG]]&amp;LEFT(Tabla8[[#This Row],[Tipo Empleado]],3)</f>
        <v>0011821645601EMP</v>
      </c>
      <c r="E989" s="82" t="s">
        <v>979</v>
      </c>
      <c r="F989" s="58" t="s">
        <v>970</v>
      </c>
      <c r="G989" s="82" t="s">
        <v>2535</v>
      </c>
      <c r="H989" s="82" t="s">
        <v>929</v>
      </c>
      <c r="I989" s="59" t="s">
        <v>1442</v>
      </c>
      <c r="J989" s="58" t="s">
        <v>2537</v>
      </c>
      <c r="K989" s="85" t="str">
        <f t="shared" si="15"/>
        <v>M</v>
      </c>
      <c r="L989">
        <v>525</v>
      </c>
    </row>
    <row r="990" spans="1:12">
      <c r="A990" s="77" t="s">
        <v>2832</v>
      </c>
      <c r="B990" s="83" t="str">
        <f>_xlfn.XLOOKUP(Tabla8[[#This Row],[Codigo Area Liquidacion]],TBLAREA[PLANTA],TBLAREA[PROG])</f>
        <v>01</v>
      </c>
      <c r="C990" s="58" t="s">
        <v>2464</v>
      </c>
      <c r="D990" s="83" t="str">
        <f>Tabla8[[#This Row],[Numero Documento]]&amp;Tabla8[[#This Row],[PROG]]&amp;LEFT(Tabla8[[#This Row],[Tipo Empleado]],3)</f>
        <v>0120087895501EMP</v>
      </c>
      <c r="E990" s="82" t="s">
        <v>2831</v>
      </c>
      <c r="F990" s="58" t="s">
        <v>970</v>
      </c>
      <c r="G990" s="82" t="s">
        <v>2535</v>
      </c>
      <c r="H990" s="82" t="s">
        <v>929</v>
      </c>
      <c r="I990" s="59" t="s">
        <v>1442</v>
      </c>
      <c r="J990" s="58" t="s">
        <v>2537</v>
      </c>
      <c r="K990" s="85" t="str">
        <f t="shared" si="15"/>
        <v>M</v>
      </c>
      <c r="L990">
        <v>627</v>
      </c>
    </row>
    <row r="991" spans="1:12">
      <c r="A991" s="77" t="s">
        <v>2806</v>
      </c>
      <c r="B991" s="83" t="str">
        <f>_xlfn.XLOOKUP(Tabla8[[#This Row],[Codigo Area Liquidacion]],TBLAREA[PLANTA],TBLAREA[PROG])</f>
        <v>01</v>
      </c>
      <c r="C991" s="58" t="s">
        <v>2464</v>
      </c>
      <c r="D991" s="83" t="str">
        <f>Tabla8[[#This Row],[Numero Documento]]&amp;Tabla8[[#This Row],[PROG]]&amp;LEFT(Tabla8[[#This Row],[Tipo Empleado]],3)</f>
        <v>0220001570501EMP</v>
      </c>
      <c r="E991" s="82" t="s">
        <v>2805</v>
      </c>
      <c r="F991" s="58" t="s">
        <v>970</v>
      </c>
      <c r="G991" s="82" t="s">
        <v>2535</v>
      </c>
      <c r="H991" s="82" t="s">
        <v>929</v>
      </c>
      <c r="I991" s="59" t="s">
        <v>1442</v>
      </c>
      <c r="J991" s="58" t="s">
        <v>2538</v>
      </c>
      <c r="K991" s="85" t="str">
        <f t="shared" si="15"/>
        <v>F</v>
      </c>
      <c r="L991">
        <v>675</v>
      </c>
    </row>
    <row r="992" spans="1:12">
      <c r="A992" s="77" t="s">
        <v>2290</v>
      </c>
      <c r="B992" s="83" t="str">
        <f>_xlfn.XLOOKUP(Tabla8[[#This Row],[Codigo Area Liquidacion]],TBLAREA[PLANTA],TBLAREA[PROG])</f>
        <v>01</v>
      </c>
      <c r="C992" s="58" t="s">
        <v>2464</v>
      </c>
      <c r="D992" s="83" t="str">
        <f>Tabla8[[#This Row],[Numero Documento]]&amp;Tabla8[[#This Row],[PROG]]&amp;LEFT(Tabla8[[#This Row],[Tipo Empleado]],3)</f>
        <v>0230158041701EMP</v>
      </c>
      <c r="E992" s="82" t="s">
        <v>1384</v>
      </c>
      <c r="F992" s="58" t="s">
        <v>129</v>
      </c>
      <c r="G992" s="82" t="s">
        <v>2535</v>
      </c>
      <c r="H992" s="82" t="s">
        <v>929</v>
      </c>
      <c r="I992" s="59" t="s">
        <v>1442</v>
      </c>
      <c r="J992" s="58" t="s">
        <v>2537</v>
      </c>
      <c r="K992" s="85" t="str">
        <f t="shared" si="15"/>
        <v>M</v>
      </c>
      <c r="L992">
        <v>684</v>
      </c>
    </row>
    <row r="993" spans="1:12">
      <c r="A993" s="77" t="s">
        <v>2957</v>
      </c>
      <c r="B993" s="83" t="str">
        <f>_xlfn.XLOOKUP(Tabla8[[#This Row],[Codigo Area Liquidacion]],TBLAREA[PLANTA],TBLAREA[PROG])</f>
        <v>01</v>
      </c>
      <c r="C993" s="58" t="s">
        <v>2464</v>
      </c>
      <c r="D993" s="83" t="str">
        <f>Tabla8[[#This Row],[Numero Documento]]&amp;Tabla8[[#This Row],[PROG]]&amp;LEFT(Tabla8[[#This Row],[Tipo Empleado]],3)</f>
        <v>0280010648201EMP</v>
      </c>
      <c r="E993" s="82" t="s">
        <v>2956</v>
      </c>
      <c r="F993" s="58" t="s">
        <v>970</v>
      </c>
      <c r="G993" s="82" t="s">
        <v>2535</v>
      </c>
      <c r="H993" s="82" t="s">
        <v>929</v>
      </c>
      <c r="I993" s="59" t="s">
        <v>1442</v>
      </c>
      <c r="J993" s="58" t="s">
        <v>2537</v>
      </c>
      <c r="K993" s="85" t="str">
        <f t="shared" si="15"/>
        <v>M</v>
      </c>
      <c r="L993">
        <v>701</v>
      </c>
    </row>
    <row r="994" spans="1:12">
      <c r="A994" s="77" t="s">
        <v>3008</v>
      </c>
      <c r="B994" s="83" t="str">
        <f>_xlfn.XLOOKUP(Tabla8[[#This Row],[Codigo Area Liquidacion]],TBLAREA[PLANTA],TBLAREA[PROG])</f>
        <v>01</v>
      </c>
      <c r="C994" s="58" t="s">
        <v>2464</v>
      </c>
      <c r="D994" s="83" t="str">
        <f>Tabla8[[#This Row],[Numero Documento]]&amp;Tabla8[[#This Row],[PROG]]&amp;LEFT(Tabla8[[#This Row],[Tipo Empleado]],3)</f>
        <v>0440001388601EMP</v>
      </c>
      <c r="E994" s="82" t="s">
        <v>3007</v>
      </c>
      <c r="F994" s="58" t="s">
        <v>970</v>
      </c>
      <c r="G994" s="82" t="s">
        <v>2535</v>
      </c>
      <c r="H994" s="82" t="s">
        <v>929</v>
      </c>
      <c r="I994" s="59" t="s">
        <v>1442</v>
      </c>
      <c r="J994" s="58" t="s">
        <v>2538</v>
      </c>
      <c r="K994" s="85" t="str">
        <f t="shared" si="15"/>
        <v>F</v>
      </c>
      <c r="L994">
        <v>848</v>
      </c>
    </row>
    <row r="995" spans="1:12">
      <c r="A995" s="77" t="s">
        <v>2238</v>
      </c>
      <c r="B995" s="83" t="str">
        <f>_xlfn.XLOOKUP(Tabla8[[#This Row],[Codigo Area Liquidacion]],TBLAREA[PLANTA],TBLAREA[PROG])</f>
        <v>01</v>
      </c>
      <c r="C995" s="58" t="s">
        <v>2464</v>
      </c>
      <c r="D995" s="83" t="str">
        <f>Tabla8[[#This Row],[Numero Documento]]&amp;Tabla8[[#This Row],[PROG]]&amp;LEFT(Tabla8[[#This Row],[Tipo Empleado]],3)</f>
        <v>0450015703901EMP</v>
      </c>
      <c r="E995" s="82" t="s">
        <v>1624</v>
      </c>
      <c r="F995" s="58" t="s">
        <v>970</v>
      </c>
      <c r="G995" s="82" t="s">
        <v>2535</v>
      </c>
      <c r="H995" s="82" t="s">
        <v>929</v>
      </c>
      <c r="I995" s="59" t="s">
        <v>1442</v>
      </c>
      <c r="J995" s="58" t="s">
        <v>2537</v>
      </c>
      <c r="K995" s="85" t="str">
        <f t="shared" si="15"/>
        <v>M</v>
      </c>
      <c r="L995">
        <v>850</v>
      </c>
    </row>
    <row r="996" spans="1:12">
      <c r="A996" s="77" t="s">
        <v>1802</v>
      </c>
      <c r="B996" s="83" t="str">
        <f>_xlfn.XLOOKUP(Tabla8[[#This Row],[Codigo Area Liquidacion]],TBLAREA[PLANTA],TBLAREA[PROG])</f>
        <v>01</v>
      </c>
      <c r="C996" s="58" t="s">
        <v>11</v>
      </c>
      <c r="D996" s="83" t="str">
        <f>Tabla8[[#This Row],[Numero Documento]]&amp;Tabla8[[#This Row],[PROG]]&amp;LEFT(Tabla8[[#This Row],[Tipo Empleado]],3)</f>
        <v>0470000533501FIJ</v>
      </c>
      <c r="E996" s="82" t="s">
        <v>935</v>
      </c>
      <c r="F996" s="58" t="s">
        <v>192</v>
      </c>
      <c r="G996" s="82" t="s">
        <v>2535</v>
      </c>
      <c r="H996" s="82" t="s">
        <v>929</v>
      </c>
      <c r="I996" s="59" t="s">
        <v>1442</v>
      </c>
      <c r="J996" s="58" t="s">
        <v>2537</v>
      </c>
      <c r="K996" s="85" t="str">
        <f t="shared" si="15"/>
        <v>M</v>
      </c>
      <c r="L996">
        <v>852</v>
      </c>
    </row>
    <row r="997" spans="1:12">
      <c r="A997" s="77" t="s">
        <v>2292</v>
      </c>
      <c r="B997" s="83" t="str">
        <f>_xlfn.XLOOKUP(Tabla8[[#This Row],[Codigo Area Liquidacion]],TBLAREA[PLANTA],TBLAREA[PROG])</f>
        <v>01</v>
      </c>
      <c r="C997" s="58" t="s">
        <v>2464</v>
      </c>
      <c r="D997" s="83" t="str">
        <f>Tabla8[[#This Row],[Numero Documento]]&amp;Tabla8[[#This Row],[PROG]]&amp;LEFT(Tabla8[[#This Row],[Tipo Empleado]],3)</f>
        <v>0470000857801EMP</v>
      </c>
      <c r="E997" s="82" t="s">
        <v>973</v>
      </c>
      <c r="F997" s="58" t="s">
        <v>970</v>
      </c>
      <c r="G997" s="82" t="s">
        <v>2535</v>
      </c>
      <c r="H997" s="82" t="s">
        <v>929</v>
      </c>
      <c r="I997" s="59" t="s">
        <v>1442</v>
      </c>
      <c r="J997" s="58" t="s">
        <v>2537</v>
      </c>
      <c r="K997" s="85" t="str">
        <f t="shared" si="15"/>
        <v>M</v>
      </c>
      <c r="L997">
        <v>853</v>
      </c>
    </row>
    <row r="998" spans="1:12">
      <c r="A998" s="77" t="s">
        <v>1940</v>
      </c>
      <c r="B998" s="83" t="str">
        <f>_xlfn.XLOOKUP(Tabla8[[#This Row],[Codigo Area Liquidacion]],TBLAREA[PLANTA],TBLAREA[PROG])</f>
        <v>01</v>
      </c>
      <c r="C998" s="58" t="s">
        <v>11</v>
      </c>
      <c r="D998" s="83" t="str">
        <f>Tabla8[[#This Row],[Numero Documento]]&amp;Tabla8[[#This Row],[PROG]]&amp;LEFT(Tabla8[[#This Row],[Tipo Empleado]],3)</f>
        <v>0470010918601FIJ</v>
      </c>
      <c r="E998" s="82" t="s">
        <v>940</v>
      </c>
      <c r="F998" s="58" t="s">
        <v>192</v>
      </c>
      <c r="G998" s="82" t="s">
        <v>2535</v>
      </c>
      <c r="H998" s="82" t="s">
        <v>929</v>
      </c>
      <c r="I998" s="59" t="s">
        <v>1442</v>
      </c>
      <c r="J998" s="58" t="s">
        <v>2537</v>
      </c>
      <c r="K998" s="85" t="str">
        <f t="shared" si="15"/>
        <v>M</v>
      </c>
      <c r="L998">
        <v>856</v>
      </c>
    </row>
    <row r="999" spans="1:12">
      <c r="A999" s="77" t="s">
        <v>2271</v>
      </c>
      <c r="B999" s="83" t="str">
        <f>_xlfn.XLOOKUP(Tabla8[[#This Row],[Codigo Area Liquidacion]],TBLAREA[PLANTA],TBLAREA[PROG])</f>
        <v>01</v>
      </c>
      <c r="C999" s="58" t="s">
        <v>2464</v>
      </c>
      <c r="D999" s="83" t="str">
        <f>Tabla8[[#This Row],[Numero Documento]]&amp;Tabla8[[#This Row],[PROG]]&amp;LEFT(Tabla8[[#This Row],[Tipo Empleado]],3)</f>
        <v>0480005615401EMP</v>
      </c>
      <c r="E999" s="82" t="s">
        <v>975</v>
      </c>
      <c r="F999" s="58" t="s">
        <v>970</v>
      </c>
      <c r="G999" s="82" t="s">
        <v>2535</v>
      </c>
      <c r="H999" s="82" t="s">
        <v>929</v>
      </c>
      <c r="I999" s="59" t="s">
        <v>1442</v>
      </c>
      <c r="J999" s="58" t="s">
        <v>2537</v>
      </c>
      <c r="K999" s="85" t="str">
        <f t="shared" si="15"/>
        <v>M</v>
      </c>
      <c r="L999">
        <v>868</v>
      </c>
    </row>
    <row r="1000" spans="1:12">
      <c r="A1000" s="77" t="s">
        <v>1908</v>
      </c>
      <c r="B1000" s="83" t="str">
        <f>_xlfn.XLOOKUP(Tabla8[[#This Row],[Codigo Area Liquidacion]],TBLAREA[PLANTA],TBLAREA[PROG])</f>
        <v>01</v>
      </c>
      <c r="C1000" s="58" t="s">
        <v>11</v>
      </c>
      <c r="D1000" s="83" t="str">
        <f>Tabla8[[#This Row],[Numero Documento]]&amp;Tabla8[[#This Row],[PROG]]&amp;LEFT(Tabla8[[#This Row],[Tipo Empleado]],3)</f>
        <v>0480029792301FIJ</v>
      </c>
      <c r="E1000" s="82" t="s">
        <v>2568</v>
      </c>
      <c r="F1000" s="58" t="s">
        <v>192</v>
      </c>
      <c r="G1000" s="82" t="s">
        <v>2535</v>
      </c>
      <c r="H1000" s="82" t="s">
        <v>929</v>
      </c>
      <c r="I1000" s="59" t="s">
        <v>1442</v>
      </c>
      <c r="J1000" s="58" t="s">
        <v>2537</v>
      </c>
      <c r="K1000" s="85" t="str">
        <f t="shared" si="15"/>
        <v>M</v>
      </c>
      <c r="L1000">
        <v>869</v>
      </c>
    </row>
    <row r="1001" spans="1:12">
      <c r="A1001" s="77" t="s">
        <v>1735</v>
      </c>
      <c r="B1001" s="83" t="str">
        <f>_xlfn.XLOOKUP(Tabla8[[#This Row],[Codigo Area Liquidacion]],TBLAREA[PLANTA],TBLAREA[PROG])</f>
        <v>01</v>
      </c>
      <c r="C1001" s="58" t="s">
        <v>11</v>
      </c>
      <c r="D1001" s="83" t="str">
        <f>Tabla8[[#This Row],[Numero Documento]]&amp;Tabla8[[#This Row],[PROG]]&amp;LEFT(Tabla8[[#This Row],[Tipo Empleado]],3)</f>
        <v>0480047644401FIJ</v>
      </c>
      <c r="E1001" s="82" t="s">
        <v>932</v>
      </c>
      <c r="F1001" s="58" t="s">
        <v>192</v>
      </c>
      <c r="G1001" s="82" t="s">
        <v>2535</v>
      </c>
      <c r="H1001" s="82" t="s">
        <v>929</v>
      </c>
      <c r="I1001" s="59" t="s">
        <v>1442</v>
      </c>
      <c r="J1001" s="58" t="s">
        <v>2537</v>
      </c>
      <c r="K1001" s="85" t="str">
        <f t="shared" si="15"/>
        <v>M</v>
      </c>
      <c r="L1001">
        <v>870</v>
      </c>
    </row>
    <row r="1002" spans="1:12">
      <c r="A1002" s="77" t="s">
        <v>1718</v>
      </c>
      <c r="B1002" s="83" t="str">
        <f>_xlfn.XLOOKUP(Tabla8[[#This Row],[Codigo Area Liquidacion]],TBLAREA[PLANTA],TBLAREA[PROG])</f>
        <v>01</v>
      </c>
      <c r="C1002" s="58" t="s">
        <v>11</v>
      </c>
      <c r="D1002" s="83" t="str">
        <f>Tabla8[[#This Row],[Numero Documento]]&amp;Tabla8[[#This Row],[PROG]]&amp;LEFT(Tabla8[[#This Row],[Tipo Empleado]],3)</f>
        <v>0480050567101FIJ</v>
      </c>
      <c r="E1002" s="82" t="s">
        <v>928</v>
      </c>
      <c r="F1002" s="58" t="s">
        <v>192</v>
      </c>
      <c r="G1002" s="82" t="s">
        <v>2535</v>
      </c>
      <c r="H1002" s="82" t="s">
        <v>929</v>
      </c>
      <c r="I1002" s="59" t="s">
        <v>1442</v>
      </c>
      <c r="J1002" s="58" t="s">
        <v>2537</v>
      </c>
      <c r="K1002" s="85" t="str">
        <f t="shared" si="15"/>
        <v>M</v>
      </c>
      <c r="L1002">
        <v>871</v>
      </c>
    </row>
    <row r="1003" spans="1:12">
      <c r="A1003" s="77" t="s">
        <v>2232</v>
      </c>
      <c r="B1003" s="83" t="str">
        <f>_xlfn.XLOOKUP(Tabla8[[#This Row],[Codigo Area Liquidacion]],TBLAREA[PLANTA],TBLAREA[PROG])</f>
        <v>01</v>
      </c>
      <c r="C1003" s="58" t="s">
        <v>2464</v>
      </c>
      <c r="D1003" s="83" t="str">
        <f>Tabla8[[#This Row],[Numero Documento]]&amp;Tabla8[[#This Row],[PROG]]&amp;LEFT(Tabla8[[#This Row],[Tipo Empleado]],3)</f>
        <v>0490034097901EMP</v>
      </c>
      <c r="E1003" s="82" t="s">
        <v>978</v>
      </c>
      <c r="F1003" s="58" t="s">
        <v>970</v>
      </c>
      <c r="G1003" s="82" t="s">
        <v>2535</v>
      </c>
      <c r="H1003" s="82" t="s">
        <v>929</v>
      </c>
      <c r="I1003" s="59" t="s">
        <v>1442</v>
      </c>
      <c r="J1003" s="58" t="s">
        <v>2537</v>
      </c>
      <c r="K1003" s="85" t="str">
        <f t="shared" si="15"/>
        <v>M</v>
      </c>
      <c r="L1003">
        <v>874</v>
      </c>
    </row>
    <row r="1004" spans="1:12">
      <c r="A1004" s="77" t="s">
        <v>3148</v>
      </c>
      <c r="B1004" s="83" t="str">
        <f>_xlfn.XLOOKUP(Tabla8[[#This Row],[Codigo Area Liquidacion]],TBLAREA[PLANTA],TBLAREA[PROG])</f>
        <v>01</v>
      </c>
      <c r="C1004" s="58" t="s">
        <v>2464</v>
      </c>
      <c r="D1004" s="83" t="str">
        <f>Tabla8[[#This Row],[Numero Documento]]&amp;Tabla8[[#This Row],[PROG]]&amp;LEFT(Tabla8[[#This Row],[Tipo Empleado]],3)</f>
        <v>0500022736201EMP</v>
      </c>
      <c r="E1004" s="82" t="s">
        <v>3171</v>
      </c>
      <c r="F1004" s="58" t="s">
        <v>970</v>
      </c>
      <c r="G1004" s="82" t="s">
        <v>2535</v>
      </c>
      <c r="H1004" s="82" t="s">
        <v>929</v>
      </c>
      <c r="I1004" s="59" t="s">
        <v>1442</v>
      </c>
      <c r="J1004" s="58" t="s">
        <v>2537</v>
      </c>
      <c r="K1004" s="85" t="str">
        <f t="shared" si="15"/>
        <v>M</v>
      </c>
      <c r="L1004">
        <v>880</v>
      </c>
    </row>
    <row r="1005" spans="1:12">
      <c r="A1005" s="77" t="s">
        <v>1907</v>
      </c>
      <c r="B1005" s="83" t="str">
        <f>_xlfn.XLOOKUP(Tabla8[[#This Row],[Codigo Area Liquidacion]],TBLAREA[PLANTA],TBLAREA[PROG])</f>
        <v>01</v>
      </c>
      <c r="C1005" s="58" t="s">
        <v>11</v>
      </c>
      <c r="D1005" s="83" t="str">
        <f>Tabla8[[#This Row],[Numero Documento]]&amp;Tabla8[[#This Row],[PROG]]&amp;LEFT(Tabla8[[#This Row],[Tipo Empleado]],3)</f>
        <v>0560009595301FIJ</v>
      </c>
      <c r="E1005" s="82" t="s">
        <v>937</v>
      </c>
      <c r="F1005" s="58" t="s">
        <v>192</v>
      </c>
      <c r="G1005" s="82" t="s">
        <v>2535</v>
      </c>
      <c r="H1005" s="82" t="s">
        <v>929</v>
      </c>
      <c r="I1005" s="59" t="s">
        <v>1442</v>
      </c>
      <c r="J1005" s="58" t="s">
        <v>2537</v>
      </c>
      <c r="K1005" s="85" t="str">
        <f t="shared" si="15"/>
        <v>M</v>
      </c>
      <c r="L1005">
        <v>901</v>
      </c>
    </row>
    <row r="1006" spans="1:12">
      <c r="A1006" s="77" t="s">
        <v>1857</v>
      </c>
      <c r="B1006" s="83" t="str">
        <f>_xlfn.XLOOKUP(Tabla8[[#This Row],[Codigo Area Liquidacion]],TBLAREA[PLANTA],TBLAREA[PROG])</f>
        <v>01</v>
      </c>
      <c r="C1006" s="58" t="s">
        <v>11</v>
      </c>
      <c r="D1006" s="83" t="str">
        <f>Tabla8[[#This Row],[Numero Documento]]&amp;Tabla8[[#This Row],[PROG]]&amp;LEFT(Tabla8[[#This Row],[Tipo Empleado]],3)</f>
        <v>0560081670501FIJ</v>
      </c>
      <c r="E1006" s="82" t="s">
        <v>936</v>
      </c>
      <c r="F1006" s="58" t="s">
        <v>192</v>
      </c>
      <c r="G1006" s="82" t="s">
        <v>2535</v>
      </c>
      <c r="H1006" s="82" t="s">
        <v>929</v>
      </c>
      <c r="I1006" s="59" t="s">
        <v>1442</v>
      </c>
      <c r="J1006" s="58" t="s">
        <v>2537</v>
      </c>
      <c r="K1006" s="85" t="str">
        <f t="shared" si="15"/>
        <v>M</v>
      </c>
      <c r="L1006">
        <v>902</v>
      </c>
    </row>
    <row r="1007" spans="1:12">
      <c r="A1007" s="77" t="s">
        <v>3025</v>
      </c>
      <c r="B1007" s="83" t="str">
        <f>_xlfn.XLOOKUP(Tabla8[[#This Row],[Codigo Area Liquidacion]],TBLAREA[PLANTA],TBLAREA[PROG])</f>
        <v>01</v>
      </c>
      <c r="C1007" s="58" t="s">
        <v>2464</v>
      </c>
      <c r="D1007" s="83" t="str">
        <f>Tabla8[[#This Row],[Numero Documento]]&amp;Tabla8[[#This Row],[PROG]]&amp;LEFT(Tabla8[[#This Row],[Tipo Empleado]],3)</f>
        <v>0650001261901EMP</v>
      </c>
      <c r="E1007" s="82" t="s">
        <v>3024</v>
      </c>
      <c r="F1007" s="58" t="s">
        <v>192</v>
      </c>
      <c r="G1007" s="82" t="s">
        <v>2535</v>
      </c>
      <c r="H1007" s="82" t="s">
        <v>929</v>
      </c>
      <c r="I1007" s="59" t="s">
        <v>1442</v>
      </c>
      <c r="J1007" s="58" t="s">
        <v>2537</v>
      </c>
      <c r="K1007" s="85" t="str">
        <f t="shared" si="15"/>
        <v>M</v>
      </c>
      <c r="L1007">
        <v>912</v>
      </c>
    </row>
    <row r="1008" spans="1:12">
      <c r="A1008" s="77" t="s">
        <v>2289</v>
      </c>
      <c r="B1008" s="83" t="str">
        <f>_xlfn.XLOOKUP(Tabla8[[#This Row],[Codigo Area Liquidacion]],TBLAREA[PLANTA],TBLAREA[PROG])</f>
        <v>01</v>
      </c>
      <c r="C1008" s="58" t="s">
        <v>2464</v>
      </c>
      <c r="D1008" s="83" t="str">
        <f>Tabla8[[#This Row],[Numero Documento]]&amp;Tabla8[[#This Row],[PROG]]&amp;LEFT(Tabla8[[#This Row],[Tipo Empleado]],3)</f>
        <v>0690000453901EMP</v>
      </c>
      <c r="E1008" s="82" t="s">
        <v>1699</v>
      </c>
      <c r="F1008" s="58" t="s">
        <v>192</v>
      </c>
      <c r="G1008" s="82" t="s">
        <v>2535</v>
      </c>
      <c r="H1008" s="82" t="s">
        <v>929</v>
      </c>
      <c r="I1008" s="59" t="s">
        <v>1442</v>
      </c>
      <c r="J1008" s="58" t="s">
        <v>2538</v>
      </c>
      <c r="K1008" s="85" t="str">
        <f t="shared" si="15"/>
        <v>F</v>
      </c>
      <c r="L1008">
        <v>920</v>
      </c>
    </row>
    <row r="1009" spans="1:12">
      <c r="A1009" s="77" t="s">
        <v>2842</v>
      </c>
      <c r="B1009" s="83" t="str">
        <f>_xlfn.XLOOKUP(Tabla8[[#This Row],[Codigo Area Liquidacion]],TBLAREA[PLANTA],TBLAREA[PROG])</f>
        <v>01</v>
      </c>
      <c r="C1009" s="58" t="s">
        <v>2464</v>
      </c>
      <c r="D1009" s="83" t="str">
        <f>Tabla8[[#This Row],[Numero Documento]]&amp;Tabla8[[#This Row],[PROG]]&amp;LEFT(Tabla8[[#This Row],[Tipo Empleado]],3)</f>
        <v>0770006068901EMP</v>
      </c>
      <c r="E1009" s="82" t="s">
        <v>2841</v>
      </c>
      <c r="F1009" s="58" t="s">
        <v>970</v>
      </c>
      <c r="G1009" s="82" t="s">
        <v>2535</v>
      </c>
      <c r="H1009" s="82" t="s">
        <v>929</v>
      </c>
      <c r="I1009" s="59" t="s">
        <v>1442</v>
      </c>
      <c r="J1009" s="58" t="s">
        <v>2538</v>
      </c>
      <c r="K1009" s="85" t="str">
        <f t="shared" si="15"/>
        <v>F</v>
      </c>
      <c r="L1009">
        <v>934</v>
      </c>
    </row>
    <row r="1010" spans="1:12">
      <c r="A1010" s="77" t="s">
        <v>1970</v>
      </c>
      <c r="B1010" s="83" t="str">
        <f>_xlfn.XLOOKUP(Tabla8[[#This Row],[Codigo Area Liquidacion]],TBLAREA[PLANTA],TBLAREA[PROG])</f>
        <v>13</v>
      </c>
      <c r="C1010" s="58" t="s">
        <v>11</v>
      </c>
      <c r="D1010" s="83" t="str">
        <f>Tabla8[[#This Row],[Numero Documento]]&amp;Tabla8[[#This Row],[PROG]]&amp;LEFT(Tabla8[[#This Row],[Tipo Empleado]],3)</f>
        <v>0010001655913FIJ</v>
      </c>
      <c r="E1010" s="82" t="s">
        <v>2575</v>
      </c>
      <c r="F1010" s="58" t="s">
        <v>671</v>
      </c>
      <c r="G1010" s="82" t="s">
        <v>2572</v>
      </c>
      <c r="H1010" s="82" t="s">
        <v>667</v>
      </c>
      <c r="I1010" s="59" t="s">
        <v>1450</v>
      </c>
      <c r="J1010" s="58" t="s">
        <v>2538</v>
      </c>
      <c r="K1010" s="85" t="str">
        <f t="shared" si="15"/>
        <v>F</v>
      </c>
      <c r="L1010">
        <v>1</v>
      </c>
    </row>
    <row r="1011" spans="1:12">
      <c r="A1011" s="77" t="s">
        <v>2259</v>
      </c>
      <c r="B1011" s="83" t="str">
        <f>_xlfn.XLOOKUP(Tabla8[[#This Row],[Codigo Area Liquidacion]],TBLAREA[PLANTA],TBLAREA[PROG])</f>
        <v>01</v>
      </c>
      <c r="C1011" s="58" t="s">
        <v>2464</v>
      </c>
      <c r="D1011" s="83" t="str">
        <f>Tabla8[[#This Row],[Numero Documento]]&amp;Tabla8[[#This Row],[PROG]]&amp;LEFT(Tabla8[[#This Row],[Tipo Empleado]],3)</f>
        <v>0010012640801EMP</v>
      </c>
      <c r="E1011" s="82" t="s">
        <v>1376</v>
      </c>
      <c r="F1011" s="58" t="s">
        <v>100</v>
      </c>
      <c r="G1011" s="82" t="s">
        <v>2535</v>
      </c>
      <c r="H1011" s="82" t="s">
        <v>667</v>
      </c>
      <c r="I1011" s="59" t="s">
        <v>1450</v>
      </c>
      <c r="J1011" s="58" t="s">
        <v>2537</v>
      </c>
      <c r="K1011" s="85" t="str">
        <f t="shared" si="15"/>
        <v>M</v>
      </c>
      <c r="L1011">
        <v>18</v>
      </c>
    </row>
    <row r="1012" spans="1:12">
      <c r="A1012" s="77" t="s">
        <v>1254</v>
      </c>
      <c r="B1012" s="83" t="str">
        <f>_xlfn.XLOOKUP(Tabla8[[#This Row],[Codigo Area Liquidacion]],TBLAREA[PLANTA],TBLAREA[PROG])</f>
        <v>13</v>
      </c>
      <c r="C1012" s="58" t="s">
        <v>11</v>
      </c>
      <c r="D1012" s="83" t="str">
        <f>Tabla8[[#This Row],[Numero Documento]]&amp;Tabla8[[#This Row],[PROG]]&amp;LEFT(Tabla8[[#This Row],[Tipo Empleado]],3)</f>
        <v>0010415832413FIJ</v>
      </c>
      <c r="E1012" s="82" t="s">
        <v>677</v>
      </c>
      <c r="F1012" s="58" t="s">
        <v>1036</v>
      </c>
      <c r="G1012" s="82" t="s">
        <v>2572</v>
      </c>
      <c r="H1012" s="82" t="s">
        <v>667</v>
      </c>
      <c r="I1012" s="59" t="s">
        <v>1450</v>
      </c>
      <c r="J1012" s="58" t="s">
        <v>2538</v>
      </c>
      <c r="K1012" s="85" t="str">
        <f t="shared" si="15"/>
        <v>F</v>
      </c>
      <c r="L1012">
        <v>186</v>
      </c>
    </row>
    <row r="1013" spans="1:12">
      <c r="A1013" s="77" t="s">
        <v>1260</v>
      </c>
      <c r="B1013" s="83" t="str">
        <f>_xlfn.XLOOKUP(Tabla8[[#This Row],[Codigo Area Liquidacion]],TBLAREA[PLANTA],TBLAREA[PROG])</f>
        <v>13</v>
      </c>
      <c r="C1013" s="58" t="s">
        <v>11</v>
      </c>
      <c r="D1013" s="83" t="str">
        <f>Tabla8[[#This Row],[Numero Documento]]&amp;Tabla8[[#This Row],[PROG]]&amp;LEFT(Tabla8[[#This Row],[Tipo Empleado]],3)</f>
        <v>0010487478913FIJ</v>
      </c>
      <c r="E1013" s="82" t="s">
        <v>679</v>
      </c>
      <c r="F1013" s="58" t="s">
        <v>680</v>
      </c>
      <c r="G1013" s="82" t="s">
        <v>2572</v>
      </c>
      <c r="H1013" s="82" t="s">
        <v>667</v>
      </c>
      <c r="I1013" s="59" t="s">
        <v>1450</v>
      </c>
      <c r="J1013" s="58" t="s">
        <v>2538</v>
      </c>
      <c r="K1013" s="85" t="str">
        <f t="shared" si="15"/>
        <v>F</v>
      </c>
      <c r="L1013">
        <v>199</v>
      </c>
    </row>
    <row r="1014" spans="1:12">
      <c r="A1014" s="77" t="s">
        <v>1176</v>
      </c>
      <c r="B1014" s="83" t="str">
        <f>_xlfn.XLOOKUP(Tabla8[[#This Row],[Codigo Area Liquidacion]],TBLAREA[PLANTA],TBLAREA[PROG])</f>
        <v>13</v>
      </c>
      <c r="C1014" s="58" t="s">
        <v>11</v>
      </c>
      <c r="D1014" s="83" t="str">
        <f>Tabla8[[#This Row],[Numero Documento]]&amp;Tabla8[[#This Row],[PROG]]&amp;LEFT(Tabla8[[#This Row],[Tipo Empleado]],3)</f>
        <v>0010552296513FIJ</v>
      </c>
      <c r="E1014" s="82" t="s">
        <v>2573</v>
      </c>
      <c r="F1014" s="58" t="s">
        <v>669</v>
      </c>
      <c r="G1014" s="82" t="s">
        <v>2572</v>
      </c>
      <c r="H1014" s="82" t="s">
        <v>667</v>
      </c>
      <c r="I1014" s="59" t="s">
        <v>1450</v>
      </c>
      <c r="J1014" s="58" t="s">
        <v>2538</v>
      </c>
      <c r="K1014" s="85" t="str">
        <f t="shared" si="15"/>
        <v>F</v>
      </c>
      <c r="L1014">
        <v>222</v>
      </c>
    </row>
    <row r="1015" spans="1:12">
      <c r="A1015" s="77" t="s">
        <v>1249</v>
      </c>
      <c r="B1015" s="83" t="str">
        <f>_xlfn.XLOOKUP(Tabla8[[#This Row],[Codigo Area Liquidacion]],TBLAREA[PLANTA],TBLAREA[PROG])</f>
        <v>13</v>
      </c>
      <c r="C1015" s="58" t="s">
        <v>11</v>
      </c>
      <c r="D1015" s="83" t="str">
        <f>Tabla8[[#This Row],[Numero Documento]]&amp;Tabla8[[#This Row],[PROG]]&amp;LEFT(Tabla8[[#This Row],[Tipo Empleado]],3)</f>
        <v>0010565308313FIJ</v>
      </c>
      <c r="E1015" s="82" t="s">
        <v>674</v>
      </c>
      <c r="F1015" s="58" t="s">
        <v>675</v>
      </c>
      <c r="G1015" s="82" t="s">
        <v>2572</v>
      </c>
      <c r="H1015" s="82" t="s">
        <v>667</v>
      </c>
      <c r="I1015" s="59" t="s">
        <v>1450</v>
      </c>
      <c r="J1015" s="58" t="s">
        <v>2537</v>
      </c>
      <c r="K1015" s="85" t="str">
        <f t="shared" si="15"/>
        <v>M</v>
      </c>
      <c r="L1015">
        <v>227</v>
      </c>
    </row>
    <row r="1016" spans="1:12">
      <c r="A1016" s="77" t="s">
        <v>1180</v>
      </c>
      <c r="B1016" s="83" t="str">
        <f>_xlfn.XLOOKUP(Tabla8[[#This Row],[Codigo Area Liquidacion]],TBLAREA[PLANTA],TBLAREA[PROG])</f>
        <v>13</v>
      </c>
      <c r="C1016" s="58" t="s">
        <v>11</v>
      </c>
      <c r="D1016" s="83" t="str">
        <f>Tabla8[[#This Row],[Numero Documento]]&amp;Tabla8[[#This Row],[PROG]]&amp;LEFT(Tabla8[[#This Row],[Tipo Empleado]],3)</f>
        <v>0010733692713FIJ</v>
      </c>
      <c r="E1016" s="82" t="s">
        <v>2574</v>
      </c>
      <c r="F1016" s="58" t="s">
        <v>10</v>
      </c>
      <c r="G1016" s="82" t="s">
        <v>2572</v>
      </c>
      <c r="H1016" s="82" t="s">
        <v>667</v>
      </c>
      <c r="I1016" s="59" t="s">
        <v>1450</v>
      </c>
      <c r="J1016" s="58" t="s">
        <v>2538</v>
      </c>
      <c r="K1016" s="85" t="str">
        <f t="shared" si="15"/>
        <v>F</v>
      </c>
      <c r="L1016">
        <v>248</v>
      </c>
    </row>
    <row r="1017" spans="1:12">
      <c r="A1017" s="77" t="s">
        <v>1253</v>
      </c>
      <c r="B1017" s="83" t="str">
        <f>_xlfn.XLOOKUP(Tabla8[[#This Row],[Codigo Area Liquidacion]],TBLAREA[PLANTA],TBLAREA[PROG])</f>
        <v>13</v>
      </c>
      <c r="C1017" s="58" t="s">
        <v>11</v>
      </c>
      <c r="D1017" s="83" t="str">
        <f>Tabla8[[#This Row],[Numero Documento]]&amp;Tabla8[[#This Row],[PROG]]&amp;LEFT(Tabla8[[#This Row],[Tipo Empleado]],3)</f>
        <v>0010826076113FIJ</v>
      </c>
      <c r="E1017" s="82" t="s">
        <v>676</v>
      </c>
      <c r="F1017" s="58" t="s">
        <v>492</v>
      </c>
      <c r="G1017" s="82" t="s">
        <v>2572</v>
      </c>
      <c r="H1017" s="82" t="s">
        <v>667</v>
      </c>
      <c r="I1017" s="59" t="s">
        <v>1450</v>
      </c>
      <c r="J1017" s="58" t="s">
        <v>2538</v>
      </c>
      <c r="K1017" s="85" t="str">
        <f t="shared" si="15"/>
        <v>F</v>
      </c>
      <c r="L1017">
        <v>265</v>
      </c>
    </row>
    <row r="1018" spans="1:12">
      <c r="A1018" s="77" t="s">
        <v>2016</v>
      </c>
      <c r="B1018" s="83" t="str">
        <f>_xlfn.XLOOKUP(Tabla8[[#This Row],[Codigo Area Liquidacion]],TBLAREA[PLANTA],TBLAREA[PROG])</f>
        <v>13</v>
      </c>
      <c r="C1018" s="58" t="s">
        <v>11</v>
      </c>
      <c r="D1018" s="83" t="str">
        <f>Tabla8[[#This Row],[Numero Documento]]&amp;Tabla8[[#This Row],[PROG]]&amp;LEFT(Tabla8[[#This Row],[Tipo Empleado]],3)</f>
        <v>0010971377613FIJ</v>
      </c>
      <c r="E1018" s="82" t="s">
        <v>684</v>
      </c>
      <c r="F1018" s="58" t="s">
        <v>263</v>
      </c>
      <c r="G1018" s="82" t="s">
        <v>2572</v>
      </c>
      <c r="H1018" s="82" t="s">
        <v>667</v>
      </c>
      <c r="I1018" s="59" t="s">
        <v>1450</v>
      </c>
      <c r="J1018" s="58" t="s">
        <v>2537</v>
      </c>
      <c r="K1018" s="85" t="str">
        <f t="shared" si="15"/>
        <v>M</v>
      </c>
      <c r="L1018">
        <v>307</v>
      </c>
    </row>
    <row r="1019" spans="1:12">
      <c r="A1019" s="77" t="s">
        <v>2008</v>
      </c>
      <c r="B1019" s="83" t="str">
        <f>_xlfn.XLOOKUP(Tabla8[[#This Row],[Codigo Area Liquidacion]],TBLAREA[PLANTA],TBLAREA[PROG])</f>
        <v>13</v>
      </c>
      <c r="C1019" s="58" t="s">
        <v>11</v>
      </c>
      <c r="D1019" s="83" t="str">
        <f>Tabla8[[#This Row],[Numero Documento]]&amp;Tabla8[[#This Row],[PROG]]&amp;LEFT(Tabla8[[#This Row],[Tipo Empleado]],3)</f>
        <v>0011213443213FIJ</v>
      </c>
      <c r="E1019" s="82" t="s">
        <v>678</v>
      </c>
      <c r="F1019" s="58" t="s">
        <v>154</v>
      </c>
      <c r="G1019" s="82" t="s">
        <v>2572</v>
      </c>
      <c r="H1019" s="82" t="s">
        <v>667</v>
      </c>
      <c r="I1019" s="59" t="s">
        <v>1450</v>
      </c>
      <c r="J1019" s="58" t="s">
        <v>2537</v>
      </c>
      <c r="K1019" s="85" t="str">
        <f t="shared" si="15"/>
        <v>M</v>
      </c>
      <c r="L1019">
        <v>368</v>
      </c>
    </row>
    <row r="1020" spans="1:12">
      <c r="A1020" s="77" t="s">
        <v>1263</v>
      </c>
      <c r="B1020" s="83" t="str">
        <f>_xlfn.XLOOKUP(Tabla8[[#This Row],[Codigo Area Liquidacion]],TBLAREA[PLANTA],TBLAREA[PROG])</f>
        <v>13</v>
      </c>
      <c r="C1020" s="58" t="s">
        <v>11</v>
      </c>
      <c r="D1020" s="83" t="str">
        <f>Tabla8[[#This Row],[Numero Documento]]&amp;Tabla8[[#This Row],[PROG]]&amp;LEFT(Tabla8[[#This Row],[Tipo Empleado]],3)</f>
        <v>0011493883013FIJ</v>
      </c>
      <c r="E1020" s="82" t="s">
        <v>681</v>
      </c>
      <c r="F1020" s="58" t="s">
        <v>10</v>
      </c>
      <c r="G1020" s="82" t="s">
        <v>2572</v>
      </c>
      <c r="H1020" s="82" t="s">
        <v>667</v>
      </c>
      <c r="I1020" s="59" t="s">
        <v>1450</v>
      </c>
      <c r="J1020" s="58" t="s">
        <v>2538</v>
      </c>
      <c r="K1020" s="85" t="str">
        <f t="shared" si="15"/>
        <v>F</v>
      </c>
      <c r="L1020">
        <v>435</v>
      </c>
    </row>
    <row r="1021" spans="1:12">
      <c r="A1021" s="77" t="s">
        <v>1175</v>
      </c>
      <c r="B1021" s="83" t="str">
        <f>_xlfn.XLOOKUP(Tabla8[[#This Row],[Codigo Area Liquidacion]],TBLAREA[PLANTA],TBLAREA[PROG])</f>
        <v>13</v>
      </c>
      <c r="C1021" s="58" t="s">
        <v>11</v>
      </c>
      <c r="D1021" s="83" t="str">
        <f>Tabla8[[#This Row],[Numero Documento]]&amp;Tabla8[[#This Row],[PROG]]&amp;LEFT(Tabla8[[#This Row],[Tipo Empleado]],3)</f>
        <v>0011580537613FIJ</v>
      </c>
      <c r="E1021" s="82" t="s">
        <v>666</v>
      </c>
      <c r="F1021" s="58" t="s">
        <v>8</v>
      </c>
      <c r="G1021" s="82" t="s">
        <v>2572</v>
      </c>
      <c r="H1021" s="82" t="s">
        <v>667</v>
      </c>
      <c r="I1021" s="59" t="s">
        <v>1450</v>
      </c>
      <c r="J1021" s="58" t="s">
        <v>2537</v>
      </c>
      <c r="K1021" s="85" t="str">
        <f t="shared" si="15"/>
        <v>M</v>
      </c>
      <c r="L1021">
        <v>454</v>
      </c>
    </row>
    <row r="1022" spans="1:12">
      <c r="A1022" s="77" t="s">
        <v>2013</v>
      </c>
      <c r="B1022" s="83" t="str">
        <f>_xlfn.XLOOKUP(Tabla8[[#This Row],[Codigo Area Liquidacion]],TBLAREA[PLANTA],TBLAREA[PROG])</f>
        <v>13</v>
      </c>
      <c r="C1022" s="58" t="s">
        <v>11</v>
      </c>
      <c r="D1022" s="83" t="str">
        <f>Tabla8[[#This Row],[Numero Documento]]&amp;Tabla8[[#This Row],[PROG]]&amp;LEFT(Tabla8[[#This Row],[Tipo Empleado]],3)</f>
        <v>0020015736013FIJ</v>
      </c>
      <c r="E1022" s="82" t="s">
        <v>682</v>
      </c>
      <c r="F1022" s="58" t="s">
        <v>683</v>
      </c>
      <c r="G1022" s="82" t="s">
        <v>2572</v>
      </c>
      <c r="H1022" s="82" t="s">
        <v>667</v>
      </c>
      <c r="I1022" s="59" t="s">
        <v>1450</v>
      </c>
      <c r="J1022" s="58" t="s">
        <v>2537</v>
      </c>
      <c r="K1022" s="85" t="str">
        <f t="shared" si="15"/>
        <v>M</v>
      </c>
      <c r="L1022">
        <v>569</v>
      </c>
    </row>
    <row r="1023" spans="1:12">
      <c r="A1023" s="77" t="s">
        <v>1216</v>
      </c>
      <c r="B1023" s="83" t="str">
        <f>_xlfn.XLOOKUP(Tabla8[[#This Row],[Codigo Area Liquidacion]],TBLAREA[PLANTA],TBLAREA[PROG])</f>
        <v>13</v>
      </c>
      <c r="C1023" s="58" t="s">
        <v>11</v>
      </c>
      <c r="D1023" s="83" t="str">
        <f>Tabla8[[#This Row],[Numero Documento]]&amp;Tabla8[[#This Row],[PROG]]&amp;LEFT(Tabla8[[#This Row],[Tipo Empleado]],3)</f>
        <v>0330014612713FIJ</v>
      </c>
      <c r="E1023" s="82" t="s">
        <v>672</v>
      </c>
      <c r="F1023" s="58" t="s">
        <v>673</v>
      </c>
      <c r="G1023" s="82" t="s">
        <v>2572</v>
      </c>
      <c r="H1023" s="82" t="s">
        <v>667</v>
      </c>
      <c r="I1023" s="59" t="s">
        <v>1450</v>
      </c>
      <c r="J1023" s="58" t="s">
        <v>2538</v>
      </c>
      <c r="K1023" s="85" t="str">
        <f t="shared" si="15"/>
        <v>F</v>
      </c>
      <c r="L1023">
        <v>808</v>
      </c>
    </row>
    <row r="1024" spans="1:12">
      <c r="A1024" s="77" t="s">
        <v>2104</v>
      </c>
      <c r="B1024" s="83" t="str">
        <f>_xlfn.XLOOKUP(Tabla8[[#This Row],[Codigo Area Liquidacion]],TBLAREA[PLANTA],TBLAREA[PROG])</f>
        <v>11</v>
      </c>
      <c r="C1024" s="58" t="s">
        <v>11</v>
      </c>
      <c r="D1024" s="83" t="str">
        <f>Tabla8[[#This Row],[Numero Documento]]&amp;Tabla8[[#This Row],[PROG]]&amp;LEFT(Tabla8[[#This Row],[Tipo Empleado]],3)</f>
        <v>0010007883111FIJ</v>
      </c>
      <c r="E1024" s="82" t="s">
        <v>714</v>
      </c>
      <c r="F1024" s="58" t="s">
        <v>55</v>
      </c>
      <c r="G1024" s="82" t="s">
        <v>2543</v>
      </c>
      <c r="H1024" s="82" t="s">
        <v>686</v>
      </c>
      <c r="I1024" s="59" t="s">
        <v>1417</v>
      </c>
      <c r="J1024" s="58" t="s">
        <v>2538</v>
      </c>
      <c r="K1024" s="85" t="str">
        <f t="shared" si="15"/>
        <v>F</v>
      </c>
      <c r="L1024">
        <v>10</v>
      </c>
    </row>
    <row r="1025" spans="1:12">
      <c r="A1025" s="77" t="s">
        <v>1275</v>
      </c>
      <c r="B1025" s="83" t="str">
        <f>_xlfn.XLOOKUP(Tabla8[[#This Row],[Codigo Area Liquidacion]],TBLAREA[PLANTA],TBLAREA[PROG])</f>
        <v>11</v>
      </c>
      <c r="C1025" s="58" t="s">
        <v>11</v>
      </c>
      <c r="D1025" s="83" t="str">
        <f>Tabla8[[#This Row],[Numero Documento]]&amp;Tabla8[[#This Row],[PROG]]&amp;LEFT(Tabla8[[#This Row],[Tipo Empleado]],3)</f>
        <v>0010058126311FIJ</v>
      </c>
      <c r="E1025" s="82" t="s">
        <v>688</v>
      </c>
      <c r="F1025" s="58" t="s">
        <v>1036</v>
      </c>
      <c r="G1025" s="82" t="s">
        <v>2543</v>
      </c>
      <c r="H1025" s="82" t="s">
        <v>686</v>
      </c>
      <c r="I1025" s="59" t="s">
        <v>1417</v>
      </c>
      <c r="J1025" s="58" t="s">
        <v>2538</v>
      </c>
      <c r="K1025" s="85" t="str">
        <f t="shared" si="15"/>
        <v>F</v>
      </c>
      <c r="L1025">
        <v>44</v>
      </c>
    </row>
    <row r="1026" spans="1:12">
      <c r="A1026" s="77" t="s">
        <v>1284</v>
      </c>
      <c r="B1026" s="83" t="str">
        <f>_xlfn.XLOOKUP(Tabla8[[#This Row],[Codigo Area Liquidacion]],TBLAREA[PLANTA],TBLAREA[PROG])</f>
        <v>11</v>
      </c>
      <c r="C1026" s="58" t="s">
        <v>11</v>
      </c>
      <c r="D1026" s="83" t="str">
        <f>Tabla8[[#This Row],[Numero Documento]]&amp;Tabla8[[#This Row],[PROG]]&amp;LEFT(Tabla8[[#This Row],[Tipo Empleado]],3)</f>
        <v>0010058298011FIJ</v>
      </c>
      <c r="E1026" s="82" t="s">
        <v>700</v>
      </c>
      <c r="F1026" s="58" t="s">
        <v>157</v>
      </c>
      <c r="G1026" s="82" t="s">
        <v>2543</v>
      </c>
      <c r="H1026" s="82" t="s">
        <v>686</v>
      </c>
      <c r="I1026" s="59" t="s">
        <v>1417</v>
      </c>
      <c r="J1026" s="58" t="s">
        <v>2538</v>
      </c>
      <c r="K1026" s="85" t="str">
        <f t="shared" si="15"/>
        <v>F</v>
      </c>
      <c r="L1026">
        <v>45</v>
      </c>
    </row>
    <row r="1027" spans="1:12">
      <c r="A1027" s="77" t="s">
        <v>2204</v>
      </c>
      <c r="B1027" s="83" t="str">
        <f>_xlfn.XLOOKUP(Tabla8[[#This Row],[Codigo Area Liquidacion]],TBLAREA[PLANTA],TBLAREA[PROG])</f>
        <v>11</v>
      </c>
      <c r="C1027" s="58" t="s">
        <v>11</v>
      </c>
      <c r="D1027" s="83" t="str">
        <f>Tabla8[[#This Row],[Numero Documento]]&amp;Tabla8[[#This Row],[PROG]]&amp;LEFT(Tabla8[[#This Row],[Tipo Empleado]],3)</f>
        <v>0010074447311FIJ</v>
      </c>
      <c r="E1027" s="82" t="s">
        <v>762</v>
      </c>
      <c r="F1027" s="58" t="s">
        <v>22</v>
      </c>
      <c r="G1027" s="82" t="s">
        <v>2543</v>
      </c>
      <c r="H1027" s="82" t="s">
        <v>686</v>
      </c>
      <c r="I1027" s="59" t="s">
        <v>1417</v>
      </c>
      <c r="J1027" s="58" t="s">
        <v>2537</v>
      </c>
      <c r="K1027" s="85" t="str">
        <f t="shared" si="15"/>
        <v>M</v>
      </c>
      <c r="L1027">
        <v>62</v>
      </c>
    </row>
    <row r="1028" spans="1:12">
      <c r="A1028" s="77" t="s">
        <v>1277</v>
      </c>
      <c r="B1028" s="83" t="str">
        <f>_xlfn.XLOOKUP(Tabla8[[#This Row],[Codigo Area Liquidacion]],TBLAREA[PLANTA],TBLAREA[PROG])</f>
        <v>11</v>
      </c>
      <c r="C1028" s="58" t="s">
        <v>11</v>
      </c>
      <c r="D1028" s="83" t="str">
        <f>Tabla8[[#This Row],[Numero Documento]]&amp;Tabla8[[#This Row],[PROG]]&amp;LEFT(Tabla8[[#This Row],[Tipo Empleado]],3)</f>
        <v>0010099642011FIJ</v>
      </c>
      <c r="E1028" s="82" t="s">
        <v>2544</v>
      </c>
      <c r="F1028" s="58" t="s">
        <v>2545</v>
      </c>
      <c r="G1028" s="82" t="s">
        <v>2543</v>
      </c>
      <c r="H1028" s="82" t="s">
        <v>686</v>
      </c>
      <c r="I1028" s="59" t="s">
        <v>1417</v>
      </c>
      <c r="J1028" s="58" t="s">
        <v>2538</v>
      </c>
      <c r="K1028" s="85" t="str">
        <f t="shared" ref="K1028:K1091" si="16">LEFT(J1028,1)</f>
        <v>F</v>
      </c>
      <c r="L1028">
        <v>71</v>
      </c>
    </row>
    <row r="1029" spans="1:12">
      <c r="A1029" s="77" t="s">
        <v>1296</v>
      </c>
      <c r="B1029" s="83" t="str">
        <f>_xlfn.XLOOKUP(Tabla8[[#This Row],[Codigo Area Liquidacion]],TBLAREA[PLANTA],TBLAREA[PROG])</f>
        <v>11</v>
      </c>
      <c r="C1029" s="58" t="s">
        <v>11</v>
      </c>
      <c r="D1029" s="83" t="str">
        <f>Tabla8[[#This Row],[Numero Documento]]&amp;Tabla8[[#This Row],[PROG]]&amp;LEFT(Tabla8[[#This Row],[Tipo Empleado]],3)</f>
        <v>0010106630611FIJ</v>
      </c>
      <c r="E1029" s="82" t="s">
        <v>726</v>
      </c>
      <c r="F1029" s="58" t="s">
        <v>727</v>
      </c>
      <c r="G1029" s="82" t="s">
        <v>2543</v>
      </c>
      <c r="H1029" s="82" t="s">
        <v>686</v>
      </c>
      <c r="I1029" s="59" t="s">
        <v>1417</v>
      </c>
      <c r="J1029" s="58" t="s">
        <v>2538</v>
      </c>
      <c r="K1029" s="85" t="str">
        <f t="shared" si="16"/>
        <v>F</v>
      </c>
      <c r="L1029">
        <v>76</v>
      </c>
    </row>
    <row r="1030" spans="1:12">
      <c r="A1030" s="77" t="s">
        <v>1326</v>
      </c>
      <c r="B1030" s="83" t="str">
        <f>_xlfn.XLOOKUP(Tabla8[[#This Row],[Codigo Area Liquidacion]],TBLAREA[PLANTA],TBLAREA[PROG])</f>
        <v>11</v>
      </c>
      <c r="C1030" s="58" t="s">
        <v>11</v>
      </c>
      <c r="D1030" s="83" t="str">
        <f>Tabla8[[#This Row],[Numero Documento]]&amp;Tabla8[[#This Row],[PROG]]&amp;LEFT(Tabla8[[#This Row],[Tipo Empleado]],3)</f>
        <v>0010155005111FIJ</v>
      </c>
      <c r="E1030" s="82" t="s">
        <v>747</v>
      </c>
      <c r="F1030" s="58" t="s">
        <v>748</v>
      </c>
      <c r="G1030" s="82" t="s">
        <v>2543</v>
      </c>
      <c r="H1030" s="82" t="s">
        <v>686</v>
      </c>
      <c r="I1030" s="59" t="s">
        <v>1417</v>
      </c>
      <c r="J1030" s="58" t="s">
        <v>2537</v>
      </c>
      <c r="K1030" s="85" t="str">
        <f t="shared" si="16"/>
        <v>M</v>
      </c>
      <c r="L1030">
        <v>92</v>
      </c>
    </row>
    <row r="1031" spans="1:12">
      <c r="A1031" s="77" t="s">
        <v>1328</v>
      </c>
      <c r="B1031" s="83" t="str">
        <f>_xlfn.XLOOKUP(Tabla8[[#This Row],[Codigo Area Liquidacion]],TBLAREA[PLANTA],TBLAREA[PROG])</f>
        <v>11</v>
      </c>
      <c r="C1031" s="58" t="s">
        <v>11</v>
      </c>
      <c r="D1031" s="83" t="str">
        <f>Tabla8[[#This Row],[Numero Documento]]&amp;Tabla8[[#This Row],[PROG]]&amp;LEFT(Tabla8[[#This Row],[Tipo Empleado]],3)</f>
        <v>0010163762711FIJ</v>
      </c>
      <c r="E1031" s="82" t="s">
        <v>754</v>
      </c>
      <c r="F1031" s="58" t="s">
        <v>755</v>
      </c>
      <c r="G1031" s="82" t="s">
        <v>2543</v>
      </c>
      <c r="H1031" s="82" t="s">
        <v>686</v>
      </c>
      <c r="I1031" s="59" t="s">
        <v>1417</v>
      </c>
      <c r="J1031" s="58" t="s">
        <v>2537</v>
      </c>
      <c r="K1031" s="85" t="str">
        <f t="shared" si="16"/>
        <v>M</v>
      </c>
      <c r="L1031">
        <v>96</v>
      </c>
    </row>
    <row r="1032" spans="1:12">
      <c r="A1032" s="77" t="s">
        <v>2041</v>
      </c>
      <c r="B1032" s="83" t="str">
        <f>_xlfn.XLOOKUP(Tabla8[[#This Row],[Codigo Area Liquidacion]],TBLAREA[PLANTA],TBLAREA[PROG])</f>
        <v>11</v>
      </c>
      <c r="C1032" s="58" t="s">
        <v>11</v>
      </c>
      <c r="D1032" s="83" t="str">
        <f>Tabla8[[#This Row],[Numero Documento]]&amp;Tabla8[[#This Row],[PROG]]&amp;LEFT(Tabla8[[#This Row],[Tipo Empleado]],3)</f>
        <v>0010175623711FIJ</v>
      </c>
      <c r="E1032" s="82" t="s">
        <v>990</v>
      </c>
      <c r="F1032" s="58" t="s">
        <v>989</v>
      </c>
      <c r="G1032" s="82" t="s">
        <v>2543</v>
      </c>
      <c r="H1032" s="82" t="s">
        <v>686</v>
      </c>
      <c r="I1032" s="59" t="s">
        <v>1417</v>
      </c>
      <c r="J1032" s="58" t="s">
        <v>2538</v>
      </c>
      <c r="K1032" s="85" t="str">
        <f t="shared" si="16"/>
        <v>F</v>
      </c>
      <c r="L1032">
        <v>102</v>
      </c>
    </row>
    <row r="1033" spans="1:12">
      <c r="A1033" s="77" t="s">
        <v>2057</v>
      </c>
      <c r="B1033" s="83" t="str">
        <f>_xlfn.XLOOKUP(Tabla8[[#This Row],[Codigo Area Liquidacion]],TBLAREA[PLANTA],TBLAREA[PROG])</f>
        <v>11</v>
      </c>
      <c r="C1033" s="58" t="s">
        <v>11</v>
      </c>
      <c r="D1033" s="83" t="str">
        <f>Tabla8[[#This Row],[Numero Documento]]&amp;Tabla8[[#This Row],[PROG]]&amp;LEFT(Tabla8[[#This Row],[Tipo Empleado]],3)</f>
        <v>0010225513011FIJ</v>
      </c>
      <c r="E1033" s="82" t="s">
        <v>696</v>
      </c>
      <c r="F1033" s="58" t="s">
        <v>651</v>
      </c>
      <c r="G1033" s="82" t="s">
        <v>2543</v>
      </c>
      <c r="H1033" s="82" t="s">
        <v>686</v>
      </c>
      <c r="I1033" s="59" t="s">
        <v>1417</v>
      </c>
      <c r="J1033" s="58" t="s">
        <v>2538</v>
      </c>
      <c r="K1033" s="85" t="str">
        <f t="shared" si="16"/>
        <v>F</v>
      </c>
      <c r="L1033">
        <v>119</v>
      </c>
    </row>
    <row r="1034" spans="1:12">
      <c r="A1034" s="77" t="s">
        <v>1313</v>
      </c>
      <c r="B1034" s="83" t="str">
        <f>_xlfn.XLOOKUP(Tabla8[[#This Row],[Codigo Area Liquidacion]],TBLAREA[PLANTA],TBLAREA[PROG])</f>
        <v>11</v>
      </c>
      <c r="C1034" s="58" t="s">
        <v>11</v>
      </c>
      <c r="D1034" s="83" t="str">
        <f>Tabla8[[#This Row],[Numero Documento]]&amp;Tabla8[[#This Row],[PROG]]&amp;LEFT(Tabla8[[#This Row],[Tipo Empleado]],3)</f>
        <v>0010242810911FIJ</v>
      </c>
      <c r="E1034" s="82" t="s">
        <v>740</v>
      </c>
      <c r="F1034" s="58" t="s">
        <v>10</v>
      </c>
      <c r="G1034" s="82" t="s">
        <v>2543</v>
      </c>
      <c r="H1034" s="82" t="s">
        <v>686</v>
      </c>
      <c r="I1034" s="59" t="s">
        <v>1417</v>
      </c>
      <c r="J1034" s="58" t="s">
        <v>2538</v>
      </c>
      <c r="K1034" s="85" t="str">
        <f t="shared" si="16"/>
        <v>F</v>
      </c>
      <c r="L1034">
        <v>124</v>
      </c>
    </row>
    <row r="1035" spans="1:12">
      <c r="A1035" s="77" t="s">
        <v>1302</v>
      </c>
      <c r="B1035" s="83" t="str">
        <f>_xlfn.XLOOKUP(Tabla8[[#This Row],[Codigo Area Liquidacion]],TBLAREA[PLANTA],TBLAREA[PROG])</f>
        <v>11</v>
      </c>
      <c r="C1035" s="58" t="s">
        <v>11</v>
      </c>
      <c r="D1035" s="83" t="str">
        <f>Tabla8[[#This Row],[Numero Documento]]&amp;Tabla8[[#This Row],[PROG]]&amp;LEFT(Tabla8[[#This Row],[Tipo Empleado]],3)</f>
        <v>0010248647911FIJ</v>
      </c>
      <c r="E1035" s="82" t="s">
        <v>732</v>
      </c>
      <c r="F1035" s="58" t="s">
        <v>82</v>
      </c>
      <c r="G1035" s="82" t="s">
        <v>2543</v>
      </c>
      <c r="H1035" s="82" t="s">
        <v>686</v>
      </c>
      <c r="I1035" s="59" t="s">
        <v>1417</v>
      </c>
      <c r="J1035" s="58" t="s">
        <v>2538</v>
      </c>
      <c r="K1035" s="85" t="str">
        <f t="shared" si="16"/>
        <v>F</v>
      </c>
      <c r="L1035">
        <v>128</v>
      </c>
    </row>
    <row r="1036" spans="1:12">
      <c r="A1036" s="77" t="s">
        <v>1327</v>
      </c>
      <c r="B1036" s="83" t="str">
        <f>_xlfn.XLOOKUP(Tabla8[[#This Row],[Codigo Area Liquidacion]],TBLAREA[PLANTA],TBLAREA[PROG])</f>
        <v>11</v>
      </c>
      <c r="C1036" s="58" t="s">
        <v>11</v>
      </c>
      <c r="D1036" s="83" t="str">
        <f>Tabla8[[#This Row],[Numero Documento]]&amp;Tabla8[[#This Row],[PROG]]&amp;LEFT(Tabla8[[#This Row],[Tipo Empleado]],3)</f>
        <v>0010249035611FIJ</v>
      </c>
      <c r="E1036" s="82" t="s">
        <v>751</v>
      </c>
      <c r="F1036" s="58" t="s">
        <v>752</v>
      </c>
      <c r="G1036" s="82" t="s">
        <v>2543</v>
      </c>
      <c r="H1036" s="82" t="s">
        <v>686</v>
      </c>
      <c r="I1036" s="59" t="s">
        <v>1417</v>
      </c>
      <c r="J1036" s="58" t="s">
        <v>2537</v>
      </c>
      <c r="K1036" s="85" t="str">
        <f t="shared" si="16"/>
        <v>M</v>
      </c>
      <c r="L1036">
        <v>129</v>
      </c>
    </row>
    <row r="1037" spans="1:12">
      <c r="A1037" s="77" t="s">
        <v>2065</v>
      </c>
      <c r="B1037" s="83" t="str">
        <f>_xlfn.XLOOKUP(Tabla8[[#This Row],[Codigo Area Liquidacion]],TBLAREA[PLANTA],TBLAREA[PROG])</f>
        <v>11</v>
      </c>
      <c r="C1037" s="58" t="s">
        <v>11</v>
      </c>
      <c r="D1037" s="83" t="str">
        <f>Tabla8[[#This Row],[Numero Documento]]&amp;Tabla8[[#This Row],[PROG]]&amp;LEFT(Tabla8[[#This Row],[Tipo Empleado]],3)</f>
        <v>0010249077811FIJ</v>
      </c>
      <c r="E1037" s="82" t="s">
        <v>697</v>
      </c>
      <c r="F1037" s="58" t="s">
        <v>395</v>
      </c>
      <c r="G1037" s="82" t="s">
        <v>2543</v>
      </c>
      <c r="H1037" s="82" t="s">
        <v>686</v>
      </c>
      <c r="I1037" s="59" t="s">
        <v>1417</v>
      </c>
      <c r="J1037" s="58" t="s">
        <v>2537</v>
      </c>
      <c r="K1037" s="85" t="str">
        <f t="shared" si="16"/>
        <v>M</v>
      </c>
      <c r="L1037">
        <v>130</v>
      </c>
    </row>
    <row r="1038" spans="1:12">
      <c r="A1038" s="77" t="s">
        <v>1314</v>
      </c>
      <c r="B1038" s="83" t="str">
        <f>_xlfn.XLOOKUP(Tabla8[[#This Row],[Codigo Area Liquidacion]],TBLAREA[PLANTA],TBLAREA[PROG])</f>
        <v>11</v>
      </c>
      <c r="C1038" s="58" t="s">
        <v>11</v>
      </c>
      <c r="D1038" s="83" t="str">
        <f>Tabla8[[#This Row],[Numero Documento]]&amp;Tabla8[[#This Row],[PROG]]&amp;LEFT(Tabla8[[#This Row],[Tipo Empleado]],3)</f>
        <v>0010252783511FIJ</v>
      </c>
      <c r="E1038" s="82" t="s">
        <v>2551</v>
      </c>
      <c r="F1038" s="58" t="s">
        <v>82</v>
      </c>
      <c r="G1038" s="82" t="s">
        <v>2543</v>
      </c>
      <c r="H1038" s="82" t="s">
        <v>686</v>
      </c>
      <c r="I1038" s="59" t="s">
        <v>1417</v>
      </c>
      <c r="J1038" s="58" t="s">
        <v>2538</v>
      </c>
      <c r="K1038" s="85" t="str">
        <f t="shared" si="16"/>
        <v>F</v>
      </c>
      <c r="L1038">
        <v>133</v>
      </c>
    </row>
    <row r="1039" spans="1:12">
      <c r="A1039" s="77" t="s">
        <v>2069</v>
      </c>
      <c r="B1039" s="83" t="str">
        <f>_xlfn.XLOOKUP(Tabla8[[#This Row],[Codigo Area Liquidacion]],TBLAREA[PLANTA],TBLAREA[PROG])</f>
        <v>11</v>
      </c>
      <c r="C1039" s="58" t="s">
        <v>11</v>
      </c>
      <c r="D1039" s="83" t="str">
        <f>Tabla8[[#This Row],[Numero Documento]]&amp;Tabla8[[#This Row],[PROG]]&amp;LEFT(Tabla8[[#This Row],[Tipo Empleado]],3)</f>
        <v>0010264650211FIJ</v>
      </c>
      <c r="E1039" s="82" t="s">
        <v>699</v>
      </c>
      <c r="F1039" s="58" t="s">
        <v>42</v>
      </c>
      <c r="G1039" s="82" t="s">
        <v>2543</v>
      </c>
      <c r="H1039" s="82" t="s">
        <v>686</v>
      </c>
      <c r="I1039" s="59" t="s">
        <v>1417</v>
      </c>
      <c r="J1039" s="58" t="s">
        <v>2537</v>
      </c>
      <c r="K1039" s="85" t="str">
        <f t="shared" si="16"/>
        <v>M</v>
      </c>
      <c r="L1039">
        <v>139</v>
      </c>
    </row>
    <row r="1040" spans="1:12">
      <c r="A1040" s="77" t="s">
        <v>1293</v>
      </c>
      <c r="B1040" s="83" t="str">
        <f>_xlfn.XLOOKUP(Tabla8[[#This Row],[Codigo Area Liquidacion]],TBLAREA[PLANTA],TBLAREA[PROG])</f>
        <v>11</v>
      </c>
      <c r="C1040" s="58" t="s">
        <v>11</v>
      </c>
      <c r="D1040" s="83" t="str">
        <f>Tabla8[[#This Row],[Numero Documento]]&amp;Tabla8[[#This Row],[PROG]]&amp;LEFT(Tabla8[[#This Row],[Tipo Empleado]],3)</f>
        <v>0010280880511FIJ</v>
      </c>
      <c r="E1040" s="82" t="s">
        <v>716</v>
      </c>
      <c r="F1040" s="58" t="s">
        <v>30</v>
      </c>
      <c r="G1040" s="82" t="s">
        <v>2543</v>
      </c>
      <c r="H1040" s="82" t="s">
        <v>686</v>
      </c>
      <c r="I1040" s="59" t="s">
        <v>1417</v>
      </c>
      <c r="J1040" s="58" t="s">
        <v>2537</v>
      </c>
      <c r="K1040" s="85" t="str">
        <f t="shared" si="16"/>
        <v>M</v>
      </c>
      <c r="L1040">
        <v>144</v>
      </c>
    </row>
    <row r="1041" spans="1:12">
      <c r="A1041" s="77" t="s">
        <v>1288</v>
      </c>
      <c r="B1041" s="83" t="str">
        <f>_xlfn.XLOOKUP(Tabla8[[#This Row],[Codigo Area Liquidacion]],TBLAREA[PLANTA],TBLAREA[PROG])</f>
        <v>11</v>
      </c>
      <c r="C1041" s="58" t="s">
        <v>11</v>
      </c>
      <c r="D1041" s="83" t="str">
        <f>Tabla8[[#This Row],[Numero Documento]]&amp;Tabla8[[#This Row],[PROG]]&amp;LEFT(Tabla8[[#This Row],[Tipo Empleado]],3)</f>
        <v>0010301960011FIJ</v>
      </c>
      <c r="E1041" s="82" t="s">
        <v>704</v>
      </c>
      <c r="F1041" s="58" t="s">
        <v>705</v>
      </c>
      <c r="G1041" s="82" t="s">
        <v>2543</v>
      </c>
      <c r="H1041" s="82" t="s">
        <v>686</v>
      </c>
      <c r="I1041" s="59" t="s">
        <v>1417</v>
      </c>
      <c r="J1041" s="58" t="s">
        <v>2537</v>
      </c>
      <c r="K1041" s="85" t="str">
        <f t="shared" si="16"/>
        <v>M</v>
      </c>
      <c r="L1041">
        <v>151</v>
      </c>
    </row>
    <row r="1042" spans="1:12">
      <c r="A1042" s="77" t="s">
        <v>1291</v>
      </c>
      <c r="B1042" s="83" t="str">
        <f>_xlfn.XLOOKUP(Tabla8[[#This Row],[Codigo Area Liquidacion]],TBLAREA[PLANTA],TBLAREA[PROG])</f>
        <v>11</v>
      </c>
      <c r="C1042" s="58" t="s">
        <v>11</v>
      </c>
      <c r="D1042" s="83" t="str">
        <f>Tabla8[[#This Row],[Numero Documento]]&amp;Tabla8[[#This Row],[PROG]]&amp;LEFT(Tabla8[[#This Row],[Tipo Empleado]],3)</f>
        <v>0010382788711FIJ</v>
      </c>
      <c r="E1042" s="82" t="s">
        <v>710</v>
      </c>
      <c r="F1042" s="58" t="s">
        <v>711</v>
      </c>
      <c r="G1042" s="82" t="s">
        <v>2543</v>
      </c>
      <c r="H1042" s="82" t="s">
        <v>686</v>
      </c>
      <c r="I1042" s="59" t="s">
        <v>1417</v>
      </c>
      <c r="J1042" s="58" t="s">
        <v>2538</v>
      </c>
      <c r="K1042" s="85" t="str">
        <f t="shared" si="16"/>
        <v>F</v>
      </c>
      <c r="L1042">
        <v>173</v>
      </c>
    </row>
    <row r="1043" spans="1:12">
      <c r="A1043" s="77" t="s">
        <v>2039</v>
      </c>
      <c r="B1043" s="83" t="str">
        <f>_xlfn.XLOOKUP(Tabla8[[#This Row],[Codigo Area Liquidacion]],TBLAREA[PLANTA],TBLAREA[PROG])</f>
        <v>11</v>
      </c>
      <c r="C1043" s="58" t="s">
        <v>11</v>
      </c>
      <c r="D1043" s="83" t="str">
        <f>Tabla8[[#This Row],[Numero Documento]]&amp;Tabla8[[#This Row],[PROG]]&amp;LEFT(Tabla8[[#This Row],[Tipo Empleado]],3)</f>
        <v>0010496385511FIJ</v>
      </c>
      <c r="E1043" s="82" t="s">
        <v>685</v>
      </c>
      <c r="F1043" s="58" t="s">
        <v>687</v>
      </c>
      <c r="G1043" s="82" t="s">
        <v>2543</v>
      </c>
      <c r="H1043" s="82" t="s">
        <v>686</v>
      </c>
      <c r="I1043" s="59" t="s">
        <v>1417</v>
      </c>
      <c r="J1043" s="58" t="s">
        <v>2538</v>
      </c>
      <c r="K1043" s="85" t="str">
        <f t="shared" si="16"/>
        <v>F</v>
      </c>
      <c r="L1043">
        <v>206</v>
      </c>
    </row>
    <row r="1044" spans="1:12">
      <c r="A1044" s="77" t="s">
        <v>2210</v>
      </c>
      <c r="B1044" s="83" t="str">
        <f>_xlfn.XLOOKUP(Tabla8[[#This Row],[Codigo Area Liquidacion]],TBLAREA[PLANTA],TBLAREA[PROG])</f>
        <v>11</v>
      </c>
      <c r="C1044" s="58" t="s">
        <v>11</v>
      </c>
      <c r="D1044" s="83" t="str">
        <f>Tabla8[[#This Row],[Numero Documento]]&amp;Tabla8[[#This Row],[PROG]]&amp;LEFT(Tabla8[[#This Row],[Tipo Empleado]],3)</f>
        <v>0010523453811FIJ</v>
      </c>
      <c r="E1044" s="82" t="s">
        <v>763</v>
      </c>
      <c r="F1044" s="58" t="s">
        <v>8</v>
      </c>
      <c r="G1044" s="82" t="s">
        <v>2543</v>
      </c>
      <c r="H1044" s="82" t="s">
        <v>686</v>
      </c>
      <c r="I1044" s="59" t="s">
        <v>1417</v>
      </c>
      <c r="J1044" s="58" t="s">
        <v>2538</v>
      </c>
      <c r="K1044" s="85" t="str">
        <f t="shared" si="16"/>
        <v>F</v>
      </c>
      <c r="L1044">
        <v>209</v>
      </c>
    </row>
    <row r="1045" spans="1:12">
      <c r="A1045" s="77" t="s">
        <v>1310</v>
      </c>
      <c r="B1045" s="83" t="str">
        <f>_xlfn.XLOOKUP(Tabla8[[#This Row],[Codigo Area Liquidacion]],TBLAREA[PLANTA],TBLAREA[PROG])</f>
        <v>11</v>
      </c>
      <c r="C1045" s="58" t="s">
        <v>11</v>
      </c>
      <c r="D1045" s="83" t="str">
        <f>Tabla8[[#This Row],[Numero Documento]]&amp;Tabla8[[#This Row],[PROG]]&amp;LEFT(Tabla8[[#This Row],[Tipo Empleado]],3)</f>
        <v>0010527901211FIJ</v>
      </c>
      <c r="E1045" s="82" t="s">
        <v>738</v>
      </c>
      <c r="F1045" s="58" t="s">
        <v>739</v>
      </c>
      <c r="G1045" s="82" t="s">
        <v>2543</v>
      </c>
      <c r="H1045" s="82" t="s">
        <v>686</v>
      </c>
      <c r="I1045" s="59" t="s">
        <v>1417</v>
      </c>
      <c r="J1045" s="58" t="s">
        <v>2538</v>
      </c>
      <c r="K1045" s="85" t="str">
        <f t="shared" si="16"/>
        <v>F</v>
      </c>
      <c r="L1045">
        <v>211</v>
      </c>
    </row>
    <row r="1046" spans="1:12">
      <c r="A1046" s="77" t="s">
        <v>2167</v>
      </c>
      <c r="B1046" s="83" t="str">
        <f>_xlfn.XLOOKUP(Tabla8[[#This Row],[Codigo Area Liquidacion]],TBLAREA[PLANTA],TBLAREA[PROG])</f>
        <v>11</v>
      </c>
      <c r="C1046" s="58" t="s">
        <v>11</v>
      </c>
      <c r="D1046" s="83" t="str">
        <f>Tabla8[[#This Row],[Numero Documento]]&amp;Tabla8[[#This Row],[PROG]]&amp;LEFT(Tabla8[[#This Row],[Tipo Empleado]],3)</f>
        <v>0010550869111FIJ</v>
      </c>
      <c r="E1046" s="82" t="s">
        <v>745</v>
      </c>
      <c r="F1046" s="58" t="s">
        <v>8</v>
      </c>
      <c r="G1046" s="82" t="s">
        <v>2543</v>
      </c>
      <c r="H1046" s="82" t="s">
        <v>686</v>
      </c>
      <c r="I1046" s="59" t="s">
        <v>1417</v>
      </c>
      <c r="J1046" s="58" t="s">
        <v>2538</v>
      </c>
      <c r="K1046" s="85" t="str">
        <f t="shared" si="16"/>
        <v>F</v>
      </c>
      <c r="L1046">
        <v>221</v>
      </c>
    </row>
    <row r="1047" spans="1:12">
      <c r="A1047" s="77" t="s">
        <v>2115</v>
      </c>
      <c r="B1047" s="83" t="str">
        <f>_xlfn.XLOOKUP(Tabla8[[#This Row],[Codigo Area Liquidacion]],TBLAREA[PLANTA],TBLAREA[PROG])</f>
        <v>11</v>
      </c>
      <c r="C1047" s="58" t="s">
        <v>11</v>
      </c>
      <c r="D1047" s="83" t="str">
        <f>Tabla8[[#This Row],[Numero Documento]]&amp;Tabla8[[#This Row],[PROG]]&amp;LEFT(Tabla8[[#This Row],[Tipo Empleado]],3)</f>
        <v>0010653807711FIJ</v>
      </c>
      <c r="E1047" s="82" t="s">
        <v>718</v>
      </c>
      <c r="F1047" s="58" t="s">
        <v>719</v>
      </c>
      <c r="G1047" s="82" t="s">
        <v>2543</v>
      </c>
      <c r="H1047" s="82" t="s">
        <v>686</v>
      </c>
      <c r="I1047" s="59" t="s">
        <v>1417</v>
      </c>
      <c r="J1047" s="58" t="s">
        <v>2538</v>
      </c>
      <c r="K1047" s="85" t="str">
        <f t="shared" si="16"/>
        <v>F</v>
      </c>
      <c r="L1047">
        <v>235</v>
      </c>
    </row>
    <row r="1048" spans="1:12">
      <c r="A1048" s="77" t="s">
        <v>1331</v>
      </c>
      <c r="B1048" s="83" t="str">
        <f>_xlfn.XLOOKUP(Tabla8[[#This Row],[Codigo Area Liquidacion]],TBLAREA[PLANTA],TBLAREA[PROG])</f>
        <v>11</v>
      </c>
      <c r="C1048" s="58" t="s">
        <v>11</v>
      </c>
      <c r="D1048" s="83" t="str">
        <f>Tabla8[[#This Row],[Numero Documento]]&amp;Tabla8[[#This Row],[PROG]]&amp;LEFT(Tabla8[[#This Row],[Tipo Empleado]],3)</f>
        <v>0010816515011FIJ</v>
      </c>
      <c r="E1048" s="82" t="s">
        <v>761</v>
      </c>
      <c r="F1048" s="58" t="s">
        <v>8</v>
      </c>
      <c r="G1048" s="82" t="s">
        <v>2543</v>
      </c>
      <c r="H1048" s="82" t="s">
        <v>686</v>
      </c>
      <c r="I1048" s="59" t="s">
        <v>1417</v>
      </c>
      <c r="J1048" s="58" t="s">
        <v>2538</v>
      </c>
      <c r="K1048" s="85" t="str">
        <f t="shared" si="16"/>
        <v>F</v>
      </c>
      <c r="L1048">
        <v>261</v>
      </c>
    </row>
    <row r="1049" spans="1:12">
      <c r="A1049" s="77" t="s">
        <v>2135</v>
      </c>
      <c r="B1049" s="83" t="str">
        <f>_xlfn.XLOOKUP(Tabla8[[#This Row],[Codigo Area Liquidacion]],TBLAREA[PLANTA],TBLAREA[PROG])</f>
        <v>11</v>
      </c>
      <c r="C1049" s="58" t="s">
        <v>11</v>
      </c>
      <c r="D1049" s="83" t="str">
        <f>Tabla8[[#This Row],[Numero Documento]]&amp;Tabla8[[#This Row],[PROG]]&amp;LEFT(Tabla8[[#This Row],[Tipo Empleado]],3)</f>
        <v>0010818692511FIJ</v>
      </c>
      <c r="E1049" s="82" t="s">
        <v>722</v>
      </c>
      <c r="F1049" s="58" t="s">
        <v>384</v>
      </c>
      <c r="G1049" s="82" t="s">
        <v>2543</v>
      </c>
      <c r="H1049" s="82" t="s">
        <v>686</v>
      </c>
      <c r="I1049" s="59" t="s">
        <v>1417</v>
      </c>
      <c r="J1049" s="58" t="s">
        <v>2537</v>
      </c>
      <c r="K1049" s="85" t="str">
        <f t="shared" si="16"/>
        <v>M</v>
      </c>
      <c r="L1049">
        <v>262</v>
      </c>
    </row>
    <row r="1050" spans="1:12">
      <c r="A1050" s="77" t="s">
        <v>1305</v>
      </c>
      <c r="B1050" s="83" t="str">
        <f>_xlfn.XLOOKUP(Tabla8[[#This Row],[Codigo Area Liquidacion]],TBLAREA[PLANTA],TBLAREA[PROG])</f>
        <v>11</v>
      </c>
      <c r="C1050" s="58" t="s">
        <v>11</v>
      </c>
      <c r="D1050" s="83" t="str">
        <f>Tabla8[[#This Row],[Numero Documento]]&amp;Tabla8[[#This Row],[PROG]]&amp;LEFT(Tabla8[[#This Row],[Tipo Empleado]],3)</f>
        <v>0010866521711FIJ</v>
      </c>
      <c r="E1050" s="82" t="s">
        <v>733</v>
      </c>
      <c r="F1050" s="58" t="s">
        <v>434</v>
      </c>
      <c r="G1050" s="82" t="s">
        <v>2543</v>
      </c>
      <c r="H1050" s="82" t="s">
        <v>686</v>
      </c>
      <c r="I1050" s="59" t="s">
        <v>1417</v>
      </c>
      <c r="J1050" s="58" t="s">
        <v>2538</v>
      </c>
      <c r="K1050" s="85" t="str">
        <f t="shared" si="16"/>
        <v>F</v>
      </c>
      <c r="L1050">
        <v>271</v>
      </c>
    </row>
    <row r="1051" spans="1:12">
      <c r="A1051" s="77" t="s">
        <v>2165</v>
      </c>
      <c r="B1051" s="83" t="str">
        <f>_xlfn.XLOOKUP(Tabla8[[#This Row],[Codigo Area Liquidacion]],TBLAREA[PLANTA],TBLAREA[PROG])</f>
        <v>11</v>
      </c>
      <c r="C1051" s="58" t="s">
        <v>11</v>
      </c>
      <c r="D1051" s="83" t="str">
        <f>Tabla8[[#This Row],[Numero Documento]]&amp;Tabla8[[#This Row],[PROG]]&amp;LEFT(Tabla8[[#This Row],[Tipo Empleado]],3)</f>
        <v>0010881012811FIJ</v>
      </c>
      <c r="E1051" s="82" t="s">
        <v>744</v>
      </c>
      <c r="F1051" s="58" t="s">
        <v>446</v>
      </c>
      <c r="G1051" s="82" t="s">
        <v>2543</v>
      </c>
      <c r="H1051" s="82" t="s">
        <v>686</v>
      </c>
      <c r="I1051" s="59" t="s">
        <v>1417</v>
      </c>
      <c r="J1051" s="58" t="s">
        <v>2538</v>
      </c>
      <c r="K1051" s="85" t="str">
        <f t="shared" si="16"/>
        <v>F</v>
      </c>
      <c r="L1051">
        <v>274</v>
      </c>
    </row>
    <row r="1052" spans="1:12">
      <c r="A1052" s="77" t="s">
        <v>2118</v>
      </c>
      <c r="B1052" s="83" t="str">
        <f>_xlfn.XLOOKUP(Tabla8[[#This Row],[Codigo Area Liquidacion]],TBLAREA[PLANTA],TBLAREA[PROG])</f>
        <v>11</v>
      </c>
      <c r="C1052" s="58" t="s">
        <v>11</v>
      </c>
      <c r="D1052" s="83" t="str">
        <f>Tabla8[[#This Row],[Numero Documento]]&amp;Tabla8[[#This Row],[PROG]]&amp;LEFT(Tabla8[[#This Row],[Tipo Empleado]],3)</f>
        <v>0010906166311FIJ</v>
      </c>
      <c r="E1052" s="82" t="s">
        <v>2547</v>
      </c>
      <c r="F1052" s="58" t="s">
        <v>10</v>
      </c>
      <c r="G1052" s="82" t="s">
        <v>2543</v>
      </c>
      <c r="H1052" s="82" t="s">
        <v>686</v>
      </c>
      <c r="I1052" s="59" t="s">
        <v>1417</v>
      </c>
      <c r="J1052" s="58" t="s">
        <v>2538</v>
      </c>
      <c r="K1052" s="85" t="str">
        <f t="shared" si="16"/>
        <v>F</v>
      </c>
      <c r="L1052">
        <v>284</v>
      </c>
    </row>
    <row r="1053" spans="1:12">
      <c r="A1053" s="77" t="s">
        <v>3064</v>
      </c>
      <c r="B1053" s="83" t="str">
        <f>_xlfn.XLOOKUP(Tabla8[[#This Row],[Codigo Area Liquidacion]],TBLAREA[PLANTA],TBLAREA[PROG])</f>
        <v>11</v>
      </c>
      <c r="C1053" s="58" t="s">
        <v>11</v>
      </c>
      <c r="D1053" s="83" t="str">
        <f>Tabla8[[#This Row],[Numero Documento]]&amp;Tabla8[[#This Row],[PROG]]&amp;LEFT(Tabla8[[#This Row],[Tipo Empleado]],3)</f>
        <v>0010909895411FIJ</v>
      </c>
      <c r="E1053" s="82" t="s">
        <v>3084</v>
      </c>
      <c r="F1053" s="58" t="s">
        <v>32</v>
      </c>
      <c r="G1053" s="82" t="s">
        <v>2543</v>
      </c>
      <c r="H1053" s="82" t="s">
        <v>686</v>
      </c>
      <c r="I1053" s="59" t="s">
        <v>1417</v>
      </c>
      <c r="J1053" s="58" t="s">
        <v>2538</v>
      </c>
      <c r="K1053" s="85" t="str">
        <f t="shared" si="16"/>
        <v>F</v>
      </c>
      <c r="L1053">
        <v>286</v>
      </c>
    </row>
    <row r="1054" spans="1:12">
      <c r="A1054" s="77" t="s">
        <v>2211</v>
      </c>
      <c r="B1054" s="83" t="str">
        <f>_xlfn.XLOOKUP(Tabla8[[#This Row],[Codigo Area Liquidacion]],TBLAREA[PLANTA],TBLAREA[PROG])</f>
        <v>11</v>
      </c>
      <c r="C1054" s="58" t="s">
        <v>11</v>
      </c>
      <c r="D1054" s="83" t="str">
        <f>Tabla8[[#This Row],[Numero Documento]]&amp;Tabla8[[#This Row],[PROG]]&amp;LEFT(Tabla8[[#This Row],[Tipo Empleado]],3)</f>
        <v>0010910668211FIJ</v>
      </c>
      <c r="E1054" s="82" t="s">
        <v>764</v>
      </c>
      <c r="F1054" s="58" t="s">
        <v>117</v>
      </c>
      <c r="G1054" s="82" t="s">
        <v>2543</v>
      </c>
      <c r="H1054" s="82" t="s">
        <v>686</v>
      </c>
      <c r="I1054" s="59" t="s">
        <v>1417</v>
      </c>
      <c r="J1054" s="58" t="s">
        <v>2538</v>
      </c>
      <c r="K1054" s="85" t="str">
        <f t="shared" si="16"/>
        <v>F</v>
      </c>
      <c r="L1054">
        <v>288</v>
      </c>
    </row>
    <row r="1055" spans="1:12">
      <c r="A1055" s="77" t="s">
        <v>1330</v>
      </c>
      <c r="B1055" s="83" t="str">
        <f>_xlfn.XLOOKUP(Tabla8[[#This Row],[Codigo Area Liquidacion]],TBLAREA[PLANTA],TBLAREA[PROG])</f>
        <v>11</v>
      </c>
      <c r="C1055" s="58" t="s">
        <v>11</v>
      </c>
      <c r="D1055" s="83" t="str">
        <f>Tabla8[[#This Row],[Numero Documento]]&amp;Tabla8[[#This Row],[PROG]]&amp;LEFT(Tabla8[[#This Row],[Tipo Empleado]],3)</f>
        <v>0010921587111FIJ</v>
      </c>
      <c r="E1055" s="82" t="s">
        <v>759</v>
      </c>
      <c r="F1055" s="58" t="s">
        <v>760</v>
      </c>
      <c r="G1055" s="82" t="s">
        <v>2543</v>
      </c>
      <c r="H1055" s="82" t="s">
        <v>686</v>
      </c>
      <c r="I1055" s="59" t="s">
        <v>1417</v>
      </c>
      <c r="J1055" s="58" t="s">
        <v>2538</v>
      </c>
      <c r="K1055" s="85" t="str">
        <f t="shared" si="16"/>
        <v>F</v>
      </c>
      <c r="L1055">
        <v>293</v>
      </c>
    </row>
    <row r="1056" spans="1:12">
      <c r="A1056" s="77" t="s">
        <v>2091</v>
      </c>
      <c r="B1056" s="83" t="str">
        <f>_xlfn.XLOOKUP(Tabla8[[#This Row],[Codigo Area Liquidacion]],TBLAREA[PLANTA],TBLAREA[PROG])</f>
        <v>11</v>
      </c>
      <c r="C1056" s="58" t="s">
        <v>11</v>
      </c>
      <c r="D1056" s="83" t="str">
        <f>Tabla8[[#This Row],[Numero Documento]]&amp;Tabla8[[#This Row],[PROG]]&amp;LEFT(Tabla8[[#This Row],[Tipo Empleado]],3)</f>
        <v>0010937733311FIJ</v>
      </c>
      <c r="E1056" s="82" t="s">
        <v>712</v>
      </c>
      <c r="F1056" s="58" t="s">
        <v>60</v>
      </c>
      <c r="G1056" s="82" t="s">
        <v>2543</v>
      </c>
      <c r="H1056" s="82" t="s">
        <v>686</v>
      </c>
      <c r="I1056" s="59" t="s">
        <v>1417</v>
      </c>
      <c r="J1056" s="58" t="s">
        <v>2538</v>
      </c>
      <c r="K1056" s="85" t="str">
        <f t="shared" si="16"/>
        <v>F</v>
      </c>
      <c r="L1056">
        <v>297</v>
      </c>
    </row>
    <row r="1057" spans="1:12">
      <c r="A1057" s="77" t="s">
        <v>1316</v>
      </c>
      <c r="B1057" s="83" t="str">
        <f>_xlfn.XLOOKUP(Tabla8[[#This Row],[Codigo Area Liquidacion]],TBLAREA[PLANTA],TBLAREA[PROG])</f>
        <v>11</v>
      </c>
      <c r="C1057" s="58" t="s">
        <v>11</v>
      </c>
      <c r="D1057" s="83" t="str">
        <f>Tabla8[[#This Row],[Numero Documento]]&amp;Tabla8[[#This Row],[PROG]]&amp;LEFT(Tabla8[[#This Row],[Tipo Empleado]],3)</f>
        <v>0010951153511FIJ</v>
      </c>
      <c r="E1057" s="82" t="s">
        <v>743</v>
      </c>
      <c r="F1057" s="58" t="s">
        <v>22</v>
      </c>
      <c r="G1057" s="82" t="s">
        <v>2543</v>
      </c>
      <c r="H1057" s="82" t="s">
        <v>686</v>
      </c>
      <c r="I1057" s="59" t="s">
        <v>1417</v>
      </c>
      <c r="J1057" s="58" t="s">
        <v>2537</v>
      </c>
      <c r="K1057" s="85" t="str">
        <f t="shared" si="16"/>
        <v>M</v>
      </c>
      <c r="L1057">
        <v>302</v>
      </c>
    </row>
    <row r="1058" spans="1:12">
      <c r="A1058" s="77" t="s">
        <v>2083</v>
      </c>
      <c r="B1058" s="83" t="str">
        <f>_xlfn.XLOOKUP(Tabla8[[#This Row],[Codigo Area Liquidacion]],TBLAREA[PLANTA],TBLAREA[PROG])</f>
        <v>11</v>
      </c>
      <c r="C1058" s="58" t="s">
        <v>11</v>
      </c>
      <c r="D1058" s="83" t="str">
        <f>Tabla8[[#This Row],[Numero Documento]]&amp;Tabla8[[#This Row],[PROG]]&amp;LEFT(Tabla8[[#This Row],[Tipo Empleado]],3)</f>
        <v>0010959355811FIJ</v>
      </c>
      <c r="E1058" s="82" t="s">
        <v>706</v>
      </c>
      <c r="F1058" s="58" t="s">
        <v>22</v>
      </c>
      <c r="G1058" s="82" t="s">
        <v>2543</v>
      </c>
      <c r="H1058" s="82" t="s">
        <v>686</v>
      </c>
      <c r="I1058" s="59" t="s">
        <v>1417</v>
      </c>
      <c r="J1058" s="58" t="s">
        <v>2537</v>
      </c>
      <c r="K1058" s="85" t="str">
        <f t="shared" si="16"/>
        <v>M</v>
      </c>
      <c r="L1058">
        <v>304</v>
      </c>
    </row>
    <row r="1059" spans="1:12">
      <c r="A1059" s="77" t="s">
        <v>1285</v>
      </c>
      <c r="B1059" s="83" t="str">
        <f>_xlfn.XLOOKUP(Tabla8[[#This Row],[Codigo Area Liquidacion]],TBLAREA[PLANTA],TBLAREA[PROG])</f>
        <v>11</v>
      </c>
      <c r="C1059" s="58" t="s">
        <v>11</v>
      </c>
      <c r="D1059" s="83" t="str">
        <f>Tabla8[[#This Row],[Numero Documento]]&amp;Tabla8[[#This Row],[PROG]]&amp;LEFT(Tabla8[[#This Row],[Tipo Empleado]],3)</f>
        <v>0010960652511FIJ</v>
      </c>
      <c r="E1059" s="82" t="s">
        <v>701</v>
      </c>
      <c r="F1059" s="58" t="s">
        <v>8</v>
      </c>
      <c r="G1059" s="82" t="s">
        <v>2543</v>
      </c>
      <c r="H1059" s="82" t="s">
        <v>686</v>
      </c>
      <c r="I1059" s="59" t="s">
        <v>1417</v>
      </c>
      <c r="J1059" s="58" t="s">
        <v>2538</v>
      </c>
      <c r="K1059" s="85" t="str">
        <f t="shared" si="16"/>
        <v>F</v>
      </c>
      <c r="L1059">
        <v>305</v>
      </c>
    </row>
    <row r="1060" spans="1:12">
      <c r="A1060" s="77" t="s">
        <v>2137</v>
      </c>
      <c r="B1060" s="83" t="str">
        <f>_xlfn.XLOOKUP(Tabla8[[#This Row],[Codigo Area Liquidacion]],TBLAREA[PLANTA],TBLAREA[PROG])</f>
        <v>11</v>
      </c>
      <c r="C1060" s="58" t="s">
        <v>11</v>
      </c>
      <c r="D1060" s="83" t="str">
        <f>Tabla8[[#This Row],[Numero Documento]]&amp;Tabla8[[#This Row],[PROG]]&amp;LEFT(Tabla8[[#This Row],[Tipo Empleado]],3)</f>
        <v>0010962685311FIJ</v>
      </c>
      <c r="E1060" s="82" t="s">
        <v>724</v>
      </c>
      <c r="F1060" s="58" t="s">
        <v>725</v>
      </c>
      <c r="G1060" s="82" t="s">
        <v>2543</v>
      </c>
      <c r="H1060" s="82" t="s">
        <v>686</v>
      </c>
      <c r="I1060" s="59" t="s">
        <v>1417</v>
      </c>
      <c r="J1060" s="58" t="s">
        <v>2537</v>
      </c>
      <c r="K1060" s="85" t="str">
        <f t="shared" si="16"/>
        <v>M</v>
      </c>
      <c r="L1060">
        <v>306</v>
      </c>
    </row>
    <row r="1061" spans="1:12">
      <c r="A1061" s="77" t="s">
        <v>2512</v>
      </c>
      <c r="B1061" s="83" t="str">
        <f>_xlfn.XLOOKUP(Tabla8[[#This Row],[Codigo Area Liquidacion]],TBLAREA[PLANTA],TBLAREA[PROG])</f>
        <v>11</v>
      </c>
      <c r="C1061" s="58" t="s">
        <v>11</v>
      </c>
      <c r="D1061" s="83" t="str">
        <f>Tabla8[[#This Row],[Numero Documento]]&amp;Tabla8[[#This Row],[PROG]]&amp;LEFT(Tabla8[[#This Row],[Tipo Empleado]],3)</f>
        <v>0011015388911FIJ</v>
      </c>
      <c r="E1061" s="82" t="s">
        <v>2511</v>
      </c>
      <c r="F1061" s="58" t="s">
        <v>353</v>
      </c>
      <c r="G1061" s="82" t="s">
        <v>2543</v>
      </c>
      <c r="H1061" s="82" t="s">
        <v>686</v>
      </c>
      <c r="I1061" s="59" t="s">
        <v>1417</v>
      </c>
      <c r="J1061" s="58" t="s">
        <v>2537</v>
      </c>
      <c r="K1061" s="85" t="str">
        <f t="shared" si="16"/>
        <v>M</v>
      </c>
      <c r="L1061">
        <v>322</v>
      </c>
    </row>
    <row r="1062" spans="1:12">
      <c r="A1062" s="77" t="s">
        <v>1297</v>
      </c>
      <c r="B1062" s="83" t="str">
        <f>_xlfn.XLOOKUP(Tabla8[[#This Row],[Codigo Area Liquidacion]],TBLAREA[PLANTA],TBLAREA[PROG])</f>
        <v>11</v>
      </c>
      <c r="C1062" s="58" t="s">
        <v>11</v>
      </c>
      <c r="D1062" s="83" t="str">
        <f>Tabla8[[#This Row],[Numero Documento]]&amp;Tabla8[[#This Row],[PROG]]&amp;LEFT(Tabla8[[#This Row],[Tipo Empleado]],3)</f>
        <v>0011043495811FIJ</v>
      </c>
      <c r="E1062" s="82" t="s">
        <v>728</v>
      </c>
      <c r="F1062" s="58" t="s">
        <v>694</v>
      </c>
      <c r="G1062" s="82" t="s">
        <v>2543</v>
      </c>
      <c r="H1062" s="82" t="s">
        <v>686</v>
      </c>
      <c r="I1062" s="59" t="s">
        <v>1417</v>
      </c>
      <c r="J1062" s="58" t="s">
        <v>2538</v>
      </c>
      <c r="K1062" s="85" t="str">
        <f t="shared" si="16"/>
        <v>F</v>
      </c>
      <c r="L1062">
        <v>326</v>
      </c>
    </row>
    <row r="1063" spans="1:12">
      <c r="A1063" s="77" t="s">
        <v>2184</v>
      </c>
      <c r="B1063" s="83" t="str">
        <f>_xlfn.XLOOKUP(Tabla8[[#This Row],[Codigo Area Liquidacion]],TBLAREA[PLANTA],TBLAREA[PROG])</f>
        <v>11</v>
      </c>
      <c r="C1063" s="58" t="s">
        <v>11</v>
      </c>
      <c r="D1063" s="83" t="str">
        <f>Tabla8[[#This Row],[Numero Documento]]&amp;Tabla8[[#This Row],[PROG]]&amp;LEFT(Tabla8[[#This Row],[Tipo Empleado]],3)</f>
        <v>0011104415211FIJ</v>
      </c>
      <c r="E1063" s="82" t="s">
        <v>753</v>
      </c>
      <c r="F1063" s="58" t="s">
        <v>32</v>
      </c>
      <c r="G1063" s="82" t="s">
        <v>2543</v>
      </c>
      <c r="H1063" s="82" t="s">
        <v>686</v>
      </c>
      <c r="I1063" s="59" t="s">
        <v>1417</v>
      </c>
      <c r="J1063" s="58" t="s">
        <v>2537</v>
      </c>
      <c r="K1063" s="85" t="str">
        <f t="shared" si="16"/>
        <v>M</v>
      </c>
      <c r="L1063">
        <v>341</v>
      </c>
    </row>
    <row r="1064" spans="1:12">
      <c r="A1064" s="77" t="s">
        <v>2094</v>
      </c>
      <c r="B1064" s="83" t="str">
        <f>_xlfn.XLOOKUP(Tabla8[[#This Row],[Codigo Area Liquidacion]],TBLAREA[PLANTA],TBLAREA[PROG])</f>
        <v>11</v>
      </c>
      <c r="C1064" s="58" t="s">
        <v>11</v>
      </c>
      <c r="D1064" s="83" t="str">
        <f>Tabla8[[#This Row],[Numero Documento]]&amp;Tabla8[[#This Row],[PROG]]&amp;LEFT(Tabla8[[#This Row],[Tipo Empleado]],3)</f>
        <v>0011117756411FIJ</v>
      </c>
      <c r="E1064" s="82" t="s">
        <v>713</v>
      </c>
      <c r="F1064" s="58" t="s">
        <v>60</v>
      </c>
      <c r="G1064" s="82" t="s">
        <v>2543</v>
      </c>
      <c r="H1064" s="82" t="s">
        <v>686</v>
      </c>
      <c r="I1064" s="59" t="s">
        <v>1417</v>
      </c>
      <c r="J1064" s="58" t="s">
        <v>2538</v>
      </c>
      <c r="K1064" s="85" t="str">
        <f t="shared" si="16"/>
        <v>F</v>
      </c>
      <c r="L1064">
        <v>343</v>
      </c>
    </row>
    <row r="1065" spans="1:12">
      <c r="A1065" s="77" t="s">
        <v>1306</v>
      </c>
      <c r="B1065" s="83" t="str">
        <f>_xlfn.XLOOKUP(Tabla8[[#This Row],[Codigo Area Liquidacion]],TBLAREA[PLANTA],TBLAREA[PROG])</f>
        <v>11</v>
      </c>
      <c r="C1065" s="58" t="s">
        <v>11</v>
      </c>
      <c r="D1065" s="83" t="str">
        <f>Tabla8[[#This Row],[Numero Documento]]&amp;Tabla8[[#This Row],[PROG]]&amp;LEFT(Tabla8[[#This Row],[Tipo Empleado]],3)</f>
        <v>0011157421611FIJ</v>
      </c>
      <c r="E1065" s="82" t="s">
        <v>734</v>
      </c>
      <c r="F1065" s="58" t="s">
        <v>735</v>
      </c>
      <c r="G1065" s="82" t="s">
        <v>2543</v>
      </c>
      <c r="H1065" s="82" t="s">
        <v>686</v>
      </c>
      <c r="I1065" s="59" t="s">
        <v>1417</v>
      </c>
      <c r="J1065" s="58" t="s">
        <v>2538</v>
      </c>
      <c r="K1065" s="85" t="str">
        <f t="shared" si="16"/>
        <v>F</v>
      </c>
      <c r="L1065">
        <v>352</v>
      </c>
    </row>
    <row r="1066" spans="1:12">
      <c r="A1066" s="77" t="s">
        <v>1276</v>
      </c>
      <c r="B1066" s="83" t="str">
        <f>_xlfn.XLOOKUP(Tabla8[[#This Row],[Codigo Area Liquidacion]],TBLAREA[PLANTA],TBLAREA[PROG])</f>
        <v>11</v>
      </c>
      <c r="C1066" s="58" t="s">
        <v>11</v>
      </c>
      <c r="D1066" s="83" t="str">
        <f>Tabla8[[#This Row],[Numero Documento]]&amp;Tabla8[[#This Row],[PROG]]&amp;LEFT(Tabla8[[#This Row],[Tipo Empleado]],3)</f>
        <v>0011157902511FIJ</v>
      </c>
      <c r="E1066" s="82" t="s">
        <v>690</v>
      </c>
      <c r="F1066" s="58" t="s">
        <v>691</v>
      </c>
      <c r="G1066" s="82" t="s">
        <v>2543</v>
      </c>
      <c r="H1066" s="82" t="s">
        <v>686</v>
      </c>
      <c r="I1066" s="59" t="s">
        <v>1417</v>
      </c>
      <c r="J1066" s="58" t="s">
        <v>2537</v>
      </c>
      <c r="K1066" s="85" t="str">
        <f t="shared" si="16"/>
        <v>M</v>
      </c>
      <c r="L1066">
        <v>353</v>
      </c>
    </row>
    <row r="1067" spans="1:12">
      <c r="A1067" s="77" t="s">
        <v>1299</v>
      </c>
      <c r="B1067" s="83" t="str">
        <f>_xlfn.XLOOKUP(Tabla8[[#This Row],[Codigo Area Liquidacion]],TBLAREA[PLANTA],TBLAREA[PROG])</f>
        <v>11</v>
      </c>
      <c r="C1067" s="58" t="s">
        <v>11</v>
      </c>
      <c r="D1067" s="83" t="str">
        <f>Tabla8[[#This Row],[Numero Documento]]&amp;Tabla8[[#This Row],[PROG]]&amp;LEFT(Tabla8[[#This Row],[Tipo Empleado]],3)</f>
        <v>0011188552111FIJ</v>
      </c>
      <c r="E1067" s="82" t="s">
        <v>729</v>
      </c>
      <c r="F1067" s="58" t="s">
        <v>60</v>
      </c>
      <c r="G1067" s="82" t="s">
        <v>2543</v>
      </c>
      <c r="H1067" s="82" t="s">
        <v>686</v>
      </c>
      <c r="I1067" s="59" t="s">
        <v>1417</v>
      </c>
      <c r="J1067" s="58" t="s">
        <v>2538</v>
      </c>
      <c r="K1067" s="85" t="str">
        <f t="shared" si="16"/>
        <v>F</v>
      </c>
      <c r="L1067">
        <v>365</v>
      </c>
    </row>
    <row r="1068" spans="1:12">
      <c r="A1068" s="77" t="s">
        <v>2052</v>
      </c>
      <c r="B1068" s="83" t="str">
        <f>_xlfn.XLOOKUP(Tabla8[[#This Row],[Codigo Area Liquidacion]],TBLAREA[PLANTA],TBLAREA[PROG])</f>
        <v>11</v>
      </c>
      <c r="C1068" s="58" t="s">
        <v>11</v>
      </c>
      <c r="D1068" s="83" t="str">
        <f>Tabla8[[#This Row],[Numero Documento]]&amp;Tabla8[[#This Row],[PROG]]&amp;LEFT(Tabla8[[#This Row],[Tipo Empleado]],3)</f>
        <v>0011240047811FIJ</v>
      </c>
      <c r="E1068" s="82" t="s">
        <v>987</v>
      </c>
      <c r="F1068" s="58" t="s">
        <v>132</v>
      </c>
      <c r="G1068" s="82" t="s">
        <v>2543</v>
      </c>
      <c r="H1068" s="82" t="s">
        <v>686</v>
      </c>
      <c r="I1068" s="59" t="s">
        <v>1417</v>
      </c>
      <c r="J1068" s="58" t="s">
        <v>2537</v>
      </c>
      <c r="K1068" s="85" t="str">
        <f t="shared" si="16"/>
        <v>M</v>
      </c>
      <c r="L1068">
        <v>374</v>
      </c>
    </row>
    <row r="1069" spans="1:12">
      <c r="A1069" s="77" t="s">
        <v>2106</v>
      </c>
      <c r="B1069" s="83" t="str">
        <f>_xlfn.XLOOKUP(Tabla8[[#This Row],[Codigo Area Liquidacion]],TBLAREA[PLANTA],TBLAREA[PROG])</f>
        <v>11</v>
      </c>
      <c r="C1069" s="58" t="s">
        <v>11</v>
      </c>
      <c r="D1069" s="83" t="str">
        <f>Tabla8[[#This Row],[Numero Documento]]&amp;Tabla8[[#This Row],[PROG]]&amp;LEFT(Tabla8[[#This Row],[Tipo Empleado]],3)</f>
        <v>0011294002811FIJ</v>
      </c>
      <c r="E1069" s="82" t="s">
        <v>715</v>
      </c>
      <c r="F1069" s="58" t="s">
        <v>8</v>
      </c>
      <c r="G1069" s="82" t="s">
        <v>2543</v>
      </c>
      <c r="H1069" s="82" t="s">
        <v>686</v>
      </c>
      <c r="I1069" s="59" t="s">
        <v>1417</v>
      </c>
      <c r="J1069" s="58" t="s">
        <v>2538</v>
      </c>
      <c r="K1069" s="85" t="str">
        <f t="shared" si="16"/>
        <v>F</v>
      </c>
      <c r="L1069">
        <v>392</v>
      </c>
    </row>
    <row r="1070" spans="1:12">
      <c r="A1070" s="77" t="s">
        <v>2126</v>
      </c>
      <c r="B1070" s="83" t="str">
        <f>_xlfn.XLOOKUP(Tabla8[[#This Row],[Codigo Area Liquidacion]],TBLAREA[PLANTA],TBLAREA[PROG])</f>
        <v>11</v>
      </c>
      <c r="C1070" s="58" t="s">
        <v>11</v>
      </c>
      <c r="D1070" s="83" t="str">
        <f>Tabla8[[#This Row],[Numero Documento]]&amp;Tabla8[[#This Row],[PROG]]&amp;LEFT(Tabla8[[#This Row],[Tipo Empleado]],3)</f>
        <v>0011388413411FIJ</v>
      </c>
      <c r="E1070" s="82" t="s">
        <v>2548</v>
      </c>
      <c r="F1070" s="58" t="s">
        <v>27</v>
      </c>
      <c r="G1070" s="82" t="s">
        <v>2543</v>
      </c>
      <c r="H1070" s="82" t="s">
        <v>686</v>
      </c>
      <c r="I1070" s="59" t="s">
        <v>1417</v>
      </c>
      <c r="J1070" s="58" t="s">
        <v>2537</v>
      </c>
      <c r="K1070" s="85" t="str">
        <f t="shared" si="16"/>
        <v>M</v>
      </c>
      <c r="L1070">
        <v>412</v>
      </c>
    </row>
    <row r="1071" spans="1:12">
      <c r="A1071" s="77" t="s">
        <v>2084</v>
      </c>
      <c r="B1071" s="83" t="str">
        <f>_xlfn.XLOOKUP(Tabla8[[#This Row],[Codigo Area Liquidacion]],TBLAREA[PLANTA],TBLAREA[PROG])</f>
        <v>11</v>
      </c>
      <c r="C1071" s="58" t="s">
        <v>11</v>
      </c>
      <c r="D1071" s="83" t="str">
        <f>Tabla8[[#This Row],[Numero Documento]]&amp;Tabla8[[#This Row],[PROG]]&amp;LEFT(Tabla8[[#This Row],[Tipo Empleado]],3)</f>
        <v>0011400697611FIJ</v>
      </c>
      <c r="E1071" s="82" t="s">
        <v>707</v>
      </c>
      <c r="F1071" s="58" t="s">
        <v>22</v>
      </c>
      <c r="G1071" s="82" t="s">
        <v>2543</v>
      </c>
      <c r="H1071" s="82" t="s">
        <v>686</v>
      </c>
      <c r="I1071" s="59" t="s">
        <v>1417</v>
      </c>
      <c r="J1071" s="58" t="s">
        <v>2537</v>
      </c>
      <c r="K1071" s="85" t="str">
        <f t="shared" si="16"/>
        <v>M</v>
      </c>
      <c r="L1071">
        <v>413</v>
      </c>
    </row>
    <row r="1072" spans="1:12">
      <c r="A1072" s="77" t="s">
        <v>2058</v>
      </c>
      <c r="B1072" s="83" t="str">
        <f>_xlfn.XLOOKUP(Tabla8[[#This Row],[Codigo Area Liquidacion]],TBLAREA[PLANTA],TBLAREA[PROG])</f>
        <v>11</v>
      </c>
      <c r="C1072" s="58" t="s">
        <v>11</v>
      </c>
      <c r="D1072" s="83" t="str">
        <f>Tabla8[[#This Row],[Numero Documento]]&amp;Tabla8[[#This Row],[PROG]]&amp;LEFT(Tabla8[[#This Row],[Tipo Empleado]],3)</f>
        <v>0011407005511FIJ</v>
      </c>
      <c r="E1072" s="82" t="s">
        <v>1634</v>
      </c>
      <c r="F1072" s="58" t="s">
        <v>2629</v>
      </c>
      <c r="G1072" s="82" t="s">
        <v>2543</v>
      </c>
      <c r="H1072" s="82" t="s">
        <v>686</v>
      </c>
      <c r="I1072" s="59" t="s">
        <v>1417</v>
      </c>
      <c r="J1072" s="58" t="s">
        <v>2538</v>
      </c>
      <c r="K1072" s="85" t="str">
        <f t="shared" si="16"/>
        <v>F</v>
      </c>
      <c r="L1072">
        <v>415</v>
      </c>
    </row>
    <row r="1073" spans="1:12">
      <c r="A1073" s="77" t="s">
        <v>2181</v>
      </c>
      <c r="B1073" s="83" t="str">
        <f>_xlfn.XLOOKUP(Tabla8[[#This Row],[Codigo Area Liquidacion]],TBLAREA[PLANTA],TBLAREA[PROG])</f>
        <v>11</v>
      </c>
      <c r="C1073" s="58" t="s">
        <v>11</v>
      </c>
      <c r="D1073" s="83" t="str">
        <f>Tabla8[[#This Row],[Numero Documento]]&amp;Tabla8[[#This Row],[PROG]]&amp;LEFT(Tabla8[[#This Row],[Tipo Empleado]],3)</f>
        <v>0011410010011FIJ</v>
      </c>
      <c r="E1073" s="82" t="s">
        <v>749</v>
      </c>
      <c r="F1073" s="58" t="s">
        <v>750</v>
      </c>
      <c r="G1073" s="82" t="s">
        <v>2543</v>
      </c>
      <c r="H1073" s="82" t="s">
        <v>686</v>
      </c>
      <c r="I1073" s="59" t="s">
        <v>1417</v>
      </c>
      <c r="J1073" s="58" t="s">
        <v>2537</v>
      </c>
      <c r="K1073" s="85" t="str">
        <f t="shared" si="16"/>
        <v>M</v>
      </c>
      <c r="L1073">
        <v>416</v>
      </c>
    </row>
    <row r="1074" spans="1:12">
      <c r="A1074" s="77" t="s">
        <v>2161</v>
      </c>
      <c r="B1074" s="83" t="str">
        <f>_xlfn.XLOOKUP(Tabla8[[#This Row],[Codigo Area Liquidacion]],TBLAREA[PLANTA],TBLAREA[PROG])</f>
        <v>11</v>
      </c>
      <c r="C1074" s="58" t="s">
        <v>11</v>
      </c>
      <c r="D1074" s="83" t="str">
        <f>Tabla8[[#This Row],[Numero Documento]]&amp;Tabla8[[#This Row],[PROG]]&amp;LEFT(Tabla8[[#This Row],[Tipo Empleado]],3)</f>
        <v>0011523087211FIJ</v>
      </c>
      <c r="E1074" s="82" t="s">
        <v>737</v>
      </c>
      <c r="F1074" s="58" t="s">
        <v>60</v>
      </c>
      <c r="G1074" s="82" t="s">
        <v>2543</v>
      </c>
      <c r="H1074" s="82" t="s">
        <v>686</v>
      </c>
      <c r="I1074" s="59" t="s">
        <v>1417</v>
      </c>
      <c r="J1074" s="58" t="s">
        <v>2538</v>
      </c>
      <c r="K1074" s="85" t="str">
        <f t="shared" si="16"/>
        <v>F</v>
      </c>
      <c r="L1074">
        <v>442</v>
      </c>
    </row>
    <row r="1075" spans="1:12">
      <c r="A1075" s="77" t="s">
        <v>2776</v>
      </c>
      <c r="B1075" s="83" t="str">
        <f>_xlfn.XLOOKUP(Tabla8[[#This Row],[Codigo Area Liquidacion]],TBLAREA[PLANTA],TBLAREA[PROG])</f>
        <v>11</v>
      </c>
      <c r="C1075" s="58" t="s">
        <v>11</v>
      </c>
      <c r="D1075" s="83" t="str">
        <f>Tabla8[[#This Row],[Numero Documento]]&amp;Tabla8[[#This Row],[PROG]]&amp;LEFT(Tabla8[[#This Row],[Tipo Empleado]],3)</f>
        <v>0011549616811FIJ</v>
      </c>
      <c r="E1075" s="82" t="s">
        <v>2775</v>
      </c>
      <c r="F1075" s="58" t="s">
        <v>22</v>
      </c>
      <c r="G1075" s="82" t="s">
        <v>2543</v>
      </c>
      <c r="H1075" s="82" t="s">
        <v>686</v>
      </c>
      <c r="I1075" s="59" t="s">
        <v>1417</v>
      </c>
      <c r="J1075" s="58" t="s">
        <v>2537</v>
      </c>
      <c r="K1075" s="85" t="str">
        <f t="shared" si="16"/>
        <v>M</v>
      </c>
      <c r="L1075">
        <v>449</v>
      </c>
    </row>
    <row r="1076" spans="1:12">
      <c r="A1076" s="77" t="s">
        <v>2652</v>
      </c>
      <c r="B1076" s="83" t="str">
        <f>_xlfn.XLOOKUP(Tabla8[[#This Row],[Codigo Area Liquidacion]],TBLAREA[PLANTA],TBLAREA[PROG])</f>
        <v>01</v>
      </c>
      <c r="C1076" s="58" t="s">
        <v>2464</v>
      </c>
      <c r="D1076" s="83" t="str">
        <f>Tabla8[[#This Row],[Numero Documento]]&amp;Tabla8[[#This Row],[PROG]]&amp;LEFT(Tabla8[[#This Row],[Tipo Empleado]],3)</f>
        <v>0011568925901EMP</v>
      </c>
      <c r="E1076" s="82" t="s">
        <v>2622</v>
      </c>
      <c r="F1076" s="58" t="s">
        <v>2623</v>
      </c>
      <c r="G1076" s="82" t="s">
        <v>2535</v>
      </c>
      <c r="H1076" s="82" t="s">
        <v>686</v>
      </c>
      <c r="I1076" s="59" t="s">
        <v>1417</v>
      </c>
      <c r="J1076" s="58" t="s">
        <v>2538</v>
      </c>
      <c r="K1076" s="85" t="str">
        <f t="shared" si="16"/>
        <v>F</v>
      </c>
      <c r="L1076">
        <v>453</v>
      </c>
    </row>
    <row r="1077" spans="1:12">
      <c r="A1077" s="77" t="s">
        <v>2774</v>
      </c>
      <c r="B1077" s="83" t="str">
        <f>_xlfn.XLOOKUP(Tabla8[[#This Row],[Codigo Area Liquidacion]],TBLAREA[PLANTA],TBLAREA[PROG])</f>
        <v>11</v>
      </c>
      <c r="C1077" s="58" t="s">
        <v>11</v>
      </c>
      <c r="D1077" s="83" t="str">
        <f>Tabla8[[#This Row],[Numero Documento]]&amp;Tabla8[[#This Row],[PROG]]&amp;LEFT(Tabla8[[#This Row],[Tipo Empleado]],3)</f>
        <v>0011600180111FIJ</v>
      </c>
      <c r="E1077" s="82" t="s">
        <v>2773</v>
      </c>
      <c r="F1077" s="58" t="s">
        <v>395</v>
      </c>
      <c r="G1077" s="82" t="s">
        <v>2543</v>
      </c>
      <c r="H1077" s="82" t="s">
        <v>686</v>
      </c>
      <c r="I1077" s="59" t="s">
        <v>1417</v>
      </c>
      <c r="J1077" s="58" t="s">
        <v>2537</v>
      </c>
      <c r="K1077" s="85" t="str">
        <f t="shared" si="16"/>
        <v>M</v>
      </c>
      <c r="L1077">
        <v>457</v>
      </c>
    </row>
    <row r="1078" spans="1:12">
      <c r="A1078" s="77" t="s">
        <v>2303</v>
      </c>
      <c r="B1078" s="83" t="str">
        <f>_xlfn.XLOOKUP(Tabla8[[#This Row],[Codigo Area Liquidacion]],TBLAREA[PLANTA],TBLAREA[PROG])</f>
        <v>01</v>
      </c>
      <c r="C1078" s="58" t="s">
        <v>2464</v>
      </c>
      <c r="D1078" s="83" t="str">
        <f>Tabla8[[#This Row],[Numero Documento]]&amp;Tabla8[[#This Row],[PROG]]&amp;LEFT(Tabla8[[#This Row],[Tipo Empleado]],3)</f>
        <v>0011651409201EMP</v>
      </c>
      <c r="E1078" s="82" t="s">
        <v>879</v>
      </c>
      <c r="F1078" s="58" t="s">
        <v>880</v>
      </c>
      <c r="G1078" s="82" t="s">
        <v>2535</v>
      </c>
      <c r="H1078" s="82" t="s">
        <v>686</v>
      </c>
      <c r="I1078" s="59" t="s">
        <v>1417</v>
      </c>
      <c r="J1078" s="58" t="s">
        <v>2537</v>
      </c>
      <c r="K1078" s="85" t="str">
        <f t="shared" si="16"/>
        <v>M</v>
      </c>
      <c r="L1078">
        <v>470</v>
      </c>
    </row>
    <row r="1079" spans="1:12">
      <c r="A1079" s="77" t="s">
        <v>2112</v>
      </c>
      <c r="B1079" s="83" t="str">
        <f>_xlfn.XLOOKUP(Tabla8[[#This Row],[Codigo Area Liquidacion]],TBLAREA[PLANTA],TBLAREA[PROG])</f>
        <v>11</v>
      </c>
      <c r="C1079" s="58" t="s">
        <v>11</v>
      </c>
      <c r="D1079" s="83" t="str">
        <f>Tabla8[[#This Row],[Numero Documento]]&amp;Tabla8[[#This Row],[PROG]]&amp;LEFT(Tabla8[[#This Row],[Tipo Empleado]],3)</f>
        <v>0011682100011FIJ</v>
      </c>
      <c r="E1079" s="82" t="s">
        <v>717</v>
      </c>
      <c r="F1079" s="58" t="s">
        <v>8</v>
      </c>
      <c r="G1079" s="82" t="s">
        <v>2543</v>
      </c>
      <c r="H1079" s="82" t="s">
        <v>686</v>
      </c>
      <c r="I1079" s="59" t="s">
        <v>1417</v>
      </c>
      <c r="J1079" s="58" t="s">
        <v>2538</v>
      </c>
      <c r="K1079" s="85" t="str">
        <f t="shared" si="16"/>
        <v>F</v>
      </c>
      <c r="L1079">
        <v>480</v>
      </c>
    </row>
    <row r="1080" spans="1:12">
      <c r="A1080" s="77" t="s">
        <v>2780</v>
      </c>
      <c r="B1080" s="83" t="str">
        <f>_xlfn.XLOOKUP(Tabla8[[#This Row],[Codigo Area Liquidacion]],TBLAREA[PLANTA],TBLAREA[PROG])</f>
        <v>11</v>
      </c>
      <c r="C1080" s="58" t="s">
        <v>11</v>
      </c>
      <c r="D1080" s="83" t="str">
        <f>Tabla8[[#This Row],[Numero Documento]]&amp;Tabla8[[#This Row],[PROG]]&amp;LEFT(Tabla8[[#This Row],[Tipo Empleado]],3)</f>
        <v>0020066608911FIJ</v>
      </c>
      <c r="E1080" s="82" t="s">
        <v>2779</v>
      </c>
      <c r="F1080" s="58" t="s">
        <v>8</v>
      </c>
      <c r="G1080" s="82" t="s">
        <v>2543</v>
      </c>
      <c r="H1080" s="82" t="s">
        <v>686</v>
      </c>
      <c r="I1080" s="59" t="s">
        <v>1417</v>
      </c>
      <c r="J1080" s="58" t="s">
        <v>2537</v>
      </c>
      <c r="K1080" s="85" t="str">
        <f t="shared" si="16"/>
        <v>M</v>
      </c>
      <c r="L1080">
        <v>575</v>
      </c>
    </row>
    <row r="1081" spans="1:12">
      <c r="A1081" s="77" t="s">
        <v>2189</v>
      </c>
      <c r="B1081" s="83" t="str">
        <f>_xlfn.XLOOKUP(Tabla8[[#This Row],[Codigo Area Liquidacion]],TBLAREA[PLANTA],TBLAREA[PROG])</f>
        <v>11</v>
      </c>
      <c r="C1081" s="58" t="s">
        <v>11</v>
      </c>
      <c r="D1081" s="83" t="str">
        <f>Tabla8[[#This Row],[Numero Documento]]&amp;Tabla8[[#This Row],[PROG]]&amp;LEFT(Tabla8[[#This Row],[Tipo Empleado]],3)</f>
        <v>0030062432711FIJ</v>
      </c>
      <c r="E1081" s="82" t="s">
        <v>758</v>
      </c>
      <c r="F1081" s="58" t="s">
        <v>8</v>
      </c>
      <c r="G1081" s="82" t="s">
        <v>2543</v>
      </c>
      <c r="H1081" s="82" t="s">
        <v>686</v>
      </c>
      <c r="I1081" s="59" t="s">
        <v>1417</v>
      </c>
      <c r="J1081" s="58" t="s">
        <v>2538</v>
      </c>
      <c r="K1081" s="85" t="str">
        <f t="shared" si="16"/>
        <v>F</v>
      </c>
      <c r="L1081">
        <v>585</v>
      </c>
    </row>
    <row r="1082" spans="1:12">
      <c r="A1082" s="77" t="s">
        <v>2082</v>
      </c>
      <c r="B1082" s="83" t="str">
        <f>_xlfn.XLOOKUP(Tabla8[[#This Row],[Codigo Area Liquidacion]],TBLAREA[PLANTA],TBLAREA[PROG])</f>
        <v>11</v>
      </c>
      <c r="C1082" s="58" t="s">
        <v>11</v>
      </c>
      <c r="D1082" s="83" t="str">
        <f>Tabla8[[#This Row],[Numero Documento]]&amp;Tabla8[[#This Row],[PROG]]&amp;LEFT(Tabla8[[#This Row],[Tipo Empleado]],3)</f>
        <v>0100077766211FIJ</v>
      </c>
      <c r="E1082" s="82" t="s">
        <v>1055</v>
      </c>
      <c r="F1082" s="58" t="s">
        <v>564</v>
      </c>
      <c r="G1082" s="82" t="s">
        <v>2543</v>
      </c>
      <c r="H1082" s="82" t="s">
        <v>686</v>
      </c>
      <c r="I1082" s="59" t="s">
        <v>1417</v>
      </c>
      <c r="J1082" s="58" t="s">
        <v>2537</v>
      </c>
      <c r="K1082" s="85" t="str">
        <f t="shared" si="16"/>
        <v>M</v>
      </c>
      <c r="L1082">
        <v>599</v>
      </c>
    </row>
    <row r="1083" spans="1:12">
      <c r="A1083" s="77" t="s">
        <v>2168</v>
      </c>
      <c r="B1083" s="83" t="str">
        <f>_xlfn.XLOOKUP(Tabla8[[#This Row],[Codigo Area Liquidacion]],TBLAREA[PLANTA],TBLAREA[PROG])</f>
        <v>11</v>
      </c>
      <c r="C1083" s="58" t="s">
        <v>11</v>
      </c>
      <c r="D1083" s="83" t="str">
        <f>Tabla8[[#This Row],[Numero Documento]]&amp;Tabla8[[#This Row],[PROG]]&amp;LEFT(Tabla8[[#This Row],[Tipo Empleado]],3)</f>
        <v>0120029012811FIJ</v>
      </c>
      <c r="E1083" s="82" t="s">
        <v>746</v>
      </c>
      <c r="F1083" s="58" t="s">
        <v>60</v>
      </c>
      <c r="G1083" s="82" t="s">
        <v>2543</v>
      </c>
      <c r="H1083" s="82" t="s">
        <v>686</v>
      </c>
      <c r="I1083" s="59" t="s">
        <v>1417</v>
      </c>
      <c r="J1083" s="58" t="s">
        <v>2538</v>
      </c>
      <c r="K1083" s="85" t="str">
        <f t="shared" si="16"/>
        <v>F</v>
      </c>
      <c r="L1083">
        <v>622</v>
      </c>
    </row>
    <row r="1084" spans="1:12">
      <c r="A1084" s="77" t="s">
        <v>2122</v>
      </c>
      <c r="B1084" s="83" t="str">
        <f>_xlfn.XLOOKUP(Tabla8[[#This Row],[Codigo Area Liquidacion]],TBLAREA[PLANTA],TBLAREA[PROG])</f>
        <v>11</v>
      </c>
      <c r="C1084" s="58" t="s">
        <v>11</v>
      </c>
      <c r="D1084" s="83" t="str">
        <f>Tabla8[[#This Row],[Numero Documento]]&amp;Tabla8[[#This Row],[PROG]]&amp;LEFT(Tabla8[[#This Row],[Tipo Empleado]],3)</f>
        <v>0120090714311FIJ</v>
      </c>
      <c r="E1084" s="82" t="s">
        <v>720</v>
      </c>
      <c r="F1084" s="58" t="s">
        <v>721</v>
      </c>
      <c r="G1084" s="82" t="s">
        <v>2543</v>
      </c>
      <c r="H1084" s="82" t="s">
        <v>686</v>
      </c>
      <c r="I1084" s="59" t="s">
        <v>1417</v>
      </c>
      <c r="J1084" s="58" t="s">
        <v>2537</v>
      </c>
      <c r="K1084" s="85" t="str">
        <f t="shared" si="16"/>
        <v>M</v>
      </c>
      <c r="L1084">
        <v>628</v>
      </c>
    </row>
    <row r="1085" spans="1:12">
      <c r="A1085" s="77" t="s">
        <v>2067</v>
      </c>
      <c r="B1085" s="83" t="str">
        <f>_xlfn.XLOOKUP(Tabla8[[#This Row],[Codigo Area Liquidacion]],TBLAREA[PLANTA],TBLAREA[PROG])</f>
        <v>11</v>
      </c>
      <c r="C1085" s="58" t="s">
        <v>11</v>
      </c>
      <c r="D1085" s="83" t="str">
        <f>Tabla8[[#This Row],[Numero Documento]]&amp;Tabla8[[#This Row],[PROG]]&amp;LEFT(Tabla8[[#This Row],[Tipo Empleado]],3)</f>
        <v>0170012140111FIJ</v>
      </c>
      <c r="E1085" s="82" t="s">
        <v>698</v>
      </c>
      <c r="F1085" s="58" t="s">
        <v>8</v>
      </c>
      <c r="G1085" s="82" t="s">
        <v>2543</v>
      </c>
      <c r="H1085" s="82" t="s">
        <v>686</v>
      </c>
      <c r="I1085" s="59" t="s">
        <v>1417</v>
      </c>
      <c r="J1085" s="58" t="s">
        <v>2537</v>
      </c>
      <c r="K1085" s="85" t="str">
        <f t="shared" si="16"/>
        <v>M</v>
      </c>
      <c r="L1085">
        <v>655</v>
      </c>
    </row>
    <row r="1086" spans="1:12">
      <c r="A1086" s="77" t="s">
        <v>2188</v>
      </c>
      <c r="B1086" s="83" t="str">
        <f>_xlfn.XLOOKUP(Tabla8[[#This Row],[Codigo Area Liquidacion]],TBLAREA[PLANTA],TBLAREA[PROG])</f>
        <v>11</v>
      </c>
      <c r="C1086" s="58" t="s">
        <v>11</v>
      </c>
      <c r="D1086" s="83" t="str">
        <f>Tabla8[[#This Row],[Numero Documento]]&amp;Tabla8[[#This Row],[PROG]]&amp;LEFT(Tabla8[[#This Row],[Tipo Empleado]],3)</f>
        <v>0310004038911FIJ</v>
      </c>
      <c r="E1086" s="82" t="s">
        <v>756</v>
      </c>
      <c r="F1086" s="58" t="s">
        <v>757</v>
      </c>
      <c r="G1086" s="82" t="s">
        <v>2543</v>
      </c>
      <c r="H1086" s="82" t="s">
        <v>686</v>
      </c>
      <c r="I1086" s="59" t="s">
        <v>1417</v>
      </c>
      <c r="J1086" s="58" t="s">
        <v>2537</v>
      </c>
      <c r="K1086" s="85" t="str">
        <f t="shared" si="16"/>
        <v>M</v>
      </c>
      <c r="L1086">
        <v>705</v>
      </c>
    </row>
    <row r="1087" spans="1:12">
      <c r="A1087" s="77" t="s">
        <v>1281</v>
      </c>
      <c r="B1087" s="83" t="str">
        <f>_xlfn.XLOOKUP(Tabla8[[#This Row],[Codigo Area Liquidacion]],TBLAREA[PLANTA],TBLAREA[PROG])</f>
        <v>11</v>
      </c>
      <c r="C1087" s="58" t="s">
        <v>11</v>
      </c>
      <c r="D1087" s="83" t="str">
        <f>Tabla8[[#This Row],[Numero Documento]]&amp;Tabla8[[#This Row],[PROG]]&amp;LEFT(Tabla8[[#This Row],[Tipo Empleado]],3)</f>
        <v>0520006813711FIJ</v>
      </c>
      <c r="E1087" s="82" t="s">
        <v>693</v>
      </c>
      <c r="F1087" s="58" t="s">
        <v>694</v>
      </c>
      <c r="G1087" s="82" t="s">
        <v>2543</v>
      </c>
      <c r="H1087" s="82" t="s">
        <v>686</v>
      </c>
      <c r="I1087" s="59" t="s">
        <v>1417</v>
      </c>
      <c r="J1087" s="58" t="s">
        <v>2537</v>
      </c>
      <c r="K1087" s="85" t="str">
        <f t="shared" si="16"/>
        <v>M</v>
      </c>
      <c r="L1087">
        <v>883</v>
      </c>
    </row>
    <row r="1088" spans="1:12">
      <c r="A1088" s="77" t="s">
        <v>1283</v>
      </c>
      <c r="B1088" s="83" t="str">
        <f>_xlfn.XLOOKUP(Tabla8[[#This Row],[Codigo Area Liquidacion]],TBLAREA[PLANTA],TBLAREA[PROG])</f>
        <v>11</v>
      </c>
      <c r="C1088" s="58" t="s">
        <v>11</v>
      </c>
      <c r="D1088" s="83" t="str">
        <f>Tabla8[[#This Row],[Numero Documento]]&amp;Tabla8[[#This Row],[PROG]]&amp;LEFT(Tabla8[[#This Row],[Tipo Empleado]],3)</f>
        <v>0560099419711FIJ</v>
      </c>
      <c r="E1088" s="82" t="s">
        <v>695</v>
      </c>
      <c r="F1088" s="58" t="s">
        <v>22</v>
      </c>
      <c r="G1088" s="82" t="s">
        <v>2543</v>
      </c>
      <c r="H1088" s="82" t="s">
        <v>686</v>
      </c>
      <c r="I1088" s="59" t="s">
        <v>1417</v>
      </c>
      <c r="J1088" s="58" t="s">
        <v>2537</v>
      </c>
      <c r="K1088" s="85" t="str">
        <f t="shared" si="16"/>
        <v>M</v>
      </c>
      <c r="L1088">
        <v>903</v>
      </c>
    </row>
    <row r="1089" spans="1:12">
      <c r="A1089" s="77" t="s">
        <v>2077</v>
      </c>
      <c r="B1089" s="83" t="str">
        <f>_xlfn.XLOOKUP(Tabla8[[#This Row],[Codigo Area Liquidacion]],TBLAREA[PLANTA],TBLAREA[PROG])</f>
        <v>11</v>
      </c>
      <c r="C1089" s="58" t="s">
        <v>11</v>
      </c>
      <c r="D1089" s="83" t="str">
        <f>Tabla8[[#This Row],[Numero Documento]]&amp;Tabla8[[#This Row],[PROG]]&amp;LEFT(Tabla8[[#This Row],[Tipo Empleado]],3)</f>
        <v>0590015383311FIJ</v>
      </c>
      <c r="E1089" s="82" t="s">
        <v>1032</v>
      </c>
      <c r="F1089" s="58" t="s">
        <v>27</v>
      </c>
      <c r="G1089" s="82" t="s">
        <v>2543</v>
      </c>
      <c r="H1089" s="82" t="s">
        <v>686</v>
      </c>
      <c r="I1089" s="59" t="s">
        <v>1417</v>
      </c>
      <c r="J1089" s="58" t="s">
        <v>2537</v>
      </c>
      <c r="K1089" s="85" t="str">
        <f t="shared" si="16"/>
        <v>M</v>
      </c>
      <c r="L1089">
        <v>909</v>
      </c>
    </row>
    <row r="1090" spans="1:12">
      <c r="A1090" s="77" t="s">
        <v>2079</v>
      </c>
      <c r="B1090" s="83" t="str">
        <f>_xlfn.XLOOKUP(Tabla8[[#This Row],[Codigo Area Liquidacion]],TBLAREA[PLANTA],TBLAREA[PROG])</f>
        <v>11</v>
      </c>
      <c r="C1090" s="58" t="s">
        <v>11</v>
      </c>
      <c r="D1090" s="83" t="str">
        <f>Tabla8[[#This Row],[Numero Documento]]&amp;Tabla8[[#This Row],[PROG]]&amp;LEFT(Tabla8[[#This Row],[Tipo Empleado]],3)</f>
        <v>0680013834611FIJ</v>
      </c>
      <c r="E1090" s="82" t="s">
        <v>703</v>
      </c>
      <c r="F1090" s="58" t="s">
        <v>8</v>
      </c>
      <c r="G1090" s="82" t="s">
        <v>2543</v>
      </c>
      <c r="H1090" s="82" t="s">
        <v>686</v>
      </c>
      <c r="I1090" s="59" t="s">
        <v>1417</v>
      </c>
      <c r="J1090" s="58" t="s">
        <v>2538</v>
      </c>
      <c r="K1090" s="85" t="str">
        <f t="shared" si="16"/>
        <v>F</v>
      </c>
      <c r="L1090">
        <v>916</v>
      </c>
    </row>
    <row r="1091" spans="1:12">
      <c r="A1091" s="77" t="s">
        <v>1301</v>
      </c>
      <c r="B1091" s="83" t="str">
        <f>_xlfn.XLOOKUP(Tabla8[[#This Row],[Codigo Area Liquidacion]],TBLAREA[PLANTA],TBLAREA[PROG])</f>
        <v>11</v>
      </c>
      <c r="C1091" s="58" t="s">
        <v>11</v>
      </c>
      <c r="D1091" s="83" t="str">
        <f>Tabla8[[#This Row],[Numero Documento]]&amp;Tabla8[[#This Row],[PROG]]&amp;LEFT(Tabla8[[#This Row],[Tipo Empleado]],3)</f>
        <v>0750008354311FIJ</v>
      </c>
      <c r="E1091" s="82" t="s">
        <v>730</v>
      </c>
      <c r="F1091" s="58" t="s">
        <v>60</v>
      </c>
      <c r="G1091" s="82" t="s">
        <v>2543</v>
      </c>
      <c r="H1091" s="82" t="s">
        <v>686</v>
      </c>
      <c r="I1091" s="59" t="s">
        <v>1417</v>
      </c>
      <c r="J1091" s="58" t="s">
        <v>2538</v>
      </c>
      <c r="K1091" s="85" t="str">
        <f t="shared" si="16"/>
        <v>F</v>
      </c>
      <c r="L1091">
        <v>929</v>
      </c>
    </row>
    <row r="1092" spans="1:12">
      <c r="A1092" s="77" t="s">
        <v>1289</v>
      </c>
      <c r="B1092" s="83" t="str">
        <f>_xlfn.XLOOKUP(Tabla8[[#This Row],[Codigo Area Liquidacion]],TBLAREA[PLANTA],TBLAREA[PROG])</f>
        <v>11</v>
      </c>
      <c r="C1092" s="58" t="s">
        <v>11</v>
      </c>
      <c r="D1092" s="83" t="str">
        <f>Tabla8[[#This Row],[Numero Documento]]&amp;Tabla8[[#This Row],[PROG]]&amp;LEFT(Tabla8[[#This Row],[Tipo Empleado]],3)</f>
        <v>0900012656611FIJ</v>
      </c>
      <c r="E1092" s="82" t="s">
        <v>709</v>
      </c>
      <c r="F1092" s="58" t="s">
        <v>30</v>
      </c>
      <c r="G1092" s="82" t="s">
        <v>2543</v>
      </c>
      <c r="H1092" s="82" t="s">
        <v>686</v>
      </c>
      <c r="I1092" s="59" t="s">
        <v>1417</v>
      </c>
      <c r="J1092" s="58" t="s">
        <v>2537</v>
      </c>
      <c r="K1092" s="85" t="str">
        <f t="shared" ref="K1092:K1155" si="17">LEFT(J1092,1)</f>
        <v>M</v>
      </c>
      <c r="L1092">
        <v>950</v>
      </c>
    </row>
    <row r="1093" spans="1:12">
      <c r="A1093" s="77" t="s">
        <v>2085</v>
      </c>
      <c r="B1093" s="83" t="str">
        <f>_xlfn.XLOOKUP(Tabla8[[#This Row],[Codigo Area Liquidacion]],TBLAREA[PLANTA],TBLAREA[PROG])</f>
        <v>11</v>
      </c>
      <c r="C1093" s="58" t="s">
        <v>11</v>
      </c>
      <c r="D1093" s="83" t="str">
        <f>Tabla8[[#This Row],[Numero Documento]]&amp;Tabla8[[#This Row],[PROG]]&amp;LEFT(Tabla8[[#This Row],[Tipo Empleado]],3)</f>
        <v>1080009183611FIJ</v>
      </c>
      <c r="E1093" s="82" t="s">
        <v>708</v>
      </c>
      <c r="F1093" s="58" t="s">
        <v>8</v>
      </c>
      <c r="G1093" s="82" t="s">
        <v>2543</v>
      </c>
      <c r="H1093" s="82" t="s">
        <v>686</v>
      </c>
      <c r="I1093" s="59" t="s">
        <v>1417</v>
      </c>
      <c r="J1093" s="58" t="s">
        <v>2538</v>
      </c>
      <c r="K1093" s="85" t="str">
        <f t="shared" si="17"/>
        <v>F</v>
      </c>
      <c r="L1093">
        <v>966</v>
      </c>
    </row>
    <row r="1094" spans="1:12">
      <c r="A1094" s="77" t="s">
        <v>1308</v>
      </c>
      <c r="B1094" s="83" t="str">
        <f>_xlfn.XLOOKUP(Tabla8[[#This Row],[Codigo Area Liquidacion]],TBLAREA[PLANTA],TBLAREA[PROG])</f>
        <v>11</v>
      </c>
      <c r="C1094" s="58" t="s">
        <v>11</v>
      </c>
      <c r="D1094" s="83" t="str">
        <f>Tabla8[[#This Row],[Numero Documento]]&amp;Tabla8[[#This Row],[PROG]]&amp;LEFT(Tabla8[[#This Row],[Tipo Empleado]],3)</f>
        <v>2230014252211FIJ</v>
      </c>
      <c r="E1094" s="82" t="s">
        <v>736</v>
      </c>
      <c r="F1094" s="58" t="s">
        <v>60</v>
      </c>
      <c r="G1094" s="82" t="s">
        <v>2543</v>
      </c>
      <c r="H1094" s="82" t="s">
        <v>686</v>
      </c>
      <c r="I1094" s="59" t="s">
        <v>1417</v>
      </c>
      <c r="J1094" s="58" t="s">
        <v>2538</v>
      </c>
      <c r="K1094" s="85" t="str">
        <f t="shared" si="17"/>
        <v>F</v>
      </c>
      <c r="L1094">
        <v>979</v>
      </c>
    </row>
    <row r="1095" spans="1:12">
      <c r="A1095" s="77" t="s">
        <v>2192</v>
      </c>
      <c r="B1095" s="83" t="str">
        <f>_xlfn.XLOOKUP(Tabla8[[#This Row],[Codigo Area Liquidacion]],TBLAREA[PLANTA],TBLAREA[PROG])</f>
        <v>11</v>
      </c>
      <c r="C1095" s="58" t="s">
        <v>11</v>
      </c>
      <c r="D1095" s="83" t="str">
        <f>Tabla8[[#This Row],[Numero Documento]]&amp;Tabla8[[#This Row],[PROG]]&amp;LEFT(Tabla8[[#This Row],[Tipo Empleado]],3)</f>
        <v>2230083262711FIJ</v>
      </c>
      <c r="E1095" s="82" t="s">
        <v>1641</v>
      </c>
      <c r="F1095" s="58" t="s">
        <v>27</v>
      </c>
      <c r="G1095" s="82" t="s">
        <v>2543</v>
      </c>
      <c r="H1095" s="82" t="s">
        <v>686</v>
      </c>
      <c r="I1095" s="59" t="s">
        <v>1417</v>
      </c>
      <c r="J1095" s="58" t="s">
        <v>2537</v>
      </c>
      <c r="K1095" s="85" t="str">
        <f t="shared" si="17"/>
        <v>M</v>
      </c>
      <c r="L1095">
        <v>994</v>
      </c>
    </row>
    <row r="1096" spans="1:12">
      <c r="A1096" s="77" t="s">
        <v>2164</v>
      </c>
      <c r="B1096" s="83" t="str">
        <f>_xlfn.XLOOKUP(Tabla8[[#This Row],[Codigo Area Liquidacion]],TBLAREA[PLANTA],TBLAREA[PROG])</f>
        <v>11</v>
      </c>
      <c r="C1096" s="58" t="s">
        <v>11</v>
      </c>
      <c r="D1096" s="83" t="str">
        <f>Tabla8[[#This Row],[Numero Documento]]&amp;Tabla8[[#This Row],[PROG]]&amp;LEFT(Tabla8[[#This Row],[Tipo Empleado]],3)</f>
        <v>2230094808411FIJ</v>
      </c>
      <c r="E1096" s="82" t="s">
        <v>742</v>
      </c>
      <c r="F1096" s="58" t="s">
        <v>36</v>
      </c>
      <c r="G1096" s="82" t="s">
        <v>2543</v>
      </c>
      <c r="H1096" s="82" t="s">
        <v>686</v>
      </c>
      <c r="I1096" s="59" t="s">
        <v>1417</v>
      </c>
      <c r="J1096" s="58" t="s">
        <v>2537</v>
      </c>
      <c r="K1096" s="85" t="str">
        <f t="shared" si="17"/>
        <v>M</v>
      </c>
      <c r="L1096">
        <v>996</v>
      </c>
    </row>
    <row r="1097" spans="1:12">
      <c r="A1097" s="77" t="s">
        <v>2772</v>
      </c>
      <c r="B1097" s="83" t="str">
        <f>_xlfn.XLOOKUP(Tabla8[[#This Row],[Codigo Area Liquidacion]],TBLAREA[PLANTA],TBLAREA[PROG])</f>
        <v>11</v>
      </c>
      <c r="C1097" s="58" t="s">
        <v>11</v>
      </c>
      <c r="D1097" s="83" t="str">
        <f>Tabla8[[#This Row],[Numero Documento]]&amp;Tabla8[[#This Row],[PROG]]&amp;LEFT(Tabla8[[#This Row],[Tipo Empleado]],3)</f>
        <v>2240070667111FIJ</v>
      </c>
      <c r="E1097" s="82" t="s">
        <v>2771</v>
      </c>
      <c r="F1097" s="58" t="s">
        <v>675</v>
      </c>
      <c r="G1097" s="82" t="s">
        <v>2543</v>
      </c>
      <c r="H1097" s="82" t="s">
        <v>686</v>
      </c>
      <c r="I1097" s="59" t="s">
        <v>1417</v>
      </c>
      <c r="J1097" s="58" t="s">
        <v>2537</v>
      </c>
      <c r="K1097" s="85" t="str">
        <f t="shared" si="17"/>
        <v>M</v>
      </c>
      <c r="L1097">
        <v>1021</v>
      </c>
    </row>
    <row r="1098" spans="1:12">
      <c r="A1098" s="77" t="s">
        <v>2078</v>
      </c>
      <c r="B1098" s="83" t="str">
        <f>_xlfn.XLOOKUP(Tabla8[[#This Row],[Codigo Area Liquidacion]],TBLAREA[PLANTA],TBLAREA[PROG])</f>
        <v>11</v>
      </c>
      <c r="C1098" s="58" t="s">
        <v>11</v>
      </c>
      <c r="D1098" s="83" t="str">
        <f>Tabla8[[#This Row],[Numero Documento]]&amp;Tabla8[[#This Row],[PROG]]&amp;LEFT(Tabla8[[#This Row],[Tipo Empleado]],3)</f>
        <v>2250034362311FIJ</v>
      </c>
      <c r="E1098" s="82" t="s">
        <v>702</v>
      </c>
      <c r="F1098" s="58" t="s">
        <v>117</v>
      </c>
      <c r="G1098" s="82" t="s">
        <v>2543</v>
      </c>
      <c r="H1098" s="82" t="s">
        <v>686</v>
      </c>
      <c r="I1098" s="59" t="s">
        <v>1417</v>
      </c>
      <c r="J1098" s="58" t="s">
        <v>2537</v>
      </c>
      <c r="K1098" s="85" t="str">
        <f t="shared" si="17"/>
        <v>M</v>
      </c>
      <c r="L1098">
        <v>1037</v>
      </c>
    </row>
    <row r="1099" spans="1:12">
      <c r="A1099" s="77" t="s">
        <v>2803</v>
      </c>
      <c r="B1099" s="83" t="str">
        <f>_xlfn.XLOOKUP(Tabla8[[#This Row],[Codigo Area Liquidacion]],TBLAREA[PLANTA],TBLAREA[PROG])</f>
        <v>01</v>
      </c>
      <c r="C1099" s="58" t="s">
        <v>2464</v>
      </c>
      <c r="D1099" s="83" t="str">
        <f>Tabla8[[#This Row],[Numero Documento]]&amp;Tabla8[[#This Row],[PROG]]&amp;LEFT(Tabla8[[#This Row],[Tipo Empleado]],3)</f>
        <v>2290028827901EMP</v>
      </c>
      <c r="E1099" s="82" t="s">
        <v>2802</v>
      </c>
      <c r="F1099" s="58" t="s">
        <v>2804</v>
      </c>
      <c r="G1099" s="82" t="s">
        <v>2535</v>
      </c>
      <c r="H1099" s="82" t="s">
        <v>686</v>
      </c>
      <c r="I1099" s="59" t="s">
        <v>1417</v>
      </c>
      <c r="J1099" s="58" t="s">
        <v>2538</v>
      </c>
      <c r="K1099" s="85" t="str">
        <f t="shared" si="17"/>
        <v>F</v>
      </c>
      <c r="L1099">
        <v>1052</v>
      </c>
    </row>
    <row r="1100" spans="1:12">
      <c r="A1100" s="77" t="s">
        <v>2073</v>
      </c>
      <c r="B1100" s="83" t="str">
        <f>_xlfn.XLOOKUP(Tabla8[[#This Row],[Codigo Area Liquidacion]],TBLAREA[PLANTA],TBLAREA[PROG])</f>
        <v>11</v>
      </c>
      <c r="C1100" s="58" t="s">
        <v>11</v>
      </c>
      <c r="D1100" s="83" t="str">
        <f>Tabla8[[#This Row],[Numero Documento]]&amp;Tabla8[[#This Row],[PROG]]&amp;LEFT(Tabla8[[#This Row],[Tipo Empleado]],3)</f>
        <v>4021258877211FIJ</v>
      </c>
      <c r="E1100" s="82" t="s">
        <v>1596</v>
      </c>
      <c r="F1100" s="58" t="s">
        <v>623</v>
      </c>
      <c r="G1100" s="82" t="s">
        <v>2543</v>
      </c>
      <c r="H1100" s="82" t="s">
        <v>686</v>
      </c>
      <c r="I1100" s="59" t="s">
        <v>1417</v>
      </c>
      <c r="J1100" s="58" t="s">
        <v>2537</v>
      </c>
      <c r="K1100" s="85" t="str">
        <f t="shared" si="17"/>
        <v>M</v>
      </c>
      <c r="L1100">
        <v>1079</v>
      </c>
    </row>
    <row r="1101" spans="1:12">
      <c r="A1101" s="77" t="s">
        <v>2120</v>
      </c>
      <c r="B1101" s="83" t="str">
        <f>_xlfn.XLOOKUP(Tabla8[[#This Row],[Codigo Area Liquidacion]],TBLAREA[PLANTA],TBLAREA[PROG])</f>
        <v>11</v>
      </c>
      <c r="C1101" s="58" t="s">
        <v>11</v>
      </c>
      <c r="D1101" s="83" t="str">
        <f>Tabla8[[#This Row],[Numero Documento]]&amp;Tabla8[[#This Row],[PROG]]&amp;LEFT(Tabla8[[#This Row],[Tipo Empleado]],3)</f>
        <v>4022290899411FIJ</v>
      </c>
      <c r="E1101" s="82" t="s">
        <v>1643</v>
      </c>
      <c r="F1101" s="58" t="s">
        <v>22</v>
      </c>
      <c r="G1101" s="82" t="s">
        <v>2543</v>
      </c>
      <c r="H1101" s="82" t="s">
        <v>686</v>
      </c>
      <c r="I1101" s="59" t="s">
        <v>1417</v>
      </c>
      <c r="J1101" s="58" t="s">
        <v>2537</v>
      </c>
      <c r="K1101" s="85" t="str">
        <f t="shared" si="17"/>
        <v>M</v>
      </c>
      <c r="L1101">
        <v>1137</v>
      </c>
    </row>
    <row r="1102" spans="1:12">
      <c r="A1102" s="77" t="s">
        <v>2770</v>
      </c>
      <c r="B1102" s="83" t="str">
        <f>_xlfn.XLOOKUP(Tabla8[[#This Row],[Codigo Area Liquidacion]],TBLAREA[PLANTA],TBLAREA[PROG])</f>
        <v>11</v>
      </c>
      <c r="C1102" s="58" t="s">
        <v>11</v>
      </c>
      <c r="D1102" s="83" t="str">
        <f>Tabla8[[#This Row],[Numero Documento]]&amp;Tabla8[[#This Row],[PROG]]&amp;LEFT(Tabla8[[#This Row],[Tipo Empleado]],3)</f>
        <v>4022646614811FIJ</v>
      </c>
      <c r="E1102" s="82" t="s">
        <v>2769</v>
      </c>
      <c r="F1102" s="58" t="s">
        <v>22</v>
      </c>
      <c r="G1102" s="82" t="s">
        <v>2543</v>
      </c>
      <c r="H1102" s="82" t="s">
        <v>686</v>
      </c>
      <c r="I1102" s="59" t="s">
        <v>1417</v>
      </c>
      <c r="J1102" s="58" t="s">
        <v>2537</v>
      </c>
      <c r="K1102" s="85" t="str">
        <f t="shared" si="17"/>
        <v>M</v>
      </c>
      <c r="L1102">
        <v>1178</v>
      </c>
    </row>
    <row r="1103" spans="1:12">
      <c r="A1103" s="77" t="s">
        <v>2603</v>
      </c>
      <c r="B1103" s="83" t="str">
        <f>_xlfn.XLOOKUP(Tabla8[[#This Row],[Codigo Area Liquidacion]],TBLAREA[PLANTA],TBLAREA[PROG])</f>
        <v>11</v>
      </c>
      <c r="C1103" s="58" t="s">
        <v>11</v>
      </c>
      <c r="D1103" s="83" t="str">
        <f>Tabla8[[#This Row],[Numero Documento]]&amp;Tabla8[[#This Row],[PROG]]&amp;LEFT(Tabla8[[#This Row],[Tipo Empleado]],3)</f>
        <v>4022665157411FIJ</v>
      </c>
      <c r="E1103" s="82" t="s">
        <v>2587</v>
      </c>
      <c r="F1103" s="58" t="s">
        <v>104</v>
      </c>
      <c r="G1103" s="82" t="s">
        <v>2543</v>
      </c>
      <c r="H1103" s="82" t="s">
        <v>686</v>
      </c>
      <c r="I1103" s="59" t="s">
        <v>1417</v>
      </c>
      <c r="J1103" s="58" t="s">
        <v>2538</v>
      </c>
      <c r="K1103" s="85" t="str">
        <f t="shared" si="17"/>
        <v>F</v>
      </c>
      <c r="L1103">
        <v>1181</v>
      </c>
    </row>
    <row r="1104" spans="1:12">
      <c r="A1104" s="78" t="s">
        <v>2117</v>
      </c>
      <c r="B1104" s="84" t="str">
        <f>_xlfn.XLOOKUP(Tabla8[[#This Row],[Codigo Area Liquidacion]],TBLAREA[PLANTA],TBLAREA[PROG])</f>
        <v>11</v>
      </c>
      <c r="C1104" s="58" t="s">
        <v>11</v>
      </c>
      <c r="D1104" s="83" t="str">
        <f>Tabla8[[#This Row],[Numero Documento]]&amp;Tabla8[[#This Row],[PROG]]&amp;LEFT(Tabla8[[#This Row],[Tipo Empleado]],3)</f>
        <v>4023864470811FIJ</v>
      </c>
      <c r="E1104" s="82" t="s">
        <v>1644</v>
      </c>
      <c r="F1104" s="58" t="s">
        <v>27</v>
      </c>
      <c r="G1104" s="82" t="s">
        <v>2543</v>
      </c>
      <c r="H1104" s="82" t="s">
        <v>686</v>
      </c>
      <c r="I1104" s="59" t="s">
        <v>1417</v>
      </c>
      <c r="J1104" s="58" t="s">
        <v>2537</v>
      </c>
      <c r="K1104" s="85" t="str">
        <f t="shared" si="17"/>
        <v>M</v>
      </c>
      <c r="L1104">
        <v>1215</v>
      </c>
    </row>
    <row r="1105" spans="1:12">
      <c r="A1105" s="78" t="s">
        <v>3567</v>
      </c>
      <c r="B1105" s="84" t="s">
        <v>2506</v>
      </c>
      <c r="C1105" s="58" t="s">
        <v>11</v>
      </c>
      <c r="D1105" s="83" t="str">
        <f>Tabla8[[#This Row],[Numero Documento]]&amp;Tabla8[[#This Row],[PROG]]&amp;LEFT(Tabla8[[#This Row],[Tipo Empleado]],3)</f>
        <v>4022168871201FIJ</v>
      </c>
      <c r="E1105" s="82" t="s">
        <v>3566</v>
      </c>
      <c r="F1105" s="58" t="s">
        <v>10</v>
      </c>
      <c r="G1105" s="82" t="s">
        <v>2535</v>
      </c>
      <c r="H1105" s="82" t="s">
        <v>1659</v>
      </c>
      <c r="I1105" s="59" t="s">
        <v>1414</v>
      </c>
      <c r="J1105" s="58" t="s">
        <v>2538</v>
      </c>
      <c r="K1105" s="85" t="str">
        <f t="shared" si="17"/>
        <v>F</v>
      </c>
      <c r="L1105">
        <v>1225</v>
      </c>
    </row>
    <row r="1106" spans="1:12">
      <c r="A1106" s="77" t="s">
        <v>1902</v>
      </c>
      <c r="B1106" s="83" t="str">
        <f>_xlfn.XLOOKUP(Tabla8[[#This Row],[Codigo Area Liquidacion]],TBLAREA[PLANTA],TBLAREA[PROG])</f>
        <v>01</v>
      </c>
      <c r="C1106" s="58" t="s">
        <v>11</v>
      </c>
      <c r="D1106" s="83" t="str">
        <f>Tabla8[[#This Row],[Numero Documento]]&amp;Tabla8[[#This Row],[PROG]]&amp;LEFT(Tabla8[[#This Row],[Tipo Empleado]],3)</f>
        <v>0010033730201FIJ</v>
      </c>
      <c r="E1106" s="82" t="s">
        <v>1630</v>
      </c>
      <c r="F1106" s="58" t="s">
        <v>27</v>
      </c>
      <c r="G1106" s="82" t="s">
        <v>2535</v>
      </c>
      <c r="H1106" s="82" t="s">
        <v>1659</v>
      </c>
      <c r="I1106" s="59" t="s">
        <v>1414</v>
      </c>
      <c r="J1106" s="58" t="s">
        <v>2537</v>
      </c>
      <c r="K1106" s="85" t="str">
        <f t="shared" si="17"/>
        <v>M</v>
      </c>
      <c r="L1106">
        <v>27</v>
      </c>
    </row>
    <row r="1107" spans="1:12">
      <c r="A1107" s="77" t="s">
        <v>2918</v>
      </c>
      <c r="B1107" s="83" t="str">
        <f>_xlfn.XLOOKUP(Tabla8[[#This Row],[Codigo Area Liquidacion]],TBLAREA[PLANTA],TBLAREA[PROG])</f>
        <v>01</v>
      </c>
      <c r="C1107" s="58" t="s">
        <v>2464</v>
      </c>
      <c r="D1107" s="83" t="str">
        <f>Tabla8[[#This Row],[Numero Documento]]&amp;Tabla8[[#This Row],[PROG]]&amp;LEFT(Tabla8[[#This Row],[Tipo Empleado]],3)</f>
        <v>0010045175601EMP</v>
      </c>
      <c r="E1107" s="82" t="s">
        <v>2917</v>
      </c>
      <c r="F1107" s="58" t="s">
        <v>75</v>
      </c>
      <c r="G1107" s="82" t="s">
        <v>2535</v>
      </c>
      <c r="H1107" s="82" t="s">
        <v>1659</v>
      </c>
      <c r="I1107" s="59" t="s">
        <v>1414</v>
      </c>
      <c r="J1107" s="58" t="s">
        <v>2537</v>
      </c>
      <c r="K1107" s="85" t="str">
        <f t="shared" si="17"/>
        <v>M</v>
      </c>
      <c r="L1107">
        <v>36</v>
      </c>
    </row>
    <row r="1108" spans="1:12">
      <c r="A1108" s="77" t="s">
        <v>1945</v>
      </c>
      <c r="B1108" s="83" t="str">
        <f>_xlfn.XLOOKUP(Tabla8[[#This Row],[Codigo Area Liquidacion]],TBLAREA[PLANTA],TBLAREA[PROG])</f>
        <v>01</v>
      </c>
      <c r="C1108" s="58" t="s">
        <v>11</v>
      </c>
      <c r="D1108" s="83" t="str">
        <f>Tabla8[[#This Row],[Numero Documento]]&amp;Tabla8[[#This Row],[PROG]]&amp;LEFT(Tabla8[[#This Row],[Tipo Empleado]],3)</f>
        <v>0010063992101FIJ</v>
      </c>
      <c r="E1108" s="82" t="s">
        <v>998</v>
      </c>
      <c r="F1108" s="58" t="s">
        <v>2470</v>
      </c>
      <c r="G1108" s="82" t="s">
        <v>2535</v>
      </c>
      <c r="H1108" s="82" t="s">
        <v>1659</v>
      </c>
      <c r="I1108" s="59" t="s">
        <v>1414</v>
      </c>
      <c r="J1108" s="58" t="s">
        <v>2538</v>
      </c>
      <c r="K1108" s="85" t="str">
        <f t="shared" si="17"/>
        <v>F</v>
      </c>
      <c r="L1108">
        <v>52</v>
      </c>
    </row>
    <row r="1109" spans="1:12">
      <c r="A1109" s="77" t="s">
        <v>1767</v>
      </c>
      <c r="B1109" s="83" t="str">
        <f>_xlfn.XLOOKUP(Tabla8[[#This Row],[Codigo Area Liquidacion]],TBLAREA[PLANTA],TBLAREA[PROG])</f>
        <v>01</v>
      </c>
      <c r="C1109" s="58" t="s">
        <v>11</v>
      </c>
      <c r="D1109" s="83" t="str">
        <f>Tabla8[[#This Row],[Numero Documento]]&amp;Tabla8[[#This Row],[PROG]]&amp;LEFT(Tabla8[[#This Row],[Tipo Empleado]],3)</f>
        <v>0010117892901FIJ</v>
      </c>
      <c r="E1109" s="82" t="s">
        <v>847</v>
      </c>
      <c r="F1109" s="58" t="s">
        <v>32</v>
      </c>
      <c r="G1109" s="82" t="s">
        <v>2535</v>
      </c>
      <c r="H1109" s="82" t="s">
        <v>1659</v>
      </c>
      <c r="I1109" s="59" t="s">
        <v>1414</v>
      </c>
      <c r="J1109" s="58" t="s">
        <v>2538</v>
      </c>
      <c r="K1109" s="85" t="str">
        <f t="shared" si="17"/>
        <v>F</v>
      </c>
      <c r="L1109">
        <v>79</v>
      </c>
    </row>
    <row r="1110" spans="1:12">
      <c r="A1110" s="77" t="s">
        <v>1139</v>
      </c>
      <c r="B1110" s="83" t="str">
        <f>_xlfn.XLOOKUP(Tabla8[[#This Row],[Codigo Area Liquidacion]],TBLAREA[PLANTA],TBLAREA[PROG])</f>
        <v>01</v>
      </c>
      <c r="C1110" s="58" t="s">
        <v>11</v>
      </c>
      <c r="D1110" s="83" t="str">
        <f>Tabla8[[#This Row],[Numero Documento]]&amp;Tabla8[[#This Row],[PROG]]&amp;LEFT(Tabla8[[#This Row],[Tipo Empleado]],3)</f>
        <v>0010137993101FIJ</v>
      </c>
      <c r="E1110" s="82" t="s">
        <v>553</v>
      </c>
      <c r="F1110" s="58" t="s">
        <v>554</v>
      </c>
      <c r="G1110" s="82" t="s">
        <v>2535</v>
      </c>
      <c r="H1110" s="82" t="s">
        <v>1659</v>
      </c>
      <c r="I1110" s="59" t="s">
        <v>1414</v>
      </c>
      <c r="J1110" s="58" t="s">
        <v>2538</v>
      </c>
      <c r="K1110" s="85" t="str">
        <f t="shared" si="17"/>
        <v>F</v>
      </c>
      <c r="L1110">
        <v>86</v>
      </c>
    </row>
    <row r="1111" spans="1:12">
      <c r="A1111" s="77" t="s">
        <v>2902</v>
      </c>
      <c r="B1111" s="83" t="str">
        <f>_xlfn.XLOOKUP(Tabla8[[#This Row],[Codigo Area Liquidacion]],TBLAREA[PLANTA],TBLAREA[PROG])</f>
        <v>01</v>
      </c>
      <c r="C1111" s="58" t="s">
        <v>2464</v>
      </c>
      <c r="D1111" s="83" t="str">
        <f>Tabla8[[#This Row],[Numero Documento]]&amp;Tabla8[[#This Row],[PROG]]&amp;LEFT(Tabla8[[#This Row],[Tipo Empleado]],3)</f>
        <v>0010152970901EMP</v>
      </c>
      <c r="E1111" s="82" t="s">
        <v>2901</v>
      </c>
      <c r="F1111" s="58" t="s">
        <v>75</v>
      </c>
      <c r="G1111" s="82" t="s">
        <v>2535</v>
      </c>
      <c r="H1111" s="82" t="s">
        <v>1659</v>
      </c>
      <c r="I1111" s="59" t="s">
        <v>1414</v>
      </c>
      <c r="J1111" s="58" t="s">
        <v>2537</v>
      </c>
      <c r="K1111" s="85" t="str">
        <f t="shared" si="17"/>
        <v>M</v>
      </c>
      <c r="L1111">
        <v>90</v>
      </c>
    </row>
    <row r="1112" spans="1:12">
      <c r="A1112" s="77" t="s">
        <v>1869</v>
      </c>
      <c r="B1112" s="83" t="str">
        <f>_xlfn.XLOOKUP(Tabla8[[#This Row],[Codigo Area Liquidacion]],TBLAREA[PLANTA],TBLAREA[PROG])</f>
        <v>01</v>
      </c>
      <c r="C1112" s="58" t="s">
        <v>11</v>
      </c>
      <c r="D1112" s="83" t="str">
        <f>Tabla8[[#This Row],[Numero Documento]]&amp;Tabla8[[#This Row],[PROG]]&amp;LEFT(Tabla8[[#This Row],[Tipo Empleado]],3)</f>
        <v>0010237643101FIJ</v>
      </c>
      <c r="E1112" s="82" t="s">
        <v>881</v>
      </c>
      <c r="F1112" s="58" t="s">
        <v>32</v>
      </c>
      <c r="G1112" s="82" t="s">
        <v>2535</v>
      </c>
      <c r="H1112" s="82" t="s">
        <v>1659</v>
      </c>
      <c r="I1112" s="59" t="s">
        <v>1414</v>
      </c>
      <c r="J1112" s="58" t="s">
        <v>2538</v>
      </c>
      <c r="K1112" s="85" t="str">
        <f t="shared" si="17"/>
        <v>F</v>
      </c>
      <c r="L1112">
        <v>120</v>
      </c>
    </row>
    <row r="1113" spans="1:12">
      <c r="A1113" s="77" t="s">
        <v>1768</v>
      </c>
      <c r="B1113" s="83" t="str">
        <f>_xlfn.XLOOKUP(Tabla8[[#This Row],[Codigo Area Liquidacion]],TBLAREA[PLANTA],TBLAREA[PROG])</f>
        <v>01</v>
      </c>
      <c r="C1113" s="58" t="s">
        <v>11</v>
      </c>
      <c r="D1113" s="83" t="str">
        <f>Tabla8[[#This Row],[Numero Documento]]&amp;Tabla8[[#This Row],[PROG]]&amp;LEFT(Tabla8[[#This Row],[Tipo Empleado]],3)</f>
        <v>0010244450201FIJ</v>
      </c>
      <c r="E1113" s="82" t="s">
        <v>771</v>
      </c>
      <c r="F1113" s="58" t="s">
        <v>111</v>
      </c>
      <c r="G1113" s="82" t="s">
        <v>2535</v>
      </c>
      <c r="H1113" s="82" t="s">
        <v>1659</v>
      </c>
      <c r="I1113" s="59" t="s">
        <v>1414</v>
      </c>
      <c r="J1113" s="58" t="s">
        <v>2538</v>
      </c>
      <c r="K1113" s="85" t="str">
        <f t="shared" si="17"/>
        <v>F</v>
      </c>
      <c r="L1113">
        <v>125</v>
      </c>
    </row>
    <row r="1114" spans="1:12">
      <c r="A1114" s="77" t="s">
        <v>1876</v>
      </c>
      <c r="B1114" s="83" t="str">
        <f>_xlfn.XLOOKUP(Tabla8[[#This Row],[Codigo Area Liquidacion]],TBLAREA[PLANTA],TBLAREA[PROG])</f>
        <v>01</v>
      </c>
      <c r="C1114" s="58" t="s">
        <v>11</v>
      </c>
      <c r="D1114" s="83" t="str">
        <f>Tabla8[[#This Row],[Numero Documento]]&amp;Tabla8[[#This Row],[PROG]]&amp;LEFT(Tabla8[[#This Row],[Tipo Empleado]],3)</f>
        <v>0010287266001FIJ</v>
      </c>
      <c r="E1114" s="82" t="s">
        <v>790</v>
      </c>
      <c r="F1114" s="58" t="s">
        <v>791</v>
      </c>
      <c r="G1114" s="82" t="s">
        <v>2535</v>
      </c>
      <c r="H1114" s="82" t="s">
        <v>1659</v>
      </c>
      <c r="I1114" s="59" t="s">
        <v>1414</v>
      </c>
      <c r="J1114" s="58" t="s">
        <v>2538</v>
      </c>
      <c r="K1114" s="85" t="str">
        <f t="shared" si="17"/>
        <v>F</v>
      </c>
      <c r="L1114">
        <v>146</v>
      </c>
    </row>
    <row r="1115" spans="1:12">
      <c r="A1115" s="77" t="s">
        <v>1932</v>
      </c>
      <c r="B1115" s="83" t="str">
        <f>_xlfn.XLOOKUP(Tabla8[[#This Row],[Codigo Area Liquidacion]],TBLAREA[PLANTA],TBLAREA[PROG])</f>
        <v>01</v>
      </c>
      <c r="C1115" s="58" t="s">
        <v>11</v>
      </c>
      <c r="D1115" s="83" t="str">
        <f>Tabla8[[#This Row],[Numero Documento]]&amp;Tabla8[[#This Row],[PROG]]&amp;LEFT(Tabla8[[#This Row],[Tipo Empleado]],3)</f>
        <v>0010319438701FIJ</v>
      </c>
      <c r="E1115" s="82" t="s">
        <v>798</v>
      </c>
      <c r="F1115" s="58" t="s">
        <v>303</v>
      </c>
      <c r="G1115" s="82" t="s">
        <v>2535</v>
      </c>
      <c r="H1115" s="82" t="s">
        <v>1659</v>
      </c>
      <c r="I1115" s="59" t="s">
        <v>1414</v>
      </c>
      <c r="J1115" s="58" t="s">
        <v>2538</v>
      </c>
      <c r="K1115" s="85" t="str">
        <f t="shared" si="17"/>
        <v>F</v>
      </c>
      <c r="L1115">
        <v>156</v>
      </c>
    </row>
    <row r="1116" spans="1:12">
      <c r="A1116" s="77" t="s">
        <v>1957</v>
      </c>
      <c r="B1116" s="83" t="str">
        <f>_xlfn.XLOOKUP(Tabla8[[#This Row],[Codigo Area Liquidacion]],TBLAREA[PLANTA],TBLAREA[PROG])</f>
        <v>01</v>
      </c>
      <c r="C1116" s="58" t="s">
        <v>11</v>
      </c>
      <c r="D1116" s="83" t="str">
        <f>Tabla8[[#This Row],[Numero Documento]]&amp;Tabla8[[#This Row],[PROG]]&amp;LEFT(Tabla8[[#This Row],[Tipo Empleado]],3)</f>
        <v>0010482378601FIJ</v>
      </c>
      <c r="E1116" s="82" t="s">
        <v>801</v>
      </c>
      <c r="F1116" s="58" t="s">
        <v>75</v>
      </c>
      <c r="G1116" s="82" t="s">
        <v>2535</v>
      </c>
      <c r="H1116" s="82" t="s">
        <v>1659</v>
      </c>
      <c r="I1116" s="59" t="s">
        <v>1414</v>
      </c>
      <c r="J1116" s="58" t="s">
        <v>2538</v>
      </c>
      <c r="K1116" s="85" t="str">
        <f t="shared" si="17"/>
        <v>F</v>
      </c>
      <c r="L1116">
        <v>198</v>
      </c>
    </row>
    <row r="1117" spans="1:12">
      <c r="A1117" s="77" t="s">
        <v>2945</v>
      </c>
      <c r="B1117" s="83" t="str">
        <f>_xlfn.XLOOKUP(Tabla8[[#This Row],[Codigo Area Liquidacion]],TBLAREA[PLANTA],TBLAREA[PROG])</f>
        <v>01</v>
      </c>
      <c r="C1117" s="58" t="s">
        <v>2464</v>
      </c>
      <c r="D1117" s="83" t="str">
        <f>Tabla8[[#This Row],[Numero Documento]]&amp;Tabla8[[#This Row],[PROG]]&amp;LEFT(Tabla8[[#This Row],[Tipo Empleado]],3)</f>
        <v>0010490784501EMP</v>
      </c>
      <c r="E1117" s="82" t="s">
        <v>2944</v>
      </c>
      <c r="F1117" s="58" t="s">
        <v>75</v>
      </c>
      <c r="G1117" s="82" t="s">
        <v>2535</v>
      </c>
      <c r="H1117" s="82" t="s">
        <v>1659</v>
      </c>
      <c r="I1117" s="59" t="s">
        <v>1414</v>
      </c>
      <c r="J1117" s="58" t="s">
        <v>2538</v>
      </c>
      <c r="K1117" s="85" t="str">
        <f t="shared" si="17"/>
        <v>F</v>
      </c>
      <c r="L1117">
        <v>203</v>
      </c>
    </row>
    <row r="1118" spans="1:12">
      <c r="A1118" s="77" t="s">
        <v>1921</v>
      </c>
      <c r="B1118" s="83" t="str">
        <f>_xlfn.XLOOKUP(Tabla8[[#This Row],[Codigo Area Liquidacion]],TBLAREA[PLANTA],TBLAREA[PROG])</f>
        <v>01</v>
      </c>
      <c r="C1118" s="58" t="s">
        <v>11</v>
      </c>
      <c r="D1118" s="83" t="str">
        <f>Tabla8[[#This Row],[Numero Documento]]&amp;Tabla8[[#This Row],[PROG]]&amp;LEFT(Tabla8[[#This Row],[Tipo Empleado]],3)</f>
        <v>0010683397301FIJ</v>
      </c>
      <c r="E1118" s="82" t="s">
        <v>797</v>
      </c>
      <c r="F1118" s="58" t="s">
        <v>75</v>
      </c>
      <c r="G1118" s="82" t="s">
        <v>2535</v>
      </c>
      <c r="H1118" s="82" t="s">
        <v>1659</v>
      </c>
      <c r="I1118" s="59" t="s">
        <v>1414</v>
      </c>
      <c r="J1118" s="58" t="s">
        <v>2538</v>
      </c>
      <c r="K1118" s="85" t="str">
        <f t="shared" si="17"/>
        <v>F</v>
      </c>
      <c r="L1118">
        <v>238</v>
      </c>
    </row>
    <row r="1119" spans="1:12">
      <c r="A1119" s="77" t="s">
        <v>2315</v>
      </c>
      <c r="B1119" s="83" t="str">
        <f>_xlfn.XLOOKUP(Tabla8[[#This Row],[Codigo Area Liquidacion]],TBLAREA[PLANTA],TBLAREA[PROG])</f>
        <v>01</v>
      </c>
      <c r="C1119" s="58" t="s">
        <v>2464</v>
      </c>
      <c r="D1119" s="83" t="str">
        <f>Tabla8[[#This Row],[Numero Documento]]&amp;Tabla8[[#This Row],[PROG]]&amp;LEFT(Tabla8[[#This Row],[Tipo Empleado]],3)</f>
        <v>0010699531901EMP</v>
      </c>
      <c r="E1119" s="82" t="s">
        <v>972</v>
      </c>
      <c r="F1119" s="58" t="s">
        <v>59</v>
      </c>
      <c r="G1119" s="82" t="s">
        <v>2535</v>
      </c>
      <c r="H1119" s="82" t="s">
        <v>1659</v>
      </c>
      <c r="I1119" s="59" t="s">
        <v>1414</v>
      </c>
      <c r="J1119" s="58" t="s">
        <v>2537</v>
      </c>
      <c r="K1119" s="85" t="str">
        <f t="shared" si="17"/>
        <v>M</v>
      </c>
      <c r="L1119">
        <v>241</v>
      </c>
    </row>
    <row r="1120" spans="1:12">
      <c r="A1120" s="77" t="s">
        <v>2482</v>
      </c>
      <c r="B1120" s="83" t="str">
        <f>_xlfn.XLOOKUP(Tabla8[[#This Row],[Codigo Area Liquidacion]],TBLAREA[PLANTA],TBLAREA[PROG])</f>
        <v>01</v>
      </c>
      <c r="C1120" s="58" t="s">
        <v>11</v>
      </c>
      <c r="D1120" s="83" t="str">
        <f>Tabla8[[#This Row],[Numero Documento]]&amp;Tabla8[[#This Row],[PROG]]&amp;LEFT(Tabla8[[#This Row],[Tipo Empleado]],3)</f>
        <v>0010706831401FIJ</v>
      </c>
      <c r="E1120" s="82" t="s">
        <v>2494</v>
      </c>
      <c r="F1120" s="58" t="s">
        <v>42</v>
      </c>
      <c r="G1120" s="82" t="s">
        <v>2535</v>
      </c>
      <c r="H1120" s="82" t="s">
        <v>1659</v>
      </c>
      <c r="I1120" s="59" t="s">
        <v>1414</v>
      </c>
      <c r="J1120" s="58" t="s">
        <v>2537</v>
      </c>
      <c r="K1120" s="85" t="str">
        <f t="shared" si="17"/>
        <v>M</v>
      </c>
      <c r="L1120">
        <v>242</v>
      </c>
    </row>
    <row r="1121" spans="1:12">
      <c r="A1121" s="77" t="s">
        <v>1885</v>
      </c>
      <c r="B1121" s="83" t="str">
        <f>_xlfn.XLOOKUP(Tabla8[[#This Row],[Codigo Area Liquidacion]],TBLAREA[PLANTA],TBLAREA[PROG])</f>
        <v>01</v>
      </c>
      <c r="C1121" s="58" t="s">
        <v>11</v>
      </c>
      <c r="D1121" s="83" t="str">
        <f>Tabla8[[#This Row],[Numero Documento]]&amp;Tabla8[[#This Row],[PROG]]&amp;LEFT(Tabla8[[#This Row],[Tipo Empleado]],3)</f>
        <v>0010723282901FIJ</v>
      </c>
      <c r="E1121" s="82" t="s">
        <v>1677</v>
      </c>
      <c r="F1121" s="58" t="s">
        <v>286</v>
      </c>
      <c r="G1121" s="82" t="s">
        <v>2535</v>
      </c>
      <c r="H1121" s="82" t="s">
        <v>1659</v>
      </c>
      <c r="I1121" s="59" t="s">
        <v>1414</v>
      </c>
      <c r="J1121" s="58" t="s">
        <v>2537</v>
      </c>
      <c r="K1121" s="85" t="str">
        <f t="shared" si="17"/>
        <v>M</v>
      </c>
      <c r="L1121">
        <v>245</v>
      </c>
    </row>
    <row r="1122" spans="1:12">
      <c r="A1122" s="77" t="s">
        <v>3019</v>
      </c>
      <c r="B1122" s="83" t="str">
        <f>_xlfn.XLOOKUP(Tabla8[[#This Row],[Codigo Area Liquidacion]],TBLAREA[PLANTA],TBLAREA[PROG])</f>
        <v>01</v>
      </c>
      <c r="C1122" s="58" t="s">
        <v>2464</v>
      </c>
      <c r="D1122" s="83" t="str">
        <f>Tabla8[[#This Row],[Numero Documento]]&amp;Tabla8[[#This Row],[PROG]]&amp;LEFT(Tabla8[[#This Row],[Tipo Empleado]],3)</f>
        <v>0010788946101EMP</v>
      </c>
      <c r="E1122" s="82" t="s">
        <v>3018</v>
      </c>
      <c r="F1122" s="58" t="s">
        <v>75</v>
      </c>
      <c r="G1122" s="82" t="s">
        <v>2535</v>
      </c>
      <c r="H1122" s="82" t="s">
        <v>1659</v>
      </c>
      <c r="I1122" s="59" t="s">
        <v>1414</v>
      </c>
      <c r="J1122" s="58" t="s">
        <v>2537</v>
      </c>
      <c r="K1122" s="85" t="str">
        <f t="shared" si="17"/>
        <v>M</v>
      </c>
      <c r="L1122">
        <v>257</v>
      </c>
    </row>
    <row r="1123" spans="1:12">
      <c r="A1123" s="77" t="s">
        <v>1801</v>
      </c>
      <c r="B1123" s="83" t="str">
        <f>_xlfn.XLOOKUP(Tabla8[[#This Row],[Codigo Area Liquidacion]],TBLAREA[PLANTA],TBLAREA[PROG])</f>
        <v>01</v>
      </c>
      <c r="C1123" s="58" t="s">
        <v>11</v>
      </c>
      <c r="D1123" s="83" t="str">
        <f>Tabla8[[#This Row],[Numero Documento]]&amp;Tabla8[[#This Row],[PROG]]&amp;LEFT(Tabla8[[#This Row],[Tipo Empleado]],3)</f>
        <v>0010824141501FIJ</v>
      </c>
      <c r="E1123" s="82" t="s">
        <v>776</v>
      </c>
      <c r="F1123" s="58" t="s">
        <v>456</v>
      </c>
      <c r="G1123" s="82" t="s">
        <v>2535</v>
      </c>
      <c r="H1123" s="82" t="s">
        <v>1659</v>
      </c>
      <c r="I1123" s="59" t="s">
        <v>1414</v>
      </c>
      <c r="J1123" s="58" t="s">
        <v>2537</v>
      </c>
      <c r="K1123" s="85" t="str">
        <f t="shared" si="17"/>
        <v>M</v>
      </c>
      <c r="L1123">
        <v>263</v>
      </c>
    </row>
    <row r="1124" spans="1:12">
      <c r="A1124" s="77" t="s">
        <v>1864</v>
      </c>
      <c r="B1124" s="83" t="str">
        <f>_xlfn.XLOOKUP(Tabla8[[#This Row],[Codigo Area Liquidacion]],TBLAREA[PLANTA],TBLAREA[PROG])</f>
        <v>01</v>
      </c>
      <c r="C1124" s="58" t="s">
        <v>11</v>
      </c>
      <c r="D1124" s="83" t="str">
        <f>Tabla8[[#This Row],[Numero Documento]]&amp;Tabla8[[#This Row],[PROG]]&amp;LEFT(Tabla8[[#This Row],[Tipo Empleado]],3)</f>
        <v>0010871000501FIJ</v>
      </c>
      <c r="E1124" s="82" t="s">
        <v>788</v>
      </c>
      <c r="F1124" s="58" t="s">
        <v>32</v>
      </c>
      <c r="G1124" s="82" t="s">
        <v>2535</v>
      </c>
      <c r="H1124" s="82" t="s">
        <v>1659</v>
      </c>
      <c r="I1124" s="59" t="s">
        <v>1414</v>
      </c>
      <c r="J1124" s="58" t="s">
        <v>2538</v>
      </c>
      <c r="K1124" s="85" t="str">
        <f t="shared" si="17"/>
        <v>F</v>
      </c>
      <c r="L1124">
        <v>273</v>
      </c>
    </row>
    <row r="1125" spans="1:12">
      <c r="A1125" s="77" t="s">
        <v>1874</v>
      </c>
      <c r="B1125" s="83" t="str">
        <f>_xlfn.XLOOKUP(Tabla8[[#This Row],[Codigo Area Liquidacion]],TBLAREA[PLANTA],TBLAREA[PROG])</f>
        <v>01</v>
      </c>
      <c r="C1125" s="58" t="s">
        <v>11</v>
      </c>
      <c r="D1125" s="83" t="str">
        <f>Tabla8[[#This Row],[Numero Documento]]&amp;Tabla8[[#This Row],[PROG]]&amp;LEFT(Tabla8[[#This Row],[Tipo Empleado]],3)</f>
        <v>0010909919201FIJ</v>
      </c>
      <c r="E1125" s="82" t="s">
        <v>789</v>
      </c>
      <c r="F1125" s="58" t="s">
        <v>75</v>
      </c>
      <c r="G1125" s="82" t="s">
        <v>2535</v>
      </c>
      <c r="H1125" s="82" t="s">
        <v>1659</v>
      </c>
      <c r="I1125" s="59" t="s">
        <v>1414</v>
      </c>
      <c r="J1125" s="58" t="s">
        <v>2537</v>
      </c>
      <c r="K1125" s="85" t="str">
        <f t="shared" si="17"/>
        <v>M</v>
      </c>
      <c r="L1125">
        <v>287</v>
      </c>
    </row>
    <row r="1126" spans="1:12">
      <c r="A1126" s="77" t="s">
        <v>1816</v>
      </c>
      <c r="B1126" s="83" t="str">
        <f>_xlfn.XLOOKUP(Tabla8[[#This Row],[Codigo Area Liquidacion]],TBLAREA[PLANTA],TBLAREA[PROG])</f>
        <v>01</v>
      </c>
      <c r="C1126" s="58" t="s">
        <v>11</v>
      </c>
      <c r="D1126" s="83" t="str">
        <f>Tabla8[[#This Row],[Numero Documento]]&amp;Tabla8[[#This Row],[PROG]]&amp;LEFT(Tabla8[[#This Row],[Tipo Empleado]],3)</f>
        <v>0010940960701FIJ</v>
      </c>
      <c r="E1126" s="82" t="s">
        <v>941</v>
      </c>
      <c r="F1126" s="58" t="s">
        <v>32</v>
      </c>
      <c r="G1126" s="82" t="s">
        <v>2535</v>
      </c>
      <c r="H1126" s="82" t="s">
        <v>1659</v>
      </c>
      <c r="I1126" s="59" t="s">
        <v>1414</v>
      </c>
      <c r="J1126" s="58" t="s">
        <v>2537</v>
      </c>
      <c r="K1126" s="85" t="str">
        <f t="shared" si="17"/>
        <v>M</v>
      </c>
      <c r="L1126">
        <v>298</v>
      </c>
    </row>
    <row r="1127" spans="1:12">
      <c r="A1127" s="77" t="s">
        <v>1145</v>
      </c>
      <c r="B1127" s="83" t="str">
        <f>_xlfn.XLOOKUP(Tabla8[[#This Row],[Codigo Area Liquidacion]],TBLAREA[PLANTA],TBLAREA[PROG])</f>
        <v>01</v>
      </c>
      <c r="C1127" s="58" t="s">
        <v>11</v>
      </c>
      <c r="D1127" s="83" t="str">
        <f>Tabla8[[#This Row],[Numero Documento]]&amp;Tabla8[[#This Row],[PROG]]&amp;LEFT(Tabla8[[#This Row],[Tipo Empleado]],3)</f>
        <v>0010946517901FIJ</v>
      </c>
      <c r="E1127" s="82" t="s">
        <v>2569</v>
      </c>
      <c r="F1127" s="58" t="s">
        <v>298</v>
      </c>
      <c r="G1127" s="82" t="s">
        <v>2535</v>
      </c>
      <c r="H1127" s="82" t="s">
        <v>1659</v>
      </c>
      <c r="I1127" s="59" t="s">
        <v>1414</v>
      </c>
      <c r="J1127" s="58" t="s">
        <v>2538</v>
      </c>
      <c r="K1127" s="85" t="str">
        <f t="shared" si="17"/>
        <v>F</v>
      </c>
      <c r="L1127">
        <v>300</v>
      </c>
    </row>
    <row r="1128" spans="1:12">
      <c r="A1128" s="77" t="s">
        <v>1828</v>
      </c>
      <c r="B1128" s="83" t="str">
        <f>_xlfn.XLOOKUP(Tabla8[[#This Row],[Codigo Area Liquidacion]],TBLAREA[PLANTA],TBLAREA[PROG])</f>
        <v>01</v>
      </c>
      <c r="C1128" s="58" t="s">
        <v>11</v>
      </c>
      <c r="D1128" s="83" t="str">
        <f>Tabla8[[#This Row],[Numero Documento]]&amp;Tabla8[[#This Row],[PROG]]&amp;LEFT(Tabla8[[#This Row],[Tipo Empleado]],3)</f>
        <v>0010975528001FIJ</v>
      </c>
      <c r="E1128" s="82" t="s">
        <v>780</v>
      </c>
      <c r="F1128" s="58" t="s">
        <v>781</v>
      </c>
      <c r="G1128" s="82" t="s">
        <v>2535</v>
      </c>
      <c r="H1128" s="82" t="s">
        <v>1659</v>
      </c>
      <c r="I1128" s="59" t="s">
        <v>1414</v>
      </c>
      <c r="J1128" s="58" t="s">
        <v>2537</v>
      </c>
      <c r="K1128" s="85" t="str">
        <f t="shared" si="17"/>
        <v>M</v>
      </c>
      <c r="L1128">
        <v>308</v>
      </c>
    </row>
    <row r="1129" spans="1:12">
      <c r="A1129" s="77" t="s">
        <v>1804</v>
      </c>
      <c r="B1129" s="83" t="str">
        <f>_xlfn.XLOOKUP(Tabla8[[#This Row],[Codigo Area Liquidacion]],TBLAREA[PLANTA],TBLAREA[PROG])</f>
        <v>01</v>
      </c>
      <c r="C1129" s="58" t="s">
        <v>11</v>
      </c>
      <c r="D1129" s="83" t="str">
        <f>Tabla8[[#This Row],[Numero Documento]]&amp;Tabla8[[#This Row],[PROG]]&amp;LEFT(Tabla8[[#This Row],[Tipo Empleado]],3)</f>
        <v>0010986868701FIJ</v>
      </c>
      <c r="E1129" s="82" t="s">
        <v>777</v>
      </c>
      <c r="F1129" s="58" t="s">
        <v>303</v>
      </c>
      <c r="G1129" s="82" t="s">
        <v>2535</v>
      </c>
      <c r="H1129" s="82" t="s">
        <v>1659</v>
      </c>
      <c r="I1129" s="59" t="s">
        <v>1414</v>
      </c>
      <c r="J1129" s="58" t="s">
        <v>2538</v>
      </c>
      <c r="K1129" s="85" t="str">
        <f t="shared" si="17"/>
        <v>F</v>
      </c>
      <c r="L1129">
        <v>312</v>
      </c>
    </row>
    <row r="1130" spans="1:12">
      <c r="A1130" s="77" t="s">
        <v>1710</v>
      </c>
      <c r="B1130" s="83" t="str">
        <f>_xlfn.XLOOKUP(Tabla8[[#This Row],[Codigo Area Liquidacion]],TBLAREA[PLANTA],TBLAREA[PROG])</f>
        <v>01</v>
      </c>
      <c r="C1130" s="58" t="s">
        <v>11</v>
      </c>
      <c r="D1130" s="83" t="str">
        <f>Tabla8[[#This Row],[Numero Documento]]&amp;Tabla8[[#This Row],[PROG]]&amp;LEFT(Tabla8[[#This Row],[Tipo Empleado]],3)</f>
        <v>0011050261401FIJ</v>
      </c>
      <c r="E1130" s="82" t="s">
        <v>1358</v>
      </c>
      <c r="F1130" s="58" t="s">
        <v>8</v>
      </c>
      <c r="G1130" s="82" t="s">
        <v>2535</v>
      </c>
      <c r="H1130" s="82" t="s">
        <v>1659</v>
      </c>
      <c r="I1130" s="59" t="s">
        <v>1414</v>
      </c>
      <c r="J1130" s="58" t="s">
        <v>2538</v>
      </c>
      <c r="K1130" s="85" t="str">
        <f t="shared" si="17"/>
        <v>F</v>
      </c>
      <c r="L1130">
        <v>327</v>
      </c>
    </row>
    <row r="1131" spans="1:12">
      <c r="A1131" s="77" t="s">
        <v>3207</v>
      </c>
      <c r="B1131" s="83" t="str">
        <f>_xlfn.XLOOKUP(Tabla8[[#This Row],[Codigo Area Liquidacion]],TBLAREA[PLANTA],TBLAREA[PROG])</f>
        <v>01</v>
      </c>
      <c r="C1131" s="58" t="s">
        <v>2464</v>
      </c>
      <c r="D1131" s="83" t="str">
        <f>Tabla8[[#This Row],[Numero Documento]]&amp;Tabla8[[#This Row],[PROG]]&amp;LEFT(Tabla8[[#This Row],[Tipo Empleado]],3)</f>
        <v>0011091916401EMP</v>
      </c>
      <c r="E1131" s="82" t="s">
        <v>3206</v>
      </c>
      <c r="F1131" s="58" t="s">
        <v>75</v>
      </c>
      <c r="G1131" s="82" t="s">
        <v>2535</v>
      </c>
      <c r="H1131" s="82" t="s">
        <v>1659</v>
      </c>
      <c r="I1131" s="59" t="s">
        <v>1414</v>
      </c>
      <c r="J1131" s="58" t="s">
        <v>2537</v>
      </c>
      <c r="K1131" s="85" t="str">
        <f t="shared" si="17"/>
        <v>M</v>
      </c>
      <c r="L1131">
        <v>335</v>
      </c>
    </row>
    <row r="1132" spans="1:12">
      <c r="A1132" s="77" t="s">
        <v>1880</v>
      </c>
      <c r="B1132" s="83" t="str">
        <f>_xlfn.XLOOKUP(Tabla8[[#This Row],[Codigo Area Liquidacion]],TBLAREA[PLANTA],TBLAREA[PROG])</f>
        <v>01</v>
      </c>
      <c r="C1132" s="58" t="s">
        <v>11</v>
      </c>
      <c r="D1132" s="83" t="str">
        <f>Tabla8[[#This Row],[Numero Documento]]&amp;Tabla8[[#This Row],[PROG]]&amp;LEFT(Tabla8[[#This Row],[Tipo Empleado]],3)</f>
        <v>0011269942601FIJ</v>
      </c>
      <c r="E1132" s="82" t="s">
        <v>792</v>
      </c>
      <c r="F1132" s="58" t="s">
        <v>102</v>
      </c>
      <c r="G1132" s="82" t="s">
        <v>2535</v>
      </c>
      <c r="H1132" s="82" t="s">
        <v>1659</v>
      </c>
      <c r="I1132" s="59" t="s">
        <v>1414</v>
      </c>
      <c r="J1132" s="58" t="s">
        <v>2537</v>
      </c>
      <c r="K1132" s="85" t="str">
        <f t="shared" si="17"/>
        <v>M</v>
      </c>
      <c r="L1132">
        <v>379</v>
      </c>
    </row>
    <row r="1133" spans="1:12">
      <c r="A1133" s="77" t="s">
        <v>1956</v>
      </c>
      <c r="B1133" s="83" t="str">
        <f>_xlfn.XLOOKUP(Tabla8[[#This Row],[Codigo Area Liquidacion]],TBLAREA[PLANTA],TBLAREA[PROG])</f>
        <v>01</v>
      </c>
      <c r="C1133" s="58" t="s">
        <v>11</v>
      </c>
      <c r="D1133" s="83" t="str">
        <f>Tabla8[[#This Row],[Numero Documento]]&amp;Tabla8[[#This Row],[PROG]]&amp;LEFT(Tabla8[[#This Row],[Tipo Empleado]],3)</f>
        <v>0011551870601FIJ</v>
      </c>
      <c r="E1133" s="82" t="s">
        <v>800</v>
      </c>
      <c r="F1133" s="58" t="s">
        <v>75</v>
      </c>
      <c r="G1133" s="82" t="s">
        <v>2535</v>
      </c>
      <c r="H1133" s="82" t="s">
        <v>1659</v>
      </c>
      <c r="I1133" s="59" t="s">
        <v>1414</v>
      </c>
      <c r="J1133" s="58" t="s">
        <v>2538</v>
      </c>
      <c r="K1133" s="85" t="str">
        <f t="shared" si="17"/>
        <v>F</v>
      </c>
      <c r="L1133">
        <v>450</v>
      </c>
    </row>
    <row r="1134" spans="1:12">
      <c r="A1134" s="77" t="s">
        <v>1839</v>
      </c>
      <c r="B1134" s="83" t="str">
        <f>_xlfn.XLOOKUP(Tabla8[[#This Row],[Codigo Area Liquidacion]],TBLAREA[PLANTA],TBLAREA[PROG])</f>
        <v>01</v>
      </c>
      <c r="C1134" s="58" t="s">
        <v>11</v>
      </c>
      <c r="D1134" s="83" t="str">
        <f>Tabla8[[#This Row],[Numero Documento]]&amp;Tabla8[[#This Row],[PROG]]&amp;LEFT(Tabla8[[#This Row],[Tipo Empleado]],3)</f>
        <v>0011677331801FIJ</v>
      </c>
      <c r="E1134" s="82" t="s">
        <v>783</v>
      </c>
      <c r="F1134" s="58" t="s">
        <v>75</v>
      </c>
      <c r="G1134" s="82" t="s">
        <v>2535</v>
      </c>
      <c r="H1134" s="82" t="s">
        <v>1659</v>
      </c>
      <c r="I1134" s="59" t="s">
        <v>1414</v>
      </c>
      <c r="J1134" s="58" t="s">
        <v>2538</v>
      </c>
      <c r="K1134" s="85" t="str">
        <f t="shared" si="17"/>
        <v>F</v>
      </c>
      <c r="L1134">
        <v>477</v>
      </c>
    </row>
    <row r="1135" spans="1:12">
      <c r="A1135" s="77" t="s">
        <v>1796</v>
      </c>
      <c r="B1135" s="83" t="str">
        <f>_xlfn.XLOOKUP(Tabla8[[#This Row],[Codigo Area Liquidacion]],TBLAREA[PLANTA],TBLAREA[PROG])</f>
        <v>01</v>
      </c>
      <c r="C1135" s="58" t="s">
        <v>11</v>
      </c>
      <c r="D1135" s="83" t="str">
        <f>Tabla8[[#This Row],[Numero Documento]]&amp;Tabla8[[#This Row],[PROG]]&amp;LEFT(Tabla8[[#This Row],[Tipo Empleado]],3)</f>
        <v>0011687104701FIJ</v>
      </c>
      <c r="E1135" s="82" t="s">
        <v>774</v>
      </c>
      <c r="F1135" s="58" t="s">
        <v>82</v>
      </c>
      <c r="G1135" s="82" t="s">
        <v>2535</v>
      </c>
      <c r="H1135" s="82" t="s">
        <v>1659</v>
      </c>
      <c r="I1135" s="59" t="s">
        <v>1414</v>
      </c>
      <c r="J1135" s="58" t="s">
        <v>2538</v>
      </c>
      <c r="K1135" s="85" t="str">
        <f t="shared" si="17"/>
        <v>F</v>
      </c>
      <c r="L1135">
        <v>481</v>
      </c>
    </row>
    <row r="1136" spans="1:12">
      <c r="A1136" s="77" t="s">
        <v>3010</v>
      </c>
      <c r="B1136" s="83" t="str">
        <f>_xlfn.XLOOKUP(Tabla8[[#This Row],[Codigo Area Liquidacion]],TBLAREA[PLANTA],TBLAREA[PROG])</f>
        <v>01</v>
      </c>
      <c r="C1136" s="58" t="s">
        <v>2464</v>
      </c>
      <c r="D1136" s="83" t="str">
        <f>Tabla8[[#This Row],[Numero Documento]]&amp;Tabla8[[#This Row],[PROG]]&amp;LEFT(Tabla8[[#This Row],[Tipo Empleado]],3)</f>
        <v>0011714489901EMP</v>
      </c>
      <c r="E1136" s="82" t="s">
        <v>3009</v>
      </c>
      <c r="F1136" s="58" t="s">
        <v>3011</v>
      </c>
      <c r="G1136" s="82" t="s">
        <v>2535</v>
      </c>
      <c r="H1136" s="82" t="s">
        <v>1659</v>
      </c>
      <c r="I1136" s="59" t="s">
        <v>1414</v>
      </c>
      <c r="J1136" s="58" t="s">
        <v>2538</v>
      </c>
      <c r="K1136" s="85" t="str">
        <f t="shared" si="17"/>
        <v>F</v>
      </c>
      <c r="L1136">
        <v>490</v>
      </c>
    </row>
    <row r="1137" spans="1:12">
      <c r="A1137" s="77" t="s">
        <v>2752</v>
      </c>
      <c r="B1137" s="83" t="str">
        <f>_xlfn.XLOOKUP(Tabla8[[#This Row],[Codigo Area Liquidacion]],TBLAREA[PLANTA],TBLAREA[PROG])</f>
        <v>01</v>
      </c>
      <c r="C1137" s="58" t="s">
        <v>11</v>
      </c>
      <c r="D1137" s="83" t="str">
        <f>Tabla8[[#This Row],[Numero Documento]]&amp;Tabla8[[#This Row],[PROG]]&amp;LEFT(Tabla8[[#This Row],[Tipo Empleado]],3)</f>
        <v>0011783503301FIJ</v>
      </c>
      <c r="E1137" s="82" t="s">
        <v>2751</v>
      </c>
      <c r="F1137" s="58" t="s">
        <v>889</v>
      </c>
      <c r="G1137" s="82" t="s">
        <v>2535</v>
      </c>
      <c r="H1137" s="82" t="s">
        <v>1659</v>
      </c>
      <c r="I1137" s="59" t="s">
        <v>1414</v>
      </c>
      <c r="J1137" s="58" t="s">
        <v>2538</v>
      </c>
      <c r="K1137" s="85" t="str">
        <f t="shared" si="17"/>
        <v>F</v>
      </c>
      <c r="L1137">
        <v>511</v>
      </c>
    </row>
    <row r="1138" spans="1:12">
      <c r="A1138" s="77" t="s">
        <v>3069</v>
      </c>
      <c r="B1138" s="83" t="str">
        <f>_xlfn.XLOOKUP(Tabla8[[#This Row],[Codigo Area Liquidacion]],TBLAREA[PLANTA],TBLAREA[PROG])</f>
        <v>01</v>
      </c>
      <c r="C1138" s="58" t="s">
        <v>2464</v>
      </c>
      <c r="D1138" s="83" t="str">
        <f>Tabla8[[#This Row],[Numero Documento]]&amp;Tabla8[[#This Row],[PROG]]&amp;LEFT(Tabla8[[#This Row],[Tipo Empleado]],3)</f>
        <v>0011845884301EMP</v>
      </c>
      <c r="E1138" s="82" t="s">
        <v>3089</v>
      </c>
      <c r="F1138" s="58" t="s">
        <v>75</v>
      </c>
      <c r="G1138" s="82" t="s">
        <v>2535</v>
      </c>
      <c r="H1138" s="82" t="s">
        <v>1659</v>
      </c>
      <c r="I1138" s="59" t="s">
        <v>1414</v>
      </c>
      <c r="J1138" s="58" t="s">
        <v>2538</v>
      </c>
      <c r="K1138" s="85" t="str">
        <f t="shared" si="17"/>
        <v>F</v>
      </c>
      <c r="L1138">
        <v>535</v>
      </c>
    </row>
    <row r="1139" spans="1:12">
      <c r="A1139" s="77" t="s">
        <v>2786</v>
      </c>
      <c r="B1139" s="83" t="str">
        <f>_xlfn.XLOOKUP(Tabla8[[#This Row],[Codigo Area Liquidacion]],TBLAREA[PLANTA],TBLAREA[PROG])</f>
        <v>01</v>
      </c>
      <c r="C1139" s="58" t="s">
        <v>2464</v>
      </c>
      <c r="D1139" s="83" t="str">
        <f>Tabla8[[#This Row],[Numero Documento]]&amp;Tabla8[[#This Row],[PROG]]&amp;LEFT(Tabla8[[#This Row],[Tipo Empleado]],3)</f>
        <v>0080000800501EMP</v>
      </c>
      <c r="E1139" s="82" t="s">
        <v>2785</v>
      </c>
      <c r="F1139" s="58" t="s">
        <v>75</v>
      </c>
      <c r="G1139" s="82" t="s">
        <v>2535</v>
      </c>
      <c r="H1139" s="82" t="s">
        <v>1659</v>
      </c>
      <c r="I1139" s="59" t="s">
        <v>1414</v>
      </c>
      <c r="J1139" s="58" t="s">
        <v>2537</v>
      </c>
      <c r="K1139" s="85" t="str">
        <f t="shared" si="17"/>
        <v>M</v>
      </c>
      <c r="L1139">
        <v>591</v>
      </c>
    </row>
    <row r="1140" spans="1:12">
      <c r="A1140" s="77" t="s">
        <v>1757</v>
      </c>
      <c r="B1140" s="83" t="str">
        <f>_xlfn.XLOOKUP(Tabla8[[#This Row],[Codigo Area Liquidacion]],TBLAREA[PLANTA],TBLAREA[PROG])</f>
        <v>01</v>
      </c>
      <c r="C1140" s="58" t="s">
        <v>11</v>
      </c>
      <c r="D1140" s="83" t="str">
        <f>Tabla8[[#This Row],[Numero Documento]]&amp;Tabla8[[#This Row],[PROG]]&amp;LEFT(Tabla8[[#This Row],[Tipo Empleado]],3)</f>
        <v>0080027259301FIJ</v>
      </c>
      <c r="E1140" s="82" t="s">
        <v>769</v>
      </c>
      <c r="F1140" s="58" t="s">
        <v>770</v>
      </c>
      <c r="G1140" s="82" t="s">
        <v>2535</v>
      </c>
      <c r="H1140" s="82" t="s">
        <v>1659</v>
      </c>
      <c r="I1140" s="59" t="s">
        <v>1414</v>
      </c>
      <c r="J1140" s="58" t="s">
        <v>2538</v>
      </c>
      <c r="K1140" s="85" t="str">
        <f t="shared" si="17"/>
        <v>F</v>
      </c>
      <c r="L1140">
        <v>594</v>
      </c>
    </row>
    <row r="1141" spans="1:12">
      <c r="A1141" s="77" t="s">
        <v>3004</v>
      </c>
      <c r="B1141" s="83" t="str">
        <f>_xlfn.XLOOKUP(Tabla8[[#This Row],[Codigo Area Liquidacion]],TBLAREA[PLANTA],TBLAREA[PROG])</f>
        <v>01</v>
      </c>
      <c r="C1141" s="58" t="s">
        <v>2464</v>
      </c>
      <c r="D1141" s="83" t="str">
        <f>Tabla8[[#This Row],[Numero Documento]]&amp;Tabla8[[#This Row],[PROG]]&amp;LEFT(Tabla8[[#This Row],[Tipo Empleado]],3)</f>
        <v>0100079088901EMP</v>
      </c>
      <c r="E1141" s="82" t="s">
        <v>3003</v>
      </c>
      <c r="F1141" s="58" t="s">
        <v>75</v>
      </c>
      <c r="G1141" s="82" t="s">
        <v>2535</v>
      </c>
      <c r="H1141" s="82" t="s">
        <v>1659</v>
      </c>
      <c r="I1141" s="59" t="s">
        <v>1414</v>
      </c>
      <c r="J1141" s="58" t="s">
        <v>2537</v>
      </c>
      <c r="K1141" s="85" t="str">
        <f t="shared" si="17"/>
        <v>M</v>
      </c>
      <c r="L1141">
        <v>600</v>
      </c>
    </row>
    <row r="1142" spans="1:12">
      <c r="A1142" s="77" t="s">
        <v>2731</v>
      </c>
      <c r="B1142" s="83" t="str">
        <f>_xlfn.XLOOKUP(Tabla8[[#This Row],[Codigo Area Liquidacion]],TBLAREA[PLANTA],TBLAREA[PROG])</f>
        <v>01</v>
      </c>
      <c r="C1142" s="58" t="s">
        <v>11</v>
      </c>
      <c r="D1142" s="83" t="str">
        <f>Tabla8[[#This Row],[Numero Documento]]&amp;Tabla8[[#This Row],[PROG]]&amp;LEFT(Tabla8[[#This Row],[Tipo Empleado]],3)</f>
        <v>0100105127301FIJ</v>
      </c>
      <c r="E1142" s="82" t="s">
        <v>2730</v>
      </c>
      <c r="F1142" s="58" t="s">
        <v>8</v>
      </c>
      <c r="G1142" s="82" t="s">
        <v>2535</v>
      </c>
      <c r="H1142" s="82" t="s">
        <v>1659</v>
      </c>
      <c r="I1142" s="59" t="s">
        <v>1414</v>
      </c>
      <c r="J1142" s="58" t="s">
        <v>2538</v>
      </c>
      <c r="K1142" s="85" t="str">
        <f t="shared" si="17"/>
        <v>F</v>
      </c>
      <c r="L1142">
        <v>602</v>
      </c>
    </row>
    <row r="1143" spans="1:12">
      <c r="A1143" s="77" t="s">
        <v>1911</v>
      </c>
      <c r="B1143" s="83" t="str">
        <f>_xlfn.XLOOKUP(Tabla8[[#This Row],[Codigo Area Liquidacion]],TBLAREA[PLANTA],TBLAREA[PROG])</f>
        <v>01</v>
      </c>
      <c r="C1143" s="58" t="s">
        <v>11</v>
      </c>
      <c r="D1143" s="83" t="str">
        <f>Tabla8[[#This Row],[Numero Documento]]&amp;Tabla8[[#This Row],[PROG]]&amp;LEFT(Tabla8[[#This Row],[Tipo Empleado]],3)</f>
        <v>0160002314501FIJ</v>
      </c>
      <c r="E1143" s="82" t="s">
        <v>1577</v>
      </c>
      <c r="F1143" s="58" t="s">
        <v>378</v>
      </c>
      <c r="G1143" s="82" t="s">
        <v>2535</v>
      </c>
      <c r="H1143" s="82" t="s">
        <v>1659</v>
      </c>
      <c r="I1143" s="59" t="s">
        <v>1414</v>
      </c>
      <c r="J1143" s="58" t="s">
        <v>2537</v>
      </c>
      <c r="K1143" s="85" t="str">
        <f t="shared" si="17"/>
        <v>M</v>
      </c>
      <c r="L1143">
        <v>638</v>
      </c>
    </row>
    <row r="1144" spans="1:12">
      <c r="A1144" s="77" t="s">
        <v>1774</v>
      </c>
      <c r="B1144" s="83" t="str">
        <f>_xlfn.XLOOKUP(Tabla8[[#This Row],[Codigo Area Liquidacion]],TBLAREA[PLANTA],TBLAREA[PROG])</f>
        <v>01</v>
      </c>
      <c r="C1144" s="58" t="s">
        <v>11</v>
      </c>
      <c r="D1144" s="83" t="str">
        <f>Tabla8[[#This Row],[Numero Documento]]&amp;Tabla8[[#This Row],[PROG]]&amp;LEFT(Tabla8[[#This Row],[Tipo Empleado]],3)</f>
        <v>0180008175201FIJ</v>
      </c>
      <c r="E1144" s="82" t="s">
        <v>1692</v>
      </c>
      <c r="F1144" s="58" t="s">
        <v>8</v>
      </c>
      <c r="G1144" s="82" t="s">
        <v>2535</v>
      </c>
      <c r="H1144" s="82" t="s">
        <v>1659</v>
      </c>
      <c r="I1144" s="59" t="s">
        <v>1414</v>
      </c>
      <c r="J1144" s="58" t="s">
        <v>2538</v>
      </c>
      <c r="K1144" s="85" t="str">
        <f t="shared" si="17"/>
        <v>F</v>
      </c>
      <c r="L1144">
        <v>659</v>
      </c>
    </row>
    <row r="1145" spans="1:12">
      <c r="A1145" s="77" t="s">
        <v>1942</v>
      </c>
      <c r="B1145" s="83" t="str">
        <f>_xlfn.XLOOKUP(Tabla8[[#This Row],[Codigo Area Liquidacion]],TBLAREA[PLANTA],TBLAREA[PROG])</f>
        <v>01</v>
      </c>
      <c r="C1145" s="58" t="s">
        <v>11</v>
      </c>
      <c r="D1145" s="83" t="str">
        <f>Tabla8[[#This Row],[Numero Documento]]&amp;Tabla8[[#This Row],[PROG]]&amp;LEFT(Tabla8[[#This Row],[Tipo Empleado]],3)</f>
        <v>0180019926501FIJ</v>
      </c>
      <c r="E1145" s="82" t="s">
        <v>1637</v>
      </c>
      <c r="F1145" s="58" t="s">
        <v>27</v>
      </c>
      <c r="G1145" s="82" t="s">
        <v>2535</v>
      </c>
      <c r="H1145" s="82" t="s">
        <v>1659</v>
      </c>
      <c r="I1145" s="59" t="s">
        <v>1414</v>
      </c>
      <c r="J1145" s="58" t="s">
        <v>2537</v>
      </c>
      <c r="K1145" s="85" t="str">
        <f t="shared" si="17"/>
        <v>M</v>
      </c>
      <c r="L1145">
        <v>661</v>
      </c>
    </row>
    <row r="1146" spans="1:12">
      <c r="A1146" s="77" t="s">
        <v>1944</v>
      </c>
      <c r="B1146" s="83" t="str">
        <f>_xlfn.XLOOKUP(Tabla8[[#This Row],[Codigo Area Liquidacion]],TBLAREA[PLANTA],TBLAREA[PROG])</f>
        <v>01</v>
      </c>
      <c r="C1146" s="58" t="s">
        <v>11</v>
      </c>
      <c r="D1146" s="83" t="str">
        <f>Tabla8[[#This Row],[Numero Documento]]&amp;Tabla8[[#This Row],[PROG]]&amp;LEFT(Tabla8[[#This Row],[Tipo Empleado]],3)</f>
        <v>0180054130001FIJ</v>
      </c>
      <c r="E1146" s="82" t="s">
        <v>1519</v>
      </c>
      <c r="F1146" s="58" t="s">
        <v>132</v>
      </c>
      <c r="G1146" s="82" t="s">
        <v>2535</v>
      </c>
      <c r="H1146" s="82" t="s">
        <v>1659</v>
      </c>
      <c r="I1146" s="59" t="s">
        <v>1414</v>
      </c>
      <c r="J1146" s="58" t="s">
        <v>2537</v>
      </c>
      <c r="K1146" s="85" t="str">
        <f t="shared" si="17"/>
        <v>M</v>
      </c>
      <c r="L1146">
        <v>662</v>
      </c>
    </row>
    <row r="1147" spans="1:12">
      <c r="A1147" s="77" t="s">
        <v>2906</v>
      </c>
      <c r="B1147" s="83" t="str">
        <f>_xlfn.XLOOKUP(Tabla8[[#This Row],[Codigo Area Liquidacion]],TBLAREA[PLANTA],TBLAREA[PROG])</f>
        <v>01</v>
      </c>
      <c r="C1147" s="58" t="s">
        <v>2464</v>
      </c>
      <c r="D1147" s="83" t="str">
        <f>Tabla8[[#This Row],[Numero Documento]]&amp;Tabla8[[#This Row],[PROG]]&amp;LEFT(Tabla8[[#This Row],[Tipo Empleado]],3)</f>
        <v>0180068997601EMP</v>
      </c>
      <c r="E1147" s="82" t="s">
        <v>2905</v>
      </c>
      <c r="F1147" s="58" t="s">
        <v>129</v>
      </c>
      <c r="G1147" s="82" t="s">
        <v>2535</v>
      </c>
      <c r="H1147" s="82" t="s">
        <v>1659</v>
      </c>
      <c r="I1147" s="59" t="s">
        <v>1414</v>
      </c>
      <c r="J1147" s="58" t="s">
        <v>2537</v>
      </c>
      <c r="K1147" s="85" t="str">
        <f t="shared" si="17"/>
        <v>M</v>
      </c>
      <c r="L1147">
        <v>665</v>
      </c>
    </row>
    <row r="1148" spans="1:12">
      <c r="A1148" s="77" t="s">
        <v>1895</v>
      </c>
      <c r="B1148" s="83" t="str">
        <f>_xlfn.XLOOKUP(Tabla8[[#This Row],[Codigo Area Liquidacion]],TBLAREA[PLANTA],TBLAREA[PROG])</f>
        <v>01</v>
      </c>
      <c r="C1148" s="58" t="s">
        <v>11</v>
      </c>
      <c r="D1148" s="83" t="str">
        <f>Tabla8[[#This Row],[Numero Documento]]&amp;Tabla8[[#This Row],[PROG]]&amp;LEFT(Tabla8[[#This Row],[Tipo Empleado]],3)</f>
        <v>0230076965601FIJ</v>
      </c>
      <c r="E1148" s="82" t="s">
        <v>795</v>
      </c>
      <c r="F1148" s="58" t="s">
        <v>786</v>
      </c>
      <c r="G1148" s="82" t="s">
        <v>2535</v>
      </c>
      <c r="H1148" s="82" t="s">
        <v>1659</v>
      </c>
      <c r="I1148" s="59" t="s">
        <v>1414</v>
      </c>
      <c r="J1148" s="58" t="s">
        <v>2537</v>
      </c>
      <c r="K1148" s="85" t="str">
        <f t="shared" si="17"/>
        <v>M</v>
      </c>
      <c r="L1148">
        <v>680</v>
      </c>
    </row>
    <row r="1149" spans="1:12">
      <c r="A1149" s="77" t="s">
        <v>2797</v>
      </c>
      <c r="B1149" s="83" t="str">
        <f>_xlfn.XLOOKUP(Tabla8[[#This Row],[Codigo Area Liquidacion]],TBLAREA[PLANTA],TBLAREA[PROG])</f>
        <v>01</v>
      </c>
      <c r="C1149" s="58" t="s">
        <v>2464</v>
      </c>
      <c r="D1149" s="83" t="str">
        <f>Tabla8[[#This Row],[Numero Documento]]&amp;Tabla8[[#This Row],[PROG]]&amp;LEFT(Tabla8[[#This Row],[Tipo Empleado]],3)</f>
        <v>0230130132701EMP</v>
      </c>
      <c r="E1149" s="82" t="s">
        <v>2796</v>
      </c>
      <c r="F1149" s="58" t="s">
        <v>256</v>
      </c>
      <c r="G1149" s="82" t="s">
        <v>2535</v>
      </c>
      <c r="H1149" s="82" t="s">
        <v>1659</v>
      </c>
      <c r="I1149" s="59" t="s">
        <v>1414</v>
      </c>
      <c r="J1149" s="58" t="s">
        <v>2537</v>
      </c>
      <c r="K1149" s="85" t="str">
        <f t="shared" si="17"/>
        <v>M</v>
      </c>
      <c r="L1149">
        <v>681</v>
      </c>
    </row>
    <row r="1150" spans="1:12">
      <c r="A1150" s="77" t="s">
        <v>2872</v>
      </c>
      <c r="B1150" s="83" t="str">
        <f>_xlfn.XLOOKUP(Tabla8[[#This Row],[Codigo Area Liquidacion]],TBLAREA[PLANTA],TBLAREA[PROG])</f>
        <v>01</v>
      </c>
      <c r="C1150" s="58" t="s">
        <v>2464</v>
      </c>
      <c r="D1150" s="83" t="str">
        <f>Tabla8[[#This Row],[Numero Documento]]&amp;Tabla8[[#This Row],[PROG]]&amp;LEFT(Tabla8[[#This Row],[Tipo Empleado]],3)</f>
        <v>0260024769201EMP</v>
      </c>
      <c r="E1150" s="82" t="s">
        <v>2871</v>
      </c>
      <c r="F1150" s="58" t="s">
        <v>2586</v>
      </c>
      <c r="G1150" s="82" t="s">
        <v>2535</v>
      </c>
      <c r="H1150" s="82" t="s">
        <v>1659</v>
      </c>
      <c r="I1150" s="59" t="s">
        <v>1414</v>
      </c>
      <c r="J1150" s="58" t="s">
        <v>2538</v>
      </c>
      <c r="K1150" s="85" t="str">
        <f t="shared" si="17"/>
        <v>F</v>
      </c>
      <c r="L1150">
        <v>688</v>
      </c>
    </row>
    <row r="1151" spans="1:12">
      <c r="A1151" s="77" t="s">
        <v>1872</v>
      </c>
      <c r="B1151" s="83" t="str">
        <f>_xlfn.XLOOKUP(Tabla8[[#This Row],[Codigo Area Liquidacion]],TBLAREA[PLANTA],TBLAREA[PROG])</f>
        <v>01</v>
      </c>
      <c r="C1151" s="58" t="s">
        <v>11</v>
      </c>
      <c r="D1151" s="83" t="str">
        <f>Tabla8[[#This Row],[Numero Documento]]&amp;Tabla8[[#This Row],[PROG]]&amp;LEFT(Tabla8[[#This Row],[Tipo Empleado]],3)</f>
        <v>0260074570301FIJ</v>
      </c>
      <c r="E1151" s="82" t="s">
        <v>1638</v>
      </c>
      <c r="F1151" s="58" t="s">
        <v>355</v>
      </c>
      <c r="G1151" s="82" t="s">
        <v>2535</v>
      </c>
      <c r="H1151" s="82" t="s">
        <v>1659</v>
      </c>
      <c r="I1151" s="59" t="s">
        <v>1414</v>
      </c>
      <c r="J1151" s="58" t="s">
        <v>2538</v>
      </c>
      <c r="K1151" s="85" t="str">
        <f t="shared" si="17"/>
        <v>F</v>
      </c>
      <c r="L1151">
        <v>692</v>
      </c>
    </row>
    <row r="1152" spans="1:12">
      <c r="A1152" s="77" t="s">
        <v>2661</v>
      </c>
      <c r="B1152" s="83" t="str">
        <f>_xlfn.XLOOKUP(Tabla8[[#This Row],[Codigo Area Liquidacion]],TBLAREA[PLANTA],TBLAREA[PROG])</f>
        <v>01</v>
      </c>
      <c r="C1152" s="58" t="s">
        <v>11</v>
      </c>
      <c r="D1152" s="83" t="str">
        <f>Tabla8[[#This Row],[Numero Documento]]&amp;Tabla8[[#This Row],[PROG]]&amp;LEFT(Tabla8[[#This Row],[Tipo Empleado]],3)</f>
        <v>0260112679601FIJ</v>
      </c>
      <c r="E1152" s="82" t="s">
        <v>2633</v>
      </c>
      <c r="F1152" s="58" t="s">
        <v>27</v>
      </c>
      <c r="G1152" s="82" t="s">
        <v>2535</v>
      </c>
      <c r="H1152" s="82" t="s">
        <v>1659</v>
      </c>
      <c r="I1152" s="59" t="s">
        <v>1414</v>
      </c>
      <c r="J1152" s="58" t="s">
        <v>2537</v>
      </c>
      <c r="K1152" s="85" t="str">
        <f t="shared" si="17"/>
        <v>M</v>
      </c>
      <c r="L1152">
        <v>693</v>
      </c>
    </row>
    <row r="1153" spans="1:12">
      <c r="A1153" s="77" t="s">
        <v>1831</v>
      </c>
      <c r="B1153" s="83" t="str">
        <f>_xlfn.XLOOKUP(Tabla8[[#This Row],[Codigo Area Liquidacion]],TBLAREA[PLANTA],TBLAREA[PROG])</f>
        <v>01</v>
      </c>
      <c r="C1153" s="58" t="s">
        <v>11</v>
      </c>
      <c r="D1153" s="83" t="str">
        <f>Tabla8[[#This Row],[Numero Documento]]&amp;Tabla8[[#This Row],[PROG]]&amp;LEFT(Tabla8[[#This Row],[Tipo Empleado]],3)</f>
        <v>0270026081901FIJ</v>
      </c>
      <c r="E1153" s="82" t="s">
        <v>782</v>
      </c>
      <c r="F1153" s="58" t="s">
        <v>75</v>
      </c>
      <c r="G1153" s="82" t="s">
        <v>2535</v>
      </c>
      <c r="H1153" s="82" t="s">
        <v>1659</v>
      </c>
      <c r="I1153" s="59" t="s">
        <v>1414</v>
      </c>
      <c r="J1153" s="58" t="s">
        <v>2537</v>
      </c>
      <c r="K1153" s="85" t="str">
        <f t="shared" si="17"/>
        <v>M</v>
      </c>
      <c r="L1153">
        <v>697</v>
      </c>
    </row>
    <row r="1154" spans="1:12">
      <c r="A1154" s="77" t="s">
        <v>1741</v>
      </c>
      <c r="B1154" s="83" t="str">
        <f>_xlfn.XLOOKUP(Tabla8[[#This Row],[Codigo Area Liquidacion]],TBLAREA[PLANTA],TBLAREA[PROG])</f>
        <v>01</v>
      </c>
      <c r="C1154" s="58" t="s">
        <v>11</v>
      </c>
      <c r="D1154" s="83" t="str">
        <f>Tabla8[[#This Row],[Numero Documento]]&amp;Tabla8[[#This Row],[PROG]]&amp;LEFT(Tabla8[[#This Row],[Tipo Empleado]],3)</f>
        <v>0330008380901FIJ</v>
      </c>
      <c r="E1154" s="82" t="s">
        <v>767</v>
      </c>
      <c r="F1154" s="58" t="s">
        <v>111</v>
      </c>
      <c r="G1154" s="82" t="s">
        <v>2535</v>
      </c>
      <c r="H1154" s="82" t="s">
        <v>1659</v>
      </c>
      <c r="I1154" s="59" t="s">
        <v>1414</v>
      </c>
      <c r="J1154" s="58" t="s">
        <v>2537</v>
      </c>
      <c r="K1154" s="85" t="str">
        <f t="shared" si="17"/>
        <v>M</v>
      </c>
      <c r="L1154">
        <v>807</v>
      </c>
    </row>
    <row r="1155" spans="1:12">
      <c r="A1155" s="77" t="s">
        <v>1795</v>
      </c>
      <c r="B1155" s="83" t="str">
        <f>_xlfn.XLOOKUP(Tabla8[[#This Row],[Codigo Area Liquidacion]],TBLAREA[PLANTA],TBLAREA[PROG])</f>
        <v>01</v>
      </c>
      <c r="C1155" s="58" t="s">
        <v>11</v>
      </c>
      <c r="D1155" s="83" t="str">
        <f>Tabla8[[#This Row],[Numero Documento]]&amp;Tabla8[[#This Row],[PROG]]&amp;LEFT(Tabla8[[#This Row],[Tipo Empleado]],3)</f>
        <v>0340019582601FIJ</v>
      </c>
      <c r="E1155" s="82" t="s">
        <v>773</v>
      </c>
      <c r="F1155" s="58" t="s">
        <v>75</v>
      </c>
      <c r="G1155" s="82" t="s">
        <v>2535</v>
      </c>
      <c r="H1155" s="82" t="s">
        <v>1659</v>
      </c>
      <c r="I1155" s="59" t="s">
        <v>1414</v>
      </c>
      <c r="J1155" s="58" t="s">
        <v>2537</v>
      </c>
      <c r="K1155" s="85" t="str">
        <f t="shared" si="17"/>
        <v>M</v>
      </c>
      <c r="L1155">
        <v>809</v>
      </c>
    </row>
    <row r="1156" spans="1:12">
      <c r="A1156" s="77" t="s">
        <v>1725</v>
      </c>
      <c r="B1156" s="83" t="str">
        <f>_xlfn.XLOOKUP(Tabla8[[#This Row],[Codigo Area Liquidacion]],TBLAREA[PLANTA],TBLAREA[PROG])</f>
        <v>01</v>
      </c>
      <c r="C1156" s="58" t="s">
        <v>11</v>
      </c>
      <c r="D1156" s="83" t="str">
        <f>Tabla8[[#This Row],[Numero Documento]]&amp;Tabla8[[#This Row],[PROG]]&amp;LEFT(Tabla8[[#This Row],[Tipo Empleado]],3)</f>
        <v>0370024334201FIJ</v>
      </c>
      <c r="E1156" s="82" t="s">
        <v>632</v>
      </c>
      <c r="F1156" s="58" t="s">
        <v>69</v>
      </c>
      <c r="G1156" s="82" t="s">
        <v>2535</v>
      </c>
      <c r="H1156" s="82" t="s">
        <v>1659</v>
      </c>
      <c r="I1156" s="59" t="s">
        <v>1414</v>
      </c>
      <c r="J1156" s="58" t="s">
        <v>2538</v>
      </c>
      <c r="K1156" s="85" t="str">
        <f t="shared" ref="K1156:K1219" si="18">LEFT(J1156,1)</f>
        <v>F</v>
      </c>
      <c r="L1156">
        <v>817</v>
      </c>
    </row>
    <row r="1157" spans="1:12">
      <c r="A1157" s="77" t="s">
        <v>1148</v>
      </c>
      <c r="B1157" s="83" t="str">
        <f>_xlfn.XLOOKUP(Tabla8[[#This Row],[Codigo Area Liquidacion]],TBLAREA[PLANTA],TBLAREA[PROG])</f>
        <v>01</v>
      </c>
      <c r="C1157" s="58" t="s">
        <v>11</v>
      </c>
      <c r="D1157" s="83" t="str">
        <f>Tabla8[[#This Row],[Numero Documento]]&amp;Tabla8[[#This Row],[PROG]]&amp;LEFT(Tabla8[[#This Row],[Tipo Empleado]],3)</f>
        <v>0470089007401FIJ</v>
      </c>
      <c r="E1157" s="82" t="s">
        <v>555</v>
      </c>
      <c r="F1157" s="58" t="s">
        <v>10</v>
      </c>
      <c r="G1157" s="82" t="s">
        <v>2535</v>
      </c>
      <c r="H1157" s="82" t="s">
        <v>1659</v>
      </c>
      <c r="I1157" s="59" t="s">
        <v>1414</v>
      </c>
      <c r="J1157" s="58" t="s">
        <v>2538</v>
      </c>
      <c r="K1157" s="85" t="str">
        <f t="shared" si="18"/>
        <v>F</v>
      </c>
      <c r="L1157">
        <v>860</v>
      </c>
    </row>
    <row r="1158" spans="1:12">
      <c r="A1158" s="77" t="s">
        <v>2914</v>
      </c>
      <c r="B1158" s="83" t="str">
        <f>_xlfn.XLOOKUP(Tabla8[[#This Row],[Codigo Area Liquidacion]],TBLAREA[PLANTA],TBLAREA[PROG])</f>
        <v>01</v>
      </c>
      <c r="C1158" s="58" t="s">
        <v>2464</v>
      </c>
      <c r="D1158" s="83" t="str">
        <f>Tabla8[[#This Row],[Numero Documento]]&amp;Tabla8[[#This Row],[PROG]]&amp;LEFT(Tabla8[[#This Row],[Tipo Empleado]],3)</f>
        <v>0490035608201EMP</v>
      </c>
      <c r="E1158" s="82" t="s">
        <v>2913</v>
      </c>
      <c r="F1158" s="58" t="s">
        <v>75</v>
      </c>
      <c r="G1158" s="82" t="s">
        <v>2535</v>
      </c>
      <c r="H1158" s="82" t="s">
        <v>1659</v>
      </c>
      <c r="I1158" s="59" t="s">
        <v>1414</v>
      </c>
      <c r="J1158" s="58" t="s">
        <v>2537</v>
      </c>
      <c r="K1158" s="85" t="str">
        <f t="shared" si="18"/>
        <v>M</v>
      </c>
      <c r="L1158">
        <v>876</v>
      </c>
    </row>
    <row r="1159" spans="1:12">
      <c r="A1159" s="77" t="s">
        <v>1854</v>
      </c>
      <c r="B1159" s="83" t="str">
        <f>_xlfn.XLOOKUP(Tabla8[[#This Row],[Codigo Area Liquidacion]],TBLAREA[PLANTA],TBLAREA[PROG])</f>
        <v>01</v>
      </c>
      <c r="C1159" s="58" t="s">
        <v>11</v>
      </c>
      <c r="D1159" s="83" t="str">
        <f>Tabla8[[#This Row],[Numero Documento]]&amp;Tabla8[[#This Row],[PROG]]&amp;LEFT(Tabla8[[#This Row],[Tipo Empleado]],3)</f>
        <v>0540087354201FIJ</v>
      </c>
      <c r="E1159" s="82" t="s">
        <v>785</v>
      </c>
      <c r="F1159" s="58" t="s">
        <v>786</v>
      </c>
      <c r="G1159" s="82" t="s">
        <v>2535</v>
      </c>
      <c r="H1159" s="82" t="s">
        <v>1659</v>
      </c>
      <c r="I1159" s="59" t="s">
        <v>1414</v>
      </c>
      <c r="J1159" s="58" t="s">
        <v>2537</v>
      </c>
      <c r="K1159" s="85" t="str">
        <f t="shared" si="18"/>
        <v>M</v>
      </c>
      <c r="L1159">
        <v>891</v>
      </c>
    </row>
    <row r="1160" spans="1:12">
      <c r="A1160" s="77" t="s">
        <v>2878</v>
      </c>
      <c r="B1160" s="83" t="str">
        <f>_xlfn.XLOOKUP(Tabla8[[#This Row],[Codigo Area Liquidacion]],TBLAREA[PLANTA],TBLAREA[PROG])</f>
        <v>01</v>
      </c>
      <c r="C1160" s="58" t="s">
        <v>2464</v>
      </c>
      <c r="D1160" s="83" t="str">
        <f>Tabla8[[#This Row],[Numero Documento]]&amp;Tabla8[[#This Row],[PROG]]&amp;LEFT(Tabla8[[#This Row],[Tipo Empleado]],3)</f>
        <v>0540147558601EMP</v>
      </c>
      <c r="E1160" s="82" t="s">
        <v>2877</v>
      </c>
      <c r="F1160" s="58" t="s">
        <v>75</v>
      </c>
      <c r="G1160" s="82" t="s">
        <v>2535</v>
      </c>
      <c r="H1160" s="82" t="s">
        <v>1659</v>
      </c>
      <c r="I1160" s="59" t="s">
        <v>1414</v>
      </c>
      <c r="J1160" s="58" t="s">
        <v>2537</v>
      </c>
      <c r="K1160" s="85" t="str">
        <f t="shared" si="18"/>
        <v>M</v>
      </c>
      <c r="L1160">
        <v>897</v>
      </c>
    </row>
    <row r="1161" spans="1:12">
      <c r="A1161" s="77" t="s">
        <v>1809</v>
      </c>
      <c r="B1161" s="83" t="str">
        <f>_xlfn.XLOOKUP(Tabla8[[#This Row],[Codigo Area Liquidacion]],TBLAREA[PLANTA],TBLAREA[PROG])</f>
        <v>01</v>
      </c>
      <c r="C1161" s="58" t="s">
        <v>11</v>
      </c>
      <c r="D1161" s="83" t="str">
        <f>Tabla8[[#This Row],[Numero Documento]]&amp;Tabla8[[#This Row],[PROG]]&amp;LEFT(Tabla8[[#This Row],[Tipo Empleado]],3)</f>
        <v>0550034389101FIJ</v>
      </c>
      <c r="E1161" s="82" t="s">
        <v>778</v>
      </c>
      <c r="F1161" s="58" t="s">
        <v>111</v>
      </c>
      <c r="G1161" s="82" t="s">
        <v>2535</v>
      </c>
      <c r="H1161" s="82" t="s">
        <v>1659</v>
      </c>
      <c r="I1161" s="59" t="s">
        <v>1414</v>
      </c>
      <c r="J1161" s="58" t="s">
        <v>2537</v>
      </c>
      <c r="K1161" s="85" t="str">
        <f t="shared" si="18"/>
        <v>M</v>
      </c>
      <c r="L1161">
        <v>900</v>
      </c>
    </row>
    <row r="1162" spans="1:12">
      <c r="A1162" s="77" t="s">
        <v>1887</v>
      </c>
      <c r="B1162" s="83" t="str">
        <f>_xlfn.XLOOKUP(Tabla8[[#This Row],[Codigo Area Liquidacion]],TBLAREA[PLANTA],TBLAREA[PROG])</f>
        <v>01</v>
      </c>
      <c r="C1162" s="58" t="s">
        <v>11</v>
      </c>
      <c r="D1162" s="83" t="str">
        <f>Tabla8[[#This Row],[Numero Documento]]&amp;Tabla8[[#This Row],[PROG]]&amp;LEFT(Tabla8[[#This Row],[Tipo Empleado]],3)</f>
        <v>0560156502001FIJ</v>
      </c>
      <c r="E1162" s="82" t="s">
        <v>793</v>
      </c>
      <c r="F1162" s="58" t="s">
        <v>59</v>
      </c>
      <c r="G1162" s="82" t="s">
        <v>2535</v>
      </c>
      <c r="H1162" s="82" t="s">
        <v>1659</v>
      </c>
      <c r="I1162" s="59" t="s">
        <v>1414</v>
      </c>
      <c r="J1162" s="58" t="s">
        <v>2537</v>
      </c>
      <c r="K1162" s="85" t="str">
        <f t="shared" si="18"/>
        <v>M</v>
      </c>
      <c r="L1162">
        <v>905</v>
      </c>
    </row>
    <row r="1163" spans="1:12">
      <c r="A1163" s="77" t="s">
        <v>2241</v>
      </c>
      <c r="B1163" s="83" t="str">
        <f>_xlfn.XLOOKUP(Tabla8[[#This Row],[Codigo Area Liquidacion]],TBLAREA[PLANTA],TBLAREA[PROG])</f>
        <v>01</v>
      </c>
      <c r="C1163" s="58" t="s">
        <v>2464</v>
      </c>
      <c r="D1163" s="83" t="str">
        <f>Tabla8[[#This Row],[Numero Documento]]&amp;Tabla8[[#This Row],[PROG]]&amp;LEFT(Tabla8[[#This Row],[Tipo Empleado]],3)</f>
        <v>0680039485701EMP</v>
      </c>
      <c r="E1163" s="82" t="s">
        <v>1373</v>
      </c>
      <c r="F1163" s="58" t="s">
        <v>102</v>
      </c>
      <c r="G1163" s="82" t="s">
        <v>2535</v>
      </c>
      <c r="H1163" s="82" t="s">
        <v>1659</v>
      </c>
      <c r="I1163" s="59" t="s">
        <v>1414</v>
      </c>
      <c r="J1163" s="58" t="s">
        <v>2537</v>
      </c>
      <c r="K1163" s="85" t="str">
        <f t="shared" si="18"/>
        <v>M</v>
      </c>
      <c r="L1163">
        <v>917</v>
      </c>
    </row>
    <row r="1164" spans="1:12">
      <c r="A1164" s="77" t="s">
        <v>1833</v>
      </c>
      <c r="B1164" s="83" t="str">
        <f>_xlfn.XLOOKUP(Tabla8[[#This Row],[Codigo Area Liquidacion]],TBLAREA[PLANTA],TBLAREA[PROG])</f>
        <v>01</v>
      </c>
      <c r="C1164" s="58" t="s">
        <v>11</v>
      </c>
      <c r="D1164" s="83" t="str">
        <f>Tabla8[[#This Row],[Numero Documento]]&amp;Tabla8[[#This Row],[PROG]]&amp;LEFT(Tabla8[[#This Row],[Tipo Empleado]],3)</f>
        <v>0730012313501FIJ</v>
      </c>
      <c r="E1164" s="82" t="s">
        <v>12</v>
      </c>
      <c r="F1164" s="58" t="s">
        <v>13</v>
      </c>
      <c r="G1164" s="82" t="s">
        <v>2535</v>
      </c>
      <c r="H1164" s="82" t="s">
        <v>1659</v>
      </c>
      <c r="I1164" s="59" t="s">
        <v>1414</v>
      </c>
      <c r="J1164" s="58" t="s">
        <v>2537</v>
      </c>
      <c r="K1164" s="85" t="str">
        <f t="shared" si="18"/>
        <v>M</v>
      </c>
      <c r="L1164">
        <v>928</v>
      </c>
    </row>
    <row r="1165" spans="1:12">
      <c r="A1165" s="77" t="s">
        <v>1733</v>
      </c>
      <c r="B1165" s="83" t="str">
        <f>_xlfn.XLOOKUP(Tabla8[[#This Row],[Codigo Area Liquidacion]],TBLAREA[PLANTA],TBLAREA[PROG])</f>
        <v>01</v>
      </c>
      <c r="C1165" s="58" t="s">
        <v>11</v>
      </c>
      <c r="D1165" s="83" t="str">
        <f>Tabla8[[#This Row],[Numero Documento]]&amp;Tabla8[[#This Row],[PROG]]&amp;LEFT(Tabla8[[#This Row],[Tipo Empleado]],3)</f>
        <v>0810000857501FIJ</v>
      </c>
      <c r="E1165" s="82" t="s">
        <v>567</v>
      </c>
      <c r="F1165" s="58" t="s">
        <v>8</v>
      </c>
      <c r="G1165" s="82" t="s">
        <v>2535</v>
      </c>
      <c r="H1165" s="82" t="s">
        <v>1659</v>
      </c>
      <c r="I1165" s="59" t="s">
        <v>1414</v>
      </c>
      <c r="J1165" s="58" t="s">
        <v>2538</v>
      </c>
      <c r="K1165" s="85" t="str">
        <f t="shared" si="18"/>
        <v>F</v>
      </c>
      <c r="L1165">
        <v>939</v>
      </c>
    </row>
    <row r="1166" spans="1:12">
      <c r="A1166" s="77" t="s">
        <v>1775</v>
      </c>
      <c r="B1166" s="83" t="str">
        <f>_xlfn.XLOOKUP(Tabla8[[#This Row],[Codigo Area Liquidacion]],TBLAREA[PLANTA],TBLAREA[PROG])</f>
        <v>01</v>
      </c>
      <c r="C1166" s="58" t="s">
        <v>11</v>
      </c>
      <c r="D1166" s="83" t="str">
        <f>Tabla8[[#This Row],[Numero Documento]]&amp;Tabla8[[#This Row],[PROG]]&amp;LEFT(Tabla8[[#This Row],[Tipo Empleado]],3)</f>
        <v>0810005341501FIJ</v>
      </c>
      <c r="E1166" s="82" t="s">
        <v>772</v>
      </c>
      <c r="F1166" s="58" t="s">
        <v>111</v>
      </c>
      <c r="G1166" s="82" t="s">
        <v>2535</v>
      </c>
      <c r="H1166" s="82" t="s">
        <v>1659</v>
      </c>
      <c r="I1166" s="59" t="s">
        <v>1414</v>
      </c>
      <c r="J1166" s="58" t="s">
        <v>2537</v>
      </c>
      <c r="K1166" s="85" t="str">
        <f t="shared" si="18"/>
        <v>M</v>
      </c>
      <c r="L1166">
        <v>940</v>
      </c>
    </row>
    <row r="1167" spans="1:12">
      <c r="A1167" s="77" t="s">
        <v>1754</v>
      </c>
      <c r="B1167" s="83" t="str">
        <f>_xlfn.XLOOKUP(Tabla8[[#This Row],[Codigo Area Liquidacion]],TBLAREA[PLANTA],TBLAREA[PROG])</f>
        <v>01</v>
      </c>
      <c r="C1167" s="58" t="s">
        <v>11</v>
      </c>
      <c r="D1167" s="83" t="str">
        <f>Tabla8[[#This Row],[Numero Documento]]&amp;Tabla8[[#This Row],[PROG]]&amp;LEFT(Tabla8[[#This Row],[Tipo Empleado]],3)</f>
        <v>0930012317201FIJ</v>
      </c>
      <c r="E1167" s="82" t="s">
        <v>768</v>
      </c>
      <c r="F1167" s="58" t="s">
        <v>75</v>
      </c>
      <c r="G1167" s="82" t="s">
        <v>2535</v>
      </c>
      <c r="H1167" s="82" t="s">
        <v>1659</v>
      </c>
      <c r="I1167" s="59" t="s">
        <v>1414</v>
      </c>
      <c r="J1167" s="58" t="s">
        <v>2538</v>
      </c>
      <c r="K1167" s="85" t="str">
        <f t="shared" si="18"/>
        <v>F</v>
      </c>
      <c r="L1167">
        <v>952</v>
      </c>
    </row>
    <row r="1168" spans="1:12">
      <c r="A1168" s="77" t="s">
        <v>1739</v>
      </c>
      <c r="B1168" s="83" t="str">
        <f>_xlfn.XLOOKUP(Tabla8[[#This Row],[Codigo Area Liquidacion]],TBLAREA[PLANTA],TBLAREA[PROG])</f>
        <v>01</v>
      </c>
      <c r="C1168" s="58" t="s">
        <v>11</v>
      </c>
      <c r="D1168" s="83" t="str">
        <f>Tabla8[[#This Row],[Numero Documento]]&amp;Tabla8[[#This Row],[PROG]]&amp;LEFT(Tabla8[[#This Row],[Tipo Empleado]],3)</f>
        <v>0930026327501FIJ</v>
      </c>
      <c r="E1168" s="82" t="s">
        <v>766</v>
      </c>
      <c r="F1168" s="58" t="s">
        <v>100</v>
      </c>
      <c r="G1168" s="82" t="s">
        <v>2535</v>
      </c>
      <c r="H1168" s="82" t="s">
        <v>1659</v>
      </c>
      <c r="I1168" s="59" t="s">
        <v>1414</v>
      </c>
      <c r="J1168" s="58" t="s">
        <v>2537</v>
      </c>
      <c r="K1168" s="85" t="str">
        <f t="shared" si="18"/>
        <v>M</v>
      </c>
      <c r="L1168">
        <v>953</v>
      </c>
    </row>
    <row r="1169" spans="1:12">
      <c r="A1169" s="77" t="s">
        <v>1916</v>
      </c>
      <c r="B1169" s="83" t="str">
        <f>_xlfn.XLOOKUP(Tabla8[[#This Row],[Codigo Area Liquidacion]],TBLAREA[PLANTA],TBLAREA[PROG])</f>
        <v>01</v>
      </c>
      <c r="C1169" s="58" t="s">
        <v>11</v>
      </c>
      <c r="D1169" s="83" t="str">
        <f>Tabla8[[#This Row],[Numero Documento]]&amp;Tabla8[[#This Row],[PROG]]&amp;LEFT(Tabla8[[#This Row],[Tipo Empleado]],3)</f>
        <v>0930064050601FIJ</v>
      </c>
      <c r="E1169" s="82" t="s">
        <v>796</v>
      </c>
      <c r="F1169" s="58" t="s">
        <v>111</v>
      </c>
      <c r="G1169" s="82" t="s">
        <v>2535</v>
      </c>
      <c r="H1169" s="82" t="s">
        <v>1659</v>
      </c>
      <c r="I1169" s="59" t="s">
        <v>1414</v>
      </c>
      <c r="J1169" s="58" t="s">
        <v>2537</v>
      </c>
      <c r="K1169" s="85" t="str">
        <f t="shared" si="18"/>
        <v>M</v>
      </c>
      <c r="L1169">
        <v>957</v>
      </c>
    </row>
    <row r="1170" spans="1:12">
      <c r="A1170" s="77" t="s">
        <v>1798</v>
      </c>
      <c r="B1170" s="83" t="str">
        <f>_xlfn.XLOOKUP(Tabla8[[#This Row],[Codigo Area Liquidacion]],TBLAREA[PLANTA],TBLAREA[PROG])</f>
        <v>01</v>
      </c>
      <c r="C1170" s="58" t="s">
        <v>11</v>
      </c>
      <c r="D1170" s="83" t="str">
        <f>Tabla8[[#This Row],[Numero Documento]]&amp;Tabla8[[#This Row],[PROG]]&amp;LEFT(Tabla8[[#This Row],[Tipo Empleado]],3)</f>
        <v>0930067702901FIJ</v>
      </c>
      <c r="E1170" s="82" t="s">
        <v>775</v>
      </c>
      <c r="F1170" s="58" t="s">
        <v>75</v>
      </c>
      <c r="G1170" s="82" t="s">
        <v>2535</v>
      </c>
      <c r="H1170" s="82" t="s">
        <v>1659</v>
      </c>
      <c r="I1170" s="59" t="s">
        <v>1414</v>
      </c>
      <c r="J1170" s="58" t="s">
        <v>2538</v>
      </c>
      <c r="K1170" s="85" t="str">
        <f t="shared" si="18"/>
        <v>F</v>
      </c>
      <c r="L1170">
        <v>958</v>
      </c>
    </row>
    <row r="1171" spans="1:12">
      <c r="A1171" s="77" t="s">
        <v>2935</v>
      </c>
      <c r="B1171" s="83" t="str">
        <f>_xlfn.XLOOKUP(Tabla8[[#This Row],[Codigo Area Liquidacion]],TBLAREA[PLANTA],TBLAREA[PROG])</f>
        <v>01</v>
      </c>
      <c r="C1171" s="58" t="s">
        <v>2464</v>
      </c>
      <c r="D1171" s="83" t="str">
        <f>Tabla8[[#This Row],[Numero Documento]]&amp;Tabla8[[#This Row],[PROG]]&amp;LEFT(Tabla8[[#This Row],[Tipo Empleado]],3)</f>
        <v>0970012483801EMP</v>
      </c>
      <c r="E1171" s="82" t="s">
        <v>2934</v>
      </c>
      <c r="F1171" s="58" t="s">
        <v>75</v>
      </c>
      <c r="G1171" s="82" t="s">
        <v>2535</v>
      </c>
      <c r="H1171" s="82" t="s">
        <v>1659</v>
      </c>
      <c r="I1171" s="59" t="s">
        <v>1414</v>
      </c>
      <c r="J1171" s="58" t="s">
        <v>2537</v>
      </c>
      <c r="K1171" s="85" t="str">
        <f t="shared" si="18"/>
        <v>M</v>
      </c>
      <c r="L1171">
        <v>964</v>
      </c>
    </row>
    <row r="1172" spans="1:12">
      <c r="A1172" s="77" t="s">
        <v>3185</v>
      </c>
      <c r="B1172" s="83" t="str">
        <f>_xlfn.XLOOKUP(Tabla8[[#This Row],[Codigo Area Liquidacion]],TBLAREA[PLANTA],TBLAREA[PROG])</f>
        <v>01</v>
      </c>
      <c r="C1172" s="58" t="s">
        <v>11</v>
      </c>
      <c r="D1172" s="83" t="str">
        <f>Tabla8[[#This Row],[Numero Documento]]&amp;Tabla8[[#This Row],[PROG]]&amp;LEFT(Tabla8[[#This Row],[Tipo Empleado]],3)</f>
        <v>2230003007301FIJ</v>
      </c>
      <c r="E1172" s="82" t="s">
        <v>3184</v>
      </c>
      <c r="F1172" s="58" t="s">
        <v>10</v>
      </c>
      <c r="G1172" s="82" t="s">
        <v>2535</v>
      </c>
      <c r="H1172" s="82" t="s">
        <v>1659</v>
      </c>
      <c r="I1172" s="59" t="s">
        <v>1414</v>
      </c>
      <c r="J1172" s="58" t="s">
        <v>2538</v>
      </c>
      <c r="K1172" s="85" t="str">
        <f t="shared" si="18"/>
        <v>F</v>
      </c>
      <c r="L1172">
        <v>975</v>
      </c>
    </row>
    <row r="1173" spans="1:12">
      <c r="A1173" s="77" t="s">
        <v>1845</v>
      </c>
      <c r="B1173" s="83" t="str">
        <f>_xlfn.XLOOKUP(Tabla8[[#This Row],[Codigo Area Liquidacion]],TBLAREA[PLANTA],TBLAREA[PROG])</f>
        <v>01</v>
      </c>
      <c r="C1173" s="58" t="s">
        <v>11</v>
      </c>
      <c r="D1173" s="83" t="str">
        <f>Tabla8[[#This Row],[Numero Documento]]&amp;Tabla8[[#This Row],[PROG]]&amp;LEFT(Tabla8[[#This Row],[Tipo Empleado]],3)</f>
        <v>2250010067601FIJ</v>
      </c>
      <c r="E1173" s="82" t="s">
        <v>784</v>
      </c>
      <c r="F1173" s="58" t="s">
        <v>111</v>
      </c>
      <c r="G1173" s="82" t="s">
        <v>2535</v>
      </c>
      <c r="H1173" s="82" t="s">
        <v>1659</v>
      </c>
      <c r="I1173" s="59" t="s">
        <v>1414</v>
      </c>
      <c r="J1173" s="58" t="s">
        <v>2537</v>
      </c>
      <c r="K1173" s="85" t="str">
        <f t="shared" si="18"/>
        <v>M</v>
      </c>
      <c r="L1173">
        <v>1026</v>
      </c>
    </row>
    <row r="1174" spans="1:12">
      <c r="A1174" s="77" t="s">
        <v>1923</v>
      </c>
      <c r="B1174" s="83" t="str">
        <f>_xlfn.XLOOKUP(Tabla8[[#This Row],[Codigo Area Liquidacion]],TBLAREA[PLANTA],TBLAREA[PROG])</f>
        <v>01</v>
      </c>
      <c r="C1174" s="58" t="s">
        <v>11</v>
      </c>
      <c r="D1174" s="83" t="str">
        <f>Tabla8[[#This Row],[Numero Documento]]&amp;Tabla8[[#This Row],[PROG]]&amp;LEFT(Tabla8[[#This Row],[Tipo Empleado]],3)</f>
        <v>2250068433101FIJ</v>
      </c>
      <c r="E1174" s="82" t="s">
        <v>1016</v>
      </c>
      <c r="F1174" s="58" t="s">
        <v>10</v>
      </c>
      <c r="G1174" s="82" t="s">
        <v>2535</v>
      </c>
      <c r="H1174" s="82" t="s">
        <v>1659</v>
      </c>
      <c r="I1174" s="59" t="s">
        <v>1414</v>
      </c>
      <c r="J1174" s="58" t="s">
        <v>2538</v>
      </c>
      <c r="K1174" s="85" t="str">
        <f t="shared" si="18"/>
        <v>F</v>
      </c>
      <c r="L1174">
        <v>1042</v>
      </c>
    </row>
    <row r="1175" spans="1:12">
      <c r="A1175" s="77" t="s">
        <v>3183</v>
      </c>
      <c r="B1175" s="83" t="str">
        <f>_xlfn.XLOOKUP(Tabla8[[#This Row],[Codigo Area Liquidacion]],TBLAREA[PLANTA],TBLAREA[PROG])</f>
        <v>01</v>
      </c>
      <c r="C1175" s="58" t="s">
        <v>11</v>
      </c>
      <c r="D1175" s="83" t="str">
        <f>Tabla8[[#This Row],[Numero Documento]]&amp;Tabla8[[#This Row],[PROG]]&amp;LEFT(Tabla8[[#This Row],[Tipo Empleado]],3)</f>
        <v>4021029603001FIJ</v>
      </c>
      <c r="E1175" s="82" t="s">
        <v>3182</v>
      </c>
      <c r="F1175" s="58" t="s">
        <v>8</v>
      </c>
      <c r="G1175" s="82" t="s">
        <v>2535</v>
      </c>
      <c r="H1175" s="82" t="s">
        <v>1659</v>
      </c>
      <c r="I1175" s="59" t="s">
        <v>1414</v>
      </c>
      <c r="J1175" s="58" t="s">
        <v>2538</v>
      </c>
      <c r="K1175" s="85" t="str">
        <f t="shared" si="18"/>
        <v>F</v>
      </c>
      <c r="L1175">
        <v>1070</v>
      </c>
    </row>
    <row r="1176" spans="1:12">
      <c r="A1176" s="77" t="s">
        <v>2766</v>
      </c>
      <c r="B1176" s="83" t="str">
        <f>_xlfn.XLOOKUP(Tabla8[[#This Row],[Codigo Area Liquidacion]],TBLAREA[PLANTA],TBLAREA[PROG])</f>
        <v>01</v>
      </c>
      <c r="C1176" s="58" t="s">
        <v>11</v>
      </c>
      <c r="D1176" s="83" t="str">
        <f>Tabla8[[#This Row],[Numero Documento]]&amp;Tabla8[[#This Row],[PROG]]&amp;LEFT(Tabla8[[#This Row],[Tipo Empleado]],3)</f>
        <v>4021250075101FIJ</v>
      </c>
      <c r="E1176" s="82" t="s">
        <v>2765</v>
      </c>
      <c r="F1176" s="58" t="s">
        <v>355</v>
      </c>
      <c r="G1176" s="82" t="s">
        <v>2535</v>
      </c>
      <c r="H1176" s="82" t="s">
        <v>1659</v>
      </c>
      <c r="I1176" s="59" t="s">
        <v>1414</v>
      </c>
      <c r="J1176" s="58" t="s">
        <v>2538</v>
      </c>
      <c r="K1176" s="85" t="str">
        <f t="shared" si="18"/>
        <v>F</v>
      </c>
      <c r="L1176">
        <v>1078</v>
      </c>
    </row>
    <row r="1177" spans="1:12">
      <c r="A1177" s="77" t="s">
        <v>2334</v>
      </c>
      <c r="B1177" s="83" t="str">
        <f>_xlfn.XLOOKUP(Tabla8[[#This Row],[Codigo Area Liquidacion]],TBLAREA[PLANTA],TBLAREA[PROG])</f>
        <v>01</v>
      </c>
      <c r="C1177" s="58" t="s">
        <v>2464</v>
      </c>
      <c r="D1177" s="83" t="str">
        <f>Tabla8[[#This Row],[Numero Documento]]&amp;Tabla8[[#This Row],[PROG]]&amp;LEFT(Tabla8[[#This Row],[Tipo Empleado]],3)</f>
        <v>4021268572701EMP</v>
      </c>
      <c r="E1177" s="82" t="s">
        <v>1391</v>
      </c>
      <c r="F1177" s="58" t="s">
        <v>110</v>
      </c>
      <c r="G1177" s="82" t="s">
        <v>2535</v>
      </c>
      <c r="H1177" s="82" t="s">
        <v>1659</v>
      </c>
      <c r="I1177" s="59" t="s">
        <v>1414</v>
      </c>
      <c r="J1177" s="58" t="s">
        <v>2537</v>
      </c>
      <c r="K1177" s="85" t="str">
        <f t="shared" si="18"/>
        <v>M</v>
      </c>
      <c r="L1177">
        <v>1080</v>
      </c>
    </row>
    <row r="1178" spans="1:12">
      <c r="A1178" s="77" t="s">
        <v>1822</v>
      </c>
      <c r="B1178" s="83" t="str">
        <f>_xlfn.XLOOKUP(Tabla8[[#This Row],[Codigo Area Liquidacion]],TBLAREA[PLANTA],TBLAREA[PROG])</f>
        <v>01</v>
      </c>
      <c r="C1178" s="58" t="s">
        <v>11</v>
      </c>
      <c r="D1178" s="83" t="str">
        <f>Tabla8[[#This Row],[Numero Documento]]&amp;Tabla8[[#This Row],[PROG]]&amp;LEFT(Tabla8[[#This Row],[Tipo Empleado]],3)</f>
        <v>4022105053301FIJ</v>
      </c>
      <c r="E1178" s="82" t="s">
        <v>779</v>
      </c>
      <c r="F1178" s="58" t="s">
        <v>75</v>
      </c>
      <c r="G1178" s="82" t="s">
        <v>2535</v>
      </c>
      <c r="H1178" s="82" t="s">
        <v>1659</v>
      </c>
      <c r="I1178" s="59" t="s">
        <v>1414</v>
      </c>
      <c r="J1178" s="58" t="s">
        <v>2537</v>
      </c>
      <c r="K1178" s="85" t="str">
        <f t="shared" si="18"/>
        <v>M</v>
      </c>
      <c r="L1178">
        <v>1111</v>
      </c>
    </row>
    <row r="1179" spans="1:12">
      <c r="A1179" s="77" t="s">
        <v>2838</v>
      </c>
      <c r="B1179" s="83" t="str">
        <f>_xlfn.XLOOKUP(Tabla8[[#This Row],[Codigo Area Liquidacion]],TBLAREA[PLANTA],TBLAREA[PROG])</f>
        <v>01</v>
      </c>
      <c r="C1179" s="58" t="s">
        <v>2464</v>
      </c>
      <c r="D1179" s="83" t="str">
        <f>Tabla8[[#This Row],[Numero Documento]]&amp;Tabla8[[#This Row],[PROG]]&amp;LEFT(Tabla8[[#This Row],[Tipo Empleado]],3)</f>
        <v>4022203758801EMP</v>
      </c>
      <c r="E1179" s="82" t="s">
        <v>2837</v>
      </c>
      <c r="F1179" s="58" t="s">
        <v>75</v>
      </c>
      <c r="G1179" s="82" t="s">
        <v>2535</v>
      </c>
      <c r="H1179" s="82" t="s">
        <v>1659</v>
      </c>
      <c r="I1179" s="59" t="s">
        <v>1414</v>
      </c>
      <c r="J1179" s="58" t="s">
        <v>2537</v>
      </c>
      <c r="K1179" s="85" t="str">
        <f t="shared" si="18"/>
        <v>M</v>
      </c>
      <c r="L1179">
        <v>1124</v>
      </c>
    </row>
    <row r="1180" spans="1:12">
      <c r="A1180" s="77" t="s">
        <v>2849</v>
      </c>
      <c r="B1180" s="83" t="str">
        <f>_xlfn.XLOOKUP(Tabla8[[#This Row],[Codigo Area Liquidacion]],TBLAREA[PLANTA],TBLAREA[PROG])</f>
        <v>01</v>
      </c>
      <c r="C1180" s="58" t="s">
        <v>2464</v>
      </c>
      <c r="D1180" s="83" t="str">
        <f>Tabla8[[#This Row],[Numero Documento]]&amp;Tabla8[[#This Row],[PROG]]&amp;LEFT(Tabla8[[#This Row],[Tipo Empleado]],3)</f>
        <v>4022278805701EMP</v>
      </c>
      <c r="E1180" s="82" t="s">
        <v>2848</v>
      </c>
      <c r="F1180" s="58" t="s">
        <v>75</v>
      </c>
      <c r="G1180" s="82" t="s">
        <v>2535</v>
      </c>
      <c r="H1180" s="82" t="s">
        <v>1659</v>
      </c>
      <c r="I1180" s="59" t="s">
        <v>1414</v>
      </c>
      <c r="J1180" s="58" t="s">
        <v>2537</v>
      </c>
      <c r="K1180" s="85" t="str">
        <f t="shared" si="18"/>
        <v>M</v>
      </c>
      <c r="L1180">
        <v>1136</v>
      </c>
    </row>
    <row r="1181" spans="1:12">
      <c r="A1181" s="77" t="s">
        <v>1894</v>
      </c>
      <c r="B1181" s="83" t="str">
        <f>_xlfn.XLOOKUP(Tabla8[[#This Row],[Codigo Area Liquidacion]],TBLAREA[PLANTA],TBLAREA[PROG])</f>
        <v>01</v>
      </c>
      <c r="C1181" s="58" t="s">
        <v>11</v>
      </c>
      <c r="D1181" s="83" t="str">
        <f>Tabla8[[#This Row],[Numero Documento]]&amp;Tabla8[[#This Row],[PROG]]&amp;LEFT(Tabla8[[#This Row],[Tipo Empleado]],3)</f>
        <v>4022355915001FIJ</v>
      </c>
      <c r="E1181" s="82" t="s">
        <v>794</v>
      </c>
      <c r="F1181" s="58" t="s">
        <v>59</v>
      </c>
      <c r="G1181" s="82" t="s">
        <v>2535</v>
      </c>
      <c r="H1181" s="82" t="s">
        <v>1659</v>
      </c>
      <c r="I1181" s="59" t="s">
        <v>1414</v>
      </c>
      <c r="J1181" s="58" t="s">
        <v>2537</v>
      </c>
      <c r="K1181" s="85" t="str">
        <f t="shared" si="18"/>
        <v>M</v>
      </c>
      <c r="L1181">
        <v>1149</v>
      </c>
    </row>
    <row r="1182" spans="1:12">
      <c r="A1182" s="77" t="s">
        <v>1890</v>
      </c>
      <c r="B1182" s="83" t="str">
        <f>_xlfn.XLOOKUP(Tabla8[[#This Row],[Codigo Area Liquidacion]],TBLAREA[PLANTA],TBLAREA[PROG])</f>
        <v>01</v>
      </c>
      <c r="C1182" s="58" t="s">
        <v>11</v>
      </c>
      <c r="D1182" s="83" t="str">
        <f>Tabla8[[#This Row],[Numero Documento]]&amp;Tabla8[[#This Row],[PROG]]&amp;LEFT(Tabla8[[#This Row],[Tipo Empleado]],3)</f>
        <v>4022477175401FIJ</v>
      </c>
      <c r="E1182" s="82" t="s">
        <v>1693</v>
      </c>
      <c r="F1182" s="58" t="s">
        <v>55</v>
      </c>
      <c r="G1182" s="82" t="s">
        <v>2535</v>
      </c>
      <c r="H1182" s="82" t="s">
        <v>1659</v>
      </c>
      <c r="I1182" s="59" t="s">
        <v>1414</v>
      </c>
      <c r="J1182" s="58" t="s">
        <v>2538</v>
      </c>
      <c r="K1182" s="85" t="str">
        <f t="shared" si="18"/>
        <v>F</v>
      </c>
      <c r="L1182">
        <v>1160</v>
      </c>
    </row>
    <row r="1183" spans="1:12">
      <c r="A1183" s="77" t="s">
        <v>2738</v>
      </c>
      <c r="B1183" s="83" t="str">
        <f>_xlfn.XLOOKUP(Tabla8[[#This Row],[Codigo Area Liquidacion]],TBLAREA[PLANTA],TBLAREA[PROG])</f>
        <v>01</v>
      </c>
      <c r="C1183" s="58" t="s">
        <v>11</v>
      </c>
      <c r="D1183" s="83" t="str">
        <f>Tabla8[[#This Row],[Numero Documento]]&amp;Tabla8[[#This Row],[PROG]]&amp;LEFT(Tabla8[[#This Row],[Tipo Empleado]],3)</f>
        <v>4023018639301FIJ</v>
      </c>
      <c r="E1183" s="82" t="s">
        <v>2737</v>
      </c>
      <c r="F1183" s="58" t="s">
        <v>675</v>
      </c>
      <c r="G1183" s="82" t="s">
        <v>2535</v>
      </c>
      <c r="H1183" s="82" t="s">
        <v>1659</v>
      </c>
      <c r="I1183" s="59" t="s">
        <v>1414</v>
      </c>
      <c r="J1183" s="58" t="s">
        <v>2537</v>
      </c>
      <c r="K1183" s="85" t="str">
        <f t="shared" si="18"/>
        <v>M</v>
      </c>
      <c r="L1183">
        <v>1195</v>
      </c>
    </row>
    <row r="1184" spans="1:12">
      <c r="A1184" s="77" t="s">
        <v>2801</v>
      </c>
      <c r="B1184" s="83" t="str">
        <f>_xlfn.XLOOKUP(Tabla8[[#This Row],[Codigo Area Liquidacion]],TBLAREA[PLANTA],TBLAREA[PROG])</f>
        <v>01</v>
      </c>
      <c r="C1184" s="58" t="s">
        <v>2464</v>
      </c>
      <c r="D1184" s="83" t="str">
        <f>Tabla8[[#This Row],[Numero Documento]]&amp;Tabla8[[#This Row],[PROG]]&amp;LEFT(Tabla8[[#This Row],[Tipo Empleado]],3)</f>
        <v>4023075083401EMP</v>
      </c>
      <c r="E1184" s="82" t="s">
        <v>2800</v>
      </c>
      <c r="F1184" s="58" t="s">
        <v>75</v>
      </c>
      <c r="G1184" s="82" t="s">
        <v>2535</v>
      </c>
      <c r="H1184" s="82" t="s">
        <v>1659</v>
      </c>
      <c r="I1184" s="59" t="s">
        <v>1414</v>
      </c>
      <c r="J1184" s="58" t="s">
        <v>2538</v>
      </c>
      <c r="K1184" s="85" t="str">
        <f t="shared" si="18"/>
        <v>F</v>
      </c>
      <c r="L1184">
        <v>1197</v>
      </c>
    </row>
    <row r="1185" spans="1:12">
      <c r="A1185" s="77" t="s">
        <v>2870</v>
      </c>
      <c r="B1185" s="83" t="str">
        <f>_xlfn.XLOOKUP(Tabla8[[#This Row],[Codigo Area Liquidacion]],TBLAREA[PLANTA],TBLAREA[PROG])</f>
        <v>01</v>
      </c>
      <c r="C1185" s="58" t="s">
        <v>2464</v>
      </c>
      <c r="D1185" s="83" t="str">
        <f>Tabla8[[#This Row],[Numero Documento]]&amp;Tabla8[[#This Row],[PROG]]&amp;LEFT(Tabla8[[#This Row],[Tipo Empleado]],3)</f>
        <v>4023102233201EMP</v>
      </c>
      <c r="E1185" s="82" t="s">
        <v>2869</v>
      </c>
      <c r="F1185" s="58" t="s">
        <v>75</v>
      </c>
      <c r="G1185" s="82" t="s">
        <v>2535</v>
      </c>
      <c r="H1185" s="82" t="s">
        <v>1659</v>
      </c>
      <c r="I1185" s="59" t="s">
        <v>1414</v>
      </c>
      <c r="J1185" s="58" t="s">
        <v>2538</v>
      </c>
      <c r="K1185" s="85" t="str">
        <f t="shared" si="18"/>
        <v>F</v>
      </c>
      <c r="L1185">
        <v>1199</v>
      </c>
    </row>
    <row r="1186" spans="1:12">
      <c r="A1186" s="77" t="s">
        <v>2508</v>
      </c>
      <c r="B1186" s="83" t="str">
        <f>_xlfn.XLOOKUP(Tabla8[[#This Row],[Codigo Area Liquidacion]],TBLAREA[PLANTA],TBLAREA[PROG])</f>
        <v>01</v>
      </c>
      <c r="C1186" s="58" t="s">
        <v>11</v>
      </c>
      <c r="D1186" s="83" t="str">
        <f>Tabla8[[#This Row],[Numero Documento]]&amp;Tabla8[[#This Row],[PROG]]&amp;LEFT(Tabla8[[#This Row],[Tipo Empleado]],3)</f>
        <v>4023219791901FIJ</v>
      </c>
      <c r="E1186" s="82" t="s">
        <v>2507</v>
      </c>
      <c r="F1186" s="58" t="s">
        <v>10</v>
      </c>
      <c r="G1186" s="82" t="s">
        <v>2535</v>
      </c>
      <c r="H1186" s="82" t="s">
        <v>1659</v>
      </c>
      <c r="I1186" s="59" t="s">
        <v>1414</v>
      </c>
      <c r="J1186" s="58" t="s">
        <v>2538</v>
      </c>
      <c r="K1186" s="85" t="str">
        <f t="shared" si="18"/>
        <v>F</v>
      </c>
      <c r="L1186">
        <v>1201</v>
      </c>
    </row>
    <row r="1187" spans="1:12">
      <c r="A1187" s="77" t="s">
        <v>2663</v>
      </c>
      <c r="B1187" s="83" t="str">
        <f>_xlfn.XLOOKUP(Tabla8[[#This Row],[Codigo Area Liquidacion]],TBLAREA[PLANTA],TBLAREA[PROG])</f>
        <v>01</v>
      </c>
      <c r="C1187" s="58" t="s">
        <v>11</v>
      </c>
      <c r="D1187" s="83" t="str">
        <f>Tabla8[[#This Row],[Numero Documento]]&amp;Tabla8[[#This Row],[PROG]]&amp;LEFT(Tabla8[[#This Row],[Tipo Empleado]],3)</f>
        <v>4023329250301FIJ</v>
      </c>
      <c r="E1187" s="82" t="s">
        <v>2635</v>
      </c>
      <c r="F1187" s="58" t="s">
        <v>27</v>
      </c>
      <c r="G1187" s="82" t="s">
        <v>2535</v>
      </c>
      <c r="H1187" s="82" t="s">
        <v>1659</v>
      </c>
      <c r="I1187" s="59" t="s">
        <v>1414</v>
      </c>
      <c r="J1187" s="58" t="s">
        <v>2537</v>
      </c>
      <c r="K1187" s="85" t="str">
        <f t="shared" si="18"/>
        <v>M</v>
      </c>
      <c r="L1187">
        <v>1203</v>
      </c>
    </row>
    <row r="1188" spans="1:12">
      <c r="A1188" s="77" t="s">
        <v>2712</v>
      </c>
      <c r="B1188" s="83" t="str">
        <f>_xlfn.XLOOKUP(Tabla8[[#This Row],[Codigo Area Liquidacion]],TBLAREA[PLANTA],TBLAREA[PROG])</f>
        <v>01</v>
      </c>
      <c r="C1188" s="58" t="s">
        <v>2464</v>
      </c>
      <c r="D1188" s="83" t="str">
        <f>Tabla8[[#This Row],[Numero Documento]]&amp;Tabla8[[#This Row],[PROG]]&amp;LEFT(Tabla8[[#This Row],[Tipo Empleado]],3)</f>
        <v>4023616928601EMP</v>
      </c>
      <c r="E1188" s="82" t="s">
        <v>2711</v>
      </c>
      <c r="F1188" s="58" t="s">
        <v>75</v>
      </c>
      <c r="G1188" s="82" t="s">
        <v>2535</v>
      </c>
      <c r="H1188" s="82" t="s">
        <v>1659</v>
      </c>
      <c r="I1188" s="59" t="s">
        <v>1414</v>
      </c>
      <c r="J1188" s="58" t="s">
        <v>2538</v>
      </c>
      <c r="K1188" s="85" t="str">
        <f t="shared" si="18"/>
        <v>F</v>
      </c>
      <c r="L1188">
        <v>1209</v>
      </c>
    </row>
    <row r="1189" spans="1:12">
      <c r="A1189" s="77" t="s">
        <v>3006</v>
      </c>
      <c r="B1189" s="83" t="str">
        <f>_xlfn.XLOOKUP(Tabla8[[#This Row],[Codigo Area Liquidacion]],TBLAREA[PLANTA],TBLAREA[PROG])</f>
        <v>01</v>
      </c>
      <c r="C1189" s="58" t="s">
        <v>2464</v>
      </c>
      <c r="D1189" s="83" t="str">
        <f>Tabla8[[#This Row],[Numero Documento]]&amp;Tabla8[[#This Row],[PROG]]&amp;LEFT(Tabla8[[#This Row],[Tipo Empleado]],3)</f>
        <v>4023684757601EMP</v>
      </c>
      <c r="E1189" s="82" t="s">
        <v>3005</v>
      </c>
      <c r="F1189" s="58" t="s">
        <v>991</v>
      </c>
      <c r="G1189" s="82" t="s">
        <v>2535</v>
      </c>
      <c r="H1189" s="82" t="s">
        <v>1659</v>
      </c>
      <c r="I1189" s="59" t="s">
        <v>1414</v>
      </c>
      <c r="J1189" s="58" t="s">
        <v>2538</v>
      </c>
      <c r="K1189" s="85" t="str">
        <f t="shared" si="18"/>
        <v>F</v>
      </c>
      <c r="L1189">
        <v>1210</v>
      </c>
    </row>
    <row r="1190" spans="1:12">
      <c r="A1190" s="78" t="s">
        <v>2788</v>
      </c>
      <c r="B1190" s="84" t="str">
        <f>_xlfn.XLOOKUP(Tabla8[[#This Row],[Codigo Area Liquidacion]],TBLAREA[PLANTA],TBLAREA[PROG])</f>
        <v>01</v>
      </c>
      <c r="C1190" s="58" t="s">
        <v>2464</v>
      </c>
      <c r="D1190" s="83" t="str">
        <f>Tabla8[[#This Row],[Numero Documento]]&amp;Tabla8[[#This Row],[PROG]]&amp;LEFT(Tabla8[[#This Row],[Tipo Empleado]],3)</f>
        <v>4024958017201EMP</v>
      </c>
      <c r="E1190" s="82" t="s">
        <v>2787</v>
      </c>
      <c r="F1190" s="58" t="s">
        <v>75</v>
      </c>
      <c r="G1190" s="82" t="s">
        <v>2535</v>
      </c>
      <c r="H1190" s="82" t="s">
        <v>1659</v>
      </c>
      <c r="I1190" s="59" t="s">
        <v>1414</v>
      </c>
      <c r="J1190" s="58" t="s">
        <v>2537</v>
      </c>
      <c r="K1190" s="85" t="str">
        <f t="shared" si="18"/>
        <v>M</v>
      </c>
      <c r="L1190">
        <v>1222</v>
      </c>
    </row>
    <row r="1191" spans="1:12">
      <c r="A1191" s="78" t="s">
        <v>1861</v>
      </c>
      <c r="B1191" s="84" t="str">
        <f>_xlfn.XLOOKUP(Tabla8[[#This Row],[Codigo Area Liquidacion]],TBLAREA[PLANTA],TBLAREA[PROG])</f>
        <v>01</v>
      </c>
      <c r="C1191" s="58" t="s">
        <v>11</v>
      </c>
      <c r="D1191" s="83" t="str">
        <f>Tabla8[[#This Row],[Numero Documento]]&amp;Tabla8[[#This Row],[PROG]]&amp;LEFT(Tabla8[[#This Row],[Tipo Empleado]],3)</f>
        <v>4022492447801FIJ</v>
      </c>
      <c r="E1191" s="82" t="s">
        <v>787</v>
      </c>
      <c r="F1191" s="58" t="s">
        <v>75</v>
      </c>
      <c r="G1191" s="82" t="s">
        <v>2535</v>
      </c>
      <c r="H1191" s="82" t="s">
        <v>1659</v>
      </c>
      <c r="I1191" s="59" t="s">
        <v>1414</v>
      </c>
      <c r="J1191" s="58" t="s">
        <v>2537</v>
      </c>
      <c r="K1191" s="85" t="str">
        <f t="shared" si="18"/>
        <v>M</v>
      </c>
      <c r="L1191">
        <v>1223</v>
      </c>
    </row>
    <row r="1192" spans="1:12">
      <c r="A1192" s="77" t="s">
        <v>1905</v>
      </c>
      <c r="B1192" s="83" t="str">
        <f>_xlfn.XLOOKUP(Tabla8[[#This Row],[Codigo Area Liquidacion]],TBLAREA[PLANTA],TBLAREA[PROG])</f>
        <v>01</v>
      </c>
      <c r="C1192" s="58" t="s">
        <v>11</v>
      </c>
      <c r="D1192" s="83" t="str">
        <f>Tabla8[[#This Row],[Numero Documento]]&amp;Tabla8[[#This Row],[PROG]]&amp;LEFT(Tabla8[[#This Row],[Tipo Empleado]],3)</f>
        <v>0010192237501FIJ</v>
      </c>
      <c r="E1192" s="82" t="s">
        <v>1051</v>
      </c>
      <c r="F1192" s="58" t="s">
        <v>960</v>
      </c>
      <c r="G1192" s="82" t="s">
        <v>2535</v>
      </c>
      <c r="H1192" s="82" t="s">
        <v>1664</v>
      </c>
      <c r="I1192" s="59" t="s">
        <v>1421</v>
      </c>
      <c r="J1192" s="58" t="s">
        <v>2537</v>
      </c>
      <c r="K1192" s="85" t="str">
        <f t="shared" si="18"/>
        <v>M</v>
      </c>
      <c r="L1192">
        <v>109</v>
      </c>
    </row>
    <row r="1193" spans="1:12">
      <c r="A1193" s="77" t="s">
        <v>2824</v>
      </c>
      <c r="B1193" s="83" t="str">
        <f>_xlfn.XLOOKUP(Tabla8[[#This Row],[Codigo Area Liquidacion]],TBLAREA[PLANTA],TBLAREA[PROG])</f>
        <v>01</v>
      </c>
      <c r="C1193" s="58" t="s">
        <v>2464</v>
      </c>
      <c r="D1193" s="83" t="str">
        <f>Tabla8[[#This Row],[Numero Documento]]&amp;Tabla8[[#This Row],[PROG]]&amp;LEFT(Tabla8[[#This Row],[Tipo Empleado]],3)</f>
        <v>0010379955701EMP</v>
      </c>
      <c r="E1193" s="82" t="s">
        <v>2823</v>
      </c>
      <c r="F1193" s="58" t="s">
        <v>192</v>
      </c>
      <c r="G1193" s="82" t="s">
        <v>2535</v>
      </c>
      <c r="H1193" s="82" t="s">
        <v>1664</v>
      </c>
      <c r="I1193" s="59" t="s">
        <v>1421</v>
      </c>
      <c r="J1193" s="58" t="s">
        <v>2537</v>
      </c>
      <c r="K1193" s="85" t="str">
        <f t="shared" si="18"/>
        <v>M</v>
      </c>
      <c r="L1193">
        <v>172</v>
      </c>
    </row>
    <row r="1194" spans="1:12">
      <c r="A1194" s="77" t="s">
        <v>1155</v>
      </c>
      <c r="B1194" s="83" t="str">
        <f>_xlfn.XLOOKUP(Tabla8[[#This Row],[Codigo Area Liquidacion]],TBLAREA[PLANTA],TBLAREA[PROG])</f>
        <v>01</v>
      </c>
      <c r="C1194" s="58" t="s">
        <v>11</v>
      </c>
      <c r="D1194" s="83" t="str">
        <f>Tabla8[[#This Row],[Numero Documento]]&amp;Tabla8[[#This Row],[PROG]]&amp;LEFT(Tabla8[[#This Row],[Tipo Empleado]],3)</f>
        <v>0010624582201FIJ</v>
      </c>
      <c r="E1194" s="82" t="s">
        <v>454</v>
      </c>
      <c r="F1194" s="58" t="s">
        <v>8</v>
      </c>
      <c r="G1194" s="82" t="s">
        <v>2535</v>
      </c>
      <c r="H1194" s="82" t="s">
        <v>1664</v>
      </c>
      <c r="I1194" s="59" t="s">
        <v>1421</v>
      </c>
      <c r="J1194" s="58" t="s">
        <v>2538</v>
      </c>
      <c r="K1194" s="85" t="str">
        <f t="shared" si="18"/>
        <v>F</v>
      </c>
      <c r="L1194">
        <v>233</v>
      </c>
    </row>
    <row r="1195" spans="1:12">
      <c r="A1195" s="77" t="s">
        <v>2064</v>
      </c>
      <c r="B1195" s="83" t="str">
        <f>_xlfn.XLOOKUP(Tabla8[[#This Row],[Codigo Area Liquidacion]],TBLAREA[PLANTA],TBLAREA[PROG])</f>
        <v>01</v>
      </c>
      <c r="C1195" s="58" t="s">
        <v>11</v>
      </c>
      <c r="D1195" s="83" t="str">
        <f>Tabla8[[#This Row],[Numero Documento]]&amp;Tabla8[[#This Row],[PROG]]&amp;LEFT(Tabla8[[#This Row],[Tipo Empleado]],3)</f>
        <v>0011452958901FIJ</v>
      </c>
      <c r="E1195" s="82" t="s">
        <v>328</v>
      </c>
      <c r="F1195" s="58" t="s">
        <v>291</v>
      </c>
      <c r="G1195" s="82" t="s">
        <v>2535</v>
      </c>
      <c r="H1195" s="82" t="s">
        <v>1664</v>
      </c>
      <c r="I1195" s="59" t="s">
        <v>1421</v>
      </c>
      <c r="J1195" s="58" t="s">
        <v>2538</v>
      </c>
      <c r="K1195" s="85" t="str">
        <f t="shared" si="18"/>
        <v>F</v>
      </c>
      <c r="L1195">
        <v>429</v>
      </c>
    </row>
    <row r="1196" spans="1:12">
      <c r="A1196" s="77" t="s">
        <v>3013</v>
      </c>
      <c r="B1196" s="83" t="str">
        <f>_xlfn.XLOOKUP(Tabla8[[#This Row],[Codigo Area Liquidacion]],TBLAREA[PLANTA],TBLAREA[PROG])</f>
        <v>01</v>
      </c>
      <c r="C1196" s="58" t="s">
        <v>2464</v>
      </c>
      <c r="D1196" s="83" t="str">
        <f>Tabla8[[#This Row],[Numero Documento]]&amp;Tabla8[[#This Row],[PROG]]&amp;LEFT(Tabla8[[#This Row],[Tipo Empleado]],3)</f>
        <v>0310097377901EMP</v>
      </c>
      <c r="E1196" s="82" t="s">
        <v>3012</v>
      </c>
      <c r="F1196" s="58" t="s">
        <v>192</v>
      </c>
      <c r="G1196" s="82" t="s">
        <v>2535</v>
      </c>
      <c r="H1196" s="82" t="s">
        <v>1664</v>
      </c>
      <c r="I1196" s="59" t="s">
        <v>1421</v>
      </c>
      <c r="J1196" s="58" t="s">
        <v>2537</v>
      </c>
      <c r="K1196" s="85" t="str">
        <f t="shared" si="18"/>
        <v>M</v>
      </c>
      <c r="L1196">
        <v>731</v>
      </c>
    </row>
    <row r="1197" spans="1:12">
      <c r="A1197" s="77" t="s">
        <v>1729</v>
      </c>
      <c r="B1197" s="83" t="str">
        <f>_xlfn.XLOOKUP(Tabla8[[#This Row],[Codigo Area Liquidacion]],TBLAREA[PLANTA],TBLAREA[PROG])</f>
        <v>01</v>
      </c>
      <c r="C1197" s="58" t="s">
        <v>11</v>
      </c>
      <c r="D1197" s="83" t="str">
        <f>Tabla8[[#This Row],[Numero Documento]]&amp;Tabla8[[#This Row],[PROG]]&amp;LEFT(Tabla8[[#This Row],[Tipo Empleado]],3)</f>
        <v>0310097626901FIJ</v>
      </c>
      <c r="E1197" s="82" t="s">
        <v>931</v>
      </c>
      <c r="F1197" s="58" t="s">
        <v>192</v>
      </c>
      <c r="G1197" s="82" t="s">
        <v>2535</v>
      </c>
      <c r="H1197" s="82" t="s">
        <v>1664</v>
      </c>
      <c r="I1197" s="59" t="s">
        <v>1421</v>
      </c>
      <c r="J1197" s="58" t="s">
        <v>2538</v>
      </c>
      <c r="K1197" s="85" t="str">
        <f t="shared" si="18"/>
        <v>F</v>
      </c>
      <c r="L1197">
        <v>732</v>
      </c>
    </row>
    <row r="1198" spans="1:12">
      <c r="A1198" s="77" t="s">
        <v>1912</v>
      </c>
      <c r="B1198" s="83" t="str">
        <f>_xlfn.XLOOKUP(Tabla8[[#This Row],[Codigo Area Liquidacion]],TBLAREA[PLANTA],TBLAREA[PROG])</f>
        <v>01</v>
      </c>
      <c r="C1198" s="58" t="s">
        <v>11</v>
      </c>
      <c r="D1198" s="83" t="str">
        <f>Tabla8[[#This Row],[Numero Documento]]&amp;Tabla8[[#This Row],[PROG]]&amp;LEFT(Tabla8[[#This Row],[Tipo Empleado]],3)</f>
        <v>0470140162401FIJ</v>
      </c>
      <c r="E1198" s="82" t="s">
        <v>1014</v>
      </c>
      <c r="F1198" s="58" t="s">
        <v>781</v>
      </c>
      <c r="G1198" s="82" t="s">
        <v>2535</v>
      </c>
      <c r="H1198" s="82" t="s">
        <v>1664</v>
      </c>
      <c r="I1198" s="59" t="s">
        <v>1421</v>
      </c>
      <c r="J1198" s="58" t="s">
        <v>2537</v>
      </c>
      <c r="K1198" s="85" t="str">
        <f t="shared" si="18"/>
        <v>M</v>
      </c>
      <c r="L1198">
        <v>864</v>
      </c>
    </row>
    <row r="1199" spans="1:12">
      <c r="A1199" s="77" t="s">
        <v>1819</v>
      </c>
      <c r="B1199" s="83" t="str">
        <f>_xlfn.XLOOKUP(Tabla8[[#This Row],[Codigo Area Liquidacion]],TBLAREA[PLANTA],TBLAREA[PROG])</f>
        <v>01</v>
      </c>
      <c r="C1199" s="58" t="s">
        <v>11</v>
      </c>
      <c r="D1199" s="83" t="str">
        <f>Tabla8[[#This Row],[Numero Documento]]&amp;Tabla8[[#This Row],[PROG]]&amp;LEFT(Tabla8[[#This Row],[Tipo Empleado]],3)</f>
        <v>0540114593201FIJ</v>
      </c>
      <c r="E1199" s="82" t="s">
        <v>1057</v>
      </c>
      <c r="F1199" s="58" t="s">
        <v>355</v>
      </c>
      <c r="G1199" s="82" t="s">
        <v>2535</v>
      </c>
      <c r="H1199" s="82" t="s">
        <v>1664</v>
      </c>
      <c r="I1199" s="59" t="s">
        <v>1421</v>
      </c>
      <c r="J1199" s="58" t="s">
        <v>2537</v>
      </c>
      <c r="K1199" s="85" t="str">
        <f t="shared" si="18"/>
        <v>M</v>
      </c>
      <c r="L1199">
        <v>894</v>
      </c>
    </row>
    <row r="1200" spans="1:12">
      <c r="A1200" s="77" t="s">
        <v>2333</v>
      </c>
      <c r="B1200" s="83" t="str">
        <f>_xlfn.XLOOKUP(Tabla8[[#This Row],[Codigo Area Liquidacion]],TBLAREA[PLANTA],TBLAREA[PROG])</f>
        <v>01</v>
      </c>
      <c r="C1200" s="58" t="s">
        <v>2464</v>
      </c>
      <c r="D1200" s="83" t="str">
        <f>Tabla8[[#This Row],[Numero Documento]]&amp;Tabla8[[#This Row],[PROG]]&amp;LEFT(Tabla8[[#This Row],[Tipo Empleado]],3)</f>
        <v>2240017086001EMP</v>
      </c>
      <c r="E1200" s="82" t="s">
        <v>1674</v>
      </c>
      <c r="F1200" s="58" t="s">
        <v>991</v>
      </c>
      <c r="G1200" s="82" t="s">
        <v>2535</v>
      </c>
      <c r="H1200" s="82" t="s">
        <v>1664</v>
      </c>
      <c r="I1200" s="59" t="s">
        <v>1421</v>
      </c>
      <c r="J1200" s="58" t="s">
        <v>2538</v>
      </c>
      <c r="K1200" s="85" t="str">
        <f t="shared" si="18"/>
        <v>F</v>
      </c>
      <c r="L1200">
        <v>1012</v>
      </c>
    </row>
    <row r="1201" spans="1:12">
      <c r="A1201" s="77" t="s">
        <v>1090</v>
      </c>
      <c r="B1201" s="83" t="str">
        <f>_xlfn.XLOOKUP(Tabla8[[#This Row],[Codigo Area Liquidacion]],TBLAREA[PLANTA],TBLAREA[PROG])</f>
        <v>01</v>
      </c>
      <c r="C1201" s="58" t="s">
        <v>11</v>
      </c>
      <c r="D1201" s="83" t="str">
        <f>Tabla8[[#This Row],[Numero Documento]]&amp;Tabla8[[#This Row],[PROG]]&amp;LEFT(Tabla8[[#This Row],[Tipo Empleado]],3)</f>
        <v>2240031022701FIJ</v>
      </c>
      <c r="E1201" s="82" t="s">
        <v>639</v>
      </c>
      <c r="F1201" s="58" t="s">
        <v>32</v>
      </c>
      <c r="G1201" s="82" t="s">
        <v>2535</v>
      </c>
      <c r="H1201" s="82" t="s">
        <v>1664</v>
      </c>
      <c r="I1201" s="59" t="s">
        <v>1421</v>
      </c>
      <c r="J1201" s="58" t="s">
        <v>2538</v>
      </c>
      <c r="K1201" s="85" t="str">
        <f t="shared" si="18"/>
        <v>F</v>
      </c>
      <c r="L1201">
        <v>1013</v>
      </c>
    </row>
    <row r="1202" spans="1:12">
      <c r="A1202" s="77" t="s">
        <v>2004</v>
      </c>
      <c r="B1202" s="83" t="str">
        <f>_xlfn.XLOOKUP(Tabla8[[#This Row],[Codigo Area Liquidacion]],TBLAREA[PLANTA],TBLAREA[PROG])</f>
        <v>01</v>
      </c>
      <c r="C1202" s="58" t="s">
        <v>11</v>
      </c>
      <c r="D1202" s="83" t="str">
        <f>Tabla8[[#This Row],[Numero Documento]]&amp;Tabla8[[#This Row],[PROG]]&amp;LEFT(Tabla8[[#This Row],[Tipo Empleado]],3)</f>
        <v>4021021856201FIJ</v>
      </c>
      <c r="E1202" s="82" t="s">
        <v>874</v>
      </c>
      <c r="F1202" s="58" t="s">
        <v>10</v>
      </c>
      <c r="G1202" s="82" t="s">
        <v>2535</v>
      </c>
      <c r="H1202" s="82" t="s">
        <v>1664</v>
      </c>
      <c r="I1202" s="59" t="s">
        <v>1421</v>
      </c>
      <c r="J1202" s="58" t="s">
        <v>2538</v>
      </c>
      <c r="K1202" s="85" t="str">
        <f t="shared" si="18"/>
        <v>F</v>
      </c>
      <c r="L1202">
        <v>1069</v>
      </c>
    </row>
    <row r="1203" spans="1:12">
      <c r="A1203" s="77" t="s">
        <v>1158</v>
      </c>
      <c r="B1203" s="83" t="str">
        <f>_xlfn.XLOOKUP(Tabla8[[#This Row],[Codigo Area Liquidacion]],TBLAREA[PLANTA],TBLAREA[PROG])</f>
        <v>01</v>
      </c>
      <c r="C1203" s="58" t="s">
        <v>11</v>
      </c>
      <c r="D1203" s="83" t="str">
        <f>Tabla8[[#This Row],[Numero Documento]]&amp;Tabla8[[#This Row],[PROG]]&amp;LEFT(Tabla8[[#This Row],[Tipo Empleado]],3)</f>
        <v>0010276050101FIJ</v>
      </c>
      <c r="E1203" s="82" t="s">
        <v>805</v>
      </c>
      <c r="F1203" s="58" t="s">
        <v>748</v>
      </c>
      <c r="G1203" s="82" t="s">
        <v>2535</v>
      </c>
      <c r="H1203" s="82" t="s">
        <v>806</v>
      </c>
      <c r="I1203" s="59" t="s">
        <v>1462</v>
      </c>
      <c r="J1203" s="58" t="s">
        <v>2538</v>
      </c>
      <c r="K1203" s="85" t="str">
        <f t="shared" si="18"/>
        <v>F</v>
      </c>
      <c r="L1203">
        <v>143</v>
      </c>
    </row>
    <row r="1204" spans="1:12">
      <c r="A1204" s="77" t="s">
        <v>2847</v>
      </c>
      <c r="B1204" s="83" t="str">
        <f>_xlfn.XLOOKUP(Tabla8[[#This Row],[Codigo Area Liquidacion]],TBLAREA[PLANTA],TBLAREA[PROG])</f>
        <v>01</v>
      </c>
      <c r="C1204" s="58" t="s">
        <v>2464</v>
      </c>
      <c r="D1204" s="83" t="str">
        <f>Tabla8[[#This Row],[Numero Documento]]&amp;Tabla8[[#This Row],[PROG]]&amp;LEFT(Tabla8[[#This Row],[Tipo Empleado]],3)</f>
        <v>0011479390401EMP</v>
      </c>
      <c r="E1204" s="82" t="s">
        <v>2846</v>
      </c>
      <c r="F1204" s="58" t="s">
        <v>192</v>
      </c>
      <c r="G1204" s="82" t="s">
        <v>2535</v>
      </c>
      <c r="H1204" s="82" t="s">
        <v>806</v>
      </c>
      <c r="I1204" s="59" t="s">
        <v>1462</v>
      </c>
      <c r="J1204" s="58" t="s">
        <v>2537</v>
      </c>
      <c r="K1204" s="85" t="str">
        <f t="shared" si="18"/>
        <v>M</v>
      </c>
      <c r="L1204">
        <v>432</v>
      </c>
    </row>
    <row r="1205" spans="1:12">
      <c r="A1205" s="77" t="s">
        <v>1222</v>
      </c>
      <c r="B1205" s="83" t="str">
        <f>_xlfn.XLOOKUP(Tabla8[[#This Row],[Codigo Area Liquidacion]],TBLAREA[PLANTA],TBLAREA[PROG])</f>
        <v>01</v>
      </c>
      <c r="C1205" s="58" t="s">
        <v>11</v>
      </c>
      <c r="D1205" s="83" t="str">
        <f>Tabla8[[#This Row],[Numero Documento]]&amp;Tabla8[[#This Row],[PROG]]&amp;LEFT(Tabla8[[#This Row],[Tipo Empleado]],3)</f>
        <v>0490034781801FIJ</v>
      </c>
      <c r="E1205" s="82" t="s">
        <v>248</v>
      </c>
      <c r="F1205" s="58" t="s">
        <v>249</v>
      </c>
      <c r="G1205" s="82" t="s">
        <v>2535</v>
      </c>
      <c r="H1205" s="82" t="s">
        <v>806</v>
      </c>
      <c r="I1205" s="59" t="s">
        <v>1462</v>
      </c>
      <c r="J1205" s="58" t="s">
        <v>2538</v>
      </c>
      <c r="K1205" s="85" t="str">
        <f t="shared" si="18"/>
        <v>F</v>
      </c>
      <c r="L1205">
        <v>875</v>
      </c>
    </row>
    <row r="1206" spans="1:12">
      <c r="A1206" s="77" t="s">
        <v>1115</v>
      </c>
      <c r="B1206" s="83" t="str">
        <f>_xlfn.XLOOKUP(Tabla8[[#This Row],[Codigo Area Liquidacion]],TBLAREA[PLANTA],TBLAREA[PROG])</f>
        <v>01</v>
      </c>
      <c r="C1206" s="58" t="s">
        <v>11</v>
      </c>
      <c r="D1206" s="83" t="str">
        <f>Tabla8[[#This Row],[Numero Documento]]&amp;Tabla8[[#This Row],[PROG]]&amp;LEFT(Tabla8[[#This Row],[Tipo Empleado]],3)</f>
        <v>0490056358801FIJ</v>
      </c>
      <c r="E1206" s="82" t="s">
        <v>803</v>
      </c>
      <c r="F1206" s="58" t="s">
        <v>10</v>
      </c>
      <c r="G1206" s="82" t="s">
        <v>2535</v>
      </c>
      <c r="H1206" s="82" t="s">
        <v>806</v>
      </c>
      <c r="I1206" s="59" t="s">
        <v>1462</v>
      </c>
      <c r="J1206" s="58" t="s">
        <v>2538</v>
      </c>
      <c r="K1206" s="85" t="str">
        <f t="shared" si="18"/>
        <v>F</v>
      </c>
      <c r="L1206">
        <v>877</v>
      </c>
    </row>
    <row r="1207" spans="1:12">
      <c r="A1207" s="77" t="s">
        <v>1913</v>
      </c>
      <c r="B1207" s="83" t="str">
        <f>_xlfn.XLOOKUP(Tabla8[[#This Row],[Codigo Area Liquidacion]],TBLAREA[PLANTA],TBLAREA[PROG])</f>
        <v>01</v>
      </c>
      <c r="C1207" s="58" t="s">
        <v>11</v>
      </c>
      <c r="D1207" s="83" t="str">
        <f>Tabla8[[#This Row],[Numero Documento]]&amp;Tabla8[[#This Row],[PROG]]&amp;LEFT(Tabla8[[#This Row],[Tipo Empleado]],3)</f>
        <v>0560150269201FIJ</v>
      </c>
      <c r="E1207" s="82" t="s">
        <v>807</v>
      </c>
      <c r="F1207" s="58" t="s">
        <v>8</v>
      </c>
      <c r="G1207" s="82" t="s">
        <v>2535</v>
      </c>
      <c r="H1207" s="82" t="s">
        <v>806</v>
      </c>
      <c r="I1207" s="59" t="s">
        <v>1462</v>
      </c>
      <c r="J1207" s="58" t="s">
        <v>2538</v>
      </c>
      <c r="K1207" s="85" t="str">
        <f t="shared" si="18"/>
        <v>F</v>
      </c>
      <c r="L1207">
        <v>904</v>
      </c>
    </row>
    <row r="1208" spans="1:12">
      <c r="A1208" s="77" t="s">
        <v>1936</v>
      </c>
      <c r="B1208" s="83" t="str">
        <f>_xlfn.XLOOKUP(Tabla8[[#This Row],[Codigo Area Liquidacion]],TBLAREA[PLANTA],TBLAREA[PROG])</f>
        <v>01</v>
      </c>
      <c r="C1208" s="58" t="s">
        <v>11</v>
      </c>
      <c r="D1208" s="83" t="str">
        <f>Tabla8[[#This Row],[Numero Documento]]&amp;Tabla8[[#This Row],[PROG]]&amp;LEFT(Tabla8[[#This Row],[Tipo Empleado]],3)</f>
        <v>4023745052901FIJ</v>
      </c>
      <c r="E1208" s="82" t="s">
        <v>1578</v>
      </c>
      <c r="F1208" s="58" t="s">
        <v>32</v>
      </c>
      <c r="G1208" s="82" t="s">
        <v>2535</v>
      </c>
      <c r="H1208" s="82" t="s">
        <v>806</v>
      </c>
      <c r="I1208" s="59" t="s">
        <v>1462</v>
      </c>
      <c r="J1208" s="58" t="s">
        <v>2538</v>
      </c>
      <c r="K1208" s="85" t="str">
        <f t="shared" si="18"/>
        <v>F</v>
      </c>
      <c r="L1208">
        <v>1211</v>
      </c>
    </row>
    <row r="1209" spans="1:12">
      <c r="A1209" s="77" t="s">
        <v>2899</v>
      </c>
      <c r="B1209" s="83" t="str">
        <f>_xlfn.XLOOKUP(Tabla8[[#This Row],[Codigo Area Liquidacion]],TBLAREA[PLANTA],TBLAREA[PROG])</f>
        <v>01</v>
      </c>
      <c r="C1209" s="58" t="s">
        <v>2464</v>
      </c>
      <c r="D1209" s="83" t="str">
        <f>Tabla8[[#This Row],[Numero Documento]]&amp;Tabla8[[#This Row],[PROG]]&amp;LEFT(Tabla8[[#This Row],[Tipo Empleado]],3)</f>
        <v>0010020079901EMP</v>
      </c>
      <c r="E1209" s="82" t="s">
        <v>2898</v>
      </c>
      <c r="F1209" s="58" t="s">
        <v>2621</v>
      </c>
      <c r="G1209" s="82" t="s">
        <v>2535</v>
      </c>
      <c r="H1209" s="82" t="s">
        <v>809</v>
      </c>
      <c r="I1209" s="59" t="s">
        <v>1455</v>
      </c>
      <c r="J1209" s="58" t="s">
        <v>2537</v>
      </c>
      <c r="K1209" s="85" t="str">
        <f t="shared" si="18"/>
        <v>M</v>
      </c>
      <c r="L1209">
        <v>21</v>
      </c>
    </row>
    <row r="1210" spans="1:12">
      <c r="A1210" s="77" t="s">
        <v>1114</v>
      </c>
      <c r="B1210" s="83" t="str">
        <f>_xlfn.XLOOKUP(Tabla8[[#This Row],[Codigo Area Liquidacion]],TBLAREA[PLANTA],TBLAREA[PROG])</f>
        <v>01</v>
      </c>
      <c r="C1210" s="58" t="s">
        <v>11</v>
      </c>
      <c r="D1210" s="83" t="str">
        <f>Tabla8[[#This Row],[Numero Documento]]&amp;Tabla8[[#This Row],[PROG]]&amp;LEFT(Tabla8[[#This Row],[Tipo Empleado]],3)</f>
        <v>0010036045201FIJ</v>
      </c>
      <c r="E1210" s="82" t="s">
        <v>2560</v>
      </c>
      <c r="F1210" s="58" t="s">
        <v>825</v>
      </c>
      <c r="G1210" s="82" t="s">
        <v>2535</v>
      </c>
      <c r="H1210" s="82" t="s">
        <v>809</v>
      </c>
      <c r="I1210" s="59" t="s">
        <v>1455</v>
      </c>
      <c r="J1210" s="58" t="s">
        <v>2537</v>
      </c>
      <c r="K1210" s="85" t="str">
        <f t="shared" si="18"/>
        <v>M</v>
      </c>
      <c r="L1210">
        <v>29</v>
      </c>
    </row>
    <row r="1211" spans="1:12">
      <c r="A1211" s="80" t="s">
        <v>1797</v>
      </c>
      <c r="B1211" s="83" t="str">
        <f>_xlfn.XLOOKUP(Tabla8[[#This Row],[Codigo Area Liquidacion]],TBLAREA[PLANTA],TBLAREA[PROG])</f>
        <v>01</v>
      </c>
      <c r="C1211" s="58" t="s">
        <v>11</v>
      </c>
      <c r="D1211" s="83" t="str">
        <f>Tabla8[[#This Row],[Numero Documento]]&amp;Tabla8[[#This Row],[PROG]]&amp;LEFT(Tabla8[[#This Row],[Tipo Empleado]],3)</f>
        <v>0010049746001FIJ</v>
      </c>
      <c r="E1211" s="82" t="s">
        <v>819</v>
      </c>
      <c r="F1211" s="58" t="s">
        <v>17</v>
      </c>
      <c r="G1211" s="82" t="s">
        <v>2535</v>
      </c>
      <c r="H1211" s="82" t="s">
        <v>809</v>
      </c>
      <c r="I1211" s="59" t="s">
        <v>1455</v>
      </c>
      <c r="J1211" s="58" t="s">
        <v>2538</v>
      </c>
      <c r="K1211" s="85" t="str">
        <f t="shared" si="18"/>
        <v>F</v>
      </c>
      <c r="L1211">
        <v>37</v>
      </c>
    </row>
    <row r="1212" spans="1:12">
      <c r="A1212" s="80" t="s">
        <v>1076</v>
      </c>
      <c r="B1212" s="83" t="str">
        <f>_xlfn.XLOOKUP(Tabla8[[#This Row],[Codigo Area Liquidacion]],TBLAREA[PLANTA],TBLAREA[PROG])</f>
        <v>01</v>
      </c>
      <c r="C1212" s="58" t="s">
        <v>11</v>
      </c>
      <c r="D1212" s="83" t="str">
        <f>Tabla8[[#This Row],[Numero Documento]]&amp;Tabla8[[#This Row],[PROG]]&amp;LEFT(Tabla8[[#This Row],[Tipo Empleado]],3)</f>
        <v>0010056188501FIJ</v>
      </c>
      <c r="E1212" s="82" t="s">
        <v>808</v>
      </c>
      <c r="F1212" s="58" t="s">
        <v>810</v>
      </c>
      <c r="G1212" s="82" t="s">
        <v>2535</v>
      </c>
      <c r="H1212" s="82" t="s">
        <v>809</v>
      </c>
      <c r="I1212" s="59" t="s">
        <v>1455</v>
      </c>
      <c r="J1212" s="58" t="s">
        <v>2537</v>
      </c>
      <c r="K1212" s="85" t="str">
        <f t="shared" si="18"/>
        <v>M</v>
      </c>
      <c r="L1212">
        <v>42</v>
      </c>
    </row>
    <row r="1213" spans="1:12">
      <c r="A1213" s="80" t="s">
        <v>1124</v>
      </c>
      <c r="B1213" s="83" t="str">
        <f>_xlfn.XLOOKUP(Tabla8[[#This Row],[Codigo Area Liquidacion]],TBLAREA[PLANTA],TBLAREA[PROG])</f>
        <v>01</v>
      </c>
      <c r="C1213" s="58" t="s">
        <v>11</v>
      </c>
      <c r="D1213" s="83" t="str">
        <f>Tabla8[[#This Row],[Numero Documento]]&amp;Tabla8[[#This Row],[PROG]]&amp;LEFT(Tabla8[[#This Row],[Tipo Empleado]],3)</f>
        <v>0010078754801FIJ</v>
      </c>
      <c r="E1213" s="82" t="s">
        <v>830</v>
      </c>
      <c r="F1213" s="58" t="s">
        <v>812</v>
      </c>
      <c r="G1213" s="82" t="s">
        <v>2535</v>
      </c>
      <c r="H1213" s="82" t="s">
        <v>809</v>
      </c>
      <c r="I1213" s="59" t="s">
        <v>1455</v>
      </c>
      <c r="J1213" s="58" t="s">
        <v>2538</v>
      </c>
      <c r="K1213" s="85" t="str">
        <f t="shared" si="18"/>
        <v>F</v>
      </c>
      <c r="L1213">
        <v>64</v>
      </c>
    </row>
    <row r="1214" spans="1:12">
      <c r="A1214" s="77" t="s">
        <v>1882</v>
      </c>
      <c r="B1214" s="83" t="str">
        <f>_xlfn.XLOOKUP(Tabla8[[#This Row],[Codigo Area Liquidacion]],TBLAREA[PLANTA],TBLAREA[PROG])</f>
        <v>01</v>
      </c>
      <c r="C1214" s="58" t="s">
        <v>11</v>
      </c>
      <c r="D1214" s="83" t="str">
        <f>Tabla8[[#This Row],[Numero Documento]]&amp;Tabla8[[#This Row],[PROG]]&amp;LEFT(Tabla8[[#This Row],[Tipo Empleado]],3)</f>
        <v>0010089186001FIJ</v>
      </c>
      <c r="E1214" s="82" t="s">
        <v>835</v>
      </c>
      <c r="F1214" s="58" t="s">
        <v>836</v>
      </c>
      <c r="G1214" s="82" t="s">
        <v>2535</v>
      </c>
      <c r="H1214" s="82" t="s">
        <v>809</v>
      </c>
      <c r="I1214" s="59" t="s">
        <v>1455</v>
      </c>
      <c r="J1214" s="58" t="s">
        <v>2538</v>
      </c>
      <c r="K1214" s="85" t="str">
        <f t="shared" si="18"/>
        <v>F</v>
      </c>
      <c r="L1214">
        <v>67</v>
      </c>
    </row>
    <row r="1215" spans="1:12">
      <c r="A1215" s="77" t="s">
        <v>1868</v>
      </c>
      <c r="B1215" s="83" t="str">
        <f>_xlfn.XLOOKUP(Tabla8[[#This Row],[Codigo Area Liquidacion]],TBLAREA[PLANTA],TBLAREA[PROG])</f>
        <v>01</v>
      </c>
      <c r="C1215" s="58" t="s">
        <v>11</v>
      </c>
      <c r="D1215" s="83" t="str">
        <f>Tabla8[[#This Row],[Numero Documento]]&amp;Tabla8[[#This Row],[PROG]]&amp;LEFT(Tabla8[[#This Row],[Tipo Empleado]],3)</f>
        <v>0010124380601FIJ</v>
      </c>
      <c r="E1215" s="82" t="s">
        <v>2564</v>
      </c>
      <c r="F1215" s="58" t="s">
        <v>904</v>
      </c>
      <c r="G1215" s="82" t="s">
        <v>2535</v>
      </c>
      <c r="H1215" s="82" t="s">
        <v>809</v>
      </c>
      <c r="I1215" s="59" t="s">
        <v>1455</v>
      </c>
      <c r="J1215" s="58" t="s">
        <v>2538</v>
      </c>
      <c r="K1215" s="85" t="str">
        <f t="shared" si="18"/>
        <v>F</v>
      </c>
      <c r="L1215">
        <v>82</v>
      </c>
    </row>
    <row r="1216" spans="1:12">
      <c r="A1216" s="77" t="s">
        <v>1094</v>
      </c>
      <c r="B1216" s="83" t="str">
        <f>_xlfn.XLOOKUP(Tabla8[[#This Row],[Codigo Area Liquidacion]],TBLAREA[PLANTA],TBLAREA[PROG])</f>
        <v>01</v>
      </c>
      <c r="C1216" s="58" t="s">
        <v>11</v>
      </c>
      <c r="D1216" s="83" t="str">
        <f>Tabla8[[#This Row],[Numero Documento]]&amp;Tabla8[[#This Row],[PROG]]&amp;LEFT(Tabla8[[#This Row],[Tipo Empleado]],3)</f>
        <v>0010129229001FIJ</v>
      </c>
      <c r="E1216" s="82" t="s">
        <v>2556</v>
      </c>
      <c r="F1216" s="58" t="s">
        <v>2557</v>
      </c>
      <c r="G1216" s="82" t="s">
        <v>2535</v>
      </c>
      <c r="H1216" s="82" t="s">
        <v>809</v>
      </c>
      <c r="I1216" s="59" t="s">
        <v>1455</v>
      </c>
      <c r="J1216" s="58" t="s">
        <v>2538</v>
      </c>
      <c r="K1216" s="85" t="str">
        <f t="shared" si="18"/>
        <v>F</v>
      </c>
      <c r="L1216">
        <v>83</v>
      </c>
    </row>
    <row r="1217" spans="1:12">
      <c r="A1217" s="77" t="s">
        <v>1111</v>
      </c>
      <c r="B1217" s="83" t="str">
        <f>_xlfn.XLOOKUP(Tabla8[[#This Row],[Codigo Area Liquidacion]],TBLAREA[PLANTA],TBLAREA[PROG])</f>
        <v>01</v>
      </c>
      <c r="C1217" s="58" t="s">
        <v>11</v>
      </c>
      <c r="D1217" s="83" t="str">
        <f>Tabla8[[#This Row],[Numero Documento]]&amp;Tabla8[[#This Row],[PROG]]&amp;LEFT(Tabla8[[#This Row],[Tipo Empleado]],3)</f>
        <v>0010135736601FIJ</v>
      </c>
      <c r="E1217" s="82" t="s">
        <v>822</v>
      </c>
      <c r="F1217" s="58" t="s">
        <v>823</v>
      </c>
      <c r="G1217" s="82" t="s">
        <v>2535</v>
      </c>
      <c r="H1217" s="82" t="s">
        <v>809</v>
      </c>
      <c r="I1217" s="59" t="s">
        <v>1455</v>
      </c>
      <c r="J1217" s="58" t="s">
        <v>2538</v>
      </c>
      <c r="K1217" s="85" t="str">
        <f t="shared" si="18"/>
        <v>F</v>
      </c>
      <c r="L1217">
        <v>85</v>
      </c>
    </row>
    <row r="1218" spans="1:12">
      <c r="A1218" s="77" t="s">
        <v>1138</v>
      </c>
      <c r="B1218" s="83" t="str">
        <f>_xlfn.XLOOKUP(Tabla8[[#This Row],[Codigo Area Liquidacion]],TBLAREA[PLANTA],TBLAREA[PROG])</f>
        <v>01</v>
      </c>
      <c r="C1218" s="58" t="s">
        <v>11</v>
      </c>
      <c r="D1218" s="83" t="str">
        <f>Tabla8[[#This Row],[Numero Documento]]&amp;Tabla8[[#This Row],[PROG]]&amp;LEFT(Tabla8[[#This Row],[Tipo Empleado]],3)</f>
        <v>0010149784001FIJ</v>
      </c>
      <c r="E1218" s="82" t="s">
        <v>833</v>
      </c>
      <c r="F1218" s="58" t="s">
        <v>834</v>
      </c>
      <c r="G1218" s="82" t="s">
        <v>2535</v>
      </c>
      <c r="H1218" s="82" t="s">
        <v>809</v>
      </c>
      <c r="I1218" s="59" t="s">
        <v>1455</v>
      </c>
      <c r="J1218" s="58" t="s">
        <v>2538</v>
      </c>
      <c r="K1218" s="85" t="str">
        <f t="shared" si="18"/>
        <v>F</v>
      </c>
      <c r="L1218">
        <v>89</v>
      </c>
    </row>
    <row r="1219" spans="1:12">
      <c r="A1219" s="77" t="s">
        <v>1953</v>
      </c>
      <c r="B1219" s="83" t="str">
        <f>_xlfn.XLOOKUP(Tabla8[[#This Row],[Codigo Area Liquidacion]],TBLAREA[PLANTA],TBLAREA[PROG])</f>
        <v>01</v>
      </c>
      <c r="C1219" s="58" t="s">
        <v>11</v>
      </c>
      <c r="D1219" s="83" t="str">
        <f>Tabla8[[#This Row],[Numero Documento]]&amp;Tabla8[[#This Row],[PROG]]&amp;LEFT(Tabla8[[#This Row],[Tipo Empleado]],3)</f>
        <v>0010171561301FIJ</v>
      </c>
      <c r="E1219" s="82" t="s">
        <v>843</v>
      </c>
      <c r="F1219" s="58" t="s">
        <v>781</v>
      </c>
      <c r="G1219" s="82" t="s">
        <v>2535</v>
      </c>
      <c r="H1219" s="82" t="s">
        <v>809</v>
      </c>
      <c r="I1219" s="59" t="s">
        <v>1455</v>
      </c>
      <c r="J1219" s="58" t="s">
        <v>2537</v>
      </c>
      <c r="K1219" s="85" t="str">
        <f t="shared" si="18"/>
        <v>M</v>
      </c>
      <c r="L1219">
        <v>98</v>
      </c>
    </row>
    <row r="1220" spans="1:12">
      <c r="A1220" s="77" t="s">
        <v>1732</v>
      </c>
      <c r="B1220" s="83" t="str">
        <f>_xlfn.XLOOKUP(Tabla8[[#This Row],[Codigo Area Liquidacion]],TBLAREA[PLANTA],TBLAREA[PROG])</f>
        <v>01</v>
      </c>
      <c r="C1220" s="58" t="s">
        <v>11</v>
      </c>
      <c r="D1220" s="83" t="str">
        <f>Tabla8[[#This Row],[Numero Documento]]&amp;Tabla8[[#This Row],[PROG]]&amp;LEFT(Tabla8[[#This Row],[Tipo Empleado]],3)</f>
        <v>0010172001901FIJ</v>
      </c>
      <c r="E1220" s="82" t="s">
        <v>814</v>
      </c>
      <c r="F1220" s="58" t="s">
        <v>59</v>
      </c>
      <c r="G1220" s="82" t="s">
        <v>2535</v>
      </c>
      <c r="H1220" s="82" t="s">
        <v>809</v>
      </c>
      <c r="I1220" s="59" t="s">
        <v>1455</v>
      </c>
      <c r="J1220" s="58" t="s">
        <v>2537</v>
      </c>
      <c r="K1220" s="85" t="str">
        <f t="shared" ref="K1220:K1262" si="19">LEFT(J1220,1)</f>
        <v>M</v>
      </c>
      <c r="L1220">
        <v>99</v>
      </c>
    </row>
    <row r="1221" spans="1:12">
      <c r="A1221" s="77" t="s">
        <v>2481</v>
      </c>
      <c r="B1221" s="83" t="str">
        <f>_xlfn.XLOOKUP(Tabla8[[#This Row],[Codigo Area Liquidacion]],TBLAREA[PLANTA],TBLAREA[PROG])</f>
        <v>01</v>
      </c>
      <c r="C1221" s="58" t="s">
        <v>11</v>
      </c>
      <c r="D1221" s="83" t="str">
        <f>Tabla8[[#This Row],[Numero Documento]]&amp;Tabla8[[#This Row],[PROG]]&amp;LEFT(Tabla8[[#This Row],[Tipo Empleado]],3)</f>
        <v>0010317973501FIJ</v>
      </c>
      <c r="E1221" s="82" t="s">
        <v>2493</v>
      </c>
      <c r="F1221" s="58" t="s">
        <v>32</v>
      </c>
      <c r="G1221" s="82" t="s">
        <v>2535</v>
      </c>
      <c r="H1221" s="82" t="s">
        <v>809</v>
      </c>
      <c r="I1221" s="59" t="s">
        <v>1455</v>
      </c>
      <c r="J1221" s="58" t="s">
        <v>2538</v>
      </c>
      <c r="K1221" s="85" t="str">
        <f t="shared" si="19"/>
        <v>F</v>
      </c>
      <c r="L1221">
        <v>155</v>
      </c>
    </row>
    <row r="1222" spans="1:12">
      <c r="A1222" s="77" t="s">
        <v>1078</v>
      </c>
      <c r="B1222" s="83" t="str">
        <f>_xlfn.XLOOKUP(Tabla8[[#This Row],[Codigo Area Liquidacion]],TBLAREA[PLANTA],TBLAREA[PROG])</f>
        <v>01</v>
      </c>
      <c r="C1222" s="58" t="s">
        <v>11</v>
      </c>
      <c r="D1222" s="83" t="str">
        <f>Tabla8[[#This Row],[Numero Documento]]&amp;Tabla8[[#This Row],[PROG]]&amp;LEFT(Tabla8[[#This Row],[Tipo Empleado]],3)</f>
        <v>0010332836501FIJ</v>
      </c>
      <c r="E1222" s="82" t="s">
        <v>811</v>
      </c>
      <c r="F1222" s="58" t="s">
        <v>812</v>
      </c>
      <c r="G1222" s="82" t="s">
        <v>2535</v>
      </c>
      <c r="H1222" s="82" t="s">
        <v>809</v>
      </c>
      <c r="I1222" s="59" t="s">
        <v>1455</v>
      </c>
      <c r="J1222" s="58" t="s">
        <v>2538</v>
      </c>
      <c r="K1222" s="85" t="str">
        <f t="shared" si="19"/>
        <v>F</v>
      </c>
      <c r="L1222">
        <v>158</v>
      </c>
    </row>
    <row r="1223" spans="1:12">
      <c r="A1223" s="77" t="s">
        <v>1862</v>
      </c>
      <c r="B1223" s="83" t="str">
        <f>_xlfn.XLOOKUP(Tabla8[[#This Row],[Codigo Area Liquidacion]],TBLAREA[PLANTA],TBLAREA[PROG])</f>
        <v>01</v>
      </c>
      <c r="C1223" s="58" t="s">
        <v>11</v>
      </c>
      <c r="D1223" s="83" t="str">
        <f>Tabla8[[#This Row],[Numero Documento]]&amp;Tabla8[[#This Row],[PROG]]&amp;LEFT(Tabla8[[#This Row],[Tipo Empleado]],3)</f>
        <v>0010360301501FIJ</v>
      </c>
      <c r="E1223" s="82" t="s">
        <v>829</v>
      </c>
      <c r="F1223" s="58" t="s">
        <v>389</v>
      </c>
      <c r="G1223" s="82" t="s">
        <v>2535</v>
      </c>
      <c r="H1223" s="82" t="s">
        <v>809</v>
      </c>
      <c r="I1223" s="59" t="s">
        <v>1455</v>
      </c>
      <c r="J1223" s="58" t="s">
        <v>2537</v>
      </c>
      <c r="K1223" s="85" t="str">
        <f t="shared" si="19"/>
        <v>M</v>
      </c>
      <c r="L1223">
        <v>167</v>
      </c>
    </row>
    <row r="1224" spans="1:12">
      <c r="A1224" s="77" t="s">
        <v>1123</v>
      </c>
      <c r="B1224" s="83" t="str">
        <f>_xlfn.XLOOKUP(Tabla8[[#This Row],[Codigo Area Liquidacion]],TBLAREA[PLANTA],TBLAREA[PROG])</f>
        <v>01</v>
      </c>
      <c r="C1224" s="58" t="s">
        <v>11</v>
      </c>
      <c r="D1224" s="83" t="str">
        <f>Tabla8[[#This Row],[Numero Documento]]&amp;Tabla8[[#This Row],[PROG]]&amp;LEFT(Tabla8[[#This Row],[Tipo Empleado]],3)</f>
        <v>0010385410501FIJ</v>
      </c>
      <c r="E1224" s="82" t="s">
        <v>827</v>
      </c>
      <c r="F1224" s="58" t="s">
        <v>828</v>
      </c>
      <c r="G1224" s="82" t="s">
        <v>2535</v>
      </c>
      <c r="H1224" s="82" t="s">
        <v>809</v>
      </c>
      <c r="I1224" s="59" t="s">
        <v>1455</v>
      </c>
      <c r="J1224" s="58" t="s">
        <v>2538</v>
      </c>
      <c r="K1224" s="85" t="str">
        <f t="shared" si="19"/>
        <v>F</v>
      </c>
      <c r="L1224">
        <v>175</v>
      </c>
    </row>
    <row r="1225" spans="1:12">
      <c r="A1225" s="77" t="s">
        <v>1147</v>
      </c>
      <c r="B1225" s="83" t="str">
        <f>_xlfn.XLOOKUP(Tabla8[[#This Row],[Codigo Area Liquidacion]],TBLAREA[PLANTA],TBLAREA[PROG])</f>
        <v>01</v>
      </c>
      <c r="C1225" s="58" t="s">
        <v>11</v>
      </c>
      <c r="D1225" s="83" t="str">
        <f>Tabla8[[#This Row],[Numero Documento]]&amp;Tabla8[[#This Row],[PROG]]&amp;LEFT(Tabla8[[#This Row],[Tipo Empleado]],3)</f>
        <v>0010403304801FIJ</v>
      </c>
      <c r="E1225" s="82" t="s">
        <v>840</v>
      </c>
      <c r="F1225" s="58" t="s">
        <v>1036</v>
      </c>
      <c r="G1225" s="82" t="s">
        <v>2535</v>
      </c>
      <c r="H1225" s="82" t="s">
        <v>809</v>
      </c>
      <c r="I1225" s="59" t="s">
        <v>1455</v>
      </c>
      <c r="J1225" s="58" t="s">
        <v>2538</v>
      </c>
      <c r="K1225" s="85" t="str">
        <f t="shared" si="19"/>
        <v>F</v>
      </c>
      <c r="L1225">
        <v>180</v>
      </c>
    </row>
    <row r="1226" spans="1:12">
      <c r="A1226" s="77" t="s">
        <v>1122</v>
      </c>
      <c r="B1226" s="83" t="str">
        <f>_xlfn.XLOOKUP(Tabla8[[#This Row],[Codigo Area Liquidacion]],TBLAREA[PLANTA],TBLAREA[PROG])</f>
        <v>01</v>
      </c>
      <c r="C1226" s="58" t="s">
        <v>11</v>
      </c>
      <c r="D1226" s="83" t="str">
        <f>Tabla8[[#This Row],[Numero Documento]]&amp;Tabla8[[#This Row],[PROG]]&amp;LEFT(Tabla8[[#This Row],[Tipo Empleado]],3)</f>
        <v>0010472950401FIJ</v>
      </c>
      <c r="E1226" s="82" t="s">
        <v>826</v>
      </c>
      <c r="F1226" s="58" t="s">
        <v>405</v>
      </c>
      <c r="G1226" s="82" t="s">
        <v>2535</v>
      </c>
      <c r="H1226" s="82" t="s">
        <v>809</v>
      </c>
      <c r="I1226" s="59" t="s">
        <v>1455</v>
      </c>
      <c r="J1226" s="58" t="s">
        <v>2538</v>
      </c>
      <c r="K1226" s="85" t="str">
        <f t="shared" si="19"/>
        <v>F</v>
      </c>
      <c r="L1226">
        <v>197</v>
      </c>
    </row>
    <row r="1227" spans="1:12">
      <c r="A1227" s="80" t="s">
        <v>1157</v>
      </c>
      <c r="B1227" s="83" t="str">
        <f>_xlfn.XLOOKUP(Tabla8[[#This Row],[Codigo Area Liquidacion]],TBLAREA[PLANTA],TBLAREA[PROG])</f>
        <v>01</v>
      </c>
      <c r="C1227" s="58" t="s">
        <v>11</v>
      </c>
      <c r="D1227" s="83" t="str">
        <f>Tabla8[[#This Row],[Numero Documento]]&amp;Tabla8[[#This Row],[PROG]]&amp;LEFT(Tabla8[[#This Row],[Tipo Empleado]],3)</f>
        <v>0010545823601FIJ</v>
      </c>
      <c r="E1227" s="82" t="s">
        <v>842</v>
      </c>
      <c r="F1227" s="58" t="s">
        <v>32</v>
      </c>
      <c r="G1227" s="82" t="s">
        <v>2535</v>
      </c>
      <c r="H1227" s="82" t="s">
        <v>809</v>
      </c>
      <c r="I1227" s="59" t="s">
        <v>1455</v>
      </c>
      <c r="J1227" s="58" t="s">
        <v>2538</v>
      </c>
      <c r="K1227" s="85" t="str">
        <f t="shared" si="19"/>
        <v>F</v>
      </c>
      <c r="L1227">
        <v>216</v>
      </c>
    </row>
    <row r="1228" spans="1:12">
      <c r="A1228" s="80" t="s">
        <v>1082</v>
      </c>
      <c r="B1228" s="83" t="str">
        <f>_xlfn.XLOOKUP(Tabla8[[#This Row],[Codigo Area Liquidacion]],TBLAREA[PLANTA],TBLAREA[PROG])</f>
        <v>01</v>
      </c>
      <c r="C1228" s="58" t="s">
        <v>11</v>
      </c>
      <c r="D1228" s="83" t="str">
        <f>Tabla8[[#This Row],[Numero Documento]]&amp;Tabla8[[#This Row],[PROG]]&amp;LEFT(Tabla8[[#This Row],[Tipo Empleado]],3)</f>
        <v>0011001152501FIJ</v>
      </c>
      <c r="E1228" s="82" t="s">
        <v>813</v>
      </c>
      <c r="F1228" s="58" t="s">
        <v>812</v>
      </c>
      <c r="G1228" s="82" t="s">
        <v>2535</v>
      </c>
      <c r="H1228" s="82" t="s">
        <v>809</v>
      </c>
      <c r="I1228" s="59" t="s">
        <v>1455</v>
      </c>
      <c r="J1228" s="58" t="s">
        <v>2538</v>
      </c>
      <c r="K1228" s="85" t="str">
        <f t="shared" si="19"/>
        <v>F</v>
      </c>
      <c r="L1228">
        <v>317</v>
      </c>
    </row>
    <row r="1229" spans="1:12">
      <c r="A1229" s="80" t="s">
        <v>1915</v>
      </c>
      <c r="B1229" s="83" t="str">
        <f>_xlfn.XLOOKUP(Tabla8[[#This Row],[Codigo Area Liquidacion]],TBLAREA[PLANTA],TBLAREA[PROG])</f>
        <v>01</v>
      </c>
      <c r="C1229" s="58" t="s">
        <v>11</v>
      </c>
      <c r="D1229" s="83" t="str">
        <f>Tabla8[[#This Row],[Numero Documento]]&amp;Tabla8[[#This Row],[PROG]]&amp;LEFT(Tabla8[[#This Row],[Tipo Empleado]],3)</f>
        <v>0011151771001FIJ</v>
      </c>
      <c r="E1229" s="82" t="s">
        <v>839</v>
      </c>
      <c r="F1229" s="58" t="s">
        <v>405</v>
      </c>
      <c r="G1229" s="82" t="s">
        <v>2535</v>
      </c>
      <c r="H1229" s="82" t="s">
        <v>809</v>
      </c>
      <c r="I1229" s="59" t="s">
        <v>1455</v>
      </c>
      <c r="J1229" s="58" t="s">
        <v>2538</v>
      </c>
      <c r="K1229" s="85" t="str">
        <f t="shared" si="19"/>
        <v>F</v>
      </c>
      <c r="L1229">
        <v>351</v>
      </c>
    </row>
    <row r="1230" spans="1:12">
      <c r="A1230" s="80" t="s">
        <v>2760</v>
      </c>
      <c r="B1230" s="83" t="str">
        <f>_xlfn.XLOOKUP(Tabla8[[#This Row],[Codigo Area Liquidacion]],TBLAREA[PLANTA],TBLAREA[PROG])</f>
        <v>01</v>
      </c>
      <c r="C1230" s="58" t="s">
        <v>11</v>
      </c>
      <c r="D1230" s="83" t="str">
        <f>Tabla8[[#This Row],[Numero Documento]]&amp;Tabla8[[#This Row],[PROG]]&amp;LEFT(Tabla8[[#This Row],[Tipo Empleado]],3)</f>
        <v>0011280858901FIJ</v>
      </c>
      <c r="E1230" s="82" t="s">
        <v>2759</v>
      </c>
      <c r="F1230" s="58" t="s">
        <v>10</v>
      </c>
      <c r="G1230" s="82" t="s">
        <v>2535</v>
      </c>
      <c r="H1230" s="82" t="s">
        <v>809</v>
      </c>
      <c r="I1230" s="59" t="s">
        <v>1455</v>
      </c>
      <c r="J1230" s="58" t="s">
        <v>2538</v>
      </c>
      <c r="K1230" s="85" t="str">
        <f t="shared" si="19"/>
        <v>F</v>
      </c>
      <c r="L1230">
        <v>385</v>
      </c>
    </row>
    <row r="1231" spans="1:12">
      <c r="A1231" s="80" t="s">
        <v>1136</v>
      </c>
      <c r="B1231" s="83" t="str">
        <f>_xlfn.XLOOKUP(Tabla8[[#This Row],[Codigo Area Liquidacion]],TBLAREA[PLANTA],TBLAREA[PROG])</f>
        <v>01</v>
      </c>
      <c r="C1231" s="58" t="s">
        <v>11</v>
      </c>
      <c r="D1231" s="83" t="str">
        <f>Tabla8[[#This Row],[Numero Documento]]&amp;Tabla8[[#This Row],[PROG]]&amp;LEFT(Tabla8[[#This Row],[Tipo Empleado]],3)</f>
        <v>0011294643901FIJ</v>
      </c>
      <c r="E1231" s="82" t="s">
        <v>831</v>
      </c>
      <c r="F1231" s="58" t="s">
        <v>832</v>
      </c>
      <c r="G1231" s="82" t="s">
        <v>2535</v>
      </c>
      <c r="H1231" s="82" t="s">
        <v>809</v>
      </c>
      <c r="I1231" s="59" t="s">
        <v>1455</v>
      </c>
      <c r="J1231" s="58" t="s">
        <v>2538</v>
      </c>
      <c r="K1231" s="85" t="str">
        <f t="shared" si="19"/>
        <v>F</v>
      </c>
      <c r="L1231">
        <v>393</v>
      </c>
    </row>
    <row r="1232" spans="1:12">
      <c r="A1232" s="80" t="s">
        <v>2651</v>
      </c>
      <c r="B1232" s="83" t="str">
        <f>_xlfn.XLOOKUP(Tabla8[[#This Row],[Codigo Area Liquidacion]],TBLAREA[PLANTA],TBLAREA[PROG])</f>
        <v>01</v>
      </c>
      <c r="C1232" s="58" t="s">
        <v>2464</v>
      </c>
      <c r="D1232" s="83" t="str">
        <f>Tabla8[[#This Row],[Numero Documento]]&amp;Tabla8[[#This Row],[PROG]]&amp;LEFT(Tabla8[[#This Row],[Tipo Empleado]],3)</f>
        <v>0011348281401EMP</v>
      </c>
      <c r="E1232" s="82" t="s">
        <v>2620</v>
      </c>
      <c r="F1232" s="58" t="s">
        <v>2621</v>
      </c>
      <c r="G1232" s="82" t="s">
        <v>2535</v>
      </c>
      <c r="H1232" s="82" t="s">
        <v>809</v>
      </c>
      <c r="I1232" s="59" t="s">
        <v>1455</v>
      </c>
      <c r="J1232" s="58" t="s">
        <v>2537</v>
      </c>
      <c r="K1232" s="85" t="str">
        <f t="shared" si="19"/>
        <v>M</v>
      </c>
      <c r="L1232">
        <v>401</v>
      </c>
    </row>
    <row r="1233" spans="1:12">
      <c r="A1233" s="80" t="s">
        <v>1107</v>
      </c>
      <c r="B1233" s="83" t="str">
        <f>_xlfn.XLOOKUP(Tabla8[[#This Row],[Codigo Area Liquidacion]],TBLAREA[PLANTA],TBLAREA[PROG])</f>
        <v>01</v>
      </c>
      <c r="C1233" s="58" t="s">
        <v>11</v>
      </c>
      <c r="D1233" s="83" t="str">
        <f>Tabla8[[#This Row],[Numero Documento]]&amp;Tabla8[[#This Row],[PROG]]&amp;LEFT(Tabla8[[#This Row],[Tipo Empleado]],3)</f>
        <v>0011364937001FIJ</v>
      </c>
      <c r="E1233" s="82" t="s">
        <v>820</v>
      </c>
      <c r="F1233" s="58" t="s">
        <v>821</v>
      </c>
      <c r="G1233" s="82" t="s">
        <v>2535</v>
      </c>
      <c r="H1233" s="82" t="s">
        <v>809</v>
      </c>
      <c r="I1233" s="59" t="s">
        <v>1455</v>
      </c>
      <c r="J1233" s="58" t="s">
        <v>2538</v>
      </c>
      <c r="K1233" s="85" t="str">
        <f t="shared" si="19"/>
        <v>F</v>
      </c>
      <c r="L1233">
        <v>405</v>
      </c>
    </row>
    <row r="1234" spans="1:12">
      <c r="A1234" s="80" t="s">
        <v>1159</v>
      </c>
      <c r="B1234" s="83" t="str">
        <f>_xlfn.XLOOKUP(Tabla8[[#This Row],[Codigo Area Liquidacion]],TBLAREA[PLANTA],TBLAREA[PROG])</f>
        <v>01</v>
      </c>
      <c r="C1234" s="58" t="s">
        <v>11</v>
      </c>
      <c r="D1234" s="83" t="str">
        <f>Tabla8[[#This Row],[Numero Documento]]&amp;Tabla8[[#This Row],[PROG]]&amp;LEFT(Tabla8[[#This Row],[Tipo Empleado]],3)</f>
        <v>0011717985301FIJ</v>
      </c>
      <c r="E1234" s="82" t="s">
        <v>844</v>
      </c>
      <c r="F1234" s="58" t="s">
        <v>653</v>
      </c>
      <c r="G1234" s="82" t="s">
        <v>2535</v>
      </c>
      <c r="H1234" s="82" t="s">
        <v>809</v>
      </c>
      <c r="I1234" s="59" t="s">
        <v>1455</v>
      </c>
      <c r="J1234" s="58" t="s">
        <v>2538</v>
      </c>
      <c r="K1234" s="85" t="str">
        <f t="shared" si="19"/>
        <v>F</v>
      </c>
      <c r="L1234">
        <v>491</v>
      </c>
    </row>
    <row r="1235" spans="1:12">
      <c r="A1235" s="80" t="s">
        <v>1788</v>
      </c>
      <c r="B1235" s="83" t="str">
        <f>_xlfn.XLOOKUP(Tabla8[[#This Row],[Codigo Area Liquidacion]],TBLAREA[PLANTA],TBLAREA[PROG])</f>
        <v>01</v>
      </c>
      <c r="C1235" s="58" t="s">
        <v>11</v>
      </c>
      <c r="D1235" s="83" t="str">
        <f>Tabla8[[#This Row],[Numero Documento]]&amp;Tabla8[[#This Row],[PROG]]&amp;LEFT(Tabla8[[#This Row],[Tipo Empleado]],3)</f>
        <v>0011876067701FIJ</v>
      </c>
      <c r="E1235" s="82" t="s">
        <v>818</v>
      </c>
      <c r="F1235" s="58" t="s">
        <v>389</v>
      </c>
      <c r="G1235" s="82" t="s">
        <v>2535</v>
      </c>
      <c r="H1235" s="82" t="s">
        <v>809</v>
      </c>
      <c r="I1235" s="59" t="s">
        <v>1455</v>
      </c>
      <c r="J1235" s="58" t="s">
        <v>2537</v>
      </c>
      <c r="K1235" s="85" t="str">
        <f t="shared" si="19"/>
        <v>M</v>
      </c>
      <c r="L1235">
        <v>543</v>
      </c>
    </row>
    <row r="1236" spans="1:12">
      <c r="A1236" s="80" t="s">
        <v>3070</v>
      </c>
      <c r="B1236" s="83" t="str">
        <f>_xlfn.XLOOKUP(Tabla8[[#This Row],[Codigo Area Liquidacion]],TBLAREA[PLANTA],TBLAREA[PROG])</f>
        <v>01</v>
      </c>
      <c r="C1236" s="58" t="s">
        <v>2464</v>
      </c>
      <c r="D1236" s="83" t="str">
        <f>Tabla8[[#This Row],[Numero Documento]]&amp;Tabla8[[#This Row],[PROG]]&amp;LEFT(Tabla8[[#This Row],[Tipo Empleado]],3)</f>
        <v>0011889519201EMP</v>
      </c>
      <c r="E1236" s="82" t="s">
        <v>3090</v>
      </c>
      <c r="F1236" s="58" t="s">
        <v>2621</v>
      </c>
      <c r="G1236" s="82" t="s">
        <v>2535</v>
      </c>
      <c r="H1236" s="82" t="s">
        <v>809</v>
      </c>
      <c r="I1236" s="59" t="s">
        <v>1455</v>
      </c>
      <c r="J1236" s="58" t="s">
        <v>2537</v>
      </c>
      <c r="K1236" s="85" t="str">
        <f t="shared" si="19"/>
        <v>M</v>
      </c>
      <c r="L1236">
        <v>548</v>
      </c>
    </row>
    <row r="1237" spans="1:12">
      <c r="A1237" s="80" t="s">
        <v>1708</v>
      </c>
      <c r="B1237" s="83" t="str">
        <f>_xlfn.XLOOKUP(Tabla8[[#This Row],[Codigo Area Liquidacion]],TBLAREA[PLANTA],TBLAREA[PROG])</f>
        <v>01</v>
      </c>
      <c r="C1237" s="58" t="s">
        <v>11</v>
      </c>
      <c r="D1237" s="83" t="str">
        <f>Tabla8[[#This Row],[Numero Documento]]&amp;Tabla8[[#This Row],[PROG]]&amp;LEFT(Tabla8[[#This Row],[Tipo Empleado]],3)</f>
        <v>0011908081001FIJ</v>
      </c>
      <c r="E1237" s="82" t="s">
        <v>1009</v>
      </c>
      <c r="F1237" s="58" t="s">
        <v>55</v>
      </c>
      <c r="G1237" s="82" t="s">
        <v>2535</v>
      </c>
      <c r="H1237" s="82" t="s">
        <v>809</v>
      </c>
      <c r="I1237" s="59" t="s">
        <v>1455</v>
      </c>
      <c r="J1237" s="58" t="s">
        <v>2538</v>
      </c>
      <c r="K1237" s="85" t="str">
        <f t="shared" si="19"/>
        <v>F</v>
      </c>
      <c r="L1237">
        <v>557</v>
      </c>
    </row>
    <row r="1238" spans="1:12">
      <c r="A1238" s="80" t="s">
        <v>1100</v>
      </c>
      <c r="B1238" s="83" t="str">
        <f>_xlfn.XLOOKUP(Tabla8[[#This Row],[Codigo Area Liquidacion]],TBLAREA[PLANTA],TBLAREA[PROG])</f>
        <v>01</v>
      </c>
      <c r="C1238" s="58" t="s">
        <v>11</v>
      </c>
      <c r="D1238" s="83" t="str">
        <f>Tabla8[[#This Row],[Numero Documento]]&amp;Tabla8[[#This Row],[PROG]]&amp;LEFT(Tabla8[[#This Row],[Tipo Empleado]],3)</f>
        <v>0020044098001FIJ</v>
      </c>
      <c r="E1238" s="82" t="s">
        <v>816</v>
      </c>
      <c r="F1238" s="58" t="s">
        <v>2559</v>
      </c>
      <c r="G1238" s="82" t="s">
        <v>2535</v>
      </c>
      <c r="H1238" s="82" t="s">
        <v>809</v>
      </c>
      <c r="I1238" s="59" t="s">
        <v>1455</v>
      </c>
      <c r="J1238" s="58" t="s">
        <v>2538</v>
      </c>
      <c r="K1238" s="85" t="str">
        <f t="shared" si="19"/>
        <v>F</v>
      </c>
      <c r="L1238">
        <v>571</v>
      </c>
    </row>
    <row r="1239" spans="1:12">
      <c r="A1239" s="80" t="s">
        <v>1140</v>
      </c>
      <c r="B1239" s="83" t="str">
        <f>_xlfn.XLOOKUP(Tabla8[[#This Row],[Codigo Area Liquidacion]],TBLAREA[PLANTA],TBLAREA[PROG])</f>
        <v>01</v>
      </c>
      <c r="C1239" s="58" t="s">
        <v>11</v>
      </c>
      <c r="D1239" s="83" t="str">
        <f>Tabla8[[#This Row],[Numero Documento]]&amp;Tabla8[[#This Row],[PROG]]&amp;LEFT(Tabla8[[#This Row],[Tipo Empleado]],3)</f>
        <v>0030032727701FIJ</v>
      </c>
      <c r="E1239" s="82" t="s">
        <v>837</v>
      </c>
      <c r="F1239" s="58" t="s">
        <v>838</v>
      </c>
      <c r="G1239" s="82" t="s">
        <v>2535</v>
      </c>
      <c r="H1239" s="82" t="s">
        <v>809</v>
      </c>
      <c r="I1239" s="59" t="s">
        <v>1455</v>
      </c>
      <c r="J1239" s="58" t="s">
        <v>2538</v>
      </c>
      <c r="K1239" s="85" t="str">
        <f t="shared" si="19"/>
        <v>F</v>
      </c>
      <c r="L1239">
        <v>583</v>
      </c>
    </row>
    <row r="1240" spans="1:12">
      <c r="A1240" s="80" t="s">
        <v>1832</v>
      </c>
      <c r="B1240" s="83" t="str">
        <f>_xlfn.XLOOKUP(Tabla8[[#This Row],[Codigo Area Liquidacion]],TBLAREA[PLANTA],TBLAREA[PROG])</f>
        <v>01</v>
      </c>
      <c r="C1240" s="58" t="s">
        <v>11</v>
      </c>
      <c r="D1240" s="83" t="str">
        <f>Tabla8[[#This Row],[Numero Documento]]&amp;Tabla8[[#This Row],[PROG]]&amp;LEFT(Tabla8[[#This Row],[Tipo Empleado]],3)</f>
        <v>0030062078801FIJ</v>
      </c>
      <c r="E1240" s="82" t="s">
        <v>1403</v>
      </c>
      <c r="F1240" s="58" t="s">
        <v>132</v>
      </c>
      <c r="G1240" s="82" t="s">
        <v>2535</v>
      </c>
      <c r="H1240" s="82" t="s">
        <v>809</v>
      </c>
      <c r="I1240" s="59" t="s">
        <v>1455</v>
      </c>
      <c r="J1240" s="58" t="s">
        <v>2537</v>
      </c>
      <c r="K1240" s="85" t="str">
        <f t="shared" si="19"/>
        <v>M</v>
      </c>
      <c r="L1240">
        <v>584</v>
      </c>
    </row>
    <row r="1241" spans="1:12">
      <c r="A1241" s="80" t="s">
        <v>2990</v>
      </c>
      <c r="B1241" s="83" t="str">
        <f>_xlfn.XLOOKUP(Tabla8[[#This Row],[Codigo Area Liquidacion]],TBLAREA[PLANTA],TBLAREA[PROG])</f>
        <v>01</v>
      </c>
      <c r="C1241" s="58" t="s">
        <v>2464</v>
      </c>
      <c r="D1241" s="83" t="str">
        <f>Tabla8[[#This Row],[Numero Documento]]&amp;Tabla8[[#This Row],[PROG]]&amp;LEFT(Tabla8[[#This Row],[Tipo Empleado]],3)</f>
        <v>0500006377501EMP</v>
      </c>
      <c r="E1241" s="82" t="s">
        <v>3047</v>
      </c>
      <c r="F1241" s="58" t="s">
        <v>256</v>
      </c>
      <c r="G1241" s="82" t="s">
        <v>2535</v>
      </c>
      <c r="H1241" s="82" t="s">
        <v>809</v>
      </c>
      <c r="I1241" s="59" t="s">
        <v>1455</v>
      </c>
      <c r="J1241" s="58" t="s">
        <v>2538</v>
      </c>
      <c r="K1241" s="85" t="str">
        <f t="shared" si="19"/>
        <v>F</v>
      </c>
      <c r="L1241">
        <v>879</v>
      </c>
    </row>
    <row r="1242" spans="1:12">
      <c r="A1242" s="80" t="s">
        <v>1904</v>
      </c>
      <c r="B1242" s="83" t="str">
        <f>_xlfn.XLOOKUP(Tabla8[[#This Row],[Codigo Area Liquidacion]],TBLAREA[PLANTA],TBLAREA[PROG])</f>
        <v>01</v>
      </c>
      <c r="C1242" s="58" t="s">
        <v>11</v>
      </c>
      <c r="D1242" s="83" t="str">
        <f>Tabla8[[#This Row],[Numero Documento]]&amp;Tabla8[[#This Row],[PROG]]&amp;LEFT(Tabla8[[#This Row],[Tipo Empleado]],3)</f>
        <v>0530027841201FIJ</v>
      </c>
      <c r="E1242" s="82" t="s">
        <v>1143</v>
      </c>
      <c r="F1242" s="58" t="s">
        <v>8</v>
      </c>
      <c r="G1242" s="82" t="s">
        <v>2535</v>
      </c>
      <c r="H1242" s="82" t="s">
        <v>809</v>
      </c>
      <c r="I1242" s="59" t="s">
        <v>1455</v>
      </c>
      <c r="J1242" s="58" t="s">
        <v>2537</v>
      </c>
      <c r="K1242" s="85" t="str">
        <f t="shared" si="19"/>
        <v>M</v>
      </c>
      <c r="L1242">
        <v>886</v>
      </c>
    </row>
    <row r="1243" spans="1:12">
      <c r="A1243" s="80" t="s">
        <v>1928</v>
      </c>
      <c r="B1243" s="83" t="str">
        <f>_xlfn.XLOOKUP(Tabla8[[#This Row],[Codigo Area Liquidacion]],TBLAREA[PLANTA],TBLAREA[PROG])</f>
        <v>01</v>
      </c>
      <c r="C1243" s="58" t="s">
        <v>11</v>
      </c>
      <c r="D1243" s="83" t="str">
        <f>Tabla8[[#This Row],[Numero Documento]]&amp;Tabla8[[#This Row],[PROG]]&amp;LEFT(Tabla8[[#This Row],[Tipo Empleado]],3)</f>
        <v>0580024083901FIJ</v>
      </c>
      <c r="E1243" s="82" t="s">
        <v>841</v>
      </c>
      <c r="F1243" s="58" t="s">
        <v>648</v>
      </c>
      <c r="G1243" s="82" t="s">
        <v>2535</v>
      </c>
      <c r="H1243" s="82" t="s">
        <v>809</v>
      </c>
      <c r="I1243" s="59" t="s">
        <v>1455</v>
      </c>
      <c r="J1243" s="58" t="s">
        <v>2537</v>
      </c>
      <c r="K1243" s="85" t="str">
        <f t="shared" si="19"/>
        <v>M</v>
      </c>
      <c r="L1243">
        <v>907</v>
      </c>
    </row>
    <row r="1244" spans="1:12">
      <c r="A1244" s="80" t="s">
        <v>1960</v>
      </c>
      <c r="B1244" s="83" t="str">
        <f>_xlfn.XLOOKUP(Tabla8[[#This Row],[Codigo Area Liquidacion]],TBLAREA[PLANTA],TBLAREA[PROG])</f>
        <v>01</v>
      </c>
      <c r="C1244" s="58" t="s">
        <v>11</v>
      </c>
      <c r="D1244" s="83" t="str">
        <f>Tabla8[[#This Row],[Numero Documento]]&amp;Tabla8[[#This Row],[PROG]]&amp;LEFT(Tabla8[[#This Row],[Tipo Empleado]],3)</f>
        <v>2230145697001FIJ</v>
      </c>
      <c r="E1244" s="82" t="s">
        <v>956</v>
      </c>
      <c r="F1244" s="58" t="s">
        <v>8</v>
      </c>
      <c r="G1244" s="82" t="s">
        <v>2535</v>
      </c>
      <c r="H1244" s="82" t="s">
        <v>809</v>
      </c>
      <c r="I1244" s="59" t="s">
        <v>1455</v>
      </c>
      <c r="J1244" s="58" t="s">
        <v>2538</v>
      </c>
      <c r="K1244" s="85" t="str">
        <f t="shared" si="19"/>
        <v>F</v>
      </c>
      <c r="L1244">
        <v>1004</v>
      </c>
    </row>
    <row r="1245" spans="1:12">
      <c r="A1245" s="80" t="s">
        <v>3079</v>
      </c>
      <c r="B1245" s="83" t="str">
        <f>_xlfn.XLOOKUP(Tabla8[[#This Row],[Codigo Area Liquidacion]],TBLAREA[PLANTA],TBLAREA[PROG])</f>
        <v>01</v>
      </c>
      <c r="C1245" s="58" t="s">
        <v>2464</v>
      </c>
      <c r="D1245" s="83" t="str">
        <f>Tabla8[[#This Row],[Numero Documento]]&amp;Tabla8[[#This Row],[PROG]]&amp;LEFT(Tabla8[[#This Row],[Tipo Empleado]],3)</f>
        <v>4020042432901EMP</v>
      </c>
      <c r="E1245" s="82" t="s">
        <v>3099</v>
      </c>
      <c r="F1245" s="58" t="s">
        <v>2621</v>
      </c>
      <c r="G1245" s="82" t="s">
        <v>2535</v>
      </c>
      <c r="H1245" s="82" t="s">
        <v>809</v>
      </c>
      <c r="I1245" s="59" t="s">
        <v>1455</v>
      </c>
      <c r="J1245" s="58" t="s">
        <v>2538</v>
      </c>
      <c r="K1245" s="85" t="str">
        <f t="shared" si="19"/>
        <v>F</v>
      </c>
      <c r="L1245">
        <v>1054</v>
      </c>
    </row>
    <row r="1246" spans="1:12">
      <c r="A1246" s="80" t="s">
        <v>3080</v>
      </c>
      <c r="B1246" s="83" t="str">
        <f>_xlfn.XLOOKUP(Tabla8[[#This Row],[Codigo Area Liquidacion]],TBLAREA[PLANTA],TBLAREA[PROG])</f>
        <v>01</v>
      </c>
      <c r="C1246" s="58" t="s">
        <v>2464</v>
      </c>
      <c r="D1246" s="83" t="str">
        <f>Tabla8[[#This Row],[Numero Documento]]&amp;Tabla8[[#This Row],[PROG]]&amp;LEFT(Tabla8[[#This Row],[Tipo Empleado]],3)</f>
        <v>4021220716701EMP</v>
      </c>
      <c r="E1246" s="82" t="s">
        <v>3230</v>
      </c>
      <c r="F1246" s="58" t="s">
        <v>2621</v>
      </c>
      <c r="G1246" s="82" t="s">
        <v>2535</v>
      </c>
      <c r="H1246" s="82" t="s">
        <v>809</v>
      </c>
      <c r="I1246" s="59" t="s">
        <v>1455</v>
      </c>
      <c r="J1246" s="58" t="s">
        <v>2538</v>
      </c>
      <c r="K1246" s="85" t="str">
        <f t="shared" si="19"/>
        <v>F</v>
      </c>
      <c r="L1246">
        <v>1076</v>
      </c>
    </row>
    <row r="1247" spans="1:12">
      <c r="A1247" s="59" t="s">
        <v>3435</v>
      </c>
      <c r="B1247" s="84" t="s">
        <v>2506</v>
      </c>
      <c r="C1247" s="58" t="s">
        <v>11</v>
      </c>
      <c r="D1247" s="83" t="str">
        <f>Tabla8[[#This Row],[Numero Documento]]&amp;Tabla8[[#This Row],[PROG]]&amp;LEFT(Tabla8[[#This Row],[Tipo Empleado]],3)</f>
        <v>4021985876401FIJ</v>
      </c>
      <c r="E1247" s="82" t="s">
        <v>3434</v>
      </c>
      <c r="F1247" s="58" t="s">
        <v>355</v>
      </c>
      <c r="G1247" s="82" t="s">
        <v>2535</v>
      </c>
      <c r="H1247" s="82" t="s">
        <v>1662</v>
      </c>
      <c r="I1247" s="59" t="s">
        <v>1444</v>
      </c>
      <c r="J1247" s="58" t="s">
        <v>2537</v>
      </c>
      <c r="K1247" s="85" t="str">
        <f t="shared" si="19"/>
        <v>M</v>
      </c>
      <c r="L1247">
        <v>1224</v>
      </c>
    </row>
    <row r="1248" spans="1:12">
      <c r="A1248" s="59" t="s">
        <v>3678</v>
      </c>
      <c r="B1248" s="84" t="s">
        <v>2506</v>
      </c>
      <c r="C1248" s="58" t="s">
        <v>11</v>
      </c>
      <c r="D1248" s="83" t="str">
        <f>Tabla8[[#This Row],[Numero Documento]]&amp;Tabla8[[#This Row],[PROG]]&amp;LEFT(Tabla8[[#This Row],[Tipo Empleado]],3)</f>
        <v>4022189455901FIJ</v>
      </c>
      <c r="E1248" s="82" t="s">
        <v>3677</v>
      </c>
      <c r="F1248" s="58" t="s">
        <v>10</v>
      </c>
      <c r="G1248" s="82" t="s">
        <v>2535</v>
      </c>
      <c r="H1248" s="82" t="s">
        <v>1662</v>
      </c>
      <c r="I1248" s="59" t="s">
        <v>1444</v>
      </c>
      <c r="J1248" s="58" t="s">
        <v>2538</v>
      </c>
      <c r="K1248" s="85" t="str">
        <f t="shared" si="19"/>
        <v>F</v>
      </c>
      <c r="L1248">
        <v>1226</v>
      </c>
    </row>
    <row r="1249" spans="1:12">
      <c r="A1249" s="80" t="s">
        <v>1756</v>
      </c>
      <c r="B1249" s="83" t="str">
        <f>_xlfn.XLOOKUP(Tabla8[[#This Row],[Codigo Area Liquidacion]],TBLAREA[PLANTA],TBLAREA[PROG])</f>
        <v>01</v>
      </c>
      <c r="C1249" s="58" t="s">
        <v>11</v>
      </c>
      <c r="D1249" s="83" t="str">
        <f>Tabla8[[#This Row],[Numero Documento]]&amp;Tabla8[[#This Row],[PROG]]&amp;LEFT(Tabla8[[#This Row],[Tipo Empleado]],3)</f>
        <v>0010004918801FIJ</v>
      </c>
      <c r="E1249" s="82" t="s">
        <v>1005</v>
      </c>
      <c r="F1249" s="58" t="s">
        <v>355</v>
      </c>
      <c r="G1249" s="82" t="s">
        <v>2535</v>
      </c>
      <c r="H1249" s="82" t="s">
        <v>1662</v>
      </c>
      <c r="I1249" s="59" t="s">
        <v>1444</v>
      </c>
      <c r="J1249" s="58" t="s">
        <v>2537</v>
      </c>
      <c r="K1249" s="85" t="str">
        <f t="shared" si="19"/>
        <v>M</v>
      </c>
      <c r="L1249">
        <v>6</v>
      </c>
    </row>
    <row r="1250" spans="1:12">
      <c r="A1250" s="80" t="s">
        <v>2989</v>
      </c>
      <c r="B1250" s="83" t="str">
        <f>_xlfn.XLOOKUP(Tabla8[[#This Row],[Codigo Area Liquidacion]],TBLAREA[PLANTA],TBLAREA[PROG])</f>
        <v>01</v>
      </c>
      <c r="C1250" s="58" t="s">
        <v>2464</v>
      </c>
      <c r="D1250" s="83" t="str">
        <f>Tabla8[[#This Row],[Numero Documento]]&amp;Tabla8[[#This Row],[PROG]]&amp;LEFT(Tabla8[[#This Row],[Tipo Empleado]],3)</f>
        <v>0010738409101EMP</v>
      </c>
      <c r="E1250" s="82" t="s">
        <v>2988</v>
      </c>
      <c r="F1250" s="58" t="s">
        <v>192</v>
      </c>
      <c r="G1250" s="82" t="s">
        <v>2535</v>
      </c>
      <c r="H1250" s="82" t="s">
        <v>1662</v>
      </c>
      <c r="I1250" s="59" t="s">
        <v>1444</v>
      </c>
      <c r="J1250" s="58" t="s">
        <v>2537</v>
      </c>
      <c r="K1250" s="85" t="str">
        <f t="shared" si="19"/>
        <v>M</v>
      </c>
      <c r="L1250">
        <v>249</v>
      </c>
    </row>
    <row r="1251" spans="1:12">
      <c r="A1251" s="80" t="s">
        <v>1132</v>
      </c>
      <c r="B1251" s="83" t="str">
        <f>_xlfn.XLOOKUP(Tabla8[[#This Row],[Codigo Area Liquidacion]],TBLAREA[PLANTA],TBLAREA[PROG])</f>
        <v>01</v>
      </c>
      <c r="C1251" s="58" t="s">
        <v>11</v>
      </c>
      <c r="D1251" s="83" t="str">
        <f>Tabla8[[#This Row],[Numero Documento]]&amp;Tabla8[[#This Row],[PROG]]&amp;LEFT(Tabla8[[#This Row],[Tipo Empleado]],3)</f>
        <v>0011702168301FIJ</v>
      </c>
      <c r="E1251" s="82" t="s">
        <v>551</v>
      </c>
      <c r="F1251" s="58" t="s">
        <v>552</v>
      </c>
      <c r="G1251" s="82" t="s">
        <v>2535</v>
      </c>
      <c r="H1251" s="82" t="s">
        <v>1662</v>
      </c>
      <c r="I1251" s="59" t="s">
        <v>1444</v>
      </c>
      <c r="J1251" s="58" t="s">
        <v>2538</v>
      </c>
      <c r="K1251" s="85" t="str">
        <f t="shared" si="19"/>
        <v>F</v>
      </c>
      <c r="L1251">
        <v>487</v>
      </c>
    </row>
    <row r="1252" spans="1:12">
      <c r="A1252" s="77" t="s">
        <v>1903</v>
      </c>
      <c r="B1252" s="83" t="str">
        <f>_xlfn.XLOOKUP(Tabla8[[#This Row],[Codigo Area Liquidacion]],TBLAREA[PLANTA],TBLAREA[PROG])</f>
        <v>01</v>
      </c>
      <c r="C1252" s="58" t="s">
        <v>11</v>
      </c>
      <c r="D1252" s="83" t="str">
        <f>Tabla8[[#This Row],[Numero Documento]]&amp;Tabla8[[#This Row],[PROG]]&amp;LEFT(Tabla8[[#This Row],[Tipo Empleado]],3)</f>
        <v>0011807700701FIJ</v>
      </c>
      <c r="E1252" s="82" t="s">
        <v>2567</v>
      </c>
      <c r="F1252" s="58" t="s">
        <v>355</v>
      </c>
      <c r="G1252" s="82" t="s">
        <v>2535</v>
      </c>
      <c r="H1252" s="82" t="s">
        <v>1662</v>
      </c>
      <c r="I1252" s="59" t="s">
        <v>1444</v>
      </c>
      <c r="J1252" s="58" t="s">
        <v>2537</v>
      </c>
      <c r="K1252" s="85" t="str">
        <f t="shared" si="19"/>
        <v>M</v>
      </c>
      <c r="L1252">
        <v>519</v>
      </c>
    </row>
    <row r="1253" spans="1:12">
      <c r="A1253" s="80" t="s">
        <v>1780</v>
      </c>
      <c r="B1253" s="83" t="str">
        <f>_xlfn.XLOOKUP(Tabla8[[#This Row],[Codigo Area Liquidacion]],TBLAREA[PLANTA],TBLAREA[PROG])</f>
        <v>01</v>
      </c>
      <c r="C1253" s="58" t="s">
        <v>11</v>
      </c>
      <c r="D1253" s="83" t="str">
        <f>Tabla8[[#This Row],[Numero Documento]]&amp;Tabla8[[#This Row],[PROG]]&amp;LEFT(Tabla8[[#This Row],[Tipo Empleado]],3)</f>
        <v>0100061489901FIJ</v>
      </c>
      <c r="E1253" s="82" t="s">
        <v>934</v>
      </c>
      <c r="F1253" s="58" t="s">
        <v>132</v>
      </c>
      <c r="G1253" s="82" t="s">
        <v>2535</v>
      </c>
      <c r="H1253" s="82" t="s">
        <v>1662</v>
      </c>
      <c r="I1253" s="59" t="s">
        <v>1444</v>
      </c>
      <c r="J1253" s="58" t="s">
        <v>2537</v>
      </c>
      <c r="K1253" s="85" t="str">
        <f t="shared" si="19"/>
        <v>M</v>
      </c>
      <c r="L1253">
        <v>597</v>
      </c>
    </row>
    <row r="1254" spans="1:12">
      <c r="A1254" s="77" t="s">
        <v>1778</v>
      </c>
      <c r="B1254" s="83" t="str">
        <f>_xlfn.XLOOKUP(Tabla8[[#This Row],[Codigo Area Liquidacion]],TBLAREA[PLANTA],TBLAREA[PROG])</f>
        <v>01</v>
      </c>
      <c r="C1254" s="58" t="s">
        <v>11</v>
      </c>
      <c r="D1254" s="83" t="str">
        <f>Tabla8[[#This Row],[Numero Documento]]&amp;Tabla8[[#This Row],[PROG]]&amp;LEFT(Tabla8[[#This Row],[Tipo Empleado]],3)</f>
        <v>2250032081101FIJ</v>
      </c>
      <c r="E1254" s="82" t="s">
        <v>845</v>
      </c>
      <c r="F1254" s="58" t="s">
        <v>781</v>
      </c>
      <c r="G1254" s="82" t="s">
        <v>2535</v>
      </c>
      <c r="H1254" s="82" t="s">
        <v>1662</v>
      </c>
      <c r="I1254" s="59" t="s">
        <v>1444</v>
      </c>
      <c r="J1254" s="58" t="s">
        <v>2537</v>
      </c>
      <c r="K1254" s="85" t="str">
        <f t="shared" si="19"/>
        <v>M</v>
      </c>
      <c r="L1254">
        <v>1035</v>
      </c>
    </row>
    <row r="1255" spans="1:12">
      <c r="A1255" s="80" t="s">
        <v>1926</v>
      </c>
      <c r="B1255" s="83" t="str">
        <f>_xlfn.XLOOKUP(Tabla8[[#This Row],[Codigo Area Liquidacion]],TBLAREA[PLANTA],TBLAREA[PROG])</f>
        <v>01</v>
      </c>
      <c r="C1255" s="58" t="s">
        <v>11</v>
      </c>
      <c r="D1255" s="83" t="str">
        <f>Tabla8[[#This Row],[Numero Documento]]&amp;Tabla8[[#This Row],[PROG]]&amp;LEFT(Tabla8[[#This Row],[Tipo Empleado]],3)</f>
        <v>2260008540501FIJ</v>
      </c>
      <c r="E1255" s="82" t="s">
        <v>1150</v>
      </c>
      <c r="F1255" s="58" t="s">
        <v>355</v>
      </c>
      <c r="G1255" s="82" t="s">
        <v>2535</v>
      </c>
      <c r="H1255" s="82" t="s">
        <v>1662</v>
      </c>
      <c r="I1255" s="59" t="s">
        <v>1444</v>
      </c>
      <c r="J1255" s="58" t="s">
        <v>2537</v>
      </c>
      <c r="K1255" s="85" t="str">
        <f t="shared" si="19"/>
        <v>M</v>
      </c>
      <c r="L1255">
        <v>1047</v>
      </c>
    </row>
    <row r="1256" spans="1:12">
      <c r="A1256" s="80" t="s">
        <v>1769</v>
      </c>
      <c r="B1256" s="83" t="str">
        <f>_xlfn.XLOOKUP(Tabla8[[#This Row],[Codigo Area Liquidacion]],TBLAREA[PLANTA],TBLAREA[PROG])</f>
        <v>01</v>
      </c>
      <c r="C1256" s="58" t="s">
        <v>11</v>
      </c>
      <c r="D1256" s="83" t="str">
        <f>Tabla8[[#This Row],[Numero Documento]]&amp;Tabla8[[#This Row],[PROG]]&amp;LEFT(Tabla8[[#This Row],[Tipo Empleado]],3)</f>
        <v>4021223775001FIJ</v>
      </c>
      <c r="E1256" s="82" t="s">
        <v>1361</v>
      </c>
      <c r="F1256" s="58" t="s">
        <v>355</v>
      </c>
      <c r="G1256" s="82" t="s">
        <v>2535</v>
      </c>
      <c r="H1256" s="82" t="s">
        <v>1662</v>
      </c>
      <c r="I1256" s="59" t="s">
        <v>1444</v>
      </c>
      <c r="J1256" s="58" t="s">
        <v>2538</v>
      </c>
      <c r="K1256" s="85" t="str">
        <f t="shared" si="19"/>
        <v>F</v>
      </c>
      <c r="L1256">
        <v>1077</v>
      </c>
    </row>
    <row r="1257" spans="1:12">
      <c r="A1257" s="80" t="s">
        <v>2483</v>
      </c>
      <c r="B1257" s="83" t="str">
        <f>_xlfn.XLOOKUP(Tabla8[[#This Row],[Codigo Area Liquidacion]],TBLAREA[PLANTA],TBLAREA[PROG])</f>
        <v>01</v>
      </c>
      <c r="C1257" s="58" t="s">
        <v>11</v>
      </c>
      <c r="D1257" s="83" t="str">
        <f>Tabla8[[#This Row],[Numero Documento]]&amp;Tabla8[[#This Row],[PROG]]&amp;LEFT(Tabla8[[#This Row],[Tipo Empleado]],3)</f>
        <v>0011183321601FIJ</v>
      </c>
      <c r="E1257" s="82" t="s">
        <v>2495</v>
      </c>
      <c r="F1257" s="58" t="s">
        <v>588</v>
      </c>
      <c r="G1257" s="82" t="s">
        <v>2535</v>
      </c>
      <c r="H1257" s="82" t="s">
        <v>1660</v>
      </c>
      <c r="I1257" s="59" t="s">
        <v>1445</v>
      </c>
      <c r="J1257" s="58" t="s">
        <v>2537</v>
      </c>
      <c r="K1257" s="85" t="str">
        <f t="shared" si="19"/>
        <v>M</v>
      </c>
      <c r="L1257">
        <v>364</v>
      </c>
    </row>
    <row r="1258" spans="1:12">
      <c r="A1258" s="80" t="s">
        <v>2262</v>
      </c>
      <c r="B1258" s="83" t="str">
        <f>_xlfn.XLOOKUP(Tabla8[[#This Row],[Codigo Area Liquidacion]],TBLAREA[PLANTA],TBLAREA[PROG])</f>
        <v>01</v>
      </c>
      <c r="C1258" s="58" t="s">
        <v>2464</v>
      </c>
      <c r="D1258" s="83" t="str">
        <f>Tabla8[[#This Row],[Numero Documento]]&amp;Tabla8[[#This Row],[PROG]]&amp;LEFT(Tabla8[[#This Row],[Tipo Empleado]],3)</f>
        <v>0011564779401EMP</v>
      </c>
      <c r="E1258" s="82" t="s">
        <v>1598</v>
      </c>
      <c r="F1258" s="58" t="s">
        <v>192</v>
      </c>
      <c r="G1258" s="82" t="s">
        <v>2535</v>
      </c>
      <c r="H1258" s="82" t="s">
        <v>1660</v>
      </c>
      <c r="I1258" s="59" t="s">
        <v>1445</v>
      </c>
      <c r="J1258" s="58" t="s">
        <v>2538</v>
      </c>
      <c r="K1258" s="85" t="str">
        <f t="shared" si="19"/>
        <v>F</v>
      </c>
      <c r="L1258">
        <v>451</v>
      </c>
    </row>
    <row r="1259" spans="1:12">
      <c r="A1259" s="80" t="s">
        <v>2270</v>
      </c>
      <c r="B1259" s="83" t="str">
        <f>_xlfn.XLOOKUP(Tabla8[[#This Row],[Codigo Area Liquidacion]],TBLAREA[PLANTA],TBLAREA[PROG])</f>
        <v>01</v>
      </c>
      <c r="C1259" s="58" t="s">
        <v>2464</v>
      </c>
      <c r="D1259" s="83" t="str">
        <f>Tabla8[[#This Row],[Numero Documento]]&amp;Tabla8[[#This Row],[PROG]]&amp;LEFT(Tabla8[[#This Row],[Tipo Empleado]],3)</f>
        <v>0310479727301EMP</v>
      </c>
      <c r="E1259" s="82" t="s">
        <v>1379</v>
      </c>
      <c r="F1259" s="58" t="s">
        <v>100</v>
      </c>
      <c r="G1259" s="82" t="s">
        <v>2535</v>
      </c>
      <c r="H1259" s="82" t="s">
        <v>1660</v>
      </c>
      <c r="I1259" s="59" t="s">
        <v>1445</v>
      </c>
      <c r="J1259" s="58" t="s">
        <v>2537</v>
      </c>
      <c r="K1259" s="85" t="str">
        <f t="shared" si="19"/>
        <v>M</v>
      </c>
      <c r="L1259">
        <v>798</v>
      </c>
    </row>
    <row r="1260" spans="1:12">
      <c r="A1260" s="80" t="s">
        <v>1824</v>
      </c>
      <c r="B1260" s="83" t="str">
        <f>_xlfn.XLOOKUP(Tabla8[[#This Row],[Codigo Area Liquidacion]],TBLAREA[PLANTA],TBLAREA[PROG])</f>
        <v>01</v>
      </c>
      <c r="C1260" s="58" t="s">
        <v>11</v>
      </c>
      <c r="D1260" s="83" t="str">
        <f>Tabla8[[#This Row],[Numero Documento]]&amp;Tabla8[[#This Row],[PROG]]&amp;LEFT(Tabla8[[#This Row],[Tipo Empleado]],3)</f>
        <v>0310542195601FIJ</v>
      </c>
      <c r="E1260" s="82" t="s">
        <v>1012</v>
      </c>
      <c r="F1260" s="58" t="s">
        <v>781</v>
      </c>
      <c r="G1260" s="82" t="s">
        <v>2535</v>
      </c>
      <c r="H1260" s="82" t="s">
        <v>1660</v>
      </c>
      <c r="I1260" s="59" t="s">
        <v>1445</v>
      </c>
      <c r="J1260" s="58" t="s">
        <v>2537</v>
      </c>
      <c r="K1260" s="85" t="str">
        <f t="shared" si="19"/>
        <v>M</v>
      </c>
      <c r="L1260">
        <v>805</v>
      </c>
    </row>
    <row r="1261" spans="1:12">
      <c r="A1261" s="80" t="s">
        <v>1758</v>
      </c>
      <c r="B1261" s="83" t="str">
        <f>_xlfn.XLOOKUP(Tabla8[[#This Row],[Codigo Area Liquidacion]],TBLAREA[PLANTA],TBLAREA[PROG])</f>
        <v>01</v>
      </c>
      <c r="C1261" s="58" t="s">
        <v>11</v>
      </c>
      <c r="D1261" s="83" t="str">
        <f>Tabla8[[#This Row],[Numero Documento]]&amp;Tabla8[[#This Row],[PROG]]&amp;LEFT(Tabla8[[#This Row],[Tipo Empleado]],3)</f>
        <v>2250070589601FIJ</v>
      </c>
      <c r="E1261" s="82" t="s">
        <v>1691</v>
      </c>
      <c r="F1261" s="58" t="s">
        <v>32</v>
      </c>
      <c r="G1261" s="82" t="s">
        <v>2535</v>
      </c>
      <c r="H1261" s="82" t="s">
        <v>1660</v>
      </c>
      <c r="I1261" s="59" t="s">
        <v>1445</v>
      </c>
      <c r="J1261" s="58" t="s">
        <v>2538</v>
      </c>
      <c r="K1261" s="85" t="str">
        <f t="shared" si="19"/>
        <v>F</v>
      </c>
      <c r="L1261">
        <v>1043</v>
      </c>
    </row>
    <row r="1262" spans="1:12">
      <c r="A1262" s="80" t="s">
        <v>2840</v>
      </c>
      <c r="B1262" s="83" t="str">
        <f>_xlfn.XLOOKUP(Tabla8[[#This Row],[Codigo Area Liquidacion]],TBLAREA[PLANTA],TBLAREA[PROG])</f>
        <v>01</v>
      </c>
      <c r="C1262" s="58" t="s">
        <v>2464</v>
      </c>
      <c r="D1262" s="83" t="str">
        <f>Tabla8[[#This Row],[Numero Documento]]&amp;Tabla8[[#This Row],[PROG]]&amp;LEFT(Tabla8[[#This Row],[Tipo Empleado]],3)</f>
        <v>4020063837301EMP</v>
      </c>
      <c r="E1262" s="82" t="s">
        <v>2839</v>
      </c>
      <c r="F1262" s="58" t="s">
        <v>991</v>
      </c>
      <c r="G1262" s="82" t="s">
        <v>2535</v>
      </c>
      <c r="H1262" s="82" t="s">
        <v>1660</v>
      </c>
      <c r="I1262" s="59" t="s">
        <v>1445</v>
      </c>
      <c r="J1262" s="58" t="s">
        <v>2538</v>
      </c>
      <c r="K1262" s="85" t="str">
        <f t="shared" si="19"/>
        <v>F</v>
      </c>
      <c r="L1262">
        <v>1060</v>
      </c>
    </row>
    <row r="1263" spans="1:12">
      <c r="A1263" s="59" t="s">
        <v>5774</v>
      </c>
      <c r="B1263" s="84" t="s">
        <v>2506</v>
      </c>
      <c r="C1263" s="58" t="s">
        <v>11</v>
      </c>
      <c r="D1263" s="83" t="str">
        <f>Tabla8[[#This Row],[Numero Documento]]&amp;Tabla8[[#This Row],[PROG]]&amp;LEFT(Tabla8[[#This Row],[Tipo Empleado]],3)</f>
        <v>0011415683901FIJ</v>
      </c>
      <c r="E1263" s="82" t="s">
        <v>5773</v>
      </c>
      <c r="F1263" s="58"/>
      <c r="G1263" s="82"/>
      <c r="H1263" s="82"/>
      <c r="I1263" s="59"/>
      <c r="J1263" s="58"/>
      <c r="K1263" s="85" t="str">
        <f t="shared" ref="K1263:K1286" si="20">LEFT(J1263,1)</f>
        <v/>
      </c>
    </row>
    <row r="1264" spans="1:12">
      <c r="A1264" s="59" t="s">
        <v>5781</v>
      </c>
      <c r="B1264" s="84" t="s">
        <v>2506</v>
      </c>
      <c r="C1264" s="58" t="s">
        <v>11</v>
      </c>
      <c r="D1264" s="83" t="str">
        <f>Tabla8[[#This Row],[Numero Documento]]&amp;Tabla8[[#This Row],[PROG]]&amp;LEFT(Tabla8[[#This Row],[Tipo Empleado]],3)</f>
        <v>0500032982001FIJ</v>
      </c>
      <c r="E1264" s="82" t="s">
        <v>5780</v>
      </c>
      <c r="F1264" s="58"/>
      <c r="G1264" s="82"/>
      <c r="H1264" s="82"/>
      <c r="I1264" s="59"/>
      <c r="J1264" s="58"/>
      <c r="K1264" s="85" t="str">
        <f t="shared" si="20"/>
        <v/>
      </c>
    </row>
    <row r="1265" spans="1:11">
      <c r="A1265" s="59" t="s">
        <v>5785</v>
      </c>
      <c r="B1265" s="84" t="s">
        <v>2506</v>
      </c>
      <c r="C1265" s="58" t="s">
        <v>11</v>
      </c>
      <c r="D1265" s="83" t="str">
        <f>Tabla8[[#This Row],[Numero Documento]]&amp;Tabla8[[#This Row],[PROG]]&amp;LEFT(Tabla8[[#This Row],[Tipo Empleado]],3)</f>
        <v>4022412969801FIJ</v>
      </c>
      <c r="E1265" s="82" t="s">
        <v>5784</v>
      </c>
      <c r="F1265" s="58"/>
      <c r="G1265" s="82"/>
      <c r="H1265" s="82"/>
      <c r="I1265" s="59"/>
      <c r="J1265" s="58"/>
      <c r="K1265" s="85" t="str">
        <f t="shared" si="20"/>
        <v/>
      </c>
    </row>
    <row r="1266" spans="1:11">
      <c r="A1266" s="59" t="s">
        <v>5791</v>
      </c>
      <c r="B1266" s="84" t="s">
        <v>2506</v>
      </c>
      <c r="C1266" s="58" t="s">
        <v>11</v>
      </c>
      <c r="D1266" s="83" t="str">
        <f>Tabla8[[#This Row],[Numero Documento]]&amp;Tabla8[[#This Row],[PROG]]&amp;LEFT(Tabla8[[#This Row],[Tipo Empleado]],3)</f>
        <v>0260086020501FIJ</v>
      </c>
      <c r="E1266" s="82" t="s">
        <v>5790</v>
      </c>
      <c r="F1266" s="58"/>
      <c r="G1266" s="82"/>
      <c r="H1266" s="82"/>
      <c r="I1266" s="59"/>
      <c r="J1266" s="58"/>
      <c r="K1266" s="85" t="str">
        <f t="shared" si="20"/>
        <v/>
      </c>
    </row>
    <row r="1267" spans="1:11">
      <c r="A1267" s="59" t="s">
        <v>5796</v>
      </c>
      <c r="B1267" s="84" t="s">
        <v>2506</v>
      </c>
      <c r="C1267" s="58" t="s">
        <v>11</v>
      </c>
      <c r="D1267" s="83" t="str">
        <f>Tabla8[[#This Row],[Numero Documento]]&amp;Tabla8[[#This Row],[PROG]]&amp;LEFT(Tabla8[[#This Row],[Tipo Empleado]],3)</f>
        <v>4021359975201FIJ</v>
      </c>
      <c r="E1267" s="82" t="s">
        <v>5795</v>
      </c>
      <c r="F1267" s="58"/>
      <c r="G1267" s="82"/>
      <c r="H1267" s="82"/>
      <c r="I1267" s="59"/>
      <c r="J1267" s="58"/>
      <c r="K1267" s="85" t="str">
        <f t="shared" si="20"/>
        <v/>
      </c>
    </row>
    <row r="1268" spans="1:11">
      <c r="A1268" s="59" t="s">
        <v>5800</v>
      </c>
      <c r="B1268" s="84" t="s">
        <v>2506</v>
      </c>
      <c r="C1268" s="58" t="s">
        <v>11</v>
      </c>
      <c r="D1268" s="83" t="str">
        <f>Tabla8[[#This Row],[Numero Documento]]&amp;Tabla8[[#This Row],[PROG]]&amp;LEFT(Tabla8[[#This Row],[Tipo Empleado]],3)</f>
        <v>0010670232701FIJ</v>
      </c>
      <c r="E1268" s="82" t="s">
        <v>5799</v>
      </c>
      <c r="F1268" s="58"/>
      <c r="G1268" s="82"/>
      <c r="H1268" s="82"/>
      <c r="I1268" s="59"/>
      <c r="J1268" s="58"/>
      <c r="K1268" s="85" t="str">
        <f t="shared" si="20"/>
        <v/>
      </c>
    </row>
    <row r="1269" spans="1:11">
      <c r="A1269" s="59" t="s">
        <v>5804</v>
      </c>
      <c r="B1269" s="84" t="s">
        <v>2506</v>
      </c>
      <c r="C1269" s="58" t="s">
        <v>11</v>
      </c>
      <c r="D1269" s="83" t="str">
        <f>Tabla8[[#This Row],[Numero Documento]]&amp;Tabla8[[#This Row],[PROG]]&amp;LEFT(Tabla8[[#This Row],[Tipo Empleado]],3)</f>
        <v>0310423815301FIJ</v>
      </c>
      <c r="E1269" s="82" t="s">
        <v>5803</v>
      </c>
      <c r="F1269" s="58"/>
      <c r="G1269" s="82"/>
      <c r="H1269" s="82"/>
      <c r="I1269" s="59"/>
      <c r="J1269" s="58"/>
      <c r="K1269" s="85" t="str">
        <f t="shared" si="20"/>
        <v/>
      </c>
    </row>
    <row r="1270" spans="1:11">
      <c r="A1270" s="59" t="s">
        <v>5808</v>
      </c>
      <c r="B1270" s="84" t="s">
        <v>2506</v>
      </c>
      <c r="C1270" s="58" t="s">
        <v>11</v>
      </c>
      <c r="D1270" s="83" t="str">
        <f>Tabla8[[#This Row],[Numero Documento]]&amp;Tabla8[[#This Row],[PROG]]&amp;LEFT(Tabla8[[#This Row],[Tipo Empleado]],3)</f>
        <v>0010551929201FIJ</v>
      </c>
      <c r="E1270" s="82" t="s">
        <v>5807</v>
      </c>
      <c r="F1270" s="58"/>
      <c r="G1270" s="82"/>
      <c r="H1270" s="82"/>
      <c r="I1270" s="59"/>
      <c r="J1270" s="58"/>
      <c r="K1270" s="85" t="str">
        <f t="shared" si="20"/>
        <v/>
      </c>
    </row>
    <row r="1271" spans="1:11">
      <c r="A1271" s="59" t="s">
        <v>5812</v>
      </c>
      <c r="B1271" s="84" t="s">
        <v>2506</v>
      </c>
      <c r="C1271" s="58" t="s">
        <v>11</v>
      </c>
      <c r="D1271" s="83" t="str">
        <f>Tabla8[[#This Row],[Numero Documento]]&amp;Tabla8[[#This Row],[PROG]]&amp;LEFT(Tabla8[[#This Row],[Tipo Empleado]],3)</f>
        <v>0010495672701FIJ</v>
      </c>
      <c r="E1271" s="82" t="s">
        <v>5811</v>
      </c>
      <c r="F1271" s="58"/>
      <c r="G1271" s="82"/>
      <c r="H1271" s="82"/>
      <c r="I1271" s="59"/>
      <c r="J1271" s="58"/>
      <c r="K1271" s="85" t="str">
        <f t="shared" si="20"/>
        <v/>
      </c>
    </row>
    <row r="1272" spans="1:11">
      <c r="A1272" s="59" t="s">
        <v>5817</v>
      </c>
      <c r="B1272" s="84" t="s">
        <v>2509</v>
      </c>
      <c r="C1272" s="58" t="s">
        <v>11</v>
      </c>
      <c r="D1272" s="83" t="str">
        <f>Tabla8[[#This Row],[Numero Documento]]&amp;Tabla8[[#This Row],[PROG]]&amp;LEFT(Tabla8[[#This Row],[Tipo Empleado]],3)</f>
        <v>2250031895511FIJ</v>
      </c>
      <c r="E1272" s="82" t="s">
        <v>5816</v>
      </c>
      <c r="F1272" s="58"/>
      <c r="G1272" s="82"/>
      <c r="H1272" s="82"/>
      <c r="I1272" s="59"/>
      <c r="J1272" s="58"/>
      <c r="K1272" s="85" t="str">
        <f t="shared" si="20"/>
        <v/>
      </c>
    </row>
    <row r="1273" spans="1:11">
      <c r="A1273" s="59" t="s">
        <v>5821</v>
      </c>
      <c r="B1273" s="84" t="s">
        <v>2509</v>
      </c>
      <c r="C1273" s="58" t="s">
        <v>11</v>
      </c>
      <c r="D1273" s="83" t="str">
        <f>Tabla8[[#This Row],[Numero Documento]]&amp;Tabla8[[#This Row],[PROG]]&amp;LEFT(Tabla8[[#This Row],[Tipo Empleado]],3)</f>
        <v>0011707585311FIJ</v>
      </c>
      <c r="E1273" s="82" t="s">
        <v>5820</v>
      </c>
      <c r="F1273" s="58"/>
      <c r="G1273" s="82"/>
      <c r="H1273" s="82"/>
      <c r="I1273" s="59"/>
      <c r="J1273" s="58"/>
      <c r="K1273" s="85" t="str">
        <f t="shared" si="20"/>
        <v/>
      </c>
    </row>
    <row r="1274" spans="1:11">
      <c r="A1274" s="59" t="s">
        <v>5825</v>
      </c>
      <c r="B1274" s="84" t="s">
        <v>2510</v>
      </c>
      <c r="C1274" s="58" t="s">
        <v>11</v>
      </c>
      <c r="D1274" s="83" t="str">
        <f>Tabla8[[#This Row],[Numero Documento]]&amp;Tabla8[[#This Row],[PROG]]&amp;LEFT(Tabla8[[#This Row],[Tipo Empleado]],3)</f>
        <v>4022562105713FIJ</v>
      </c>
      <c r="E1274" s="82" t="s">
        <v>5824</v>
      </c>
      <c r="F1274" s="58"/>
      <c r="G1274" s="82"/>
      <c r="H1274" s="82"/>
      <c r="I1274" s="59"/>
      <c r="J1274" s="58"/>
      <c r="K1274" s="85" t="str">
        <f t="shared" si="20"/>
        <v/>
      </c>
    </row>
    <row r="1275" spans="1:11">
      <c r="A1275" s="59" t="s">
        <v>5829</v>
      </c>
      <c r="B1275" s="84" t="s">
        <v>2510</v>
      </c>
      <c r="C1275" s="58" t="s">
        <v>11</v>
      </c>
      <c r="D1275" s="83" t="str">
        <f>Tabla8[[#This Row],[Numero Documento]]&amp;Tabla8[[#This Row],[PROG]]&amp;LEFT(Tabla8[[#This Row],[Tipo Empleado]],3)</f>
        <v>4021400078413FIJ</v>
      </c>
      <c r="E1275" s="82" t="s">
        <v>5828</v>
      </c>
      <c r="F1275" s="58"/>
      <c r="G1275" s="82"/>
      <c r="H1275" s="82"/>
      <c r="I1275" s="59"/>
      <c r="J1275" s="58"/>
      <c r="K1275" s="85" t="str">
        <f t="shared" si="20"/>
        <v/>
      </c>
    </row>
    <row r="1276" spans="1:11">
      <c r="A1276" s="59" t="s">
        <v>5834</v>
      </c>
      <c r="B1276" s="84" t="s">
        <v>2510</v>
      </c>
      <c r="C1276" s="58" t="s">
        <v>11</v>
      </c>
      <c r="D1276" s="83" t="str">
        <f>Tabla8[[#This Row],[Numero Documento]]&amp;Tabla8[[#This Row],[PROG]]&amp;LEFT(Tabla8[[#This Row],[Tipo Empleado]],3)</f>
        <v>0010788958613FIJ</v>
      </c>
      <c r="E1276" s="82" t="s">
        <v>5833</v>
      </c>
      <c r="F1276" s="58"/>
      <c r="G1276" s="82"/>
      <c r="H1276" s="82"/>
      <c r="I1276" s="59"/>
      <c r="J1276" s="58"/>
      <c r="K1276" s="85" t="str">
        <f t="shared" si="20"/>
        <v/>
      </c>
    </row>
    <row r="1277" spans="1:11">
      <c r="A1277" s="59" t="s">
        <v>5838</v>
      </c>
      <c r="B1277" s="84" t="s">
        <v>2510</v>
      </c>
      <c r="C1277" s="58" t="s">
        <v>11</v>
      </c>
      <c r="D1277" s="83" t="str">
        <f>Tabla8[[#This Row],[Numero Documento]]&amp;Tabla8[[#This Row],[PROG]]&amp;LEFT(Tabla8[[#This Row],[Tipo Empleado]],3)</f>
        <v>0310476198013FIJ</v>
      </c>
      <c r="E1277" s="82" t="s">
        <v>5837</v>
      </c>
      <c r="F1277" s="58"/>
      <c r="G1277" s="82"/>
      <c r="H1277" s="82"/>
      <c r="I1277" s="59"/>
      <c r="J1277" s="58"/>
      <c r="K1277" s="85" t="str">
        <f t="shared" si="20"/>
        <v/>
      </c>
    </row>
    <row r="1278" spans="1:11">
      <c r="A1278" s="59" t="s">
        <v>5849</v>
      </c>
      <c r="B1278" s="84" t="s">
        <v>2506</v>
      </c>
      <c r="C1278" s="58" t="s">
        <v>2696</v>
      </c>
      <c r="D1278" s="83" t="str">
        <f>Tabla8[[#This Row],[Numero Documento]]&amp;Tabla8[[#This Row],[PROG]]&amp;LEFT(Tabla8[[#This Row],[Tipo Empleado]],3)</f>
        <v>0010063426001TEM</v>
      </c>
      <c r="E1278" s="82" t="s">
        <v>5848</v>
      </c>
      <c r="F1278" s="58"/>
      <c r="G1278" s="82"/>
      <c r="H1278" s="82"/>
      <c r="I1278" s="59"/>
      <c r="J1278" s="58"/>
      <c r="K1278" s="85" t="str">
        <f t="shared" si="20"/>
        <v/>
      </c>
    </row>
    <row r="1279" spans="1:11">
      <c r="A1279" s="59" t="s">
        <v>5853</v>
      </c>
      <c r="B1279" s="84" t="s">
        <v>2506</v>
      </c>
      <c r="C1279" s="58" t="s">
        <v>2696</v>
      </c>
      <c r="D1279" s="83" t="str">
        <f>Tabla8[[#This Row],[Numero Documento]]&amp;Tabla8[[#This Row],[PROG]]&amp;LEFT(Tabla8[[#This Row],[Tipo Empleado]],3)</f>
        <v>0660004230001TEM</v>
      </c>
      <c r="E1279" s="82" t="s">
        <v>5852</v>
      </c>
      <c r="F1279" s="58"/>
      <c r="G1279" s="82"/>
      <c r="H1279" s="82"/>
      <c r="I1279" s="59"/>
      <c r="J1279" s="58"/>
      <c r="K1279" s="85" t="str">
        <f t="shared" si="20"/>
        <v/>
      </c>
    </row>
    <row r="1280" spans="1:11">
      <c r="A1280" s="59" t="s">
        <v>5857</v>
      </c>
      <c r="B1280" s="84" t="s">
        <v>2506</v>
      </c>
      <c r="C1280" s="58" t="s">
        <v>2696</v>
      </c>
      <c r="D1280" s="83" t="str">
        <f>Tabla8[[#This Row],[Numero Documento]]&amp;Tabla8[[#This Row],[PROG]]&amp;LEFT(Tabla8[[#This Row],[Tipo Empleado]],3)</f>
        <v>0940010039301TEM</v>
      </c>
      <c r="E1280" s="82" t="s">
        <v>5856</v>
      </c>
      <c r="F1280" s="58"/>
      <c r="G1280" s="82"/>
      <c r="H1280" s="82"/>
      <c r="I1280" s="59"/>
      <c r="J1280" s="58"/>
      <c r="K1280" s="85" t="str">
        <f t="shared" si="20"/>
        <v/>
      </c>
    </row>
    <row r="1281" spans="1:11">
      <c r="A1281" s="59" t="s">
        <v>5865</v>
      </c>
      <c r="B1281" s="84" t="s">
        <v>2506</v>
      </c>
      <c r="C1281" s="58" t="s">
        <v>244</v>
      </c>
      <c r="D1281" s="83" t="str">
        <f>Tabla8[[#This Row],[Numero Documento]]&amp;Tabla8[[#This Row],[PROG]]&amp;LEFT(Tabla8[[#This Row],[Tipo Empleado]],3)</f>
        <v>2230162820601SEG</v>
      </c>
      <c r="E1281" s="82" t="s">
        <v>5864</v>
      </c>
      <c r="F1281" s="58"/>
      <c r="G1281" s="82"/>
      <c r="H1281" s="82"/>
      <c r="I1281" s="59"/>
      <c r="J1281" s="58"/>
      <c r="K1281" s="85" t="str">
        <f t="shared" si="20"/>
        <v/>
      </c>
    </row>
    <row r="1282" spans="1:11">
      <c r="A1282" s="59" t="s">
        <v>5868</v>
      </c>
      <c r="B1282" s="84" t="s">
        <v>2506</v>
      </c>
      <c r="C1282" s="58" t="s">
        <v>244</v>
      </c>
      <c r="D1282" s="83" t="str">
        <f>Tabla8[[#This Row],[Numero Documento]]&amp;Tabla8[[#This Row],[PROG]]&amp;LEFT(Tabla8[[#This Row],[Tipo Empleado]],3)</f>
        <v>0110041751601SEG</v>
      </c>
      <c r="E1282" s="82" t="s">
        <v>5867</v>
      </c>
      <c r="F1282" s="58"/>
      <c r="G1282" s="82"/>
      <c r="H1282" s="82"/>
      <c r="I1282" s="59"/>
      <c r="J1282" s="58"/>
      <c r="K1282" s="85" t="str">
        <f t="shared" si="20"/>
        <v/>
      </c>
    </row>
    <row r="1283" spans="1:11">
      <c r="A1283" s="59" t="s">
        <v>5872</v>
      </c>
      <c r="B1283" s="84" t="s">
        <v>2506</v>
      </c>
      <c r="C1283" s="58" t="s">
        <v>244</v>
      </c>
      <c r="D1283" s="83" t="str">
        <f>Tabla8[[#This Row],[Numero Documento]]&amp;Tabla8[[#This Row],[PROG]]&amp;LEFT(Tabla8[[#This Row],[Tipo Empleado]],3)</f>
        <v>1370001028601SEG</v>
      </c>
      <c r="E1283" s="82" t="s">
        <v>5871</v>
      </c>
      <c r="F1283" s="58"/>
      <c r="G1283" s="82"/>
      <c r="H1283" s="82"/>
      <c r="I1283" s="59"/>
      <c r="J1283" s="58"/>
      <c r="K1283" s="85" t="str">
        <f t="shared" si="20"/>
        <v/>
      </c>
    </row>
    <row r="1284" spans="1:11">
      <c r="A1284" s="59" t="s">
        <v>5875</v>
      </c>
      <c r="B1284" s="84" t="s">
        <v>2506</v>
      </c>
      <c r="C1284" s="58" t="s">
        <v>244</v>
      </c>
      <c r="D1284" s="83" t="str">
        <f>Tabla8[[#This Row],[Numero Documento]]&amp;Tabla8[[#This Row],[PROG]]&amp;LEFT(Tabla8[[#This Row],[Tipo Empleado]],3)</f>
        <v>4023762238201SEG</v>
      </c>
      <c r="E1284" s="82" t="s">
        <v>5874</v>
      </c>
      <c r="F1284" s="58"/>
      <c r="G1284" s="82"/>
      <c r="H1284" s="82"/>
      <c r="I1284" s="59"/>
      <c r="J1284" s="58"/>
      <c r="K1284" s="85" t="str">
        <f t="shared" si="20"/>
        <v/>
      </c>
    </row>
    <row r="1285" spans="1:11">
      <c r="A1285" s="59" t="s">
        <v>5878</v>
      </c>
      <c r="B1285" s="84" t="s">
        <v>2506</v>
      </c>
      <c r="C1285" s="58" t="s">
        <v>244</v>
      </c>
      <c r="D1285" s="83" t="str">
        <f>Tabla8[[#This Row],[Numero Documento]]&amp;Tabla8[[#This Row],[PROG]]&amp;LEFT(Tabla8[[#This Row],[Tipo Empleado]],3)</f>
        <v>2230127137901SEG</v>
      </c>
      <c r="E1285" s="82" t="s">
        <v>5877</v>
      </c>
      <c r="F1285" s="58"/>
      <c r="G1285" s="82"/>
      <c r="H1285" s="82"/>
      <c r="I1285" s="59"/>
      <c r="J1285" s="58"/>
      <c r="K1285" s="85" t="str">
        <f t="shared" si="20"/>
        <v/>
      </c>
    </row>
    <row r="1286" spans="1:11">
      <c r="A1286" s="59" t="s">
        <v>5881</v>
      </c>
      <c r="B1286" s="84" t="s">
        <v>2506</v>
      </c>
      <c r="C1286" s="58" t="s">
        <v>244</v>
      </c>
      <c r="D1286" s="83" t="str">
        <f>Tabla8[[#This Row],[Numero Documento]]&amp;Tabla8[[#This Row],[PROG]]&amp;LEFT(Tabla8[[#This Row],[Tipo Empleado]],3)</f>
        <v>2230012815801SEG</v>
      </c>
      <c r="E1286" s="82" t="s">
        <v>5880</v>
      </c>
      <c r="F1286" s="58"/>
      <c r="G1286" s="82"/>
      <c r="H1286" s="82"/>
      <c r="I1286" s="59"/>
      <c r="J1286" s="58"/>
      <c r="K1286" s="85" t="str">
        <f t="shared" si="20"/>
        <v/>
      </c>
    </row>
    <row r="1287" spans="1:11">
      <c r="A1287" s="78" t="s">
        <v>5884</v>
      </c>
      <c r="B1287" s="84" t="s">
        <v>2506</v>
      </c>
      <c r="C1287" s="58" t="s">
        <v>244</v>
      </c>
      <c r="D1287" s="83" t="str">
        <f>Tabla8[[#This Row],[Numero Documento]]&amp;Tabla8[[#This Row],[PROG]]&amp;LEFT(Tabla8[[#This Row],[Tipo Empleado]],3)</f>
        <v>4022351161501SEG</v>
      </c>
      <c r="E1287" s="82" t="s">
        <v>5883</v>
      </c>
      <c r="F1287" s="58"/>
      <c r="G1287" s="82"/>
      <c r="H1287" s="82"/>
      <c r="I1287" s="59"/>
      <c r="J1287" s="58"/>
      <c r="K1287" s="85" t="str">
        <f t="shared" ref="K1287:K1288" si="21">LEFT(J1287,1)</f>
        <v/>
      </c>
    </row>
    <row r="1288" spans="1:11">
      <c r="A1288" s="59" t="s">
        <v>5887</v>
      </c>
      <c r="B1288" s="84" t="s">
        <v>2506</v>
      </c>
      <c r="C1288" s="58" t="s">
        <v>244</v>
      </c>
      <c r="D1288" s="83" t="str">
        <f>Tabla8[[#This Row],[Numero Documento]]&amp;Tabla8[[#This Row],[PROG]]&amp;LEFT(Tabla8[[#This Row],[Tipo Empleado]],3)</f>
        <v>0160015018701SEG</v>
      </c>
      <c r="E1288" s="82" t="s">
        <v>5886</v>
      </c>
      <c r="F1288" s="58"/>
      <c r="G1288" s="82"/>
      <c r="H1288" s="82"/>
      <c r="I1288" s="59"/>
      <c r="J1288" s="58"/>
      <c r="K1288" s="85" t="str">
        <f t="shared" si="21"/>
        <v/>
      </c>
    </row>
    <row r="1289" spans="1:11">
      <c r="A1289" s="59" t="s">
        <v>5890</v>
      </c>
      <c r="B1289" s="84" t="s">
        <v>2506</v>
      </c>
      <c r="C1289" s="58" t="s">
        <v>244</v>
      </c>
      <c r="D1289" s="83" t="str">
        <f>Tabla8[[#This Row],[Numero Documento]]&amp;Tabla8[[#This Row],[PROG]]&amp;LEFT(Tabla8[[#This Row],[Tipo Empleado]],3)</f>
        <v>0011572236501SEG</v>
      </c>
      <c r="E1289" s="82" t="s">
        <v>5889</v>
      </c>
      <c r="F1289" s="58"/>
      <c r="G1289" s="82"/>
      <c r="H1289" s="82"/>
      <c r="I1289" s="59"/>
      <c r="J1289" s="58"/>
      <c r="K1289" s="85" t="str">
        <f>LEFT(J1289,1)</f>
        <v/>
      </c>
    </row>
    <row r="1290" spans="1:11">
      <c r="A1290" s="59" t="s">
        <v>5893</v>
      </c>
      <c r="B1290" s="84" t="s">
        <v>2506</v>
      </c>
      <c r="C1290" s="58" t="s">
        <v>244</v>
      </c>
      <c r="D1290" s="83" t="str">
        <f>Tabla8[[#This Row],[Numero Documento]]&amp;Tabla8[[#This Row],[PROG]]&amp;LEFT(Tabla8[[#This Row],[Tipo Empleado]],3)</f>
        <v>4022125344201SEG</v>
      </c>
      <c r="E1290" s="82" t="s">
        <v>5892</v>
      </c>
      <c r="F1290" s="58"/>
      <c r="G1290" s="82"/>
      <c r="H1290" s="82"/>
      <c r="I1290" s="59"/>
      <c r="J1290" s="58"/>
      <c r="K1290" s="85" t="str">
        <f>LEFT(J1290,1)</f>
        <v/>
      </c>
    </row>
    <row r="1291" spans="1:11">
      <c r="A1291" s="59" t="s">
        <v>5896</v>
      </c>
      <c r="B1291" s="84" t="s">
        <v>2506</v>
      </c>
      <c r="C1291" s="58" t="s">
        <v>244</v>
      </c>
      <c r="D1291" s="83" t="str">
        <f>Tabla8[[#This Row],[Numero Documento]]&amp;Tabla8[[#This Row],[PROG]]&amp;LEFT(Tabla8[[#This Row],[Tipo Empleado]],3)</f>
        <v>4024176948401SEG</v>
      </c>
      <c r="E1291" s="82" t="s">
        <v>5895</v>
      </c>
      <c r="F1291" s="58"/>
      <c r="G1291" s="82"/>
      <c r="H1291" s="82"/>
      <c r="I1291" s="59"/>
      <c r="J1291" s="58"/>
      <c r="K1291" s="85" t="str">
        <f>LEFT(J1291,1)</f>
        <v/>
      </c>
    </row>
    <row r="1292" spans="1:11">
      <c r="A1292" s="59" t="s">
        <v>5899</v>
      </c>
      <c r="B1292" s="84" t="s">
        <v>2506</v>
      </c>
      <c r="C1292" s="58" t="s">
        <v>244</v>
      </c>
      <c r="D1292" s="83" t="str">
        <f>Tabla8[[#This Row],[Numero Documento]]&amp;Tabla8[[#This Row],[PROG]]&amp;LEFT(Tabla8[[#This Row],[Tipo Empleado]],3)</f>
        <v>0190021369301SEG</v>
      </c>
      <c r="E1292" s="82" t="s">
        <v>5898</v>
      </c>
      <c r="F1292" s="58"/>
      <c r="G1292" s="82"/>
      <c r="H1292" s="82"/>
      <c r="I1292" s="59"/>
      <c r="J1292" s="58"/>
      <c r="K1292" s="85" t="str">
        <f>LEFT(J1292,1)</f>
        <v/>
      </c>
    </row>
    <row r="1293" spans="1:11">
      <c r="A1293" s="78" t="s">
        <v>5902</v>
      </c>
      <c r="B1293" s="84" t="s">
        <v>2506</v>
      </c>
      <c r="C1293" s="58" t="s">
        <v>244</v>
      </c>
      <c r="D1293" s="83" t="str">
        <f>Tabla8[[#This Row],[Numero Documento]]&amp;Tabla8[[#This Row],[PROG]]&amp;LEFT(Tabla8[[#This Row],[Tipo Empleado]],3)</f>
        <v>1370000838901SEG</v>
      </c>
      <c r="E1293" s="82" t="s">
        <v>5901</v>
      </c>
      <c r="F1293" s="58"/>
      <c r="G1293" s="82"/>
      <c r="H1293" s="82"/>
      <c r="I1293" s="59"/>
      <c r="J1293" s="58"/>
      <c r="K1293" s="85" t="str">
        <f t="shared" ref="K1293:K1294" si="22">LEFT(J1293,1)</f>
        <v/>
      </c>
    </row>
    <row r="1294" spans="1:11">
      <c r="A1294" s="59" t="s">
        <v>5905</v>
      </c>
      <c r="B1294" s="84" t="s">
        <v>2506</v>
      </c>
      <c r="C1294" s="58" t="s">
        <v>244</v>
      </c>
      <c r="D1294" s="83" t="str">
        <f>Tabla8[[#This Row],[Numero Documento]]&amp;Tabla8[[#This Row],[PROG]]&amp;LEFT(Tabla8[[#This Row],[Tipo Empleado]],3)</f>
        <v>2230056393301SEG</v>
      </c>
      <c r="E1294" s="82" t="s">
        <v>5904</v>
      </c>
      <c r="F1294" s="58"/>
      <c r="G1294" s="82"/>
      <c r="H1294" s="82"/>
      <c r="I1294" s="59"/>
      <c r="J1294" s="58"/>
      <c r="K1294" s="85" t="str">
        <f t="shared" si="22"/>
        <v/>
      </c>
    </row>
    <row r="1295" spans="1:11">
      <c r="A1295" s="59" t="s">
        <v>5908</v>
      </c>
      <c r="B1295" s="84" t="s">
        <v>2506</v>
      </c>
      <c r="C1295" s="58" t="s">
        <v>244</v>
      </c>
      <c r="D1295" s="83" t="str">
        <f>Tabla8[[#This Row],[Numero Documento]]&amp;Tabla8[[#This Row],[PROG]]&amp;LEFT(Tabla8[[#This Row],[Tipo Empleado]],3)</f>
        <v>2230096890001SEG</v>
      </c>
      <c r="E1295" s="82" t="s">
        <v>5907</v>
      </c>
      <c r="F1295" s="58"/>
      <c r="G1295" s="82"/>
      <c r="H1295" s="82"/>
      <c r="I1295" s="59"/>
      <c r="J1295" s="58"/>
      <c r="K1295" s="85" t="str">
        <f>LEFT(J1295,1)</f>
        <v/>
      </c>
    </row>
    <row r="1296" spans="1:11">
      <c r="A1296" s="59" t="s">
        <v>5911</v>
      </c>
      <c r="B1296" s="84" t="s">
        <v>2506</v>
      </c>
      <c r="C1296" s="58" t="s">
        <v>244</v>
      </c>
      <c r="D1296" s="83" t="str">
        <f>Tabla8[[#This Row],[Numero Documento]]&amp;Tabla8[[#This Row],[PROG]]&amp;LEFT(Tabla8[[#This Row],[Tipo Empleado]],3)</f>
        <v>4021036457201SEG</v>
      </c>
      <c r="E1296" s="82" t="s">
        <v>5910</v>
      </c>
      <c r="F1296" s="58"/>
      <c r="G1296" s="82"/>
      <c r="H1296" s="82"/>
      <c r="I1296" s="59"/>
      <c r="J1296" s="58"/>
      <c r="K1296" s="85" t="str">
        <f>LEFT(J1296,1)</f>
        <v/>
      </c>
    </row>
    <row r="1297" spans="1:11">
      <c r="A1297" s="59" t="s">
        <v>5914</v>
      </c>
      <c r="B1297" s="84" t="s">
        <v>2506</v>
      </c>
      <c r="C1297" s="58" t="s">
        <v>244</v>
      </c>
      <c r="D1297" s="83" t="str">
        <f>Tabla8[[#This Row],[Numero Documento]]&amp;Tabla8[[#This Row],[PROG]]&amp;LEFT(Tabla8[[#This Row],[Tipo Empleado]],3)</f>
        <v>4022852980201SEG</v>
      </c>
      <c r="E1297" s="82" t="s">
        <v>5913</v>
      </c>
      <c r="F1297" s="58"/>
      <c r="G1297" s="82"/>
      <c r="H1297" s="82"/>
      <c r="I1297" s="59"/>
      <c r="J1297" s="58"/>
      <c r="K1297" s="85" t="str">
        <f>LEFT(J1297,1)</f>
        <v/>
      </c>
    </row>
    <row r="1298" spans="1:11">
      <c r="A1298" s="59" t="s">
        <v>5917</v>
      </c>
      <c r="B1298" s="84" t="s">
        <v>2506</v>
      </c>
      <c r="C1298" s="58" t="s">
        <v>244</v>
      </c>
      <c r="D1298" s="83" t="str">
        <f>Tabla8[[#This Row],[Numero Documento]]&amp;Tabla8[[#This Row],[PROG]]&amp;LEFT(Tabla8[[#This Row],[Tipo Empleado]],3)</f>
        <v>2260006805401SEG</v>
      </c>
      <c r="E1298" s="82" t="s">
        <v>5916</v>
      </c>
      <c r="F1298" s="58"/>
      <c r="G1298" s="82"/>
      <c r="H1298" s="82"/>
      <c r="I1298" s="59"/>
      <c r="J1298" s="58"/>
      <c r="K1298" s="85" t="str">
        <f>LEFT(J1298,1)</f>
        <v/>
      </c>
    </row>
    <row r="1299" spans="1:11">
      <c r="A1299" s="59" t="s">
        <v>5920</v>
      </c>
      <c r="B1299" s="84" t="s">
        <v>2506</v>
      </c>
      <c r="C1299" s="58" t="s">
        <v>244</v>
      </c>
      <c r="D1299" s="83" t="str">
        <f>Tabla8[[#This Row],[Numero Documento]]&amp;Tabla8[[#This Row],[PROG]]&amp;LEFT(Tabla8[[#This Row],[Tipo Empleado]],3)</f>
        <v>0770006660301SEG</v>
      </c>
      <c r="E1299" s="82" t="s">
        <v>5919</v>
      </c>
      <c r="F1299" s="58"/>
      <c r="G1299" s="82"/>
      <c r="H1299" s="82"/>
      <c r="I1299" s="59"/>
      <c r="J1299" s="58"/>
      <c r="K1299" s="85" t="str">
        <f>LEFT(J1299,1)</f>
        <v/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9828D-0E4F-4A8B-9F89-AC0E3F9EAA99}">
  <dimension ref="A1:AF1264"/>
  <sheetViews>
    <sheetView topLeftCell="A1228" workbookViewId="0">
      <selection activeCell="B2" sqref="B2:B1264"/>
    </sheetView>
  </sheetViews>
  <sheetFormatPr baseColWidth="10" defaultRowHeight="15"/>
  <cols>
    <col min="1" max="1" width="14.28515625" bestFit="1" customWidth="1"/>
    <col min="2" max="2" width="21.85546875" bestFit="1" customWidth="1"/>
    <col min="3" max="3" width="9.5703125" bestFit="1" customWidth="1"/>
    <col min="4" max="4" width="12.7109375" bestFit="1" customWidth="1"/>
    <col min="5" max="5" width="10.28515625" bestFit="1" customWidth="1"/>
    <col min="7" max="7" width="41.42578125" bestFit="1" customWidth="1"/>
    <col min="8" max="8" width="12" bestFit="1" customWidth="1"/>
    <col min="9" max="9" width="13.42578125" bestFit="1" customWidth="1"/>
    <col min="10" max="10" width="34.7109375" bestFit="1" customWidth="1"/>
    <col min="11" max="11" width="47.140625" bestFit="1" customWidth="1"/>
    <col min="12" max="12" width="11.5703125" bestFit="1" customWidth="1"/>
    <col min="13" max="13" width="10.42578125" bestFit="1" customWidth="1"/>
    <col min="14" max="14" width="11.28515625" bestFit="1" customWidth="1"/>
    <col min="15" max="15" width="9" bestFit="1" customWidth="1"/>
    <col min="16" max="16" width="8.5703125" bestFit="1" customWidth="1"/>
    <col min="17" max="17" width="9" bestFit="1" customWidth="1"/>
    <col min="18" max="18" width="13.7109375" bestFit="1" customWidth="1"/>
    <col min="19" max="19" width="10.5703125" bestFit="1" customWidth="1"/>
    <col min="20" max="20" width="13.5703125" bestFit="1" customWidth="1"/>
    <col min="21" max="21" width="26.7109375" bestFit="1" customWidth="1"/>
    <col min="22" max="22" width="9.28515625" bestFit="1" customWidth="1"/>
    <col min="23" max="23" width="12.140625" bestFit="1" customWidth="1"/>
    <col min="24" max="24" width="32.85546875" bestFit="1" customWidth="1"/>
    <col min="25" max="25" width="16.5703125" bestFit="1" customWidth="1"/>
    <col min="26" max="26" width="15.28515625" bestFit="1" customWidth="1"/>
    <col min="27" max="27" width="20" bestFit="1" customWidth="1"/>
    <col min="28" max="28" width="21.7109375" bestFit="1" customWidth="1"/>
    <col min="30" max="30" width="15.140625" bestFit="1" customWidth="1"/>
    <col min="32" max="32" width="17" bestFit="1" customWidth="1"/>
  </cols>
  <sheetData>
    <row r="1" spans="1:32">
      <c r="A1" s="90" t="s">
        <v>2501</v>
      </c>
      <c r="B1" s="90" t="s">
        <v>3235</v>
      </c>
      <c r="C1" s="90" t="s">
        <v>2505</v>
      </c>
      <c r="D1" s="90" t="s">
        <v>3236</v>
      </c>
      <c r="E1" s="90" t="s">
        <v>3237</v>
      </c>
      <c r="F1" s="90" t="s">
        <v>3238</v>
      </c>
      <c r="G1" s="90" t="s">
        <v>2679</v>
      </c>
      <c r="H1" s="90" t="s">
        <v>2502</v>
      </c>
      <c r="I1" s="90" t="s">
        <v>5769</v>
      </c>
      <c r="J1" s="90" t="s">
        <v>2680</v>
      </c>
      <c r="K1" s="90" t="s">
        <v>1681</v>
      </c>
      <c r="L1" s="90" t="s">
        <v>3239</v>
      </c>
      <c r="M1" s="90" t="s">
        <v>3240</v>
      </c>
      <c r="N1" s="90" t="s">
        <v>1706</v>
      </c>
      <c r="O1" s="90" t="s">
        <v>3</v>
      </c>
      <c r="P1" s="90" t="s">
        <v>4</v>
      </c>
      <c r="Q1" s="90" t="s">
        <v>5</v>
      </c>
      <c r="R1" s="90" t="s">
        <v>3241</v>
      </c>
      <c r="S1" s="90" t="s">
        <v>1707</v>
      </c>
      <c r="T1" s="90" t="s">
        <v>3242</v>
      </c>
      <c r="U1" s="90" t="s">
        <v>3243</v>
      </c>
      <c r="V1" s="90" t="s">
        <v>3244</v>
      </c>
      <c r="W1" t="s">
        <v>5922</v>
      </c>
      <c r="X1" s="90" t="s">
        <v>3245</v>
      </c>
      <c r="Y1" s="90" t="s">
        <v>3246</v>
      </c>
      <c r="Z1" s="90" t="s">
        <v>5770</v>
      </c>
      <c r="AA1" s="90" t="s">
        <v>3247</v>
      </c>
      <c r="AB1" s="90" t="s">
        <v>3248</v>
      </c>
      <c r="AD1" s="90" t="s">
        <v>3249</v>
      </c>
      <c r="AF1" s="90" t="s">
        <v>3250</v>
      </c>
    </row>
    <row r="2" spans="1:32">
      <c r="A2" s="91" t="s">
        <v>2476</v>
      </c>
      <c r="B2" s="91" t="s">
        <v>11</v>
      </c>
      <c r="C2" s="91" t="s">
        <v>2506</v>
      </c>
      <c r="D2" s="91" t="s">
        <v>3251</v>
      </c>
      <c r="E2" s="91" t="s">
        <v>3252</v>
      </c>
      <c r="F2" s="91" t="s">
        <v>3253</v>
      </c>
      <c r="G2" s="91" t="s">
        <v>808</v>
      </c>
      <c r="H2" s="91" t="s">
        <v>1076</v>
      </c>
      <c r="I2" s="92">
        <v>2344</v>
      </c>
      <c r="J2" s="91" t="s">
        <v>810</v>
      </c>
      <c r="K2" s="91" t="s">
        <v>809</v>
      </c>
      <c r="L2" s="91" t="s">
        <v>3254</v>
      </c>
      <c r="M2" s="91" t="s">
        <v>5771</v>
      </c>
      <c r="N2" s="92">
        <v>45000</v>
      </c>
      <c r="O2" s="92">
        <v>4898</v>
      </c>
      <c r="P2" s="92">
        <v>1368</v>
      </c>
      <c r="Q2" s="92">
        <v>1291.5</v>
      </c>
      <c r="R2" s="92">
        <v>26607.41</v>
      </c>
      <c r="S2" s="92">
        <v>18392.59</v>
      </c>
      <c r="T2" s="91" t="s">
        <v>5772</v>
      </c>
      <c r="U2" s="91" t="s">
        <v>3257</v>
      </c>
      <c r="V2" s="93"/>
      <c r="X2" s="92">
        <v>1500</v>
      </c>
      <c r="Y2" s="92">
        <v>17424.91</v>
      </c>
      <c r="Z2" s="93"/>
      <c r="AA2" s="92">
        <v>100</v>
      </c>
      <c r="AB2" s="92">
        <v>25</v>
      </c>
      <c r="AD2" s="93"/>
      <c r="AF2" s="93"/>
    </row>
    <row r="3" spans="1:32">
      <c r="A3" s="91" t="s">
        <v>2476</v>
      </c>
      <c r="B3" s="91" t="s">
        <v>11</v>
      </c>
      <c r="C3" s="91" t="s">
        <v>2506</v>
      </c>
      <c r="D3" s="91" t="s">
        <v>3251</v>
      </c>
      <c r="E3" s="91" t="s">
        <v>3252</v>
      </c>
      <c r="F3" s="91" t="s">
        <v>3258</v>
      </c>
      <c r="G3" s="91" t="s">
        <v>1009</v>
      </c>
      <c r="H3" s="91" t="s">
        <v>1708</v>
      </c>
      <c r="I3" s="92">
        <v>165</v>
      </c>
      <c r="J3" s="91" t="s">
        <v>55</v>
      </c>
      <c r="K3" s="91" t="s">
        <v>809</v>
      </c>
      <c r="L3" s="91" t="s">
        <v>3259</v>
      </c>
      <c r="M3" s="91" t="s">
        <v>5771</v>
      </c>
      <c r="N3" s="92">
        <v>25000</v>
      </c>
      <c r="O3" s="93"/>
      <c r="P3" s="92">
        <v>760</v>
      </c>
      <c r="Q3" s="92">
        <v>717.5</v>
      </c>
      <c r="R3" s="92">
        <v>1502.5</v>
      </c>
      <c r="S3" s="92">
        <v>23497.5</v>
      </c>
      <c r="T3" s="91" t="s">
        <v>5772</v>
      </c>
      <c r="U3" s="91" t="s">
        <v>3260</v>
      </c>
      <c r="V3" s="93"/>
      <c r="X3" s="93"/>
      <c r="Y3" s="93"/>
      <c r="Z3" s="93"/>
      <c r="AA3" s="93"/>
      <c r="AB3" s="92">
        <v>25</v>
      </c>
      <c r="AD3" s="93"/>
      <c r="AF3" s="93"/>
    </row>
    <row r="4" spans="1:32">
      <c r="A4" s="91" t="s">
        <v>2476</v>
      </c>
      <c r="B4" s="91" t="s">
        <v>11</v>
      </c>
      <c r="C4" s="91" t="s">
        <v>2506</v>
      </c>
      <c r="D4" s="91" t="s">
        <v>3251</v>
      </c>
      <c r="E4" s="91" t="s">
        <v>3252</v>
      </c>
      <c r="F4" s="91" t="s">
        <v>3261</v>
      </c>
      <c r="G4" s="91" t="s">
        <v>301</v>
      </c>
      <c r="H4" s="91" t="s">
        <v>1709</v>
      </c>
      <c r="I4" s="92">
        <v>1137</v>
      </c>
      <c r="J4" s="91" t="s">
        <v>192</v>
      </c>
      <c r="K4" s="91" t="s">
        <v>302</v>
      </c>
      <c r="L4" s="91" t="s">
        <v>3262</v>
      </c>
      <c r="M4" s="91" t="s">
        <v>5771</v>
      </c>
      <c r="N4" s="92">
        <v>26250</v>
      </c>
      <c r="O4" s="93"/>
      <c r="P4" s="92">
        <v>798</v>
      </c>
      <c r="Q4" s="92">
        <v>753.38</v>
      </c>
      <c r="R4" s="92">
        <v>5086.97</v>
      </c>
      <c r="S4" s="92">
        <v>21163.03</v>
      </c>
      <c r="T4" s="91" t="s">
        <v>5772</v>
      </c>
      <c r="U4" s="91" t="s">
        <v>3263</v>
      </c>
      <c r="V4" s="93"/>
      <c r="X4" s="93"/>
      <c r="Y4" s="92">
        <v>3510.59</v>
      </c>
      <c r="Z4" s="93"/>
      <c r="AA4" s="93"/>
      <c r="AB4" s="92">
        <v>25</v>
      </c>
      <c r="AD4" s="93"/>
      <c r="AF4" s="93"/>
    </row>
    <row r="5" spans="1:32">
      <c r="A5" s="91" t="s">
        <v>2476</v>
      </c>
      <c r="B5" s="91" t="s">
        <v>11</v>
      </c>
      <c r="C5" s="91" t="s">
        <v>2506</v>
      </c>
      <c r="D5" s="91" t="s">
        <v>3251</v>
      </c>
      <c r="E5" s="91" t="s">
        <v>3252</v>
      </c>
      <c r="F5" s="91" t="s">
        <v>3261</v>
      </c>
      <c r="G5" s="91" t="s">
        <v>220</v>
      </c>
      <c r="H5" s="91" t="s">
        <v>2037</v>
      </c>
      <c r="I5" s="92">
        <v>72</v>
      </c>
      <c r="J5" s="91" t="s">
        <v>59</v>
      </c>
      <c r="K5" s="91" t="s">
        <v>930</v>
      </c>
      <c r="L5" s="91" t="s">
        <v>3264</v>
      </c>
      <c r="M5" s="91" t="s">
        <v>5771</v>
      </c>
      <c r="N5" s="92">
        <v>115000</v>
      </c>
      <c r="O5" s="92">
        <v>15633.74</v>
      </c>
      <c r="P5" s="92">
        <v>3496</v>
      </c>
      <c r="Q5" s="92">
        <v>3300.5</v>
      </c>
      <c r="R5" s="92">
        <v>36729.550000000003</v>
      </c>
      <c r="S5" s="92">
        <v>78270.45</v>
      </c>
      <c r="T5" s="91" t="s">
        <v>5772</v>
      </c>
      <c r="U5" s="91" t="s">
        <v>3265</v>
      </c>
      <c r="V5" s="93"/>
      <c r="X5" s="93"/>
      <c r="Y5" s="92">
        <v>14274.31</v>
      </c>
      <c r="Z5" s="93"/>
      <c r="AA5" s="93"/>
      <c r="AB5" s="92">
        <v>25</v>
      </c>
      <c r="AD5" s="93"/>
      <c r="AF5" s="93"/>
    </row>
    <row r="6" spans="1:32">
      <c r="A6" s="91" t="s">
        <v>2476</v>
      </c>
      <c r="B6" s="91" t="s">
        <v>11</v>
      </c>
      <c r="C6" s="91" t="s">
        <v>2506</v>
      </c>
      <c r="D6" s="91" t="s">
        <v>3251</v>
      </c>
      <c r="E6" s="91" t="s">
        <v>3252</v>
      </c>
      <c r="F6" s="91" t="s">
        <v>3266</v>
      </c>
      <c r="G6" s="91" t="s">
        <v>1358</v>
      </c>
      <c r="H6" s="91" t="s">
        <v>1710</v>
      </c>
      <c r="I6" s="92">
        <v>9</v>
      </c>
      <c r="J6" s="91" t="s">
        <v>8</v>
      </c>
      <c r="K6" s="91" t="s">
        <v>765</v>
      </c>
      <c r="L6" s="91" t="s">
        <v>3267</v>
      </c>
      <c r="M6" s="91" t="s">
        <v>5771</v>
      </c>
      <c r="N6" s="92">
        <v>15000</v>
      </c>
      <c r="O6" s="93"/>
      <c r="P6" s="92">
        <v>456</v>
      </c>
      <c r="Q6" s="92">
        <v>430.5</v>
      </c>
      <c r="R6" s="92">
        <v>911.5</v>
      </c>
      <c r="S6" s="92">
        <v>14088.5</v>
      </c>
      <c r="T6" s="91" t="s">
        <v>5772</v>
      </c>
      <c r="U6" s="91" t="s">
        <v>3268</v>
      </c>
      <c r="V6" s="93"/>
      <c r="X6" s="93"/>
      <c r="Y6" s="93"/>
      <c r="Z6" s="93"/>
      <c r="AA6" s="93"/>
      <c r="AB6" s="92">
        <v>25</v>
      </c>
      <c r="AD6" s="93"/>
      <c r="AF6" s="93"/>
    </row>
    <row r="7" spans="1:32">
      <c r="A7" s="91" t="s">
        <v>2476</v>
      </c>
      <c r="B7" s="91" t="s">
        <v>11</v>
      </c>
      <c r="C7" s="91" t="s">
        <v>2506</v>
      </c>
      <c r="D7" s="91" t="s">
        <v>3251</v>
      </c>
      <c r="E7" s="91" t="s">
        <v>3252</v>
      </c>
      <c r="F7" s="91" t="s">
        <v>3258</v>
      </c>
      <c r="G7" s="91" t="s">
        <v>1359</v>
      </c>
      <c r="H7" s="91" t="s">
        <v>1711</v>
      </c>
      <c r="I7" s="92">
        <v>901</v>
      </c>
      <c r="J7" s="91" t="s">
        <v>10</v>
      </c>
      <c r="K7" s="91" t="s">
        <v>930</v>
      </c>
      <c r="L7" s="91" t="s">
        <v>3269</v>
      </c>
      <c r="M7" s="91" t="s">
        <v>5771</v>
      </c>
      <c r="N7" s="92">
        <v>90000</v>
      </c>
      <c r="O7" s="93"/>
      <c r="P7" s="92">
        <v>2736</v>
      </c>
      <c r="Q7" s="92">
        <v>2583</v>
      </c>
      <c r="R7" s="92">
        <v>5344</v>
      </c>
      <c r="S7" s="92">
        <v>84656</v>
      </c>
      <c r="T7" s="91" t="s">
        <v>5772</v>
      </c>
      <c r="U7" s="91" t="s">
        <v>3270</v>
      </c>
      <c r="V7" s="93"/>
      <c r="X7" s="93"/>
      <c r="Y7" s="93"/>
      <c r="Z7" s="93"/>
      <c r="AA7" s="93"/>
      <c r="AB7" s="92">
        <v>25</v>
      </c>
      <c r="AD7" s="93"/>
      <c r="AF7" s="93"/>
    </row>
    <row r="8" spans="1:32">
      <c r="A8" s="91" t="s">
        <v>2476</v>
      </c>
      <c r="B8" s="91" t="s">
        <v>11</v>
      </c>
      <c r="C8" s="91" t="s">
        <v>2506</v>
      </c>
      <c r="D8" s="91" t="s">
        <v>3251</v>
      </c>
      <c r="E8" s="91" t="s">
        <v>3252</v>
      </c>
      <c r="F8" s="91" t="s">
        <v>3266</v>
      </c>
      <c r="G8" s="91" t="s">
        <v>1010</v>
      </c>
      <c r="H8" s="91" t="s">
        <v>1712</v>
      </c>
      <c r="I8" s="92">
        <v>15</v>
      </c>
      <c r="J8" s="91" t="s">
        <v>214</v>
      </c>
      <c r="K8" s="91" t="s">
        <v>930</v>
      </c>
      <c r="L8" s="91" t="s">
        <v>3271</v>
      </c>
      <c r="M8" s="91" t="s">
        <v>5771</v>
      </c>
      <c r="N8" s="92">
        <v>20000</v>
      </c>
      <c r="O8" s="93"/>
      <c r="P8" s="92">
        <v>608</v>
      </c>
      <c r="Q8" s="92">
        <v>574</v>
      </c>
      <c r="R8" s="92">
        <v>1207</v>
      </c>
      <c r="S8" s="92">
        <v>18793</v>
      </c>
      <c r="T8" s="91" t="s">
        <v>5772</v>
      </c>
      <c r="U8" s="91" t="s">
        <v>3272</v>
      </c>
      <c r="V8" s="93"/>
      <c r="X8" s="93"/>
      <c r="Y8" s="93"/>
      <c r="Z8" s="93"/>
      <c r="AA8" s="93"/>
      <c r="AB8" s="92">
        <v>25</v>
      </c>
      <c r="AD8" s="93"/>
      <c r="AF8" s="93"/>
    </row>
    <row r="9" spans="1:32">
      <c r="A9" s="91" t="s">
        <v>2476</v>
      </c>
      <c r="B9" s="91" t="s">
        <v>11</v>
      </c>
      <c r="C9" s="91" t="s">
        <v>2506</v>
      </c>
      <c r="D9" s="91" t="s">
        <v>3251</v>
      </c>
      <c r="E9" s="91" t="s">
        <v>3252</v>
      </c>
      <c r="F9" s="91" t="s">
        <v>3273</v>
      </c>
      <c r="G9" s="91" t="s">
        <v>311</v>
      </c>
      <c r="H9" s="91" t="s">
        <v>1713</v>
      </c>
      <c r="I9" s="92">
        <v>63</v>
      </c>
      <c r="J9" s="91" t="s">
        <v>254</v>
      </c>
      <c r="K9" s="91" t="s">
        <v>312</v>
      </c>
      <c r="L9" s="91" t="s">
        <v>3274</v>
      </c>
      <c r="M9" s="91" t="s">
        <v>5771</v>
      </c>
      <c r="N9" s="92">
        <v>60000</v>
      </c>
      <c r="O9" s="92">
        <v>1276.8900000000001</v>
      </c>
      <c r="P9" s="92">
        <v>1824</v>
      </c>
      <c r="Q9" s="92">
        <v>1722</v>
      </c>
      <c r="R9" s="92">
        <v>12439.46</v>
      </c>
      <c r="S9" s="92">
        <v>47560.54</v>
      </c>
      <c r="T9" s="91" t="s">
        <v>5772</v>
      </c>
      <c r="U9" s="91" t="s">
        <v>3275</v>
      </c>
      <c r="V9" s="93"/>
      <c r="X9" s="92">
        <v>400</v>
      </c>
      <c r="Y9" s="92">
        <v>7091.57</v>
      </c>
      <c r="Z9" s="93"/>
      <c r="AA9" s="92">
        <v>100</v>
      </c>
      <c r="AB9" s="92">
        <v>25</v>
      </c>
      <c r="AD9" s="93"/>
      <c r="AF9" s="93"/>
    </row>
    <row r="10" spans="1:32">
      <c r="A10" s="91" t="s">
        <v>2476</v>
      </c>
      <c r="B10" s="91" t="s">
        <v>11</v>
      </c>
      <c r="C10" s="91" t="s">
        <v>2506</v>
      </c>
      <c r="D10" s="91" t="s">
        <v>3251</v>
      </c>
      <c r="E10" s="91" t="s">
        <v>3252</v>
      </c>
      <c r="F10" s="91" t="s">
        <v>3276</v>
      </c>
      <c r="G10" s="91" t="s">
        <v>188</v>
      </c>
      <c r="H10" s="91" t="s">
        <v>1714</v>
      </c>
      <c r="I10" s="92">
        <v>588</v>
      </c>
      <c r="J10" s="91" t="s">
        <v>190</v>
      </c>
      <c r="K10" s="91" t="s">
        <v>201</v>
      </c>
      <c r="L10" s="91" t="s">
        <v>3277</v>
      </c>
      <c r="M10" s="91" t="s">
        <v>5771</v>
      </c>
      <c r="N10" s="92">
        <v>30000</v>
      </c>
      <c r="O10" s="93"/>
      <c r="P10" s="92">
        <v>912</v>
      </c>
      <c r="Q10" s="92">
        <v>861</v>
      </c>
      <c r="R10" s="92">
        <v>5962.2</v>
      </c>
      <c r="S10" s="92">
        <v>24037.8</v>
      </c>
      <c r="T10" s="91" t="s">
        <v>5772</v>
      </c>
      <c r="U10" s="91" t="s">
        <v>3278</v>
      </c>
      <c r="V10" s="93"/>
      <c r="X10" s="93"/>
      <c r="Y10" s="92">
        <v>3964.2</v>
      </c>
      <c r="Z10" s="93"/>
      <c r="AA10" s="92">
        <v>200</v>
      </c>
      <c r="AB10" s="92">
        <v>25</v>
      </c>
      <c r="AD10" s="93"/>
      <c r="AF10" s="93"/>
    </row>
    <row r="11" spans="1:32">
      <c r="A11" s="91" t="s">
        <v>2476</v>
      </c>
      <c r="B11" s="91" t="s">
        <v>11</v>
      </c>
      <c r="C11" s="91" t="s">
        <v>2506</v>
      </c>
      <c r="D11" s="91" t="s">
        <v>3251</v>
      </c>
      <c r="E11" s="91" t="s">
        <v>3252</v>
      </c>
      <c r="F11" s="91" t="s">
        <v>3288</v>
      </c>
      <c r="G11" s="91" t="s">
        <v>5773</v>
      </c>
      <c r="H11" s="91" t="s">
        <v>5774</v>
      </c>
      <c r="I11" s="92">
        <v>138</v>
      </c>
      <c r="J11" s="91" t="s">
        <v>355</v>
      </c>
      <c r="K11" s="91" t="s">
        <v>765</v>
      </c>
      <c r="L11" s="91" t="s">
        <v>5775</v>
      </c>
      <c r="M11" s="91" t="s">
        <v>5771</v>
      </c>
      <c r="N11" s="92">
        <v>35000</v>
      </c>
      <c r="O11" s="93"/>
      <c r="P11" s="92">
        <v>1064</v>
      </c>
      <c r="Q11" s="92">
        <v>1004.5</v>
      </c>
      <c r="R11" s="92">
        <v>2093.5</v>
      </c>
      <c r="S11" s="92">
        <v>32906.5</v>
      </c>
      <c r="T11" s="91" t="s">
        <v>5772</v>
      </c>
      <c r="U11" s="91" t="s">
        <v>5776</v>
      </c>
      <c r="V11" s="93"/>
      <c r="X11" s="93"/>
      <c r="Y11" s="93"/>
      <c r="Z11" s="93"/>
      <c r="AA11" s="93"/>
      <c r="AB11" s="92">
        <v>25</v>
      </c>
      <c r="AD11" s="93"/>
      <c r="AF11" s="93"/>
    </row>
    <row r="12" spans="1:32">
      <c r="A12" s="91" t="s">
        <v>2476</v>
      </c>
      <c r="B12" s="91" t="s">
        <v>11</v>
      </c>
      <c r="C12" s="91" t="s">
        <v>2506</v>
      </c>
      <c r="D12" s="91" t="s">
        <v>3251</v>
      </c>
      <c r="E12" s="91" t="s">
        <v>3252</v>
      </c>
      <c r="F12" s="91" t="s">
        <v>3279</v>
      </c>
      <c r="G12" s="91" t="s">
        <v>561</v>
      </c>
      <c r="H12" s="91" t="s">
        <v>1716</v>
      </c>
      <c r="I12" s="92">
        <v>12</v>
      </c>
      <c r="J12" s="91" t="s">
        <v>30</v>
      </c>
      <c r="K12" s="91" t="s">
        <v>562</v>
      </c>
      <c r="L12" s="91" t="s">
        <v>3280</v>
      </c>
      <c r="M12" s="91" t="s">
        <v>5771</v>
      </c>
      <c r="N12" s="92">
        <v>45000</v>
      </c>
      <c r="O12" s="93"/>
      <c r="P12" s="92">
        <v>1368</v>
      </c>
      <c r="Q12" s="92">
        <v>1291.5</v>
      </c>
      <c r="R12" s="92">
        <v>32274.23</v>
      </c>
      <c r="S12" s="92">
        <v>12725.77</v>
      </c>
      <c r="T12" s="91" t="s">
        <v>5772</v>
      </c>
      <c r="U12" s="91" t="s">
        <v>3281</v>
      </c>
      <c r="V12" s="93"/>
      <c r="X12" s="93"/>
      <c r="Y12" s="92">
        <v>29589.73</v>
      </c>
      <c r="Z12" s="93"/>
      <c r="AA12" s="93"/>
      <c r="AB12" s="92">
        <v>25</v>
      </c>
      <c r="AD12" s="93"/>
      <c r="AF12" s="93"/>
    </row>
    <row r="13" spans="1:32">
      <c r="A13" s="91" t="s">
        <v>2476</v>
      </c>
      <c r="B13" s="91" t="s">
        <v>11</v>
      </c>
      <c r="C13" s="91" t="s">
        <v>2506</v>
      </c>
      <c r="D13" s="91" t="s">
        <v>3251</v>
      </c>
      <c r="E13" s="91" t="s">
        <v>3252</v>
      </c>
      <c r="F13" s="91" t="s">
        <v>3253</v>
      </c>
      <c r="G13" s="91" t="s">
        <v>268</v>
      </c>
      <c r="H13" s="91" t="s">
        <v>1717</v>
      </c>
      <c r="I13" s="92">
        <v>63</v>
      </c>
      <c r="J13" s="91" t="s">
        <v>254</v>
      </c>
      <c r="K13" s="91" t="s">
        <v>269</v>
      </c>
      <c r="L13" s="91" t="s">
        <v>3282</v>
      </c>
      <c r="M13" s="91" t="s">
        <v>5771</v>
      </c>
      <c r="N13" s="92">
        <v>65000</v>
      </c>
      <c r="O13" s="92">
        <v>1732.57</v>
      </c>
      <c r="P13" s="92">
        <v>1976</v>
      </c>
      <c r="Q13" s="92">
        <v>1865.5</v>
      </c>
      <c r="R13" s="92">
        <v>15346.08</v>
      </c>
      <c r="S13" s="92">
        <v>49653.919999999998</v>
      </c>
      <c r="T13" s="91" t="s">
        <v>5772</v>
      </c>
      <c r="U13" s="91" t="s">
        <v>3283</v>
      </c>
      <c r="V13" s="93"/>
      <c r="X13" s="92">
        <v>300</v>
      </c>
      <c r="Y13" s="92">
        <v>9397.01</v>
      </c>
      <c r="Z13" s="93"/>
      <c r="AA13" s="92">
        <v>50</v>
      </c>
      <c r="AB13" s="92">
        <v>25</v>
      </c>
      <c r="AD13" s="93"/>
      <c r="AF13" s="93"/>
    </row>
    <row r="14" spans="1:32">
      <c r="A14" s="91" t="s">
        <v>2476</v>
      </c>
      <c r="B14" s="91" t="s">
        <v>11</v>
      </c>
      <c r="C14" s="91" t="s">
        <v>2506</v>
      </c>
      <c r="D14" s="91" t="s">
        <v>3251</v>
      </c>
      <c r="E14" s="91" t="s">
        <v>3252</v>
      </c>
      <c r="F14" s="91" t="s">
        <v>3266</v>
      </c>
      <c r="G14" s="91" t="s">
        <v>928</v>
      </c>
      <c r="H14" s="91" t="s">
        <v>1718</v>
      </c>
      <c r="I14" s="92">
        <v>1137</v>
      </c>
      <c r="J14" s="91" t="s">
        <v>192</v>
      </c>
      <c r="K14" s="91" t="s">
        <v>929</v>
      </c>
      <c r="L14" s="91" t="s">
        <v>3284</v>
      </c>
      <c r="M14" s="91" t="s">
        <v>5771</v>
      </c>
      <c r="N14" s="92">
        <v>35000</v>
      </c>
      <c r="O14" s="93"/>
      <c r="P14" s="92">
        <v>1064</v>
      </c>
      <c r="Q14" s="92">
        <v>1004.5</v>
      </c>
      <c r="R14" s="92">
        <v>2093.5</v>
      </c>
      <c r="S14" s="92">
        <v>32906.5</v>
      </c>
      <c r="T14" s="91" t="s">
        <v>5772</v>
      </c>
      <c r="U14" s="91" t="s">
        <v>3285</v>
      </c>
      <c r="V14" s="93"/>
      <c r="X14" s="93"/>
      <c r="Y14" s="93"/>
      <c r="Z14" s="93"/>
      <c r="AA14" s="93"/>
      <c r="AB14" s="92">
        <v>25</v>
      </c>
      <c r="AD14" s="93"/>
      <c r="AF14" s="93"/>
    </row>
    <row r="15" spans="1:32">
      <c r="A15" s="91" t="s">
        <v>2476</v>
      </c>
      <c r="B15" s="91" t="s">
        <v>11</v>
      </c>
      <c r="C15" s="91" t="s">
        <v>2506</v>
      </c>
      <c r="D15" s="91" t="s">
        <v>3251</v>
      </c>
      <c r="E15" s="91" t="s">
        <v>3252</v>
      </c>
      <c r="F15" s="91" t="s">
        <v>3258</v>
      </c>
      <c r="G15" s="91" t="s">
        <v>1586</v>
      </c>
      <c r="H15" s="91" t="s">
        <v>2225</v>
      </c>
      <c r="I15" s="92">
        <v>71</v>
      </c>
      <c r="J15" s="91" t="s">
        <v>5777</v>
      </c>
      <c r="K15" s="91" t="s">
        <v>282</v>
      </c>
      <c r="L15" s="91" t="s">
        <v>4884</v>
      </c>
      <c r="M15" s="91" t="s">
        <v>5771</v>
      </c>
      <c r="N15" s="92">
        <v>50000</v>
      </c>
      <c r="O15" s="92">
        <v>1854</v>
      </c>
      <c r="P15" s="92">
        <v>1520</v>
      </c>
      <c r="Q15" s="92">
        <v>1435</v>
      </c>
      <c r="R15" s="92">
        <v>4834</v>
      </c>
      <c r="S15" s="92">
        <v>45166</v>
      </c>
      <c r="T15" s="91" t="s">
        <v>5772</v>
      </c>
      <c r="U15" s="91" t="s">
        <v>5778</v>
      </c>
      <c r="V15" s="93"/>
      <c r="X15" s="93"/>
      <c r="Y15" s="93"/>
      <c r="Z15" s="93"/>
      <c r="AA15" s="93"/>
      <c r="AB15" s="92">
        <v>25</v>
      </c>
      <c r="AD15" s="93"/>
      <c r="AF15" s="93"/>
    </row>
    <row r="16" spans="1:32">
      <c r="A16" s="91" t="s">
        <v>2476</v>
      </c>
      <c r="B16" s="91" t="s">
        <v>11</v>
      </c>
      <c r="C16" s="91" t="s">
        <v>2506</v>
      </c>
      <c r="D16" s="91" t="s">
        <v>3251</v>
      </c>
      <c r="E16" s="91" t="s">
        <v>3252</v>
      </c>
      <c r="F16" s="91" t="s">
        <v>3258</v>
      </c>
      <c r="G16" s="91" t="s">
        <v>956</v>
      </c>
      <c r="H16" s="91" t="s">
        <v>1960</v>
      </c>
      <c r="I16" s="92">
        <v>9</v>
      </c>
      <c r="J16" s="91" t="s">
        <v>8</v>
      </c>
      <c r="K16" s="91" t="s">
        <v>809</v>
      </c>
      <c r="L16" s="91" t="s">
        <v>3286</v>
      </c>
      <c r="M16" s="91" t="s">
        <v>5771</v>
      </c>
      <c r="N16" s="92">
        <v>20000</v>
      </c>
      <c r="O16" s="93"/>
      <c r="P16" s="92">
        <v>608</v>
      </c>
      <c r="Q16" s="92">
        <v>574</v>
      </c>
      <c r="R16" s="92">
        <v>3999</v>
      </c>
      <c r="S16" s="92">
        <v>16001</v>
      </c>
      <c r="T16" s="91" t="s">
        <v>5772</v>
      </c>
      <c r="U16" s="91" t="s">
        <v>3287</v>
      </c>
      <c r="V16" s="93"/>
      <c r="X16" s="93"/>
      <c r="Y16" s="92">
        <v>2792</v>
      </c>
      <c r="Z16" s="93"/>
      <c r="AA16" s="93"/>
      <c r="AB16" s="92">
        <v>25</v>
      </c>
      <c r="AD16" s="93"/>
      <c r="AF16" s="93"/>
    </row>
    <row r="17" spans="1:32">
      <c r="A17" s="91" t="s">
        <v>2476</v>
      </c>
      <c r="B17" s="91" t="s">
        <v>11</v>
      </c>
      <c r="C17" s="91" t="s">
        <v>2506</v>
      </c>
      <c r="D17" s="91" t="s">
        <v>3251</v>
      </c>
      <c r="E17" s="91" t="s">
        <v>3252</v>
      </c>
      <c r="F17" s="91" t="s">
        <v>3288</v>
      </c>
      <c r="G17" s="91" t="s">
        <v>320</v>
      </c>
      <c r="H17" s="91" t="s">
        <v>1719</v>
      </c>
      <c r="I17" s="92">
        <v>213</v>
      </c>
      <c r="J17" s="91" t="s">
        <v>100</v>
      </c>
      <c r="K17" s="91" t="s">
        <v>321</v>
      </c>
      <c r="L17" s="91" t="s">
        <v>3289</v>
      </c>
      <c r="M17" s="91" t="s">
        <v>5771</v>
      </c>
      <c r="N17" s="92">
        <v>60000</v>
      </c>
      <c r="O17" s="92">
        <v>1036.99</v>
      </c>
      <c r="P17" s="92">
        <v>1824</v>
      </c>
      <c r="Q17" s="92">
        <v>1722</v>
      </c>
      <c r="R17" s="92">
        <v>7785.44</v>
      </c>
      <c r="S17" s="92">
        <v>52214.559999999998</v>
      </c>
      <c r="T17" s="91" t="s">
        <v>5772</v>
      </c>
      <c r="U17" s="91" t="s">
        <v>3290</v>
      </c>
      <c r="V17" s="93"/>
      <c r="X17" s="92">
        <v>1600</v>
      </c>
      <c r="Y17" s="93"/>
      <c r="Z17" s="93"/>
      <c r="AA17" s="93"/>
      <c r="AB17" s="92">
        <v>25</v>
      </c>
      <c r="AD17" s="93"/>
      <c r="AF17" s="105">
        <v>1577.45</v>
      </c>
    </row>
    <row r="18" spans="1:32">
      <c r="A18" s="91" t="s">
        <v>2476</v>
      </c>
      <c r="B18" s="91" t="s">
        <v>11</v>
      </c>
      <c r="C18" s="91" t="s">
        <v>2506</v>
      </c>
      <c r="D18" s="91" t="s">
        <v>3251</v>
      </c>
      <c r="E18" s="91" t="s">
        <v>3252</v>
      </c>
      <c r="F18" s="91" t="s">
        <v>3261</v>
      </c>
      <c r="G18" s="91" t="s">
        <v>811</v>
      </c>
      <c r="H18" s="91" t="s">
        <v>1078</v>
      </c>
      <c r="I18" s="92">
        <v>199</v>
      </c>
      <c r="J18" s="91" t="s">
        <v>812</v>
      </c>
      <c r="K18" s="91" t="s">
        <v>809</v>
      </c>
      <c r="L18" s="91" t="s">
        <v>3291</v>
      </c>
      <c r="M18" s="91" t="s">
        <v>5771</v>
      </c>
      <c r="N18" s="92">
        <v>45000</v>
      </c>
      <c r="O18" s="93"/>
      <c r="P18" s="92">
        <v>1368</v>
      </c>
      <c r="Q18" s="92">
        <v>1291.5</v>
      </c>
      <c r="R18" s="92">
        <v>18451.09</v>
      </c>
      <c r="S18" s="92">
        <v>26548.91</v>
      </c>
      <c r="T18" s="91" t="s">
        <v>5772</v>
      </c>
      <c r="U18" s="91" t="s">
        <v>3292</v>
      </c>
      <c r="V18" s="93"/>
      <c r="X18" s="92">
        <v>300</v>
      </c>
      <c r="Y18" s="92">
        <v>15366.59</v>
      </c>
      <c r="Z18" s="93"/>
      <c r="AA18" s="92">
        <v>100</v>
      </c>
      <c r="AB18" s="92">
        <v>25</v>
      </c>
      <c r="AD18" s="93"/>
      <c r="AF18" s="93"/>
    </row>
    <row r="19" spans="1:32">
      <c r="A19" s="91" t="s">
        <v>2476</v>
      </c>
      <c r="B19" s="91" t="s">
        <v>11</v>
      </c>
      <c r="C19" s="91" t="s">
        <v>2506</v>
      </c>
      <c r="D19" s="91" t="s">
        <v>3251</v>
      </c>
      <c r="E19" s="91" t="s">
        <v>3252</v>
      </c>
      <c r="F19" s="91" t="s">
        <v>3258</v>
      </c>
      <c r="G19" s="91" t="s">
        <v>1588</v>
      </c>
      <c r="H19" s="91" t="s">
        <v>2227</v>
      </c>
      <c r="I19" s="92">
        <v>71</v>
      </c>
      <c r="J19" s="91" t="s">
        <v>5777</v>
      </c>
      <c r="K19" s="91" t="s">
        <v>282</v>
      </c>
      <c r="L19" s="91" t="s">
        <v>4888</v>
      </c>
      <c r="M19" s="91" t="s">
        <v>5771</v>
      </c>
      <c r="N19" s="92">
        <v>55000</v>
      </c>
      <c r="O19" s="92">
        <v>2559.6799999999998</v>
      </c>
      <c r="P19" s="92">
        <v>1672</v>
      </c>
      <c r="Q19" s="92">
        <v>1578.5</v>
      </c>
      <c r="R19" s="92">
        <v>5835.18</v>
      </c>
      <c r="S19" s="92">
        <v>49164.82</v>
      </c>
      <c r="T19" s="91" t="s">
        <v>5772</v>
      </c>
      <c r="U19" s="91" t="s">
        <v>5779</v>
      </c>
      <c r="V19" s="93"/>
      <c r="X19" s="93"/>
      <c r="Y19" s="93"/>
      <c r="Z19" s="93"/>
      <c r="AA19" s="93"/>
      <c r="AB19" s="92">
        <v>25</v>
      </c>
      <c r="AD19" s="93"/>
      <c r="AF19" s="93"/>
    </row>
    <row r="20" spans="1:32">
      <c r="A20" s="91" t="s">
        <v>2476</v>
      </c>
      <c r="B20" s="91" t="s">
        <v>11</v>
      </c>
      <c r="C20" s="91" t="s">
        <v>2506</v>
      </c>
      <c r="D20" s="91" t="s">
        <v>3251</v>
      </c>
      <c r="E20" s="91" t="s">
        <v>3252</v>
      </c>
      <c r="F20" s="91" t="s">
        <v>3273</v>
      </c>
      <c r="G20" s="91" t="s">
        <v>689</v>
      </c>
      <c r="H20" s="91" t="s">
        <v>1720</v>
      </c>
      <c r="I20" s="92">
        <v>58</v>
      </c>
      <c r="J20" s="91" t="s">
        <v>32</v>
      </c>
      <c r="K20" s="91" t="s">
        <v>930</v>
      </c>
      <c r="L20" s="91" t="s">
        <v>3293</v>
      </c>
      <c r="M20" s="91" t="s">
        <v>5771</v>
      </c>
      <c r="N20" s="92">
        <v>70000</v>
      </c>
      <c r="O20" s="92">
        <v>1708.53</v>
      </c>
      <c r="P20" s="92">
        <v>2128</v>
      </c>
      <c r="Q20" s="92">
        <v>2009</v>
      </c>
      <c r="R20" s="92">
        <v>11171.43</v>
      </c>
      <c r="S20" s="92">
        <v>58828.57</v>
      </c>
      <c r="T20" s="91" t="s">
        <v>5772</v>
      </c>
      <c r="U20" s="91" t="s">
        <v>3294</v>
      </c>
      <c r="V20" s="93"/>
      <c r="X20" s="93"/>
      <c r="Y20" s="92">
        <v>2146</v>
      </c>
      <c r="Z20" s="93"/>
      <c r="AA20" s="93"/>
      <c r="AB20" s="92">
        <v>25</v>
      </c>
      <c r="AD20" s="93"/>
      <c r="AF20" s="105">
        <v>3154.9</v>
      </c>
    </row>
    <row r="21" spans="1:32">
      <c r="A21" s="91" t="s">
        <v>2476</v>
      </c>
      <c r="B21" s="91" t="s">
        <v>11</v>
      </c>
      <c r="C21" s="91" t="s">
        <v>2506</v>
      </c>
      <c r="D21" s="91" t="s">
        <v>3251</v>
      </c>
      <c r="E21" s="91" t="s">
        <v>3252</v>
      </c>
      <c r="F21" s="91" t="s">
        <v>3258</v>
      </c>
      <c r="G21" s="91" t="s">
        <v>1589</v>
      </c>
      <c r="H21" s="91" t="s">
        <v>2228</v>
      </c>
      <c r="I21" s="92">
        <v>25</v>
      </c>
      <c r="J21" s="91" t="s">
        <v>637</v>
      </c>
      <c r="K21" s="91" t="s">
        <v>930</v>
      </c>
      <c r="L21" s="91" t="s">
        <v>3295</v>
      </c>
      <c r="M21" s="91" t="s">
        <v>5771</v>
      </c>
      <c r="N21" s="92">
        <v>180000</v>
      </c>
      <c r="O21" s="92">
        <v>30923.37</v>
      </c>
      <c r="P21" s="92">
        <v>5472</v>
      </c>
      <c r="Q21" s="92">
        <v>5166</v>
      </c>
      <c r="R21" s="92">
        <v>41586.370000000003</v>
      </c>
      <c r="S21" s="92">
        <v>138413.63</v>
      </c>
      <c r="T21" s="91" t="s">
        <v>5772</v>
      </c>
      <c r="U21" s="91" t="s">
        <v>3296</v>
      </c>
      <c r="V21" s="93"/>
      <c r="X21" s="93"/>
      <c r="Y21" s="93"/>
      <c r="Z21" s="93"/>
      <c r="AA21" s="93"/>
      <c r="AB21" s="92">
        <v>25</v>
      </c>
      <c r="AD21" s="93"/>
      <c r="AF21" s="93"/>
    </row>
    <row r="22" spans="1:32">
      <c r="A22" s="91" t="s">
        <v>2476</v>
      </c>
      <c r="B22" s="91" t="s">
        <v>11</v>
      </c>
      <c r="C22" s="91" t="s">
        <v>2506</v>
      </c>
      <c r="D22" s="91" t="s">
        <v>3251</v>
      </c>
      <c r="E22" s="91" t="s">
        <v>3252</v>
      </c>
      <c r="F22" s="91" t="s">
        <v>3266</v>
      </c>
      <c r="G22" s="91" t="s">
        <v>2507</v>
      </c>
      <c r="H22" s="91" t="s">
        <v>2508</v>
      </c>
      <c r="I22" s="92">
        <v>901</v>
      </c>
      <c r="J22" s="91" t="s">
        <v>10</v>
      </c>
      <c r="K22" s="91" t="s">
        <v>765</v>
      </c>
      <c r="L22" s="91" t="s">
        <v>3297</v>
      </c>
      <c r="M22" s="91" t="s">
        <v>5771</v>
      </c>
      <c r="N22" s="92">
        <v>25000</v>
      </c>
      <c r="O22" s="93"/>
      <c r="P22" s="92">
        <v>760</v>
      </c>
      <c r="Q22" s="92">
        <v>717.5</v>
      </c>
      <c r="R22" s="92">
        <v>1502.5</v>
      </c>
      <c r="S22" s="92">
        <v>23497.5</v>
      </c>
      <c r="T22" s="91" t="s">
        <v>5772</v>
      </c>
      <c r="U22" s="91" t="s">
        <v>3298</v>
      </c>
      <c r="V22" s="93"/>
      <c r="X22" s="93"/>
      <c r="Y22" s="93"/>
      <c r="Z22" s="93"/>
      <c r="AA22" s="93"/>
      <c r="AB22" s="92">
        <v>25</v>
      </c>
      <c r="AD22" s="93"/>
      <c r="AF22" s="93"/>
    </row>
    <row r="23" spans="1:32">
      <c r="A23" s="91" t="s">
        <v>2476</v>
      </c>
      <c r="B23" s="91" t="s">
        <v>11</v>
      </c>
      <c r="C23" s="91" t="s">
        <v>2506</v>
      </c>
      <c r="D23" s="91" t="s">
        <v>3251</v>
      </c>
      <c r="E23" s="91" t="s">
        <v>3252</v>
      </c>
      <c r="F23" s="91" t="s">
        <v>3266</v>
      </c>
      <c r="G23" s="91" t="s">
        <v>2594</v>
      </c>
      <c r="H23" s="91" t="s">
        <v>2609</v>
      </c>
      <c r="I23" s="92">
        <v>165</v>
      </c>
      <c r="J23" s="91" t="s">
        <v>55</v>
      </c>
      <c r="K23" s="91" t="s">
        <v>312</v>
      </c>
      <c r="L23" s="91" t="s">
        <v>3299</v>
      </c>
      <c r="M23" s="91" t="s">
        <v>5771</v>
      </c>
      <c r="N23" s="92">
        <v>25000</v>
      </c>
      <c r="O23" s="93"/>
      <c r="P23" s="92">
        <v>760</v>
      </c>
      <c r="Q23" s="92">
        <v>717.5</v>
      </c>
      <c r="R23" s="92">
        <v>1502.5</v>
      </c>
      <c r="S23" s="92">
        <v>23497.5</v>
      </c>
      <c r="T23" s="91" t="s">
        <v>5772</v>
      </c>
      <c r="U23" s="91" t="s">
        <v>3300</v>
      </c>
      <c r="V23" s="93"/>
      <c r="X23" s="93"/>
      <c r="Y23" s="93"/>
      <c r="Z23" s="93"/>
      <c r="AA23" s="93"/>
      <c r="AB23" s="92">
        <v>25</v>
      </c>
      <c r="AD23" s="93"/>
      <c r="AF23" s="93"/>
    </row>
    <row r="24" spans="1:32">
      <c r="A24" s="91" t="s">
        <v>2476</v>
      </c>
      <c r="B24" s="91" t="s">
        <v>11</v>
      </c>
      <c r="C24" s="91" t="s">
        <v>2506</v>
      </c>
      <c r="D24" s="91" t="s">
        <v>3251</v>
      </c>
      <c r="E24" s="91" t="s">
        <v>3252</v>
      </c>
      <c r="F24" s="91" t="s">
        <v>3301</v>
      </c>
      <c r="G24" s="91" t="s">
        <v>313</v>
      </c>
      <c r="H24" s="91" t="s">
        <v>1721</v>
      </c>
      <c r="I24" s="92">
        <v>63</v>
      </c>
      <c r="J24" s="91" t="s">
        <v>254</v>
      </c>
      <c r="K24" s="91" t="s">
        <v>312</v>
      </c>
      <c r="L24" s="91" t="s">
        <v>3302</v>
      </c>
      <c r="M24" s="91" t="s">
        <v>5771</v>
      </c>
      <c r="N24" s="92">
        <v>75000</v>
      </c>
      <c r="O24" s="92">
        <v>3230.9</v>
      </c>
      <c r="P24" s="92">
        <v>2280</v>
      </c>
      <c r="Q24" s="92">
        <v>2152.5</v>
      </c>
      <c r="R24" s="92">
        <v>18751.3</v>
      </c>
      <c r="S24" s="92">
        <v>56248.7</v>
      </c>
      <c r="T24" s="91" t="s">
        <v>5772</v>
      </c>
      <c r="U24" s="91" t="s">
        <v>3303</v>
      </c>
      <c r="V24" s="93"/>
      <c r="X24" s="92">
        <v>400</v>
      </c>
      <c r="Y24" s="92">
        <v>7388</v>
      </c>
      <c r="Z24" s="93"/>
      <c r="AA24" s="92">
        <v>120</v>
      </c>
      <c r="AB24" s="92">
        <v>25</v>
      </c>
      <c r="AD24" s="93"/>
      <c r="AF24" s="105">
        <v>3154.9</v>
      </c>
    </row>
    <row r="25" spans="1:32">
      <c r="A25" s="91" t="s">
        <v>2476</v>
      </c>
      <c r="B25" s="91" t="s">
        <v>11</v>
      </c>
      <c r="C25" s="91" t="s">
        <v>2506</v>
      </c>
      <c r="D25" s="91" t="s">
        <v>3251</v>
      </c>
      <c r="E25" s="91" t="s">
        <v>3252</v>
      </c>
      <c r="F25" s="91" t="s">
        <v>3273</v>
      </c>
      <c r="G25" s="91" t="s">
        <v>203</v>
      </c>
      <c r="H25" s="91" t="s">
        <v>1081</v>
      </c>
      <c r="I25" s="92">
        <v>153</v>
      </c>
      <c r="J25" s="91" t="s">
        <v>205</v>
      </c>
      <c r="K25" s="91" t="s">
        <v>930</v>
      </c>
      <c r="L25" s="91" t="s">
        <v>3304</v>
      </c>
      <c r="M25" s="91" t="s">
        <v>5771</v>
      </c>
      <c r="N25" s="92">
        <v>65000</v>
      </c>
      <c r="O25" s="93"/>
      <c r="P25" s="92">
        <v>1976</v>
      </c>
      <c r="Q25" s="92">
        <v>1865.5</v>
      </c>
      <c r="R25" s="92">
        <v>5743.95</v>
      </c>
      <c r="S25" s="92">
        <v>59256.05</v>
      </c>
      <c r="T25" s="91" t="s">
        <v>5772</v>
      </c>
      <c r="U25" s="91" t="s">
        <v>3305</v>
      </c>
      <c r="V25" s="93"/>
      <c r="X25" s="92">
        <v>300</v>
      </c>
      <c r="Y25" s="93"/>
      <c r="Z25" s="93"/>
      <c r="AA25" s="93"/>
      <c r="AB25" s="92">
        <v>25</v>
      </c>
      <c r="AD25" s="93"/>
      <c r="AF25" s="105">
        <v>1577.45</v>
      </c>
    </row>
    <row r="26" spans="1:32">
      <c r="A26" s="91" t="s">
        <v>2476</v>
      </c>
      <c r="B26" s="91" t="s">
        <v>11</v>
      </c>
      <c r="C26" s="91" t="s">
        <v>2506</v>
      </c>
      <c r="D26" s="91" t="s">
        <v>3251</v>
      </c>
      <c r="E26" s="91" t="s">
        <v>3252</v>
      </c>
      <c r="F26" s="91" t="s">
        <v>3261</v>
      </c>
      <c r="G26" s="91" t="s">
        <v>813</v>
      </c>
      <c r="H26" s="91" t="s">
        <v>1082</v>
      </c>
      <c r="I26" s="92">
        <v>199</v>
      </c>
      <c r="J26" s="91" t="s">
        <v>812</v>
      </c>
      <c r="K26" s="91" t="s">
        <v>809</v>
      </c>
      <c r="L26" s="91" t="s">
        <v>3306</v>
      </c>
      <c r="M26" s="91" t="s">
        <v>5771</v>
      </c>
      <c r="N26" s="92">
        <v>45000</v>
      </c>
      <c r="O26" s="93"/>
      <c r="P26" s="92">
        <v>1368</v>
      </c>
      <c r="Q26" s="92">
        <v>1291.5</v>
      </c>
      <c r="R26" s="92">
        <v>7796.59</v>
      </c>
      <c r="S26" s="92">
        <v>37203.410000000003</v>
      </c>
      <c r="T26" s="91" t="s">
        <v>5772</v>
      </c>
      <c r="U26" s="91" t="s">
        <v>3307</v>
      </c>
      <c r="V26" s="93"/>
      <c r="X26" s="93"/>
      <c r="Y26" s="92">
        <v>5012.09</v>
      </c>
      <c r="Z26" s="93"/>
      <c r="AA26" s="92">
        <v>100</v>
      </c>
      <c r="AB26" s="92">
        <v>25</v>
      </c>
      <c r="AD26" s="93"/>
      <c r="AF26" s="93"/>
    </row>
    <row r="27" spans="1:32">
      <c r="A27" s="91" t="s">
        <v>2476</v>
      </c>
      <c r="B27" s="91" t="s">
        <v>11</v>
      </c>
      <c r="C27" s="91" t="s">
        <v>2506</v>
      </c>
      <c r="D27" s="91" t="s">
        <v>3251</v>
      </c>
      <c r="E27" s="91" t="s">
        <v>3252</v>
      </c>
      <c r="F27" s="91" t="s">
        <v>3288</v>
      </c>
      <c r="G27" s="91" t="s">
        <v>233</v>
      </c>
      <c r="H27" s="91" t="s">
        <v>1722</v>
      </c>
      <c r="I27" s="92">
        <v>31</v>
      </c>
      <c r="J27" s="91" t="s">
        <v>235</v>
      </c>
      <c r="K27" s="91" t="s">
        <v>234</v>
      </c>
      <c r="L27" s="91" t="s">
        <v>3308</v>
      </c>
      <c r="M27" s="91" t="s">
        <v>5771</v>
      </c>
      <c r="N27" s="92">
        <v>60000</v>
      </c>
      <c r="O27" s="92">
        <v>3486.68</v>
      </c>
      <c r="P27" s="92">
        <v>1824</v>
      </c>
      <c r="Q27" s="92">
        <v>1722</v>
      </c>
      <c r="R27" s="92">
        <v>7157.68</v>
      </c>
      <c r="S27" s="92">
        <v>52842.32</v>
      </c>
      <c r="T27" s="91" t="s">
        <v>5772</v>
      </c>
      <c r="U27" s="91" t="s">
        <v>3309</v>
      </c>
      <c r="V27" s="93"/>
      <c r="X27" s="93"/>
      <c r="Y27" s="93"/>
      <c r="Z27" s="93"/>
      <c r="AA27" s="92">
        <v>100</v>
      </c>
      <c r="AB27" s="92">
        <v>25</v>
      </c>
      <c r="AD27" s="93"/>
      <c r="AF27" s="93"/>
    </row>
    <row r="28" spans="1:32">
      <c r="A28" s="91" t="s">
        <v>2476</v>
      </c>
      <c r="B28" s="91" t="s">
        <v>11</v>
      </c>
      <c r="C28" s="91" t="s">
        <v>2506</v>
      </c>
      <c r="D28" s="91" t="s">
        <v>3251</v>
      </c>
      <c r="E28" s="91" t="s">
        <v>3252</v>
      </c>
      <c r="F28" s="91" t="s">
        <v>3288</v>
      </c>
      <c r="G28" s="91" t="s">
        <v>3310</v>
      </c>
      <c r="H28" s="91" t="s">
        <v>1723</v>
      </c>
      <c r="I28" s="92">
        <v>9</v>
      </c>
      <c r="J28" s="91" t="s">
        <v>8</v>
      </c>
      <c r="K28" s="91" t="s">
        <v>930</v>
      </c>
      <c r="L28" s="91" t="s">
        <v>3311</v>
      </c>
      <c r="M28" s="91" t="s">
        <v>5771</v>
      </c>
      <c r="N28" s="92">
        <v>11000</v>
      </c>
      <c r="O28" s="93"/>
      <c r="P28" s="92">
        <v>334.4</v>
      </c>
      <c r="Q28" s="92">
        <v>315.7</v>
      </c>
      <c r="R28" s="92">
        <v>675.1</v>
      </c>
      <c r="S28" s="92">
        <v>10324.9</v>
      </c>
      <c r="T28" s="91" t="s">
        <v>5772</v>
      </c>
      <c r="U28" s="91" t="s">
        <v>3312</v>
      </c>
      <c r="V28" s="93"/>
      <c r="X28" s="93"/>
      <c r="Y28" s="93"/>
      <c r="Z28" s="93"/>
      <c r="AA28" s="93"/>
      <c r="AB28" s="92">
        <v>25</v>
      </c>
      <c r="AD28" s="93"/>
      <c r="AF28" s="93"/>
    </row>
    <row r="29" spans="1:32">
      <c r="A29" s="91" t="s">
        <v>2476</v>
      </c>
      <c r="B29" s="91" t="s">
        <v>11</v>
      </c>
      <c r="C29" s="91" t="s">
        <v>2506</v>
      </c>
      <c r="D29" s="91" t="s">
        <v>3251</v>
      </c>
      <c r="E29" s="91" t="s">
        <v>3252</v>
      </c>
      <c r="F29" s="91" t="s">
        <v>3288</v>
      </c>
      <c r="G29" s="91" t="s">
        <v>631</v>
      </c>
      <c r="H29" s="91" t="s">
        <v>1724</v>
      </c>
      <c r="I29" s="92">
        <v>224</v>
      </c>
      <c r="J29" s="91" t="s">
        <v>363</v>
      </c>
      <c r="K29" s="91" t="s">
        <v>930</v>
      </c>
      <c r="L29" s="91" t="s">
        <v>3313</v>
      </c>
      <c r="M29" s="91" t="s">
        <v>5771</v>
      </c>
      <c r="N29" s="92">
        <v>11000</v>
      </c>
      <c r="O29" s="93"/>
      <c r="P29" s="92">
        <v>334.4</v>
      </c>
      <c r="Q29" s="92">
        <v>315.7</v>
      </c>
      <c r="R29" s="92">
        <v>1025.0999999999999</v>
      </c>
      <c r="S29" s="92">
        <v>9974.9</v>
      </c>
      <c r="T29" s="91" t="s">
        <v>5772</v>
      </c>
      <c r="U29" s="91" t="s">
        <v>3314</v>
      </c>
      <c r="V29" s="93"/>
      <c r="X29" s="92">
        <v>300</v>
      </c>
      <c r="Y29" s="93"/>
      <c r="Z29" s="93"/>
      <c r="AA29" s="92">
        <v>50</v>
      </c>
      <c r="AB29" s="92">
        <v>25</v>
      </c>
      <c r="AD29" s="93"/>
      <c r="AF29" s="93"/>
    </row>
    <row r="30" spans="1:32">
      <c r="A30" s="91" t="s">
        <v>2476</v>
      </c>
      <c r="B30" s="91" t="s">
        <v>11</v>
      </c>
      <c r="C30" s="91" t="s">
        <v>2506</v>
      </c>
      <c r="D30" s="91" t="s">
        <v>3251</v>
      </c>
      <c r="E30" s="91" t="s">
        <v>3252</v>
      </c>
      <c r="F30" s="91" t="s">
        <v>3315</v>
      </c>
      <c r="G30" s="91" t="s">
        <v>632</v>
      </c>
      <c r="H30" s="91" t="s">
        <v>1725</v>
      </c>
      <c r="I30" s="92">
        <v>395</v>
      </c>
      <c r="J30" s="91" t="s">
        <v>69</v>
      </c>
      <c r="K30" s="91" t="s">
        <v>765</v>
      </c>
      <c r="L30" s="91" t="s">
        <v>3316</v>
      </c>
      <c r="M30" s="91" t="s">
        <v>5771</v>
      </c>
      <c r="N30" s="92">
        <v>26250</v>
      </c>
      <c r="O30" s="93"/>
      <c r="P30" s="92">
        <v>798</v>
      </c>
      <c r="Q30" s="92">
        <v>753.38</v>
      </c>
      <c r="R30" s="92">
        <v>2622.38</v>
      </c>
      <c r="S30" s="92">
        <v>23627.62</v>
      </c>
      <c r="T30" s="91" t="s">
        <v>5772</v>
      </c>
      <c r="U30" s="91" t="s">
        <v>3317</v>
      </c>
      <c r="V30" s="93"/>
      <c r="X30" s="93"/>
      <c r="Y30" s="92">
        <v>1046</v>
      </c>
      <c r="Z30" s="93"/>
      <c r="AA30" s="93"/>
      <c r="AB30" s="92">
        <v>25</v>
      </c>
      <c r="AD30" s="93"/>
      <c r="AF30" s="93"/>
    </row>
    <row r="31" spans="1:32">
      <c r="A31" s="91" t="s">
        <v>2476</v>
      </c>
      <c r="B31" s="91" t="s">
        <v>11</v>
      </c>
      <c r="C31" s="91" t="s">
        <v>2506</v>
      </c>
      <c r="D31" s="91" t="s">
        <v>3251</v>
      </c>
      <c r="E31" s="91" t="s">
        <v>3252</v>
      </c>
      <c r="F31" s="91" t="s">
        <v>3266</v>
      </c>
      <c r="G31" s="91" t="s">
        <v>1050</v>
      </c>
      <c r="H31" s="91" t="s">
        <v>1726</v>
      </c>
      <c r="I31" s="92">
        <v>592</v>
      </c>
      <c r="J31" s="91" t="s">
        <v>395</v>
      </c>
      <c r="K31" s="91" t="s">
        <v>562</v>
      </c>
      <c r="L31" s="91" t="s">
        <v>3318</v>
      </c>
      <c r="M31" s="91" t="s">
        <v>5771</v>
      </c>
      <c r="N31" s="92">
        <v>20000</v>
      </c>
      <c r="O31" s="93"/>
      <c r="P31" s="92">
        <v>608</v>
      </c>
      <c r="Q31" s="92">
        <v>574</v>
      </c>
      <c r="R31" s="92">
        <v>2784.45</v>
      </c>
      <c r="S31" s="92">
        <v>17215.55</v>
      </c>
      <c r="T31" s="91" t="s">
        <v>5772</v>
      </c>
      <c r="U31" s="91" t="s">
        <v>3319</v>
      </c>
      <c r="V31" s="93"/>
      <c r="X31" s="93"/>
      <c r="Y31" s="93"/>
      <c r="Z31" s="93"/>
      <c r="AA31" s="93"/>
      <c r="AB31" s="92">
        <v>25</v>
      </c>
      <c r="AD31" s="93"/>
      <c r="AF31" s="105">
        <v>1577.45</v>
      </c>
    </row>
    <row r="32" spans="1:32">
      <c r="A32" s="91" t="s">
        <v>2476</v>
      </c>
      <c r="B32" s="91" t="s">
        <v>11</v>
      </c>
      <c r="C32" s="91" t="s">
        <v>2506</v>
      </c>
      <c r="D32" s="91" t="s">
        <v>3251</v>
      </c>
      <c r="E32" s="91" t="s">
        <v>3252</v>
      </c>
      <c r="F32" s="91" t="s">
        <v>3273</v>
      </c>
      <c r="G32" s="91" t="s">
        <v>1569</v>
      </c>
      <c r="H32" s="91" t="s">
        <v>1570</v>
      </c>
      <c r="I32" s="92">
        <v>3321</v>
      </c>
      <c r="J32" s="91" t="s">
        <v>3320</v>
      </c>
      <c r="K32" s="91" t="s">
        <v>204</v>
      </c>
      <c r="L32" s="91" t="s">
        <v>3321</v>
      </c>
      <c r="M32" s="91" t="s">
        <v>5771</v>
      </c>
      <c r="N32" s="92">
        <v>100000</v>
      </c>
      <c r="O32" s="92">
        <v>11316.64</v>
      </c>
      <c r="P32" s="92">
        <v>3040</v>
      </c>
      <c r="Q32" s="92">
        <v>2870</v>
      </c>
      <c r="R32" s="92">
        <v>23452.54</v>
      </c>
      <c r="S32" s="92">
        <v>76547.460000000006</v>
      </c>
      <c r="T32" s="91" t="s">
        <v>5772</v>
      </c>
      <c r="U32" s="91" t="s">
        <v>3322</v>
      </c>
      <c r="V32" s="93"/>
      <c r="X32" s="93"/>
      <c r="Y32" s="92">
        <v>3046</v>
      </c>
      <c r="Z32" s="93"/>
      <c r="AA32" s="93"/>
      <c r="AB32" s="92">
        <v>25</v>
      </c>
      <c r="AD32" s="93"/>
      <c r="AF32" s="105">
        <v>3154.9</v>
      </c>
    </row>
    <row r="33" spans="1:32">
      <c r="A33" s="91" t="s">
        <v>2476</v>
      </c>
      <c r="B33" s="91" t="s">
        <v>11</v>
      </c>
      <c r="C33" s="91" t="s">
        <v>2506</v>
      </c>
      <c r="D33" s="91" t="s">
        <v>3251</v>
      </c>
      <c r="E33" s="91" t="s">
        <v>3252</v>
      </c>
      <c r="F33" s="91" t="s">
        <v>3261</v>
      </c>
      <c r="G33" s="91" t="s">
        <v>191</v>
      </c>
      <c r="H33" s="91" t="s">
        <v>1085</v>
      </c>
      <c r="I33" s="92">
        <v>1137</v>
      </c>
      <c r="J33" s="91" t="s">
        <v>192</v>
      </c>
      <c r="K33" s="91" t="s">
        <v>189</v>
      </c>
      <c r="L33" s="91" t="s">
        <v>3323</v>
      </c>
      <c r="M33" s="91" t="s">
        <v>5771</v>
      </c>
      <c r="N33" s="92">
        <v>35000</v>
      </c>
      <c r="O33" s="93"/>
      <c r="P33" s="92">
        <v>1064</v>
      </c>
      <c r="Q33" s="92">
        <v>1004.5</v>
      </c>
      <c r="R33" s="92">
        <v>3239.5</v>
      </c>
      <c r="S33" s="92">
        <v>31760.5</v>
      </c>
      <c r="T33" s="91" t="s">
        <v>5772</v>
      </c>
      <c r="U33" s="91" t="s">
        <v>3324</v>
      </c>
      <c r="V33" s="93"/>
      <c r="X33" s="93"/>
      <c r="Y33" s="92">
        <v>1096</v>
      </c>
      <c r="Z33" s="93"/>
      <c r="AA33" s="92">
        <v>50</v>
      </c>
      <c r="AB33" s="92">
        <v>25</v>
      </c>
      <c r="AD33" s="93"/>
      <c r="AF33" s="93"/>
    </row>
    <row r="34" spans="1:32">
      <c r="A34" s="91" t="s">
        <v>2476</v>
      </c>
      <c r="B34" s="91" t="s">
        <v>11</v>
      </c>
      <c r="C34" s="91" t="s">
        <v>2506</v>
      </c>
      <c r="D34" s="91" t="s">
        <v>3251</v>
      </c>
      <c r="E34" s="91" t="s">
        <v>3252</v>
      </c>
      <c r="F34" s="91" t="s">
        <v>3288</v>
      </c>
      <c r="G34" s="91" t="s">
        <v>2727</v>
      </c>
      <c r="H34" s="91" t="s">
        <v>2728</v>
      </c>
      <c r="I34" s="92">
        <v>138</v>
      </c>
      <c r="J34" s="91" t="s">
        <v>355</v>
      </c>
      <c r="K34" s="91" t="s">
        <v>269</v>
      </c>
      <c r="L34" s="91" t="s">
        <v>3325</v>
      </c>
      <c r="M34" s="91" t="s">
        <v>5771</v>
      </c>
      <c r="N34" s="92">
        <v>35000</v>
      </c>
      <c r="O34" s="93"/>
      <c r="P34" s="92">
        <v>1064</v>
      </c>
      <c r="Q34" s="92">
        <v>1004.5</v>
      </c>
      <c r="R34" s="92">
        <v>2093.5</v>
      </c>
      <c r="S34" s="92">
        <v>32906.5</v>
      </c>
      <c r="T34" s="91" t="s">
        <v>5772</v>
      </c>
      <c r="U34" s="91" t="s">
        <v>3326</v>
      </c>
      <c r="V34" s="93"/>
      <c r="X34" s="93"/>
      <c r="Y34" s="93"/>
      <c r="Z34" s="93"/>
      <c r="AA34" s="93"/>
      <c r="AB34" s="92">
        <v>25</v>
      </c>
      <c r="AD34" s="93"/>
      <c r="AF34" s="93"/>
    </row>
    <row r="35" spans="1:32">
      <c r="A35" s="91" t="s">
        <v>2476</v>
      </c>
      <c r="B35" s="91" t="s">
        <v>11</v>
      </c>
      <c r="C35" s="91" t="s">
        <v>2506</v>
      </c>
      <c r="D35" s="91" t="s">
        <v>3251</v>
      </c>
      <c r="E35" s="91" t="s">
        <v>3252</v>
      </c>
      <c r="F35" s="91" t="s">
        <v>3258</v>
      </c>
      <c r="G35" s="91" t="s">
        <v>951</v>
      </c>
      <c r="H35" s="91" t="s">
        <v>1727</v>
      </c>
      <c r="I35" s="92">
        <v>138</v>
      </c>
      <c r="J35" s="91" t="s">
        <v>355</v>
      </c>
      <c r="K35" s="91" t="s">
        <v>250</v>
      </c>
      <c r="L35" s="91" t="s">
        <v>3327</v>
      </c>
      <c r="M35" s="91" t="s">
        <v>5771</v>
      </c>
      <c r="N35" s="92">
        <v>2000</v>
      </c>
      <c r="O35" s="93"/>
      <c r="P35" s="92">
        <v>60.8</v>
      </c>
      <c r="Q35" s="92">
        <v>57.4</v>
      </c>
      <c r="R35" s="92">
        <v>143.19999999999999</v>
      </c>
      <c r="S35" s="92">
        <v>1856.8</v>
      </c>
      <c r="T35" s="91" t="s">
        <v>5772</v>
      </c>
      <c r="U35" s="91" t="s">
        <v>3328</v>
      </c>
      <c r="V35" s="93"/>
      <c r="X35" s="93"/>
      <c r="Y35" s="93"/>
      <c r="Z35" s="93"/>
      <c r="AA35" s="93"/>
      <c r="AB35" s="92">
        <v>25</v>
      </c>
      <c r="AD35" s="93"/>
      <c r="AF35" s="93"/>
    </row>
    <row r="36" spans="1:32">
      <c r="A36" s="91" t="s">
        <v>2476</v>
      </c>
      <c r="B36" s="91" t="s">
        <v>11</v>
      </c>
      <c r="C36" s="91" t="s">
        <v>2506</v>
      </c>
      <c r="D36" s="91" t="s">
        <v>3251</v>
      </c>
      <c r="E36" s="91" t="s">
        <v>3252</v>
      </c>
      <c r="F36" s="91" t="s">
        <v>3288</v>
      </c>
      <c r="G36" s="91" t="s">
        <v>230</v>
      </c>
      <c r="H36" s="91" t="s">
        <v>1728</v>
      </c>
      <c r="I36" s="92">
        <v>9</v>
      </c>
      <c r="J36" s="91" t="s">
        <v>8</v>
      </c>
      <c r="K36" s="91" t="s">
        <v>231</v>
      </c>
      <c r="L36" s="91" t="s">
        <v>3329</v>
      </c>
      <c r="M36" s="91" t="s">
        <v>5771</v>
      </c>
      <c r="N36" s="92">
        <v>11000</v>
      </c>
      <c r="O36" s="93"/>
      <c r="P36" s="92">
        <v>334.4</v>
      </c>
      <c r="Q36" s="92">
        <v>315.7</v>
      </c>
      <c r="R36" s="92">
        <v>8761.2800000000007</v>
      </c>
      <c r="S36" s="92">
        <v>2238.7199999999998</v>
      </c>
      <c r="T36" s="91" t="s">
        <v>5772</v>
      </c>
      <c r="U36" s="91" t="s">
        <v>3330</v>
      </c>
      <c r="V36" s="93"/>
      <c r="X36" s="93"/>
      <c r="Y36" s="92">
        <v>7966.18</v>
      </c>
      <c r="Z36" s="93"/>
      <c r="AA36" s="92">
        <v>120</v>
      </c>
      <c r="AB36" s="92">
        <v>25</v>
      </c>
      <c r="AD36" s="93"/>
      <c r="AF36" s="93"/>
    </row>
    <row r="37" spans="1:32">
      <c r="A37" s="91" t="s">
        <v>2476</v>
      </c>
      <c r="B37" s="91" t="s">
        <v>11</v>
      </c>
      <c r="C37" s="91" t="s">
        <v>2506</v>
      </c>
      <c r="D37" s="91" t="s">
        <v>3251</v>
      </c>
      <c r="E37" s="91" t="s">
        <v>3252</v>
      </c>
      <c r="F37" s="91" t="s">
        <v>3258</v>
      </c>
      <c r="G37" s="91" t="s">
        <v>633</v>
      </c>
      <c r="H37" s="91" t="s">
        <v>1086</v>
      </c>
      <c r="I37" s="92">
        <v>9</v>
      </c>
      <c r="J37" s="91" t="s">
        <v>8</v>
      </c>
      <c r="K37" s="91" t="s">
        <v>930</v>
      </c>
      <c r="L37" s="91" t="s">
        <v>3331</v>
      </c>
      <c r="M37" s="91" t="s">
        <v>5771</v>
      </c>
      <c r="N37" s="92">
        <v>10000</v>
      </c>
      <c r="O37" s="93"/>
      <c r="P37" s="92">
        <v>304</v>
      </c>
      <c r="Q37" s="92">
        <v>287</v>
      </c>
      <c r="R37" s="92">
        <v>666</v>
      </c>
      <c r="S37" s="92">
        <v>9334</v>
      </c>
      <c r="T37" s="91" t="s">
        <v>5772</v>
      </c>
      <c r="U37" s="91" t="s">
        <v>3332</v>
      </c>
      <c r="V37" s="93"/>
      <c r="X37" s="93"/>
      <c r="Y37" s="93"/>
      <c r="Z37" s="93"/>
      <c r="AA37" s="92">
        <v>50</v>
      </c>
      <c r="AB37" s="92">
        <v>25</v>
      </c>
      <c r="AD37" s="93"/>
      <c r="AF37" s="93"/>
    </row>
    <row r="38" spans="1:32">
      <c r="A38" s="91" t="s">
        <v>2476</v>
      </c>
      <c r="B38" s="91" t="s">
        <v>11</v>
      </c>
      <c r="C38" s="91" t="s">
        <v>2506</v>
      </c>
      <c r="D38" s="91" t="s">
        <v>3251</v>
      </c>
      <c r="E38" s="91" t="s">
        <v>3252</v>
      </c>
      <c r="F38" s="91" t="s">
        <v>3258</v>
      </c>
      <c r="G38" s="91" t="s">
        <v>931</v>
      </c>
      <c r="H38" s="91" t="s">
        <v>1729</v>
      </c>
      <c r="I38" s="92">
        <v>1137</v>
      </c>
      <c r="J38" s="91" t="s">
        <v>192</v>
      </c>
      <c r="K38" s="91" t="s">
        <v>802</v>
      </c>
      <c r="L38" s="91" t="s">
        <v>3333</v>
      </c>
      <c r="M38" s="91" t="s">
        <v>5771</v>
      </c>
      <c r="N38" s="92">
        <v>35000</v>
      </c>
      <c r="O38" s="93"/>
      <c r="P38" s="92">
        <v>1064</v>
      </c>
      <c r="Q38" s="92">
        <v>1004.5</v>
      </c>
      <c r="R38" s="92">
        <v>2093.5</v>
      </c>
      <c r="S38" s="92">
        <v>32906.5</v>
      </c>
      <c r="T38" s="91" t="s">
        <v>5772</v>
      </c>
      <c r="U38" s="91" t="s">
        <v>3334</v>
      </c>
      <c r="V38" s="93"/>
      <c r="X38" s="93"/>
      <c r="Y38" s="93"/>
      <c r="Z38" s="93"/>
      <c r="AA38" s="93"/>
      <c r="AB38" s="92">
        <v>25</v>
      </c>
      <c r="AD38" s="93"/>
      <c r="AF38" s="93"/>
    </row>
    <row r="39" spans="1:32">
      <c r="A39" s="91" t="s">
        <v>2476</v>
      </c>
      <c r="B39" s="91" t="s">
        <v>11</v>
      </c>
      <c r="C39" s="91" t="s">
        <v>2506</v>
      </c>
      <c r="D39" s="91" t="s">
        <v>3251</v>
      </c>
      <c r="E39" s="91" t="s">
        <v>3252</v>
      </c>
      <c r="F39" s="91" t="s">
        <v>3261</v>
      </c>
      <c r="G39" s="91" t="s">
        <v>193</v>
      </c>
      <c r="H39" s="91" t="s">
        <v>1730</v>
      </c>
      <c r="I39" s="92">
        <v>782</v>
      </c>
      <c r="J39" s="91" t="s">
        <v>194</v>
      </c>
      <c r="K39" s="91" t="s">
        <v>189</v>
      </c>
      <c r="L39" s="91" t="s">
        <v>3335</v>
      </c>
      <c r="M39" s="91" t="s">
        <v>5771</v>
      </c>
      <c r="N39" s="92">
        <v>31500</v>
      </c>
      <c r="O39" s="93"/>
      <c r="P39" s="92">
        <v>957.6</v>
      </c>
      <c r="Q39" s="92">
        <v>904.05</v>
      </c>
      <c r="R39" s="92">
        <v>8199.5499999999993</v>
      </c>
      <c r="S39" s="92">
        <v>23300.45</v>
      </c>
      <c r="T39" s="91" t="s">
        <v>5772</v>
      </c>
      <c r="U39" s="91" t="s">
        <v>3336</v>
      </c>
      <c r="V39" s="93"/>
      <c r="X39" s="92">
        <v>300</v>
      </c>
      <c r="Y39" s="92">
        <v>6012.9</v>
      </c>
      <c r="Z39" s="93"/>
      <c r="AA39" s="93"/>
      <c r="AB39" s="92">
        <v>25</v>
      </c>
      <c r="AD39" s="93"/>
      <c r="AF39" s="93"/>
    </row>
    <row r="40" spans="1:32">
      <c r="A40" s="91" t="s">
        <v>2476</v>
      </c>
      <c r="B40" s="91" t="s">
        <v>11</v>
      </c>
      <c r="C40" s="91" t="s">
        <v>2506</v>
      </c>
      <c r="D40" s="91" t="s">
        <v>3251</v>
      </c>
      <c r="E40" s="91" t="s">
        <v>3252</v>
      </c>
      <c r="F40" s="91" t="s">
        <v>3258</v>
      </c>
      <c r="G40" s="91" t="s">
        <v>634</v>
      </c>
      <c r="H40" s="91" t="s">
        <v>1731</v>
      </c>
      <c r="I40" s="92">
        <v>28</v>
      </c>
      <c r="J40" s="91" t="s">
        <v>635</v>
      </c>
      <c r="K40" s="91" t="s">
        <v>930</v>
      </c>
      <c r="L40" s="91" t="s">
        <v>3337</v>
      </c>
      <c r="M40" s="91" t="s">
        <v>5771</v>
      </c>
      <c r="N40" s="92">
        <v>10000</v>
      </c>
      <c r="O40" s="93"/>
      <c r="P40" s="92">
        <v>304</v>
      </c>
      <c r="Q40" s="92">
        <v>287</v>
      </c>
      <c r="R40" s="92">
        <v>916</v>
      </c>
      <c r="S40" s="92">
        <v>9084</v>
      </c>
      <c r="T40" s="91" t="s">
        <v>5772</v>
      </c>
      <c r="U40" s="91" t="s">
        <v>3338</v>
      </c>
      <c r="V40" s="93"/>
      <c r="X40" s="92">
        <v>300</v>
      </c>
      <c r="Y40" s="93"/>
      <c r="Z40" s="93"/>
      <c r="AA40" s="93"/>
      <c r="AB40" s="92">
        <v>25</v>
      </c>
      <c r="AD40" s="93"/>
      <c r="AF40" s="93"/>
    </row>
    <row r="41" spans="1:32">
      <c r="A41" s="91" t="s">
        <v>2476</v>
      </c>
      <c r="B41" s="91" t="s">
        <v>11</v>
      </c>
      <c r="C41" s="91" t="s">
        <v>2506</v>
      </c>
      <c r="D41" s="91" t="s">
        <v>3251</v>
      </c>
      <c r="E41" s="91" t="s">
        <v>3252</v>
      </c>
      <c r="F41" s="91" t="s">
        <v>3261</v>
      </c>
      <c r="G41" s="91" t="s">
        <v>2497</v>
      </c>
      <c r="H41" s="91" t="s">
        <v>2485</v>
      </c>
      <c r="I41" s="92">
        <v>6</v>
      </c>
      <c r="J41" s="91" t="s">
        <v>588</v>
      </c>
      <c r="K41" s="91" t="s">
        <v>581</v>
      </c>
      <c r="L41" s="91" t="s">
        <v>3339</v>
      </c>
      <c r="M41" s="91" t="s">
        <v>5771</v>
      </c>
      <c r="N41" s="92">
        <v>24000</v>
      </c>
      <c r="O41" s="93"/>
      <c r="P41" s="92">
        <v>729.6</v>
      </c>
      <c r="Q41" s="92">
        <v>688.8</v>
      </c>
      <c r="R41" s="92">
        <v>1443.4</v>
      </c>
      <c r="S41" s="92">
        <v>22556.6</v>
      </c>
      <c r="T41" s="91" t="s">
        <v>5772</v>
      </c>
      <c r="U41" s="91" t="s">
        <v>3340</v>
      </c>
      <c r="V41" s="93"/>
      <c r="X41" s="93"/>
      <c r="Y41" s="93"/>
      <c r="Z41" s="93"/>
      <c r="AA41" s="93"/>
      <c r="AB41" s="92">
        <v>25</v>
      </c>
      <c r="AD41" s="93"/>
      <c r="AF41" s="93"/>
    </row>
    <row r="42" spans="1:32">
      <c r="A42" s="91" t="s">
        <v>2476</v>
      </c>
      <c r="B42" s="91" t="s">
        <v>11</v>
      </c>
      <c r="C42" s="91" t="s">
        <v>2506</v>
      </c>
      <c r="D42" s="91" t="s">
        <v>3251</v>
      </c>
      <c r="E42" s="91" t="s">
        <v>3252</v>
      </c>
      <c r="F42" s="91" t="s">
        <v>3273</v>
      </c>
      <c r="G42" s="91" t="s">
        <v>814</v>
      </c>
      <c r="H42" s="91" t="s">
        <v>1732</v>
      </c>
      <c r="I42" s="92">
        <v>72</v>
      </c>
      <c r="J42" s="91" t="s">
        <v>59</v>
      </c>
      <c r="K42" s="91" t="s">
        <v>809</v>
      </c>
      <c r="L42" s="91" t="s">
        <v>3341</v>
      </c>
      <c r="M42" s="91" t="s">
        <v>5771</v>
      </c>
      <c r="N42" s="92">
        <v>130000</v>
      </c>
      <c r="O42" s="92">
        <v>19162.12</v>
      </c>
      <c r="P42" s="92">
        <v>3952</v>
      </c>
      <c r="Q42" s="92">
        <v>3731</v>
      </c>
      <c r="R42" s="92">
        <v>42120.04</v>
      </c>
      <c r="S42" s="92">
        <v>87879.96</v>
      </c>
      <c r="T42" s="91" t="s">
        <v>5772</v>
      </c>
      <c r="U42" s="91" t="s">
        <v>3342</v>
      </c>
      <c r="V42" s="93"/>
      <c r="X42" s="92">
        <v>4194</v>
      </c>
      <c r="Y42" s="92">
        <v>11005.92</v>
      </c>
      <c r="Z42" s="93"/>
      <c r="AA42" s="92">
        <v>50</v>
      </c>
      <c r="AB42" s="92">
        <v>25</v>
      </c>
      <c r="AD42" s="93"/>
      <c r="AF42" s="93"/>
    </row>
    <row r="43" spans="1:32">
      <c r="A43" s="91" t="s">
        <v>2476</v>
      </c>
      <c r="B43" s="91" t="s">
        <v>11</v>
      </c>
      <c r="C43" s="91" t="s">
        <v>2506</v>
      </c>
      <c r="D43" s="91" t="s">
        <v>3251</v>
      </c>
      <c r="E43" s="91" t="s">
        <v>3252</v>
      </c>
      <c r="F43" s="91" t="s">
        <v>3288</v>
      </c>
      <c r="G43" s="91" t="s">
        <v>567</v>
      </c>
      <c r="H43" s="91" t="s">
        <v>1733</v>
      </c>
      <c r="I43" s="92">
        <v>9</v>
      </c>
      <c r="J43" s="91" t="s">
        <v>8</v>
      </c>
      <c r="K43" s="91" t="s">
        <v>765</v>
      </c>
      <c r="L43" s="91" t="s">
        <v>3343</v>
      </c>
      <c r="M43" s="91" t="s">
        <v>5771</v>
      </c>
      <c r="N43" s="92">
        <v>10000</v>
      </c>
      <c r="O43" s="93"/>
      <c r="P43" s="92">
        <v>304</v>
      </c>
      <c r="Q43" s="92">
        <v>287</v>
      </c>
      <c r="R43" s="92">
        <v>966</v>
      </c>
      <c r="S43" s="92">
        <v>9034</v>
      </c>
      <c r="T43" s="91" t="s">
        <v>5772</v>
      </c>
      <c r="U43" s="91" t="s">
        <v>3344</v>
      </c>
      <c r="V43" s="93"/>
      <c r="X43" s="92">
        <v>300</v>
      </c>
      <c r="Y43" s="93"/>
      <c r="Z43" s="93"/>
      <c r="AA43" s="92">
        <v>50</v>
      </c>
      <c r="AB43" s="92">
        <v>25</v>
      </c>
      <c r="AD43" s="93"/>
      <c r="AF43" s="93"/>
    </row>
    <row r="44" spans="1:32">
      <c r="A44" s="91" t="s">
        <v>2476</v>
      </c>
      <c r="B44" s="91" t="s">
        <v>11</v>
      </c>
      <c r="C44" s="91" t="s">
        <v>2506</v>
      </c>
      <c r="D44" s="91" t="s">
        <v>3251</v>
      </c>
      <c r="E44" s="91" t="s">
        <v>3252</v>
      </c>
      <c r="F44" s="91" t="s">
        <v>3266</v>
      </c>
      <c r="G44" s="91" t="s">
        <v>636</v>
      </c>
      <c r="H44" s="91" t="s">
        <v>1734</v>
      </c>
      <c r="I44" s="92">
        <v>213</v>
      </c>
      <c r="J44" s="91" t="s">
        <v>100</v>
      </c>
      <c r="K44" s="91" t="s">
        <v>930</v>
      </c>
      <c r="L44" s="91" t="s">
        <v>3345</v>
      </c>
      <c r="M44" s="91" t="s">
        <v>5771</v>
      </c>
      <c r="N44" s="92">
        <v>180000</v>
      </c>
      <c r="O44" s="92">
        <v>30923.34</v>
      </c>
      <c r="P44" s="92">
        <v>5472</v>
      </c>
      <c r="Q44" s="92">
        <v>5166</v>
      </c>
      <c r="R44" s="92">
        <v>42586.34</v>
      </c>
      <c r="S44" s="92">
        <v>137413.66</v>
      </c>
      <c r="T44" s="91" t="s">
        <v>5772</v>
      </c>
      <c r="U44" s="91" t="s">
        <v>3346</v>
      </c>
      <c r="V44" s="93"/>
      <c r="X44" s="92">
        <v>1000</v>
      </c>
      <c r="Y44" s="93"/>
      <c r="Z44" s="93"/>
      <c r="AA44" s="93"/>
      <c r="AB44" s="92">
        <v>25</v>
      </c>
      <c r="AD44" s="93"/>
      <c r="AF44" s="93"/>
    </row>
    <row r="45" spans="1:32">
      <c r="A45" s="91" t="s">
        <v>2476</v>
      </c>
      <c r="B45" s="91" t="s">
        <v>11</v>
      </c>
      <c r="C45" s="91" t="s">
        <v>2506</v>
      </c>
      <c r="D45" s="91" t="s">
        <v>3251</v>
      </c>
      <c r="E45" s="91" t="s">
        <v>3252</v>
      </c>
      <c r="F45" s="91" t="s">
        <v>3266</v>
      </c>
      <c r="G45" s="91" t="s">
        <v>2730</v>
      </c>
      <c r="H45" s="91" t="s">
        <v>2731</v>
      </c>
      <c r="I45" s="92">
        <v>9</v>
      </c>
      <c r="J45" s="91" t="s">
        <v>8</v>
      </c>
      <c r="K45" s="91" t="s">
        <v>765</v>
      </c>
      <c r="L45" s="91" t="s">
        <v>3347</v>
      </c>
      <c r="M45" s="91" t="s">
        <v>5771</v>
      </c>
      <c r="N45" s="92">
        <v>17000</v>
      </c>
      <c r="O45" s="93"/>
      <c r="P45" s="92">
        <v>516.79999999999995</v>
      </c>
      <c r="Q45" s="92">
        <v>487.9</v>
      </c>
      <c r="R45" s="92">
        <v>1029.7</v>
      </c>
      <c r="S45" s="92">
        <v>15970.3</v>
      </c>
      <c r="T45" s="91" t="s">
        <v>5772</v>
      </c>
      <c r="U45" s="91" t="s">
        <v>3348</v>
      </c>
      <c r="V45" s="93"/>
      <c r="X45" s="93"/>
      <c r="Y45" s="93"/>
      <c r="Z45" s="93"/>
      <c r="AA45" s="93"/>
      <c r="AB45" s="92">
        <v>25</v>
      </c>
      <c r="AD45" s="93"/>
      <c r="AF45" s="93"/>
    </row>
    <row r="46" spans="1:32">
      <c r="A46" s="91" t="s">
        <v>2476</v>
      </c>
      <c r="B46" s="91" t="s">
        <v>11</v>
      </c>
      <c r="C46" s="91" t="s">
        <v>2506</v>
      </c>
      <c r="D46" s="91" t="s">
        <v>3251</v>
      </c>
      <c r="E46" s="91" t="s">
        <v>3252</v>
      </c>
      <c r="F46" s="91" t="s">
        <v>3258</v>
      </c>
      <c r="G46" s="91" t="s">
        <v>2589</v>
      </c>
      <c r="H46" s="91" t="s">
        <v>2605</v>
      </c>
      <c r="I46" s="92">
        <v>9</v>
      </c>
      <c r="J46" s="91" t="s">
        <v>8</v>
      </c>
      <c r="K46" s="91" t="s">
        <v>566</v>
      </c>
      <c r="L46" s="91" t="s">
        <v>3349</v>
      </c>
      <c r="M46" s="91" t="s">
        <v>5771</v>
      </c>
      <c r="N46" s="92">
        <v>17000</v>
      </c>
      <c r="O46" s="93"/>
      <c r="P46" s="92">
        <v>516.79999999999995</v>
      </c>
      <c r="Q46" s="92">
        <v>487.9</v>
      </c>
      <c r="R46" s="92">
        <v>5751.95</v>
      </c>
      <c r="S46" s="92">
        <v>11248.05</v>
      </c>
      <c r="T46" s="91" t="s">
        <v>5772</v>
      </c>
      <c r="U46" s="91" t="s">
        <v>3350</v>
      </c>
      <c r="V46" s="93"/>
      <c r="X46" s="93"/>
      <c r="Y46" s="92">
        <v>4722.25</v>
      </c>
      <c r="Z46" s="93"/>
      <c r="AA46" s="93"/>
      <c r="AB46" s="92">
        <v>25</v>
      </c>
      <c r="AD46" s="93"/>
      <c r="AF46" s="93"/>
    </row>
    <row r="47" spans="1:32">
      <c r="A47" s="91" t="s">
        <v>2476</v>
      </c>
      <c r="B47" s="91" t="s">
        <v>11</v>
      </c>
      <c r="C47" s="91" t="s">
        <v>2506</v>
      </c>
      <c r="D47" s="91" t="s">
        <v>3251</v>
      </c>
      <c r="E47" s="91" t="s">
        <v>3252</v>
      </c>
      <c r="F47" s="91" t="s">
        <v>3266</v>
      </c>
      <c r="G47" s="91" t="s">
        <v>932</v>
      </c>
      <c r="H47" s="91" t="s">
        <v>1735</v>
      </c>
      <c r="I47" s="92">
        <v>1137</v>
      </c>
      <c r="J47" s="91" t="s">
        <v>192</v>
      </c>
      <c r="K47" s="91" t="s">
        <v>929</v>
      </c>
      <c r="L47" s="91" t="s">
        <v>3351</v>
      </c>
      <c r="M47" s="91" t="s">
        <v>5771</v>
      </c>
      <c r="N47" s="92">
        <v>35000</v>
      </c>
      <c r="O47" s="93"/>
      <c r="P47" s="92">
        <v>1064</v>
      </c>
      <c r="Q47" s="92">
        <v>1004.5</v>
      </c>
      <c r="R47" s="92">
        <v>2093.5</v>
      </c>
      <c r="S47" s="92">
        <v>32906.5</v>
      </c>
      <c r="T47" s="91" t="s">
        <v>5772</v>
      </c>
      <c r="U47" s="91" t="s">
        <v>3352</v>
      </c>
      <c r="V47" s="93"/>
      <c r="X47" s="93"/>
      <c r="Y47" s="93"/>
      <c r="Z47" s="93"/>
      <c r="AA47" s="93"/>
      <c r="AB47" s="92">
        <v>25</v>
      </c>
      <c r="AD47" s="93"/>
      <c r="AF47" s="93"/>
    </row>
    <row r="48" spans="1:32">
      <c r="A48" s="91" t="s">
        <v>2476</v>
      </c>
      <c r="B48" s="91" t="s">
        <v>11</v>
      </c>
      <c r="C48" s="91" t="s">
        <v>2506</v>
      </c>
      <c r="D48" s="91" t="s">
        <v>3251</v>
      </c>
      <c r="E48" s="91" t="s">
        <v>3252</v>
      </c>
      <c r="F48" s="91" t="s">
        <v>3266</v>
      </c>
      <c r="G48" s="91" t="s">
        <v>1354</v>
      </c>
      <c r="H48" s="91" t="s">
        <v>1736</v>
      </c>
      <c r="I48" s="92">
        <v>5</v>
      </c>
      <c r="J48" s="91" t="s">
        <v>1355</v>
      </c>
      <c r="K48" s="91" t="s">
        <v>930</v>
      </c>
      <c r="L48" s="91" t="s">
        <v>3353</v>
      </c>
      <c r="M48" s="91" t="s">
        <v>5771</v>
      </c>
      <c r="N48" s="92">
        <v>24000</v>
      </c>
      <c r="O48" s="93"/>
      <c r="P48" s="92">
        <v>729.6</v>
      </c>
      <c r="Q48" s="92">
        <v>688.8</v>
      </c>
      <c r="R48" s="92">
        <v>15530.16</v>
      </c>
      <c r="S48" s="92">
        <v>8469.84</v>
      </c>
      <c r="T48" s="91" t="s">
        <v>5772</v>
      </c>
      <c r="U48" s="91" t="s">
        <v>3354</v>
      </c>
      <c r="V48" s="93"/>
      <c r="X48" s="93"/>
      <c r="Y48" s="92">
        <v>14086.76</v>
      </c>
      <c r="Z48" s="93"/>
      <c r="AA48" s="93"/>
      <c r="AB48" s="92">
        <v>25</v>
      </c>
      <c r="AD48" s="93"/>
      <c r="AF48" s="93"/>
    </row>
    <row r="49" spans="1:32">
      <c r="A49" s="91" t="s">
        <v>2476</v>
      </c>
      <c r="B49" s="91" t="s">
        <v>11</v>
      </c>
      <c r="C49" s="91" t="s">
        <v>2506</v>
      </c>
      <c r="D49" s="91" t="s">
        <v>3251</v>
      </c>
      <c r="E49" s="91" t="s">
        <v>3252</v>
      </c>
      <c r="F49" s="91" t="s">
        <v>3279</v>
      </c>
      <c r="G49" s="91" t="s">
        <v>212</v>
      </c>
      <c r="H49" s="91" t="s">
        <v>1737</v>
      </c>
      <c r="I49" s="92">
        <v>78</v>
      </c>
      <c r="J49" s="91" t="s">
        <v>15</v>
      </c>
      <c r="K49" s="91" t="s">
        <v>1682</v>
      </c>
      <c r="L49" s="91" t="s">
        <v>3355</v>
      </c>
      <c r="M49" s="91" t="s">
        <v>5771</v>
      </c>
      <c r="N49" s="92">
        <v>31500</v>
      </c>
      <c r="O49" s="93"/>
      <c r="P49" s="92">
        <v>957.6</v>
      </c>
      <c r="Q49" s="92">
        <v>904.05</v>
      </c>
      <c r="R49" s="92">
        <v>5342.65</v>
      </c>
      <c r="S49" s="92">
        <v>26157.35</v>
      </c>
      <c r="T49" s="91" t="s">
        <v>5772</v>
      </c>
      <c r="U49" s="91" t="s">
        <v>3356</v>
      </c>
      <c r="V49" s="93"/>
      <c r="X49" s="92">
        <v>300</v>
      </c>
      <c r="Y49" s="92">
        <v>3106</v>
      </c>
      <c r="Z49" s="93"/>
      <c r="AA49" s="92">
        <v>50</v>
      </c>
      <c r="AB49" s="92">
        <v>25</v>
      </c>
      <c r="AD49" s="93"/>
      <c r="AF49" s="93"/>
    </row>
    <row r="50" spans="1:32">
      <c r="A50" s="91" t="s">
        <v>2476</v>
      </c>
      <c r="B50" s="91" t="s">
        <v>11</v>
      </c>
      <c r="C50" s="91" t="s">
        <v>2506</v>
      </c>
      <c r="D50" s="91" t="s">
        <v>3251</v>
      </c>
      <c r="E50" s="91" t="s">
        <v>3252</v>
      </c>
      <c r="F50" s="91" t="s">
        <v>3266</v>
      </c>
      <c r="G50" s="91" t="s">
        <v>1356</v>
      </c>
      <c r="H50" s="91" t="s">
        <v>1738</v>
      </c>
      <c r="I50" s="92">
        <v>9</v>
      </c>
      <c r="J50" s="91" t="s">
        <v>8</v>
      </c>
      <c r="K50" s="91" t="s">
        <v>261</v>
      </c>
      <c r="L50" s="91" t="s">
        <v>3357</v>
      </c>
      <c r="M50" s="91" t="s">
        <v>5771</v>
      </c>
      <c r="N50" s="92">
        <v>16000</v>
      </c>
      <c r="O50" s="93"/>
      <c r="P50" s="92">
        <v>486.4</v>
      </c>
      <c r="Q50" s="92">
        <v>459.2</v>
      </c>
      <c r="R50" s="92">
        <v>4016.6</v>
      </c>
      <c r="S50" s="92">
        <v>11983.4</v>
      </c>
      <c r="T50" s="91" t="s">
        <v>5772</v>
      </c>
      <c r="U50" s="91" t="s">
        <v>3358</v>
      </c>
      <c r="V50" s="93"/>
      <c r="X50" s="93"/>
      <c r="Y50" s="92">
        <v>3046</v>
      </c>
      <c r="Z50" s="93"/>
      <c r="AA50" s="93"/>
      <c r="AB50" s="92">
        <v>25</v>
      </c>
      <c r="AD50" s="93"/>
      <c r="AF50" s="93"/>
    </row>
    <row r="51" spans="1:32">
      <c r="A51" s="91" t="s">
        <v>2476</v>
      </c>
      <c r="B51" s="91" t="s">
        <v>11</v>
      </c>
      <c r="C51" s="91" t="s">
        <v>2506</v>
      </c>
      <c r="D51" s="91" t="s">
        <v>3251</v>
      </c>
      <c r="E51" s="91" t="s">
        <v>3252</v>
      </c>
      <c r="F51" s="91" t="s">
        <v>3279</v>
      </c>
      <c r="G51" s="91" t="s">
        <v>466</v>
      </c>
      <c r="H51" s="91" t="s">
        <v>1088</v>
      </c>
      <c r="I51" s="92">
        <v>86</v>
      </c>
      <c r="J51" s="91" t="s">
        <v>108</v>
      </c>
      <c r="K51" s="91" t="s">
        <v>467</v>
      </c>
      <c r="L51" s="91" t="s">
        <v>3359</v>
      </c>
      <c r="M51" s="91" t="s">
        <v>5771</v>
      </c>
      <c r="N51" s="92">
        <v>65000</v>
      </c>
      <c r="O51" s="93"/>
      <c r="P51" s="92">
        <v>1976</v>
      </c>
      <c r="Q51" s="92">
        <v>1865.5</v>
      </c>
      <c r="R51" s="92">
        <v>30244.81</v>
      </c>
      <c r="S51" s="92">
        <v>34755.19</v>
      </c>
      <c r="T51" s="91" t="s">
        <v>5772</v>
      </c>
      <c r="U51" s="91" t="s">
        <v>3360</v>
      </c>
      <c r="V51" s="93"/>
      <c r="X51" s="92">
        <v>300</v>
      </c>
      <c r="Y51" s="92">
        <v>22923.41</v>
      </c>
      <c r="Z51" s="93"/>
      <c r="AA51" s="93"/>
      <c r="AB51" s="92">
        <v>25</v>
      </c>
      <c r="AD51" s="93"/>
      <c r="AF51" s="105">
        <v>3154.9</v>
      </c>
    </row>
    <row r="52" spans="1:32">
      <c r="A52" s="91" t="s">
        <v>2476</v>
      </c>
      <c r="B52" s="91" t="s">
        <v>11</v>
      </c>
      <c r="C52" s="91" t="s">
        <v>2506</v>
      </c>
      <c r="D52" s="91" t="s">
        <v>3251</v>
      </c>
      <c r="E52" s="91" t="s">
        <v>3252</v>
      </c>
      <c r="F52" s="91" t="s">
        <v>3361</v>
      </c>
      <c r="G52" s="91" t="s">
        <v>766</v>
      </c>
      <c r="H52" s="91" t="s">
        <v>1739</v>
      </c>
      <c r="I52" s="92">
        <v>213</v>
      </c>
      <c r="J52" s="91" t="s">
        <v>100</v>
      </c>
      <c r="K52" s="91" t="s">
        <v>765</v>
      </c>
      <c r="L52" s="91" t="s">
        <v>3362</v>
      </c>
      <c r="M52" s="91" t="s">
        <v>5771</v>
      </c>
      <c r="N52" s="92">
        <v>10000</v>
      </c>
      <c r="O52" s="93"/>
      <c r="P52" s="92">
        <v>304</v>
      </c>
      <c r="Q52" s="92">
        <v>287</v>
      </c>
      <c r="R52" s="92">
        <v>616</v>
      </c>
      <c r="S52" s="92">
        <v>9384</v>
      </c>
      <c r="T52" s="91" t="s">
        <v>5772</v>
      </c>
      <c r="U52" s="91" t="s">
        <v>3363</v>
      </c>
      <c r="V52" s="93"/>
      <c r="X52" s="93"/>
      <c r="Y52" s="93"/>
      <c r="Z52" s="93"/>
      <c r="AA52" s="93"/>
      <c r="AB52" s="92">
        <v>25</v>
      </c>
      <c r="AD52" s="93"/>
      <c r="AF52" s="93"/>
    </row>
    <row r="53" spans="1:32">
      <c r="A53" s="91" t="s">
        <v>2476</v>
      </c>
      <c r="B53" s="91" t="s">
        <v>11</v>
      </c>
      <c r="C53" s="91" t="s">
        <v>2506</v>
      </c>
      <c r="D53" s="91" t="s">
        <v>3251</v>
      </c>
      <c r="E53" s="91" t="s">
        <v>3252</v>
      </c>
      <c r="F53" s="91" t="s">
        <v>3261</v>
      </c>
      <c r="G53" s="91" t="s">
        <v>2685</v>
      </c>
      <c r="H53" s="91" t="s">
        <v>1740</v>
      </c>
      <c r="I53" s="92">
        <v>25</v>
      </c>
      <c r="J53" s="91" t="s">
        <v>637</v>
      </c>
      <c r="K53" s="91" t="s">
        <v>930</v>
      </c>
      <c r="L53" s="91" t="s">
        <v>3364</v>
      </c>
      <c r="M53" s="91" t="s">
        <v>5771</v>
      </c>
      <c r="N53" s="92">
        <v>100000</v>
      </c>
      <c r="O53" s="92">
        <v>12105.34</v>
      </c>
      <c r="P53" s="92">
        <v>3040</v>
      </c>
      <c r="Q53" s="92">
        <v>2870</v>
      </c>
      <c r="R53" s="92">
        <v>18040.34</v>
      </c>
      <c r="S53" s="92">
        <v>81959.66</v>
      </c>
      <c r="T53" s="91" t="s">
        <v>5772</v>
      </c>
      <c r="U53" s="91" t="s">
        <v>3365</v>
      </c>
      <c r="V53" s="93"/>
      <c r="X53" s="93"/>
      <c r="Y53" s="93"/>
      <c r="Z53" s="93"/>
      <c r="AA53" s="93"/>
      <c r="AB53" s="92">
        <v>25</v>
      </c>
      <c r="AD53" s="93"/>
      <c r="AF53" s="93"/>
    </row>
    <row r="54" spans="1:32">
      <c r="A54" s="91" t="s">
        <v>2476</v>
      </c>
      <c r="B54" s="91" t="s">
        <v>11</v>
      </c>
      <c r="C54" s="91" t="s">
        <v>2506</v>
      </c>
      <c r="D54" s="91" t="s">
        <v>3251</v>
      </c>
      <c r="E54" s="91" t="s">
        <v>3252</v>
      </c>
      <c r="F54" s="91" t="s">
        <v>3273</v>
      </c>
      <c r="G54" s="91" t="s">
        <v>767</v>
      </c>
      <c r="H54" s="91" t="s">
        <v>1741</v>
      </c>
      <c r="I54" s="92">
        <v>187</v>
      </c>
      <c r="J54" s="91" t="s">
        <v>111</v>
      </c>
      <c r="K54" s="91" t="s">
        <v>765</v>
      </c>
      <c r="L54" s="91" t="s">
        <v>3366</v>
      </c>
      <c r="M54" s="91" t="s">
        <v>5771</v>
      </c>
      <c r="N54" s="92">
        <v>11000</v>
      </c>
      <c r="O54" s="93"/>
      <c r="P54" s="92">
        <v>334.4</v>
      </c>
      <c r="Q54" s="92">
        <v>315.7</v>
      </c>
      <c r="R54" s="92">
        <v>675.1</v>
      </c>
      <c r="S54" s="92">
        <v>10324.9</v>
      </c>
      <c r="T54" s="91" t="s">
        <v>5772</v>
      </c>
      <c r="U54" s="91" t="s">
        <v>3367</v>
      </c>
      <c r="V54" s="93"/>
      <c r="X54" s="93"/>
      <c r="Y54" s="93"/>
      <c r="Z54" s="93"/>
      <c r="AA54" s="93"/>
      <c r="AB54" s="92">
        <v>25</v>
      </c>
      <c r="AD54" s="93"/>
      <c r="AF54" s="93"/>
    </row>
    <row r="55" spans="1:32">
      <c r="A55" s="91" t="s">
        <v>2476</v>
      </c>
      <c r="B55" s="91" t="s">
        <v>11</v>
      </c>
      <c r="C55" s="91" t="s">
        <v>2506</v>
      </c>
      <c r="D55" s="91" t="s">
        <v>3251</v>
      </c>
      <c r="E55" s="91" t="s">
        <v>3252</v>
      </c>
      <c r="F55" s="91" t="s">
        <v>3273</v>
      </c>
      <c r="G55" s="91" t="s">
        <v>583</v>
      </c>
      <c r="H55" s="91" t="s">
        <v>1742</v>
      </c>
      <c r="I55" s="92">
        <v>77</v>
      </c>
      <c r="J55" s="91" t="s">
        <v>2629</v>
      </c>
      <c r="K55" s="91" t="s">
        <v>566</v>
      </c>
      <c r="L55" s="91" t="s">
        <v>3368</v>
      </c>
      <c r="M55" s="91" t="s">
        <v>5771</v>
      </c>
      <c r="N55" s="92">
        <v>35000</v>
      </c>
      <c r="O55" s="93"/>
      <c r="P55" s="92">
        <v>1064</v>
      </c>
      <c r="Q55" s="92">
        <v>1004.5</v>
      </c>
      <c r="R55" s="92">
        <v>18015.759999999998</v>
      </c>
      <c r="S55" s="92">
        <v>16984.240000000002</v>
      </c>
      <c r="T55" s="91" t="s">
        <v>5772</v>
      </c>
      <c r="U55" s="91" t="s">
        <v>3369</v>
      </c>
      <c r="V55" s="93"/>
      <c r="X55" s="93"/>
      <c r="Y55" s="92">
        <v>15922.26</v>
      </c>
      <c r="Z55" s="93"/>
      <c r="AA55" s="93"/>
      <c r="AB55" s="92">
        <v>25</v>
      </c>
      <c r="AD55" s="93"/>
      <c r="AF55" s="93"/>
    </row>
    <row r="56" spans="1:32">
      <c r="A56" s="91" t="s">
        <v>2476</v>
      </c>
      <c r="B56" s="91" t="s">
        <v>11</v>
      </c>
      <c r="C56" s="91" t="s">
        <v>2506</v>
      </c>
      <c r="D56" s="91" t="s">
        <v>3251</v>
      </c>
      <c r="E56" s="91" t="s">
        <v>3252</v>
      </c>
      <c r="F56" s="91" t="s">
        <v>3266</v>
      </c>
      <c r="G56" s="91" t="s">
        <v>1357</v>
      </c>
      <c r="H56" s="91" t="s">
        <v>1743</v>
      </c>
      <c r="I56" s="92">
        <v>20</v>
      </c>
      <c r="J56" s="91" t="s">
        <v>27</v>
      </c>
      <c r="K56" s="91" t="s">
        <v>261</v>
      </c>
      <c r="L56" s="91" t="s">
        <v>3370</v>
      </c>
      <c r="M56" s="91" t="s">
        <v>5771</v>
      </c>
      <c r="N56" s="92">
        <v>16500</v>
      </c>
      <c r="O56" s="93"/>
      <c r="P56" s="92">
        <v>501.6</v>
      </c>
      <c r="Q56" s="92">
        <v>473.55</v>
      </c>
      <c r="R56" s="92">
        <v>1000.15</v>
      </c>
      <c r="S56" s="92">
        <v>15499.85</v>
      </c>
      <c r="T56" s="91" t="s">
        <v>5772</v>
      </c>
      <c r="U56" s="91" t="s">
        <v>3371</v>
      </c>
      <c r="V56" s="93"/>
      <c r="X56" s="93"/>
      <c r="Y56" s="93"/>
      <c r="Z56" s="93"/>
      <c r="AA56" s="93"/>
      <c r="AB56" s="92">
        <v>25</v>
      </c>
      <c r="AD56" s="93"/>
      <c r="AF56" s="93"/>
    </row>
    <row r="57" spans="1:32">
      <c r="A57" s="91" t="s">
        <v>2476</v>
      </c>
      <c r="B57" s="91" t="s">
        <v>11</v>
      </c>
      <c r="C57" s="91" t="s">
        <v>2506</v>
      </c>
      <c r="D57" s="91" t="s">
        <v>3251</v>
      </c>
      <c r="E57" s="91" t="s">
        <v>3252</v>
      </c>
      <c r="F57" s="91" t="s">
        <v>3279</v>
      </c>
      <c r="G57" s="91" t="s">
        <v>584</v>
      </c>
      <c r="H57" s="91" t="s">
        <v>1744</v>
      </c>
      <c r="I57" s="92">
        <v>67</v>
      </c>
      <c r="J57" s="91" t="s">
        <v>132</v>
      </c>
      <c r="K57" s="91" t="s">
        <v>581</v>
      </c>
      <c r="L57" s="91" t="s">
        <v>3372</v>
      </c>
      <c r="M57" s="91" t="s">
        <v>5771</v>
      </c>
      <c r="N57" s="92">
        <v>30000</v>
      </c>
      <c r="O57" s="93"/>
      <c r="P57" s="92">
        <v>912</v>
      </c>
      <c r="Q57" s="92">
        <v>861</v>
      </c>
      <c r="R57" s="92">
        <v>15353.71</v>
      </c>
      <c r="S57" s="92">
        <v>14646.29</v>
      </c>
      <c r="T57" s="91" t="s">
        <v>5772</v>
      </c>
      <c r="U57" s="91" t="s">
        <v>3373</v>
      </c>
      <c r="V57" s="93"/>
      <c r="X57" s="93"/>
      <c r="Y57" s="92">
        <v>13505.71</v>
      </c>
      <c r="Z57" s="93"/>
      <c r="AA57" s="92">
        <v>50</v>
      </c>
      <c r="AB57" s="92">
        <v>25</v>
      </c>
      <c r="AD57" s="93"/>
      <c r="AF57" s="93"/>
    </row>
    <row r="58" spans="1:32">
      <c r="A58" s="91" t="s">
        <v>2476</v>
      </c>
      <c r="B58" s="91" t="s">
        <v>11</v>
      </c>
      <c r="C58" s="91" t="s">
        <v>2506</v>
      </c>
      <c r="D58" s="91" t="s">
        <v>3251</v>
      </c>
      <c r="E58" s="91" t="s">
        <v>3252</v>
      </c>
      <c r="F58" s="91" t="s">
        <v>3288</v>
      </c>
      <c r="G58" s="91" t="s">
        <v>568</v>
      </c>
      <c r="H58" s="91" t="s">
        <v>1745</v>
      </c>
      <c r="I58" s="92">
        <v>9</v>
      </c>
      <c r="J58" s="91" t="s">
        <v>8</v>
      </c>
      <c r="K58" s="91" t="s">
        <v>566</v>
      </c>
      <c r="L58" s="91" t="s">
        <v>3374</v>
      </c>
      <c r="M58" s="91" t="s">
        <v>5771</v>
      </c>
      <c r="N58" s="92">
        <v>11000</v>
      </c>
      <c r="O58" s="93"/>
      <c r="P58" s="92">
        <v>334.4</v>
      </c>
      <c r="Q58" s="92">
        <v>315.7</v>
      </c>
      <c r="R58" s="92">
        <v>1101.0999999999999</v>
      </c>
      <c r="S58" s="92">
        <v>9898.9</v>
      </c>
      <c r="T58" s="91" t="s">
        <v>5772</v>
      </c>
      <c r="U58" s="91" t="s">
        <v>3375</v>
      </c>
      <c r="V58" s="93"/>
      <c r="X58" s="93"/>
      <c r="Y58" s="92">
        <v>376</v>
      </c>
      <c r="Z58" s="93"/>
      <c r="AA58" s="92">
        <v>50</v>
      </c>
      <c r="AB58" s="92">
        <v>25</v>
      </c>
      <c r="AD58" s="93"/>
      <c r="AF58" s="93"/>
    </row>
    <row r="59" spans="1:32">
      <c r="A59" s="91" t="s">
        <v>2476</v>
      </c>
      <c r="B59" s="91" t="s">
        <v>11</v>
      </c>
      <c r="C59" s="91" t="s">
        <v>2506</v>
      </c>
      <c r="D59" s="91" t="s">
        <v>3251</v>
      </c>
      <c r="E59" s="91" t="s">
        <v>3252</v>
      </c>
      <c r="F59" s="91" t="s">
        <v>3273</v>
      </c>
      <c r="G59" s="91" t="s">
        <v>304</v>
      </c>
      <c r="H59" s="91" t="s">
        <v>1089</v>
      </c>
      <c r="I59" s="92">
        <v>901</v>
      </c>
      <c r="J59" s="91" t="s">
        <v>10</v>
      </c>
      <c r="K59" s="91" t="s">
        <v>302</v>
      </c>
      <c r="L59" s="91" t="s">
        <v>3376</v>
      </c>
      <c r="M59" s="91" t="s">
        <v>5771</v>
      </c>
      <c r="N59" s="92">
        <v>35000</v>
      </c>
      <c r="O59" s="93"/>
      <c r="P59" s="92">
        <v>1064</v>
      </c>
      <c r="Q59" s="92">
        <v>1004.5</v>
      </c>
      <c r="R59" s="92">
        <v>3489.5</v>
      </c>
      <c r="S59" s="92">
        <v>31510.5</v>
      </c>
      <c r="T59" s="91" t="s">
        <v>5772</v>
      </c>
      <c r="U59" s="91" t="s">
        <v>3377</v>
      </c>
      <c r="V59" s="93"/>
      <c r="X59" s="92">
        <v>300</v>
      </c>
      <c r="Y59" s="92">
        <v>1096</v>
      </c>
      <c r="Z59" s="93"/>
      <c r="AA59" s="93"/>
      <c r="AB59" s="92">
        <v>25</v>
      </c>
      <c r="AD59" s="93"/>
      <c r="AF59" s="93"/>
    </row>
    <row r="60" spans="1:32">
      <c r="A60" s="91" t="s">
        <v>2476</v>
      </c>
      <c r="B60" s="91" t="s">
        <v>11</v>
      </c>
      <c r="C60" s="91" t="s">
        <v>2506</v>
      </c>
      <c r="D60" s="91" t="s">
        <v>3251</v>
      </c>
      <c r="E60" s="91" t="s">
        <v>3252</v>
      </c>
      <c r="F60" s="91" t="s">
        <v>3266</v>
      </c>
      <c r="G60" s="91" t="s">
        <v>2686</v>
      </c>
      <c r="H60" s="91" t="s">
        <v>2687</v>
      </c>
      <c r="I60" s="92">
        <v>123</v>
      </c>
      <c r="J60" s="91" t="s">
        <v>1400</v>
      </c>
      <c r="K60" s="91" t="s">
        <v>930</v>
      </c>
      <c r="L60" s="91" t="s">
        <v>3378</v>
      </c>
      <c r="M60" s="91" t="s">
        <v>5771</v>
      </c>
      <c r="N60" s="92">
        <v>135000</v>
      </c>
      <c r="O60" s="92">
        <v>20338.240000000002</v>
      </c>
      <c r="P60" s="92">
        <v>4104</v>
      </c>
      <c r="Q60" s="92">
        <v>3874.5</v>
      </c>
      <c r="R60" s="92">
        <v>28341.74</v>
      </c>
      <c r="S60" s="92">
        <v>106658.26</v>
      </c>
      <c r="T60" s="91" t="s">
        <v>5772</v>
      </c>
      <c r="U60" s="91" t="s">
        <v>3379</v>
      </c>
      <c r="V60" s="93"/>
      <c r="X60" s="93"/>
      <c r="Y60" s="93"/>
      <c r="Z60" s="93"/>
      <c r="AA60" s="93"/>
      <c r="AB60" s="92">
        <v>25</v>
      </c>
      <c r="AD60" s="93"/>
      <c r="AF60" s="93"/>
    </row>
    <row r="61" spans="1:32">
      <c r="A61" s="91" t="s">
        <v>2476</v>
      </c>
      <c r="B61" s="91" t="s">
        <v>11</v>
      </c>
      <c r="C61" s="91" t="s">
        <v>2506</v>
      </c>
      <c r="D61" s="91" t="s">
        <v>3251</v>
      </c>
      <c r="E61" s="91" t="s">
        <v>3252</v>
      </c>
      <c r="F61" s="91" t="s">
        <v>3261</v>
      </c>
      <c r="G61" s="91" t="s">
        <v>872</v>
      </c>
      <c r="H61" s="91" t="s">
        <v>1746</v>
      </c>
      <c r="I61" s="92">
        <v>69</v>
      </c>
      <c r="J61" s="91" t="s">
        <v>288</v>
      </c>
      <c r="K61" s="91" t="s">
        <v>282</v>
      </c>
      <c r="L61" s="91" t="s">
        <v>3380</v>
      </c>
      <c r="M61" s="91" t="s">
        <v>5771</v>
      </c>
      <c r="N61" s="92">
        <v>45000</v>
      </c>
      <c r="O61" s="93"/>
      <c r="P61" s="92">
        <v>1368</v>
      </c>
      <c r="Q61" s="92">
        <v>1291.5</v>
      </c>
      <c r="R61" s="92">
        <v>4080.5</v>
      </c>
      <c r="S61" s="92">
        <v>40919.5</v>
      </c>
      <c r="T61" s="91" t="s">
        <v>5772</v>
      </c>
      <c r="U61" s="91" t="s">
        <v>3381</v>
      </c>
      <c r="V61" s="93"/>
      <c r="X61" s="93"/>
      <c r="Y61" s="92">
        <v>1396</v>
      </c>
      <c r="Z61" s="93"/>
      <c r="AA61" s="93"/>
      <c r="AB61" s="92">
        <v>25</v>
      </c>
      <c r="AD61" s="93"/>
      <c r="AF61" s="93"/>
    </row>
    <row r="62" spans="1:32">
      <c r="A62" s="91" t="s">
        <v>2476</v>
      </c>
      <c r="B62" s="91" t="s">
        <v>11</v>
      </c>
      <c r="C62" s="91" t="s">
        <v>2506</v>
      </c>
      <c r="D62" s="91" t="s">
        <v>3251</v>
      </c>
      <c r="E62" s="91" t="s">
        <v>3252</v>
      </c>
      <c r="F62" s="91" t="s">
        <v>3266</v>
      </c>
      <c r="G62" s="91" t="s">
        <v>1037</v>
      </c>
      <c r="H62" s="91" t="s">
        <v>1747</v>
      </c>
      <c r="I62" s="92">
        <v>9</v>
      </c>
      <c r="J62" s="91" t="s">
        <v>8</v>
      </c>
      <c r="K62" s="91" t="s">
        <v>566</v>
      </c>
      <c r="L62" s="91" t="s">
        <v>3382</v>
      </c>
      <c r="M62" s="91" t="s">
        <v>5771</v>
      </c>
      <c r="N62" s="92">
        <v>16000</v>
      </c>
      <c r="O62" s="93"/>
      <c r="P62" s="92">
        <v>486.4</v>
      </c>
      <c r="Q62" s="92">
        <v>459.2</v>
      </c>
      <c r="R62" s="92">
        <v>2016.6</v>
      </c>
      <c r="S62" s="92">
        <v>13983.4</v>
      </c>
      <c r="T62" s="91" t="s">
        <v>5772</v>
      </c>
      <c r="U62" s="91" t="s">
        <v>3383</v>
      </c>
      <c r="V62" s="93"/>
      <c r="X62" s="93"/>
      <c r="Y62" s="92">
        <v>1046</v>
      </c>
      <c r="Z62" s="93"/>
      <c r="AA62" s="93"/>
      <c r="AB62" s="92">
        <v>25</v>
      </c>
      <c r="AD62" s="93"/>
      <c r="AF62" s="93"/>
    </row>
    <row r="63" spans="1:32">
      <c r="A63" s="91" t="s">
        <v>2476</v>
      </c>
      <c r="B63" s="91" t="s">
        <v>11</v>
      </c>
      <c r="C63" s="91" t="s">
        <v>2506</v>
      </c>
      <c r="D63" s="91" t="s">
        <v>3251</v>
      </c>
      <c r="E63" s="91" t="s">
        <v>3252</v>
      </c>
      <c r="F63" s="91" t="s">
        <v>3266</v>
      </c>
      <c r="G63" s="91" t="s">
        <v>1567</v>
      </c>
      <c r="H63" s="91" t="s">
        <v>1748</v>
      </c>
      <c r="I63" s="92">
        <v>10</v>
      </c>
      <c r="J63" s="91" t="s">
        <v>286</v>
      </c>
      <c r="K63" s="91" t="s">
        <v>282</v>
      </c>
      <c r="L63" s="91" t="s">
        <v>3384</v>
      </c>
      <c r="M63" s="91" t="s">
        <v>5771</v>
      </c>
      <c r="N63" s="92">
        <v>30000</v>
      </c>
      <c r="O63" s="93"/>
      <c r="P63" s="92">
        <v>912</v>
      </c>
      <c r="Q63" s="92">
        <v>861</v>
      </c>
      <c r="R63" s="92">
        <v>1798</v>
      </c>
      <c r="S63" s="92">
        <v>28202</v>
      </c>
      <c r="T63" s="91" t="s">
        <v>5772</v>
      </c>
      <c r="U63" s="91" t="s">
        <v>3385</v>
      </c>
      <c r="V63" s="93"/>
      <c r="X63" s="93"/>
      <c r="Y63" s="93"/>
      <c r="Z63" s="93"/>
      <c r="AA63" s="93"/>
      <c r="AB63" s="92">
        <v>25</v>
      </c>
      <c r="AD63" s="93"/>
      <c r="AF63" s="93"/>
    </row>
    <row r="64" spans="1:32">
      <c r="A64" s="91" t="s">
        <v>2476</v>
      </c>
      <c r="B64" s="91" t="s">
        <v>11</v>
      </c>
      <c r="C64" s="91" t="s">
        <v>2506</v>
      </c>
      <c r="D64" s="91" t="s">
        <v>3251</v>
      </c>
      <c r="E64" s="91" t="s">
        <v>3252</v>
      </c>
      <c r="F64" s="91" t="s">
        <v>3288</v>
      </c>
      <c r="G64" s="91" t="s">
        <v>328</v>
      </c>
      <c r="H64" s="91" t="s">
        <v>2064</v>
      </c>
      <c r="I64" s="92">
        <v>88</v>
      </c>
      <c r="J64" s="91" t="s">
        <v>291</v>
      </c>
      <c r="K64" s="91" t="s">
        <v>802</v>
      </c>
      <c r="L64" s="91" t="s">
        <v>3386</v>
      </c>
      <c r="M64" s="91" t="s">
        <v>5771</v>
      </c>
      <c r="N64" s="92">
        <v>115000</v>
      </c>
      <c r="O64" s="92">
        <v>15633.74</v>
      </c>
      <c r="P64" s="92">
        <v>3496</v>
      </c>
      <c r="Q64" s="92">
        <v>3300.5</v>
      </c>
      <c r="R64" s="92">
        <v>22455.24</v>
      </c>
      <c r="S64" s="92">
        <v>92544.76</v>
      </c>
      <c r="T64" s="91" t="s">
        <v>5772</v>
      </c>
      <c r="U64" s="91" t="s">
        <v>3387</v>
      </c>
      <c r="V64" s="93"/>
      <c r="X64" s="93"/>
      <c r="Y64" s="93"/>
      <c r="Z64" s="93"/>
      <c r="AA64" s="93"/>
      <c r="AB64" s="92">
        <v>25</v>
      </c>
      <c r="AD64" s="93"/>
      <c r="AF64" s="93"/>
    </row>
    <row r="65" spans="1:32">
      <c r="A65" s="91" t="s">
        <v>2476</v>
      </c>
      <c r="B65" s="91" t="s">
        <v>11</v>
      </c>
      <c r="C65" s="91" t="s">
        <v>2506</v>
      </c>
      <c r="D65" s="91" t="s">
        <v>3251</v>
      </c>
      <c r="E65" s="91" t="s">
        <v>3252</v>
      </c>
      <c r="F65" s="91" t="s">
        <v>3266</v>
      </c>
      <c r="G65" s="91" t="s">
        <v>3085</v>
      </c>
      <c r="H65" s="91" t="s">
        <v>3065</v>
      </c>
      <c r="I65" s="92">
        <v>45</v>
      </c>
      <c r="J65" s="91" t="s">
        <v>459</v>
      </c>
      <c r="K65" s="91" t="s">
        <v>331</v>
      </c>
      <c r="L65" s="91" t="s">
        <v>3388</v>
      </c>
      <c r="M65" s="91" t="s">
        <v>5771</v>
      </c>
      <c r="N65" s="92">
        <v>45000</v>
      </c>
      <c r="O65" s="92">
        <v>1148.33</v>
      </c>
      <c r="P65" s="92">
        <v>1368</v>
      </c>
      <c r="Q65" s="92">
        <v>1291.5</v>
      </c>
      <c r="R65" s="92">
        <v>3832.83</v>
      </c>
      <c r="S65" s="92">
        <v>41167.17</v>
      </c>
      <c r="T65" s="91" t="s">
        <v>5772</v>
      </c>
      <c r="U65" s="91" t="s">
        <v>3389</v>
      </c>
      <c r="V65" s="93"/>
      <c r="X65" s="93"/>
      <c r="Y65" s="93"/>
      <c r="Z65" s="93"/>
      <c r="AA65" s="93"/>
      <c r="AB65" s="92">
        <v>25</v>
      </c>
      <c r="AD65" s="93"/>
      <c r="AF65" s="93"/>
    </row>
    <row r="66" spans="1:32">
      <c r="A66" s="91" t="s">
        <v>2476</v>
      </c>
      <c r="B66" s="91" t="s">
        <v>11</v>
      </c>
      <c r="C66" s="91" t="s">
        <v>2506</v>
      </c>
      <c r="D66" s="91" t="s">
        <v>3251</v>
      </c>
      <c r="E66" s="91" t="s">
        <v>3252</v>
      </c>
      <c r="F66" s="91" t="s">
        <v>3390</v>
      </c>
      <c r="G66" s="91" t="s">
        <v>639</v>
      </c>
      <c r="H66" s="91" t="s">
        <v>1090</v>
      </c>
      <c r="I66" s="92">
        <v>58</v>
      </c>
      <c r="J66" s="91" t="s">
        <v>32</v>
      </c>
      <c r="K66" s="91" t="s">
        <v>802</v>
      </c>
      <c r="L66" s="91" t="s">
        <v>3391</v>
      </c>
      <c r="M66" s="91" t="s">
        <v>5771</v>
      </c>
      <c r="N66" s="92">
        <v>115000</v>
      </c>
      <c r="O66" s="92">
        <v>15239.38</v>
      </c>
      <c r="P66" s="92">
        <v>3496</v>
      </c>
      <c r="Q66" s="92">
        <v>3300.5</v>
      </c>
      <c r="R66" s="92">
        <v>23638.33</v>
      </c>
      <c r="S66" s="92">
        <v>91361.67</v>
      </c>
      <c r="T66" s="91" t="s">
        <v>5772</v>
      </c>
      <c r="U66" s="91" t="s">
        <v>3392</v>
      </c>
      <c r="V66" s="93"/>
      <c r="X66" s="93"/>
      <c r="Y66" s="93"/>
      <c r="Z66" s="93"/>
      <c r="AA66" s="93"/>
      <c r="AB66" s="92">
        <v>25</v>
      </c>
      <c r="AD66" s="93"/>
      <c r="AF66" s="105">
        <v>1577.45</v>
      </c>
    </row>
    <row r="67" spans="1:32">
      <c r="A67" s="91" t="s">
        <v>2476</v>
      </c>
      <c r="B67" s="91" t="s">
        <v>11</v>
      </c>
      <c r="C67" s="91" t="s">
        <v>2506</v>
      </c>
      <c r="D67" s="91" t="s">
        <v>3251</v>
      </c>
      <c r="E67" s="91" t="s">
        <v>3252</v>
      </c>
      <c r="F67" s="91" t="s">
        <v>3266</v>
      </c>
      <c r="G67" s="91" t="s">
        <v>1038</v>
      </c>
      <c r="H67" s="91" t="s">
        <v>1749</v>
      </c>
      <c r="I67" s="92">
        <v>11</v>
      </c>
      <c r="J67" s="91" t="s">
        <v>127</v>
      </c>
      <c r="K67" s="91" t="s">
        <v>930</v>
      </c>
      <c r="L67" s="91" t="s">
        <v>3393</v>
      </c>
      <c r="M67" s="91" t="s">
        <v>5771</v>
      </c>
      <c r="N67" s="92">
        <v>15000</v>
      </c>
      <c r="O67" s="93"/>
      <c r="P67" s="92">
        <v>456</v>
      </c>
      <c r="Q67" s="92">
        <v>430.5</v>
      </c>
      <c r="R67" s="92">
        <v>911.5</v>
      </c>
      <c r="S67" s="92">
        <v>14088.5</v>
      </c>
      <c r="T67" s="91" t="s">
        <v>5772</v>
      </c>
      <c r="U67" s="91" t="s">
        <v>3394</v>
      </c>
      <c r="V67" s="93"/>
      <c r="X67" s="93"/>
      <c r="Y67" s="93"/>
      <c r="Z67" s="93"/>
      <c r="AA67" s="93"/>
      <c r="AB67" s="92">
        <v>25</v>
      </c>
      <c r="AD67" s="93"/>
      <c r="AF67" s="93"/>
    </row>
    <row r="68" spans="1:32">
      <c r="A68" s="91" t="s">
        <v>2476</v>
      </c>
      <c r="B68" s="91" t="s">
        <v>11</v>
      </c>
      <c r="C68" s="91" t="s">
        <v>2506</v>
      </c>
      <c r="D68" s="91" t="s">
        <v>3251</v>
      </c>
      <c r="E68" s="91" t="s">
        <v>3252</v>
      </c>
      <c r="F68" s="91" t="s">
        <v>3288</v>
      </c>
      <c r="G68" s="91" t="s">
        <v>1056</v>
      </c>
      <c r="H68" s="91" t="s">
        <v>1750</v>
      </c>
      <c r="I68" s="92">
        <v>9</v>
      </c>
      <c r="J68" s="91" t="s">
        <v>8</v>
      </c>
      <c r="K68" s="91" t="s">
        <v>566</v>
      </c>
      <c r="L68" s="91" t="s">
        <v>3395</v>
      </c>
      <c r="M68" s="91" t="s">
        <v>5771</v>
      </c>
      <c r="N68" s="92">
        <v>20000</v>
      </c>
      <c r="O68" s="93"/>
      <c r="P68" s="92">
        <v>608</v>
      </c>
      <c r="Q68" s="92">
        <v>574</v>
      </c>
      <c r="R68" s="92">
        <v>14045.87</v>
      </c>
      <c r="S68" s="92">
        <v>5954.13</v>
      </c>
      <c r="T68" s="91" t="s">
        <v>5772</v>
      </c>
      <c r="U68" s="91" t="s">
        <v>3396</v>
      </c>
      <c r="V68" s="93"/>
      <c r="X68" s="93"/>
      <c r="Y68" s="92">
        <v>12838.87</v>
      </c>
      <c r="Z68" s="93"/>
      <c r="AA68" s="93"/>
      <c r="AB68" s="92">
        <v>25</v>
      </c>
      <c r="AD68" s="93"/>
      <c r="AF68" s="93"/>
    </row>
    <row r="69" spans="1:32">
      <c r="A69" s="91" t="s">
        <v>2476</v>
      </c>
      <c r="B69" s="91" t="s">
        <v>11</v>
      </c>
      <c r="C69" s="91" t="s">
        <v>2506</v>
      </c>
      <c r="D69" s="91" t="s">
        <v>3251</v>
      </c>
      <c r="E69" s="91" t="s">
        <v>3252</v>
      </c>
      <c r="F69" s="91" t="s">
        <v>3266</v>
      </c>
      <c r="G69" s="91" t="s">
        <v>1006</v>
      </c>
      <c r="H69" s="91" t="s">
        <v>1751</v>
      </c>
      <c r="I69" s="92">
        <v>10</v>
      </c>
      <c r="J69" s="91" t="s">
        <v>286</v>
      </c>
      <c r="K69" s="91" t="s">
        <v>282</v>
      </c>
      <c r="L69" s="91" t="s">
        <v>3397</v>
      </c>
      <c r="M69" s="91" t="s">
        <v>5771</v>
      </c>
      <c r="N69" s="92">
        <v>30000</v>
      </c>
      <c r="O69" s="93"/>
      <c r="P69" s="92">
        <v>912</v>
      </c>
      <c r="Q69" s="92">
        <v>861</v>
      </c>
      <c r="R69" s="92">
        <v>1798</v>
      </c>
      <c r="S69" s="92">
        <v>28202</v>
      </c>
      <c r="T69" s="91" t="s">
        <v>5772</v>
      </c>
      <c r="U69" s="91" t="s">
        <v>3398</v>
      </c>
      <c r="V69" s="93"/>
      <c r="X69" s="93"/>
      <c r="Y69" s="93"/>
      <c r="Z69" s="93"/>
      <c r="AA69" s="93"/>
      <c r="AB69" s="92">
        <v>25</v>
      </c>
      <c r="AD69" s="93"/>
      <c r="AF69" s="93"/>
    </row>
    <row r="70" spans="1:32">
      <c r="A70" s="91" t="s">
        <v>2476</v>
      </c>
      <c r="B70" s="91" t="s">
        <v>11</v>
      </c>
      <c r="C70" s="91" t="s">
        <v>2506</v>
      </c>
      <c r="D70" s="91" t="s">
        <v>3251</v>
      </c>
      <c r="E70" s="91" t="s">
        <v>3252</v>
      </c>
      <c r="F70" s="91" t="s">
        <v>3258</v>
      </c>
      <c r="G70" s="91" t="s">
        <v>1045</v>
      </c>
      <c r="H70" s="91" t="s">
        <v>1752</v>
      </c>
      <c r="I70" s="92">
        <v>29</v>
      </c>
      <c r="J70" s="91" t="s">
        <v>104</v>
      </c>
      <c r="K70" s="91" t="s">
        <v>930</v>
      </c>
      <c r="L70" s="91" t="s">
        <v>3399</v>
      </c>
      <c r="M70" s="91" t="s">
        <v>5771</v>
      </c>
      <c r="N70" s="92">
        <v>25000</v>
      </c>
      <c r="O70" s="93"/>
      <c r="P70" s="92">
        <v>760</v>
      </c>
      <c r="Q70" s="92">
        <v>717.5</v>
      </c>
      <c r="R70" s="92">
        <v>1502.5</v>
      </c>
      <c r="S70" s="92">
        <v>23497.5</v>
      </c>
      <c r="T70" s="91" t="s">
        <v>5772</v>
      </c>
      <c r="U70" s="91" t="s">
        <v>3400</v>
      </c>
      <c r="V70" s="93"/>
      <c r="X70" s="93"/>
      <c r="Y70" s="93"/>
      <c r="Z70" s="93"/>
      <c r="AA70" s="93"/>
      <c r="AB70" s="92">
        <v>25</v>
      </c>
      <c r="AD70" s="93"/>
      <c r="AF70" s="93"/>
    </row>
    <row r="71" spans="1:32">
      <c r="A71" s="91" t="s">
        <v>2476</v>
      </c>
      <c r="B71" s="91" t="s">
        <v>11</v>
      </c>
      <c r="C71" s="91" t="s">
        <v>2506</v>
      </c>
      <c r="D71" s="91" t="s">
        <v>3251</v>
      </c>
      <c r="E71" s="91" t="s">
        <v>3252</v>
      </c>
      <c r="F71" s="91" t="s">
        <v>3288</v>
      </c>
      <c r="G71" s="91" t="s">
        <v>283</v>
      </c>
      <c r="H71" s="91" t="s">
        <v>1753</v>
      </c>
      <c r="I71" s="92">
        <v>15</v>
      </c>
      <c r="J71" s="91" t="s">
        <v>284</v>
      </c>
      <c r="K71" s="91" t="s">
        <v>282</v>
      </c>
      <c r="L71" s="91" t="s">
        <v>3401</v>
      </c>
      <c r="M71" s="91" t="s">
        <v>5771</v>
      </c>
      <c r="N71" s="92">
        <v>40000</v>
      </c>
      <c r="O71" s="93"/>
      <c r="P71" s="92">
        <v>1216</v>
      </c>
      <c r="Q71" s="92">
        <v>1148</v>
      </c>
      <c r="R71" s="92">
        <v>2389</v>
      </c>
      <c r="S71" s="92">
        <v>37611</v>
      </c>
      <c r="T71" s="91" t="s">
        <v>5772</v>
      </c>
      <c r="U71" s="91" t="s">
        <v>3402</v>
      </c>
      <c r="V71" s="93"/>
      <c r="X71" s="93"/>
      <c r="Y71" s="93"/>
      <c r="Z71" s="93"/>
      <c r="AA71" s="93"/>
      <c r="AB71" s="92">
        <v>25</v>
      </c>
      <c r="AD71" s="93"/>
      <c r="AF71" s="93"/>
    </row>
    <row r="72" spans="1:32">
      <c r="A72" s="91" t="s">
        <v>2476</v>
      </c>
      <c r="B72" s="91" t="s">
        <v>11</v>
      </c>
      <c r="C72" s="91" t="s">
        <v>2506</v>
      </c>
      <c r="D72" s="91" t="s">
        <v>3251</v>
      </c>
      <c r="E72" s="91" t="s">
        <v>3252</v>
      </c>
      <c r="F72" s="91" t="s">
        <v>3273</v>
      </c>
      <c r="G72" s="91" t="s">
        <v>768</v>
      </c>
      <c r="H72" s="91" t="s">
        <v>1754</v>
      </c>
      <c r="I72" s="92">
        <v>423</v>
      </c>
      <c r="J72" s="91" t="s">
        <v>75</v>
      </c>
      <c r="K72" s="91" t="s">
        <v>765</v>
      </c>
      <c r="L72" s="91" t="s">
        <v>3403</v>
      </c>
      <c r="M72" s="91" t="s">
        <v>5771</v>
      </c>
      <c r="N72" s="92">
        <v>12320</v>
      </c>
      <c r="O72" s="93"/>
      <c r="P72" s="92">
        <v>374.53</v>
      </c>
      <c r="Q72" s="92">
        <v>353.58</v>
      </c>
      <c r="R72" s="92">
        <v>9509.41</v>
      </c>
      <c r="S72" s="92">
        <v>2810.59</v>
      </c>
      <c r="T72" s="91" t="s">
        <v>5772</v>
      </c>
      <c r="U72" s="91" t="s">
        <v>3404</v>
      </c>
      <c r="V72" s="93"/>
      <c r="X72" s="92">
        <v>300</v>
      </c>
      <c r="Y72" s="92">
        <v>8456.2999999999993</v>
      </c>
      <c r="Z72" s="93"/>
      <c r="AA72" s="93"/>
      <c r="AB72" s="92">
        <v>25</v>
      </c>
      <c r="AD72" s="93"/>
      <c r="AF72" s="93"/>
    </row>
    <row r="73" spans="1:32">
      <c r="A73" s="91" t="s">
        <v>2476</v>
      </c>
      <c r="B73" s="91" t="s">
        <v>11</v>
      </c>
      <c r="C73" s="91" t="s">
        <v>2506</v>
      </c>
      <c r="D73" s="91" t="s">
        <v>3251</v>
      </c>
      <c r="E73" s="91" t="s">
        <v>3252</v>
      </c>
      <c r="F73" s="91" t="s">
        <v>3261</v>
      </c>
      <c r="G73" s="91" t="s">
        <v>285</v>
      </c>
      <c r="H73" s="91" t="s">
        <v>1091</v>
      </c>
      <c r="I73" s="92">
        <v>10</v>
      </c>
      <c r="J73" s="91" t="s">
        <v>286</v>
      </c>
      <c r="K73" s="91" t="s">
        <v>282</v>
      </c>
      <c r="L73" s="91" t="s">
        <v>3405</v>
      </c>
      <c r="M73" s="91" t="s">
        <v>5771</v>
      </c>
      <c r="N73" s="92">
        <v>65000</v>
      </c>
      <c r="O73" s="92">
        <v>1732.57</v>
      </c>
      <c r="P73" s="92">
        <v>1976</v>
      </c>
      <c r="Q73" s="92">
        <v>1865.5</v>
      </c>
      <c r="R73" s="92">
        <v>9995.07</v>
      </c>
      <c r="S73" s="92">
        <v>55004.93</v>
      </c>
      <c r="T73" s="91" t="s">
        <v>5772</v>
      </c>
      <c r="U73" s="91" t="s">
        <v>3406</v>
      </c>
      <c r="V73" s="93"/>
      <c r="X73" s="92">
        <v>300</v>
      </c>
      <c r="Y73" s="92">
        <v>4046</v>
      </c>
      <c r="Z73" s="93"/>
      <c r="AA73" s="92">
        <v>50</v>
      </c>
      <c r="AB73" s="92">
        <v>25</v>
      </c>
      <c r="AD73" s="93"/>
      <c r="AF73" s="93"/>
    </row>
    <row r="74" spans="1:32">
      <c r="A74" s="91" t="s">
        <v>2476</v>
      </c>
      <c r="B74" s="91" t="s">
        <v>11</v>
      </c>
      <c r="C74" s="91" t="s">
        <v>2506</v>
      </c>
      <c r="D74" s="91" t="s">
        <v>3251</v>
      </c>
      <c r="E74" s="91" t="s">
        <v>3252</v>
      </c>
      <c r="F74" s="91" t="s">
        <v>3266</v>
      </c>
      <c r="G74" s="91" t="s">
        <v>1642</v>
      </c>
      <c r="H74" s="91" t="s">
        <v>1755</v>
      </c>
      <c r="I74" s="92">
        <v>138</v>
      </c>
      <c r="J74" s="91" t="s">
        <v>355</v>
      </c>
      <c r="K74" s="91" t="s">
        <v>181</v>
      </c>
      <c r="L74" s="91" t="s">
        <v>3407</v>
      </c>
      <c r="M74" s="91" t="s">
        <v>5771</v>
      </c>
      <c r="N74" s="92">
        <v>25000</v>
      </c>
      <c r="O74" s="93"/>
      <c r="P74" s="92">
        <v>760</v>
      </c>
      <c r="Q74" s="92">
        <v>717.5</v>
      </c>
      <c r="R74" s="92">
        <v>1502.5</v>
      </c>
      <c r="S74" s="92">
        <v>23497.5</v>
      </c>
      <c r="T74" s="91" t="s">
        <v>5772</v>
      </c>
      <c r="U74" s="91" t="s">
        <v>3408</v>
      </c>
      <c r="V74" s="93"/>
      <c r="X74" s="93"/>
      <c r="Y74" s="93"/>
      <c r="Z74" s="93"/>
      <c r="AA74" s="93"/>
      <c r="AB74" s="92">
        <v>25</v>
      </c>
      <c r="AD74" s="93"/>
      <c r="AF74" s="93"/>
    </row>
    <row r="75" spans="1:32">
      <c r="A75" s="91" t="s">
        <v>2476</v>
      </c>
      <c r="B75" s="91" t="s">
        <v>11</v>
      </c>
      <c r="C75" s="91" t="s">
        <v>2506</v>
      </c>
      <c r="D75" s="91" t="s">
        <v>3251</v>
      </c>
      <c r="E75" s="91" t="s">
        <v>3252</v>
      </c>
      <c r="F75" s="91" t="s">
        <v>3258</v>
      </c>
      <c r="G75" s="91" t="s">
        <v>1005</v>
      </c>
      <c r="H75" s="91" t="s">
        <v>1756</v>
      </c>
      <c r="I75" s="92">
        <v>138</v>
      </c>
      <c r="J75" s="91" t="s">
        <v>355</v>
      </c>
      <c r="K75" s="91" t="s">
        <v>846</v>
      </c>
      <c r="L75" s="91" t="s">
        <v>3409</v>
      </c>
      <c r="M75" s="91" t="s">
        <v>5771</v>
      </c>
      <c r="N75" s="92">
        <v>30000</v>
      </c>
      <c r="O75" s="93"/>
      <c r="P75" s="92">
        <v>912</v>
      </c>
      <c r="Q75" s="92">
        <v>861</v>
      </c>
      <c r="R75" s="92">
        <v>1798</v>
      </c>
      <c r="S75" s="92">
        <v>28202</v>
      </c>
      <c r="T75" s="91" t="s">
        <v>5772</v>
      </c>
      <c r="U75" s="91" t="s">
        <v>3410</v>
      </c>
      <c r="V75" s="93"/>
      <c r="X75" s="93"/>
      <c r="Y75" s="93"/>
      <c r="Z75" s="93"/>
      <c r="AA75" s="93"/>
      <c r="AB75" s="92">
        <v>25</v>
      </c>
      <c r="AD75" s="93"/>
      <c r="AF75" s="93"/>
    </row>
    <row r="76" spans="1:32">
      <c r="A76" s="91" t="s">
        <v>2476</v>
      </c>
      <c r="B76" s="91" t="s">
        <v>11</v>
      </c>
      <c r="C76" s="91" t="s">
        <v>2506</v>
      </c>
      <c r="D76" s="91" t="s">
        <v>3251</v>
      </c>
      <c r="E76" s="91" t="s">
        <v>3252</v>
      </c>
      <c r="F76" s="91" t="s">
        <v>3315</v>
      </c>
      <c r="G76" s="91" t="s">
        <v>150</v>
      </c>
      <c r="H76" s="91" t="s">
        <v>1092</v>
      </c>
      <c r="I76" s="92">
        <v>901</v>
      </c>
      <c r="J76" s="91" t="s">
        <v>10</v>
      </c>
      <c r="K76" s="91" t="s">
        <v>312</v>
      </c>
      <c r="L76" s="91" t="s">
        <v>3411</v>
      </c>
      <c r="M76" s="91" t="s">
        <v>5771</v>
      </c>
      <c r="N76" s="92">
        <v>35000</v>
      </c>
      <c r="O76" s="93"/>
      <c r="P76" s="92">
        <v>1064</v>
      </c>
      <c r="Q76" s="92">
        <v>1004.5</v>
      </c>
      <c r="R76" s="92">
        <v>3689.5</v>
      </c>
      <c r="S76" s="92">
        <v>31310.5</v>
      </c>
      <c r="T76" s="91" t="s">
        <v>5772</v>
      </c>
      <c r="U76" s="91" t="s">
        <v>3412</v>
      </c>
      <c r="V76" s="93"/>
      <c r="X76" s="92">
        <v>400</v>
      </c>
      <c r="Y76" s="92">
        <v>1096</v>
      </c>
      <c r="Z76" s="93"/>
      <c r="AA76" s="92">
        <v>100</v>
      </c>
      <c r="AB76" s="92">
        <v>25</v>
      </c>
      <c r="AD76" s="93"/>
      <c r="AF76" s="93"/>
    </row>
    <row r="77" spans="1:32">
      <c r="A77" s="91" t="s">
        <v>2476</v>
      </c>
      <c r="B77" s="91" t="s">
        <v>11</v>
      </c>
      <c r="C77" s="91" t="s">
        <v>2506</v>
      </c>
      <c r="D77" s="91" t="s">
        <v>3251</v>
      </c>
      <c r="E77" s="91" t="s">
        <v>3252</v>
      </c>
      <c r="F77" s="91" t="s">
        <v>3315</v>
      </c>
      <c r="G77" s="91" t="s">
        <v>769</v>
      </c>
      <c r="H77" s="91" t="s">
        <v>1757</v>
      </c>
      <c r="I77" s="92">
        <v>124</v>
      </c>
      <c r="J77" s="91" t="s">
        <v>770</v>
      </c>
      <c r="K77" s="91" t="s">
        <v>765</v>
      </c>
      <c r="L77" s="91" t="s">
        <v>3413</v>
      </c>
      <c r="M77" s="91" t="s">
        <v>5771</v>
      </c>
      <c r="N77" s="92">
        <v>10000</v>
      </c>
      <c r="O77" s="93"/>
      <c r="P77" s="92">
        <v>304</v>
      </c>
      <c r="Q77" s="92">
        <v>287</v>
      </c>
      <c r="R77" s="92">
        <v>616</v>
      </c>
      <c r="S77" s="92">
        <v>9384</v>
      </c>
      <c r="T77" s="91" t="s">
        <v>5772</v>
      </c>
      <c r="U77" s="91" t="s">
        <v>3414</v>
      </c>
      <c r="V77" s="93"/>
      <c r="X77" s="93"/>
      <c r="Y77" s="93"/>
      <c r="Z77" s="93"/>
      <c r="AA77" s="93"/>
      <c r="AB77" s="92">
        <v>25</v>
      </c>
      <c r="AD77" s="93"/>
      <c r="AF77" s="93"/>
    </row>
    <row r="78" spans="1:32">
      <c r="A78" s="91" t="s">
        <v>2476</v>
      </c>
      <c r="B78" s="91" t="s">
        <v>11</v>
      </c>
      <c r="C78" s="91" t="s">
        <v>2506</v>
      </c>
      <c r="D78" s="91" t="s">
        <v>3251</v>
      </c>
      <c r="E78" s="91" t="s">
        <v>3252</v>
      </c>
      <c r="F78" s="91" t="s">
        <v>3266</v>
      </c>
      <c r="G78" s="91" t="s">
        <v>1691</v>
      </c>
      <c r="H78" s="91" t="s">
        <v>1758</v>
      </c>
      <c r="I78" s="92">
        <v>58</v>
      </c>
      <c r="J78" s="91" t="s">
        <v>32</v>
      </c>
      <c r="K78" s="91" t="s">
        <v>848</v>
      </c>
      <c r="L78" s="91" t="s">
        <v>3415</v>
      </c>
      <c r="M78" s="91" t="s">
        <v>5771</v>
      </c>
      <c r="N78" s="92">
        <v>50000</v>
      </c>
      <c r="O78" s="93"/>
      <c r="P78" s="92">
        <v>1520</v>
      </c>
      <c r="Q78" s="92">
        <v>1435</v>
      </c>
      <c r="R78" s="92">
        <v>2980</v>
      </c>
      <c r="S78" s="92">
        <v>47020</v>
      </c>
      <c r="T78" s="91" t="s">
        <v>5772</v>
      </c>
      <c r="U78" s="91" t="s">
        <v>3416</v>
      </c>
      <c r="V78" s="93"/>
      <c r="X78" s="93"/>
      <c r="Y78" s="93"/>
      <c r="Z78" s="93"/>
      <c r="AA78" s="93"/>
      <c r="AB78" s="92">
        <v>25</v>
      </c>
      <c r="AD78" s="93"/>
      <c r="AF78" s="93"/>
    </row>
    <row r="79" spans="1:32">
      <c r="A79" s="91" t="s">
        <v>2476</v>
      </c>
      <c r="B79" s="91" t="s">
        <v>11</v>
      </c>
      <c r="C79" s="91" t="s">
        <v>2506</v>
      </c>
      <c r="D79" s="91" t="s">
        <v>3251</v>
      </c>
      <c r="E79" s="91" t="s">
        <v>3252</v>
      </c>
      <c r="F79" s="91" t="s">
        <v>3266</v>
      </c>
      <c r="G79" s="91" t="s">
        <v>2732</v>
      </c>
      <c r="H79" s="91" t="s">
        <v>2733</v>
      </c>
      <c r="I79" s="92">
        <v>901</v>
      </c>
      <c r="J79" s="91" t="s">
        <v>10</v>
      </c>
      <c r="K79" s="91" t="s">
        <v>331</v>
      </c>
      <c r="L79" s="91" t="s">
        <v>3417</v>
      </c>
      <c r="M79" s="91" t="s">
        <v>5771</v>
      </c>
      <c r="N79" s="92">
        <v>35000</v>
      </c>
      <c r="O79" s="93"/>
      <c r="P79" s="92">
        <v>1064</v>
      </c>
      <c r="Q79" s="92">
        <v>1004.5</v>
      </c>
      <c r="R79" s="92">
        <v>2093.5</v>
      </c>
      <c r="S79" s="92">
        <v>32906.5</v>
      </c>
      <c r="T79" s="91" t="s">
        <v>5772</v>
      </c>
      <c r="U79" s="91" t="s">
        <v>3418</v>
      </c>
      <c r="V79" s="93"/>
      <c r="X79" s="93"/>
      <c r="Y79" s="93"/>
      <c r="Z79" s="93"/>
      <c r="AA79" s="93"/>
      <c r="AB79" s="92">
        <v>25</v>
      </c>
      <c r="AD79" s="93"/>
      <c r="AF79" s="93"/>
    </row>
    <row r="80" spans="1:32">
      <c r="A80" s="91" t="s">
        <v>2476</v>
      </c>
      <c r="B80" s="91" t="s">
        <v>11</v>
      </c>
      <c r="C80" s="91" t="s">
        <v>2506</v>
      </c>
      <c r="D80" s="91" t="s">
        <v>3251</v>
      </c>
      <c r="E80" s="91" t="s">
        <v>3252</v>
      </c>
      <c r="F80" s="91" t="s">
        <v>3288</v>
      </c>
      <c r="G80" s="91" t="s">
        <v>1004</v>
      </c>
      <c r="H80" s="91" t="s">
        <v>1759</v>
      </c>
      <c r="I80" s="92">
        <v>901</v>
      </c>
      <c r="J80" s="91" t="s">
        <v>10</v>
      </c>
      <c r="K80" s="91" t="s">
        <v>559</v>
      </c>
      <c r="L80" s="91" t="s">
        <v>3419</v>
      </c>
      <c r="M80" s="91" t="s">
        <v>5771</v>
      </c>
      <c r="N80" s="92">
        <v>24000</v>
      </c>
      <c r="O80" s="93"/>
      <c r="P80" s="92">
        <v>729.6</v>
      </c>
      <c r="Q80" s="92">
        <v>688.8</v>
      </c>
      <c r="R80" s="92">
        <v>9881.68</v>
      </c>
      <c r="S80" s="92">
        <v>14118.32</v>
      </c>
      <c r="T80" s="91" t="s">
        <v>5772</v>
      </c>
      <c r="U80" s="91" t="s">
        <v>3420</v>
      </c>
      <c r="V80" s="93"/>
      <c r="X80" s="93"/>
      <c r="Y80" s="92">
        <v>8438.2800000000007</v>
      </c>
      <c r="Z80" s="93"/>
      <c r="AA80" s="93"/>
      <c r="AB80" s="92">
        <v>25</v>
      </c>
      <c r="AD80" s="93"/>
      <c r="AF80" s="93"/>
    </row>
    <row r="81" spans="1:32">
      <c r="A81" s="91" t="s">
        <v>2476</v>
      </c>
      <c r="B81" s="91" t="s">
        <v>11</v>
      </c>
      <c r="C81" s="91" t="s">
        <v>2506</v>
      </c>
      <c r="D81" s="91" t="s">
        <v>3251</v>
      </c>
      <c r="E81" s="91" t="s">
        <v>3252</v>
      </c>
      <c r="F81" s="91" t="s">
        <v>3288</v>
      </c>
      <c r="G81" s="91" t="s">
        <v>287</v>
      </c>
      <c r="H81" s="91" t="s">
        <v>1760</v>
      </c>
      <c r="I81" s="92">
        <v>69</v>
      </c>
      <c r="J81" s="91" t="s">
        <v>288</v>
      </c>
      <c r="K81" s="91" t="s">
        <v>282</v>
      </c>
      <c r="L81" s="91" t="s">
        <v>3421</v>
      </c>
      <c r="M81" s="91" t="s">
        <v>5771</v>
      </c>
      <c r="N81" s="92">
        <v>31500</v>
      </c>
      <c r="O81" s="93"/>
      <c r="P81" s="92">
        <v>957.6</v>
      </c>
      <c r="Q81" s="92">
        <v>904.05</v>
      </c>
      <c r="R81" s="92">
        <v>1936.65</v>
      </c>
      <c r="S81" s="92">
        <v>29563.35</v>
      </c>
      <c r="T81" s="91" t="s">
        <v>5772</v>
      </c>
      <c r="U81" s="91" t="s">
        <v>3422</v>
      </c>
      <c r="V81" s="93"/>
      <c r="X81" s="93"/>
      <c r="Y81" s="93"/>
      <c r="Z81" s="93"/>
      <c r="AA81" s="92">
        <v>50</v>
      </c>
      <c r="AB81" s="92">
        <v>25</v>
      </c>
      <c r="AD81" s="93"/>
      <c r="AF81" s="93"/>
    </row>
    <row r="82" spans="1:32">
      <c r="A82" s="91" t="s">
        <v>2476</v>
      </c>
      <c r="B82" s="91" t="s">
        <v>11</v>
      </c>
      <c r="C82" s="91" t="s">
        <v>2506</v>
      </c>
      <c r="D82" s="91" t="s">
        <v>3251</v>
      </c>
      <c r="E82" s="91" t="s">
        <v>3252</v>
      </c>
      <c r="F82" s="91" t="s">
        <v>3315</v>
      </c>
      <c r="G82" s="91" t="s">
        <v>315</v>
      </c>
      <c r="H82" s="91" t="s">
        <v>1094</v>
      </c>
      <c r="I82" s="92">
        <v>1609</v>
      </c>
      <c r="J82" s="91" t="s">
        <v>3423</v>
      </c>
      <c r="K82" s="91" t="s">
        <v>809</v>
      </c>
      <c r="L82" s="91" t="s">
        <v>3424</v>
      </c>
      <c r="M82" s="91" t="s">
        <v>5771</v>
      </c>
      <c r="N82" s="92">
        <v>65000</v>
      </c>
      <c r="O82" s="93"/>
      <c r="P82" s="92">
        <v>1976</v>
      </c>
      <c r="Q82" s="92">
        <v>1865.5</v>
      </c>
      <c r="R82" s="92">
        <v>5966.5</v>
      </c>
      <c r="S82" s="92">
        <v>59033.5</v>
      </c>
      <c r="T82" s="91" t="s">
        <v>5772</v>
      </c>
      <c r="U82" s="91" t="s">
        <v>3425</v>
      </c>
      <c r="V82" s="93"/>
      <c r="X82" s="92">
        <v>2000</v>
      </c>
      <c r="Y82" s="93"/>
      <c r="Z82" s="93"/>
      <c r="AA82" s="92">
        <v>100</v>
      </c>
      <c r="AB82" s="92">
        <v>25</v>
      </c>
      <c r="AD82" s="93"/>
      <c r="AF82" s="93"/>
    </row>
    <row r="83" spans="1:32">
      <c r="A83" s="91" t="s">
        <v>2476</v>
      </c>
      <c r="B83" s="91" t="s">
        <v>11</v>
      </c>
      <c r="C83" s="91" t="s">
        <v>2506</v>
      </c>
      <c r="D83" s="91" t="s">
        <v>3251</v>
      </c>
      <c r="E83" s="91" t="s">
        <v>3252</v>
      </c>
      <c r="F83" s="91" t="s">
        <v>3273</v>
      </c>
      <c r="G83" s="91" t="s">
        <v>213</v>
      </c>
      <c r="H83" s="91" t="s">
        <v>1095</v>
      </c>
      <c r="I83" s="92">
        <v>901</v>
      </c>
      <c r="J83" s="91" t="s">
        <v>10</v>
      </c>
      <c r="K83" s="91" t="s">
        <v>1682</v>
      </c>
      <c r="L83" s="91" t="s">
        <v>3426</v>
      </c>
      <c r="M83" s="91" t="s">
        <v>5771</v>
      </c>
      <c r="N83" s="92">
        <v>35000</v>
      </c>
      <c r="O83" s="93"/>
      <c r="P83" s="92">
        <v>1064</v>
      </c>
      <c r="Q83" s="92">
        <v>1004.5</v>
      </c>
      <c r="R83" s="92">
        <v>11093.41</v>
      </c>
      <c r="S83" s="92">
        <v>23906.59</v>
      </c>
      <c r="T83" s="91" t="s">
        <v>5772</v>
      </c>
      <c r="U83" s="91" t="s">
        <v>3427</v>
      </c>
      <c r="V83" s="93"/>
      <c r="X83" s="92">
        <v>600</v>
      </c>
      <c r="Y83" s="92">
        <v>6772.46</v>
      </c>
      <c r="Z83" s="93"/>
      <c r="AA83" s="92">
        <v>50</v>
      </c>
      <c r="AB83" s="92">
        <v>25</v>
      </c>
      <c r="AD83" s="93"/>
      <c r="AF83" s="105">
        <v>1577.45</v>
      </c>
    </row>
    <row r="84" spans="1:32">
      <c r="A84" s="91" t="s">
        <v>2476</v>
      </c>
      <c r="B84" s="91" t="s">
        <v>11</v>
      </c>
      <c r="C84" s="91" t="s">
        <v>2506</v>
      </c>
      <c r="D84" s="91" t="s">
        <v>3251</v>
      </c>
      <c r="E84" s="91" t="s">
        <v>3252</v>
      </c>
      <c r="F84" s="91" t="s">
        <v>3361</v>
      </c>
      <c r="G84" s="91" t="s">
        <v>195</v>
      </c>
      <c r="H84" s="91" t="s">
        <v>1761</v>
      </c>
      <c r="I84" s="92">
        <v>660</v>
      </c>
      <c r="J84" s="91" t="s">
        <v>90</v>
      </c>
      <c r="K84" s="91" t="s">
        <v>189</v>
      </c>
      <c r="L84" s="91" t="s">
        <v>3428</v>
      </c>
      <c r="M84" s="91" t="s">
        <v>5771</v>
      </c>
      <c r="N84" s="92">
        <v>16500</v>
      </c>
      <c r="O84" s="93"/>
      <c r="P84" s="92">
        <v>501.6</v>
      </c>
      <c r="Q84" s="92">
        <v>473.55</v>
      </c>
      <c r="R84" s="92">
        <v>9584.41</v>
      </c>
      <c r="S84" s="92">
        <v>6915.59</v>
      </c>
      <c r="T84" s="91" t="s">
        <v>5772</v>
      </c>
      <c r="U84" s="91" t="s">
        <v>3429</v>
      </c>
      <c r="V84" s="93"/>
      <c r="X84" s="93"/>
      <c r="Y84" s="92">
        <v>8584.26</v>
      </c>
      <c r="Z84" s="93"/>
      <c r="AA84" s="93"/>
      <c r="AB84" s="92">
        <v>25</v>
      </c>
      <c r="AD84" s="93"/>
      <c r="AF84" s="93"/>
    </row>
    <row r="85" spans="1:32">
      <c r="A85" s="91" t="s">
        <v>2476</v>
      </c>
      <c r="B85" s="91" t="s">
        <v>11</v>
      </c>
      <c r="C85" s="91" t="s">
        <v>2506</v>
      </c>
      <c r="D85" s="91" t="s">
        <v>3251</v>
      </c>
      <c r="E85" s="91" t="s">
        <v>3252</v>
      </c>
      <c r="F85" s="91" t="s">
        <v>3261</v>
      </c>
      <c r="G85" s="91" t="s">
        <v>544</v>
      </c>
      <c r="H85" s="91" t="s">
        <v>1762</v>
      </c>
      <c r="I85" s="92">
        <v>1162</v>
      </c>
      <c r="J85" s="91" t="s">
        <v>545</v>
      </c>
      <c r="K85" s="91" t="s">
        <v>189</v>
      </c>
      <c r="L85" s="91" t="s">
        <v>3430</v>
      </c>
      <c r="M85" s="91" t="s">
        <v>5771</v>
      </c>
      <c r="N85" s="92">
        <v>29337</v>
      </c>
      <c r="O85" s="93"/>
      <c r="P85" s="92">
        <v>891.84</v>
      </c>
      <c r="Q85" s="92">
        <v>841.97</v>
      </c>
      <c r="R85" s="92">
        <v>22824.07</v>
      </c>
      <c r="S85" s="92">
        <v>6512.93</v>
      </c>
      <c r="T85" s="91" t="s">
        <v>5772</v>
      </c>
      <c r="U85" s="91" t="s">
        <v>3431</v>
      </c>
      <c r="V85" s="93"/>
      <c r="X85" s="93"/>
      <c r="Y85" s="92">
        <v>21015.26</v>
      </c>
      <c r="Z85" s="93"/>
      <c r="AA85" s="92">
        <v>50</v>
      </c>
      <c r="AB85" s="92">
        <v>25</v>
      </c>
      <c r="AD85" s="93"/>
      <c r="AF85" s="93"/>
    </row>
    <row r="86" spans="1:32">
      <c r="A86" s="91" t="s">
        <v>2476</v>
      </c>
      <c r="B86" s="91" t="s">
        <v>11</v>
      </c>
      <c r="C86" s="91" t="s">
        <v>2506</v>
      </c>
      <c r="D86" s="91" t="s">
        <v>3251</v>
      </c>
      <c r="E86" s="91" t="s">
        <v>3252</v>
      </c>
      <c r="F86" s="91" t="s">
        <v>3266</v>
      </c>
      <c r="G86" s="91" t="s">
        <v>952</v>
      </c>
      <c r="H86" s="91" t="s">
        <v>1763</v>
      </c>
      <c r="I86" s="92">
        <v>138</v>
      </c>
      <c r="J86" s="91" t="s">
        <v>355</v>
      </c>
      <c r="K86" s="91" t="s">
        <v>542</v>
      </c>
      <c r="L86" s="91" t="s">
        <v>3432</v>
      </c>
      <c r="M86" s="91" t="s">
        <v>5771</v>
      </c>
      <c r="N86" s="92">
        <v>31500</v>
      </c>
      <c r="O86" s="93"/>
      <c r="P86" s="92">
        <v>957.6</v>
      </c>
      <c r="Q86" s="92">
        <v>904.05</v>
      </c>
      <c r="R86" s="92">
        <v>1886.65</v>
      </c>
      <c r="S86" s="92">
        <v>29613.35</v>
      </c>
      <c r="T86" s="91" t="s">
        <v>5772</v>
      </c>
      <c r="U86" s="91" t="s">
        <v>3433</v>
      </c>
      <c r="V86" s="93"/>
      <c r="X86" s="93"/>
      <c r="Y86" s="93"/>
      <c r="Z86" s="93"/>
      <c r="AA86" s="93"/>
      <c r="AB86" s="92">
        <v>25</v>
      </c>
      <c r="AD86" s="93"/>
      <c r="AF86" s="93"/>
    </row>
    <row r="87" spans="1:32">
      <c r="A87" s="91" t="s">
        <v>2476</v>
      </c>
      <c r="B87" s="91" t="s">
        <v>11</v>
      </c>
      <c r="C87" s="91" t="s">
        <v>2506</v>
      </c>
      <c r="D87" s="91" t="s">
        <v>3251</v>
      </c>
      <c r="E87" s="91" t="s">
        <v>3252</v>
      </c>
      <c r="F87" s="91" t="s">
        <v>3266</v>
      </c>
      <c r="G87" s="91" t="s">
        <v>3434</v>
      </c>
      <c r="H87" s="91" t="s">
        <v>3435</v>
      </c>
      <c r="I87" s="92">
        <v>138</v>
      </c>
      <c r="J87" s="91" t="s">
        <v>355</v>
      </c>
      <c r="K87" s="91" t="s">
        <v>846</v>
      </c>
      <c r="L87" s="91" t="s">
        <v>3436</v>
      </c>
      <c r="M87" s="91" t="s">
        <v>5771</v>
      </c>
      <c r="N87" s="92">
        <v>25000</v>
      </c>
      <c r="O87" s="93"/>
      <c r="P87" s="92">
        <v>760</v>
      </c>
      <c r="Q87" s="92">
        <v>717.5</v>
      </c>
      <c r="R87" s="92">
        <v>1502.5</v>
      </c>
      <c r="S87" s="92">
        <v>23497.5</v>
      </c>
      <c r="T87" s="91" t="s">
        <v>5772</v>
      </c>
      <c r="U87" s="91" t="s">
        <v>3437</v>
      </c>
      <c r="V87" s="93"/>
      <c r="X87" s="93"/>
      <c r="Y87" s="93"/>
      <c r="Z87" s="93"/>
      <c r="AA87" s="93"/>
      <c r="AB87" s="92">
        <v>25</v>
      </c>
      <c r="AD87" s="93"/>
      <c r="AF87" s="93"/>
    </row>
    <row r="88" spans="1:32">
      <c r="A88" s="91" t="s">
        <v>2476</v>
      </c>
      <c r="B88" s="91" t="s">
        <v>11</v>
      </c>
      <c r="C88" s="91" t="s">
        <v>2506</v>
      </c>
      <c r="D88" s="91" t="s">
        <v>3251</v>
      </c>
      <c r="E88" s="91" t="s">
        <v>3252</v>
      </c>
      <c r="F88" s="91" t="s">
        <v>3266</v>
      </c>
      <c r="G88" s="91" t="s">
        <v>888</v>
      </c>
      <c r="H88" s="91" t="s">
        <v>1764</v>
      </c>
      <c r="I88" s="92">
        <v>72</v>
      </c>
      <c r="J88" s="91" t="s">
        <v>889</v>
      </c>
      <c r="K88" s="91" t="s">
        <v>250</v>
      </c>
      <c r="L88" s="91" t="s">
        <v>3438</v>
      </c>
      <c r="M88" s="91" t="s">
        <v>5771</v>
      </c>
      <c r="N88" s="92">
        <v>60000</v>
      </c>
      <c r="O88" s="92">
        <v>1276.8900000000001</v>
      </c>
      <c r="P88" s="92">
        <v>1824</v>
      </c>
      <c r="Q88" s="92">
        <v>1722</v>
      </c>
      <c r="R88" s="92">
        <v>10061.549999999999</v>
      </c>
      <c r="S88" s="92">
        <v>49938.45</v>
      </c>
      <c r="T88" s="91" t="s">
        <v>5772</v>
      </c>
      <c r="U88" s="91" t="s">
        <v>3439</v>
      </c>
      <c r="V88" s="93"/>
      <c r="X88" s="93"/>
      <c r="Y88" s="92">
        <v>5213.66</v>
      </c>
      <c r="Z88" s="93"/>
      <c r="AA88" s="93"/>
      <c r="AB88" s="92">
        <v>25</v>
      </c>
      <c r="AD88" s="93"/>
      <c r="AF88" s="93"/>
    </row>
    <row r="89" spans="1:32">
      <c r="A89" s="91" t="s">
        <v>2476</v>
      </c>
      <c r="B89" s="91" t="s">
        <v>11</v>
      </c>
      <c r="C89" s="91" t="s">
        <v>2506</v>
      </c>
      <c r="D89" s="91" t="s">
        <v>3251</v>
      </c>
      <c r="E89" s="91" t="s">
        <v>3252</v>
      </c>
      <c r="F89" s="91" t="s">
        <v>3266</v>
      </c>
      <c r="G89" s="91" t="s">
        <v>1039</v>
      </c>
      <c r="H89" s="91" t="s">
        <v>1765</v>
      </c>
      <c r="I89" s="92">
        <v>11</v>
      </c>
      <c r="J89" s="91" t="s">
        <v>127</v>
      </c>
      <c r="K89" s="91" t="s">
        <v>930</v>
      </c>
      <c r="L89" s="91" t="s">
        <v>3440</v>
      </c>
      <c r="M89" s="91" t="s">
        <v>5771</v>
      </c>
      <c r="N89" s="92">
        <v>15000</v>
      </c>
      <c r="O89" s="93"/>
      <c r="P89" s="92">
        <v>456</v>
      </c>
      <c r="Q89" s="92">
        <v>430.5</v>
      </c>
      <c r="R89" s="92">
        <v>2957.5</v>
      </c>
      <c r="S89" s="92">
        <v>12042.5</v>
      </c>
      <c r="T89" s="91" t="s">
        <v>5772</v>
      </c>
      <c r="U89" s="91" t="s">
        <v>3441</v>
      </c>
      <c r="V89" s="93"/>
      <c r="X89" s="93"/>
      <c r="Y89" s="92">
        <v>2046</v>
      </c>
      <c r="Z89" s="93"/>
      <c r="AA89" s="93"/>
      <c r="AB89" s="92">
        <v>25</v>
      </c>
      <c r="AD89" s="93"/>
      <c r="AF89" s="93"/>
    </row>
    <row r="90" spans="1:32">
      <c r="A90" s="91" t="s">
        <v>2476</v>
      </c>
      <c r="B90" s="91" t="s">
        <v>11</v>
      </c>
      <c r="C90" s="91" t="s">
        <v>2506</v>
      </c>
      <c r="D90" s="91" t="s">
        <v>3251</v>
      </c>
      <c r="E90" s="91" t="s">
        <v>3252</v>
      </c>
      <c r="F90" s="91" t="s">
        <v>3261</v>
      </c>
      <c r="G90" s="91" t="s">
        <v>933</v>
      </c>
      <c r="H90" s="91" t="s">
        <v>1766</v>
      </c>
      <c r="I90" s="92">
        <v>1137</v>
      </c>
      <c r="J90" s="91" t="s">
        <v>192</v>
      </c>
      <c r="K90" s="91" t="s">
        <v>302</v>
      </c>
      <c r="L90" s="91" t="s">
        <v>3442</v>
      </c>
      <c r="M90" s="91" t="s">
        <v>5771</v>
      </c>
      <c r="N90" s="92">
        <v>26250</v>
      </c>
      <c r="O90" s="93"/>
      <c r="P90" s="92">
        <v>798</v>
      </c>
      <c r="Q90" s="92">
        <v>753.38</v>
      </c>
      <c r="R90" s="92">
        <v>1576.38</v>
      </c>
      <c r="S90" s="92">
        <v>24673.62</v>
      </c>
      <c r="T90" s="91" t="s">
        <v>5772</v>
      </c>
      <c r="U90" s="91" t="s">
        <v>3443</v>
      </c>
      <c r="V90" s="93"/>
      <c r="X90" s="93"/>
      <c r="Y90" s="93"/>
      <c r="Z90" s="93"/>
      <c r="AA90" s="93"/>
      <c r="AB90" s="92">
        <v>25</v>
      </c>
      <c r="AD90" s="93"/>
      <c r="AF90" s="93"/>
    </row>
    <row r="91" spans="1:32">
      <c r="A91" s="91" t="s">
        <v>2476</v>
      </c>
      <c r="B91" s="91" t="s">
        <v>11</v>
      </c>
      <c r="C91" s="91" t="s">
        <v>2506</v>
      </c>
      <c r="D91" s="91" t="s">
        <v>3251</v>
      </c>
      <c r="E91" s="91" t="s">
        <v>3252</v>
      </c>
      <c r="F91" s="91" t="s">
        <v>3288</v>
      </c>
      <c r="G91" s="91" t="s">
        <v>847</v>
      </c>
      <c r="H91" s="91" t="s">
        <v>1767</v>
      </c>
      <c r="I91" s="92">
        <v>58</v>
      </c>
      <c r="J91" s="91" t="s">
        <v>32</v>
      </c>
      <c r="K91" s="91" t="s">
        <v>765</v>
      </c>
      <c r="L91" s="91" t="s">
        <v>3444</v>
      </c>
      <c r="M91" s="91" t="s">
        <v>5771</v>
      </c>
      <c r="N91" s="92">
        <v>50000</v>
      </c>
      <c r="O91" s="93"/>
      <c r="P91" s="92">
        <v>1520</v>
      </c>
      <c r="Q91" s="92">
        <v>1435</v>
      </c>
      <c r="R91" s="92">
        <v>6734.9</v>
      </c>
      <c r="S91" s="92">
        <v>43265.1</v>
      </c>
      <c r="T91" s="91" t="s">
        <v>5772</v>
      </c>
      <c r="U91" s="91" t="s">
        <v>3445</v>
      </c>
      <c r="V91" s="93"/>
      <c r="X91" s="92">
        <v>600</v>
      </c>
      <c r="Y91" s="93"/>
      <c r="Z91" s="93"/>
      <c r="AA91" s="93"/>
      <c r="AB91" s="92">
        <v>25</v>
      </c>
      <c r="AD91" s="93"/>
      <c r="AF91" s="105">
        <v>3154.9</v>
      </c>
    </row>
    <row r="92" spans="1:32">
      <c r="A92" s="91" t="s">
        <v>2476</v>
      </c>
      <c r="B92" s="91" t="s">
        <v>11</v>
      </c>
      <c r="C92" s="91" t="s">
        <v>2506</v>
      </c>
      <c r="D92" s="91" t="s">
        <v>3251</v>
      </c>
      <c r="E92" s="91" t="s">
        <v>3252</v>
      </c>
      <c r="F92" s="91" t="s">
        <v>3258</v>
      </c>
      <c r="G92" s="91" t="s">
        <v>3174</v>
      </c>
      <c r="H92" s="91" t="s">
        <v>3175</v>
      </c>
      <c r="I92" s="92">
        <v>15</v>
      </c>
      <c r="J92" s="91" t="s">
        <v>214</v>
      </c>
      <c r="K92" s="91" t="s">
        <v>1682</v>
      </c>
      <c r="L92" s="91" t="s">
        <v>3446</v>
      </c>
      <c r="M92" s="91" t="s">
        <v>5771</v>
      </c>
      <c r="N92" s="92">
        <v>22000</v>
      </c>
      <c r="O92" s="93"/>
      <c r="P92" s="92">
        <v>668.8</v>
      </c>
      <c r="Q92" s="92">
        <v>631.4</v>
      </c>
      <c r="R92" s="92">
        <v>1325.2</v>
      </c>
      <c r="S92" s="92">
        <v>20674.8</v>
      </c>
      <c r="T92" s="91" t="s">
        <v>5772</v>
      </c>
      <c r="U92" s="91" t="s">
        <v>3447</v>
      </c>
      <c r="V92" s="93"/>
      <c r="X92" s="93"/>
      <c r="Y92" s="93"/>
      <c r="Z92" s="93"/>
      <c r="AA92" s="93"/>
      <c r="AB92" s="92">
        <v>25</v>
      </c>
      <c r="AD92" s="93"/>
      <c r="AF92" s="93"/>
    </row>
    <row r="93" spans="1:32">
      <c r="A93" s="91" t="s">
        <v>2476</v>
      </c>
      <c r="B93" s="91" t="s">
        <v>11</v>
      </c>
      <c r="C93" s="91" t="s">
        <v>2506</v>
      </c>
      <c r="D93" s="91" t="s">
        <v>3251</v>
      </c>
      <c r="E93" s="91" t="s">
        <v>3252</v>
      </c>
      <c r="F93" s="91" t="s">
        <v>3266</v>
      </c>
      <c r="G93" s="91" t="s">
        <v>3176</v>
      </c>
      <c r="H93" s="91" t="s">
        <v>3177</v>
      </c>
      <c r="I93" s="92">
        <v>901</v>
      </c>
      <c r="J93" s="91" t="s">
        <v>10</v>
      </c>
      <c r="K93" s="91" t="s">
        <v>581</v>
      </c>
      <c r="L93" s="91" t="s">
        <v>3448</v>
      </c>
      <c r="M93" s="91" t="s">
        <v>5771</v>
      </c>
      <c r="N93" s="92">
        <v>35000</v>
      </c>
      <c r="O93" s="93"/>
      <c r="P93" s="92">
        <v>1064</v>
      </c>
      <c r="Q93" s="92">
        <v>1004.5</v>
      </c>
      <c r="R93" s="92">
        <v>4139.5</v>
      </c>
      <c r="S93" s="92">
        <v>30860.5</v>
      </c>
      <c r="T93" s="91" t="s">
        <v>5772</v>
      </c>
      <c r="U93" s="91" t="s">
        <v>3449</v>
      </c>
      <c r="V93" s="93"/>
      <c r="X93" s="93"/>
      <c r="Y93" s="92">
        <v>2046</v>
      </c>
      <c r="Z93" s="93"/>
      <c r="AA93" s="93"/>
      <c r="AB93" s="92">
        <v>25</v>
      </c>
      <c r="AD93" s="93"/>
      <c r="AF93" s="93"/>
    </row>
    <row r="94" spans="1:32">
      <c r="A94" s="91" t="s">
        <v>2476</v>
      </c>
      <c r="B94" s="91" t="s">
        <v>11</v>
      </c>
      <c r="C94" s="91" t="s">
        <v>2506</v>
      </c>
      <c r="D94" s="91" t="s">
        <v>3251</v>
      </c>
      <c r="E94" s="91" t="s">
        <v>3252</v>
      </c>
      <c r="F94" s="91" t="s">
        <v>3261</v>
      </c>
      <c r="G94" s="91" t="s">
        <v>289</v>
      </c>
      <c r="H94" s="91" t="s">
        <v>1096</v>
      </c>
      <c r="I94" s="92">
        <v>10</v>
      </c>
      <c r="J94" s="91" t="s">
        <v>286</v>
      </c>
      <c r="K94" s="91" t="s">
        <v>282</v>
      </c>
      <c r="L94" s="91" t="s">
        <v>3450</v>
      </c>
      <c r="M94" s="91" t="s">
        <v>5771</v>
      </c>
      <c r="N94" s="92">
        <v>65000</v>
      </c>
      <c r="O94" s="92">
        <v>4427.58</v>
      </c>
      <c r="P94" s="92">
        <v>1976</v>
      </c>
      <c r="Q94" s="92">
        <v>1865.5</v>
      </c>
      <c r="R94" s="92">
        <v>44183.66</v>
      </c>
      <c r="S94" s="92">
        <v>20816.34</v>
      </c>
      <c r="T94" s="91" t="s">
        <v>5772</v>
      </c>
      <c r="U94" s="91" t="s">
        <v>3451</v>
      </c>
      <c r="V94" s="93"/>
      <c r="X94" s="92">
        <v>900</v>
      </c>
      <c r="Y94" s="92">
        <v>34939.58</v>
      </c>
      <c r="Z94" s="93"/>
      <c r="AA94" s="92">
        <v>50</v>
      </c>
      <c r="AB94" s="92">
        <v>25</v>
      </c>
      <c r="AD94" s="93"/>
      <c r="AF94" s="93"/>
    </row>
    <row r="95" spans="1:32">
      <c r="A95" s="91" t="s">
        <v>2476</v>
      </c>
      <c r="B95" s="91" t="s">
        <v>11</v>
      </c>
      <c r="C95" s="91" t="s">
        <v>2506</v>
      </c>
      <c r="D95" s="91" t="s">
        <v>3251</v>
      </c>
      <c r="E95" s="91" t="s">
        <v>3252</v>
      </c>
      <c r="F95" s="91" t="s">
        <v>3266</v>
      </c>
      <c r="G95" s="91" t="s">
        <v>2734</v>
      </c>
      <c r="H95" s="91" t="s">
        <v>2735</v>
      </c>
      <c r="I95" s="92">
        <v>4</v>
      </c>
      <c r="J95" s="91" t="s">
        <v>2736</v>
      </c>
      <c r="K95" s="91" t="s">
        <v>559</v>
      </c>
      <c r="L95" s="91" t="s">
        <v>3452</v>
      </c>
      <c r="M95" s="91" t="s">
        <v>5771</v>
      </c>
      <c r="N95" s="92">
        <v>25000</v>
      </c>
      <c r="O95" s="93"/>
      <c r="P95" s="92">
        <v>760</v>
      </c>
      <c r="Q95" s="92">
        <v>717.5</v>
      </c>
      <c r="R95" s="92">
        <v>1502.5</v>
      </c>
      <c r="S95" s="92">
        <v>23497.5</v>
      </c>
      <c r="T95" s="91" t="s">
        <v>5772</v>
      </c>
      <c r="U95" s="91" t="s">
        <v>3453</v>
      </c>
      <c r="V95" s="93"/>
      <c r="X95" s="93"/>
      <c r="Y95" s="93"/>
      <c r="Z95" s="93"/>
      <c r="AA95" s="93"/>
      <c r="AB95" s="92">
        <v>25</v>
      </c>
      <c r="AD95" s="93"/>
      <c r="AF95" s="93"/>
    </row>
    <row r="96" spans="1:32">
      <c r="A96" s="91" t="s">
        <v>2476</v>
      </c>
      <c r="B96" s="91" t="s">
        <v>11</v>
      </c>
      <c r="C96" s="91" t="s">
        <v>2506</v>
      </c>
      <c r="D96" s="91" t="s">
        <v>3251</v>
      </c>
      <c r="E96" s="91" t="s">
        <v>3252</v>
      </c>
      <c r="F96" s="91" t="s">
        <v>3273</v>
      </c>
      <c r="G96" s="91" t="s">
        <v>569</v>
      </c>
      <c r="H96" s="91" t="s">
        <v>1097</v>
      </c>
      <c r="I96" s="92">
        <v>9</v>
      </c>
      <c r="J96" s="91" t="s">
        <v>8</v>
      </c>
      <c r="K96" s="91" t="s">
        <v>566</v>
      </c>
      <c r="L96" s="91" t="s">
        <v>3454</v>
      </c>
      <c r="M96" s="91" t="s">
        <v>5771</v>
      </c>
      <c r="N96" s="92">
        <v>20000</v>
      </c>
      <c r="O96" s="93"/>
      <c r="P96" s="92">
        <v>608</v>
      </c>
      <c r="Q96" s="92">
        <v>574</v>
      </c>
      <c r="R96" s="92">
        <v>11359.22</v>
      </c>
      <c r="S96" s="92">
        <v>8640.7800000000007</v>
      </c>
      <c r="T96" s="91" t="s">
        <v>5772</v>
      </c>
      <c r="U96" s="91" t="s">
        <v>3455</v>
      </c>
      <c r="V96" s="93"/>
      <c r="X96" s="92">
        <v>300</v>
      </c>
      <c r="Y96" s="92">
        <v>9852.2199999999993</v>
      </c>
      <c r="Z96" s="93"/>
      <c r="AA96" s="93"/>
      <c r="AB96" s="92">
        <v>25</v>
      </c>
      <c r="AD96" s="93"/>
      <c r="AF96" s="93"/>
    </row>
    <row r="97" spans="1:32">
      <c r="A97" s="91" t="s">
        <v>2476</v>
      </c>
      <c r="B97" s="91" t="s">
        <v>11</v>
      </c>
      <c r="C97" s="91" t="s">
        <v>2506</v>
      </c>
      <c r="D97" s="91" t="s">
        <v>3251</v>
      </c>
      <c r="E97" s="91" t="s">
        <v>3252</v>
      </c>
      <c r="F97" s="91" t="s">
        <v>3456</v>
      </c>
      <c r="G97" s="91" t="s">
        <v>771</v>
      </c>
      <c r="H97" s="91" t="s">
        <v>1768</v>
      </c>
      <c r="I97" s="92">
        <v>187</v>
      </c>
      <c r="J97" s="91" t="s">
        <v>111</v>
      </c>
      <c r="K97" s="91" t="s">
        <v>765</v>
      </c>
      <c r="L97" s="91" t="s">
        <v>3457</v>
      </c>
      <c r="M97" s="91" t="s">
        <v>5771</v>
      </c>
      <c r="N97" s="92">
        <v>13200</v>
      </c>
      <c r="O97" s="93"/>
      <c r="P97" s="92">
        <v>401.28</v>
      </c>
      <c r="Q97" s="92">
        <v>378.84</v>
      </c>
      <c r="R97" s="92">
        <v>3351.12</v>
      </c>
      <c r="S97" s="92">
        <v>9848.8799999999992</v>
      </c>
      <c r="T97" s="91" t="s">
        <v>5772</v>
      </c>
      <c r="U97" s="91" t="s">
        <v>3458</v>
      </c>
      <c r="V97" s="93"/>
      <c r="X97" s="93"/>
      <c r="Y97" s="92">
        <v>2546</v>
      </c>
      <c r="Z97" s="93"/>
      <c r="AA97" s="93"/>
      <c r="AB97" s="92">
        <v>25</v>
      </c>
      <c r="AD97" s="93"/>
      <c r="AF97" s="93"/>
    </row>
    <row r="98" spans="1:32">
      <c r="A98" s="91" t="s">
        <v>2476</v>
      </c>
      <c r="B98" s="91" t="s">
        <v>11</v>
      </c>
      <c r="C98" s="91" t="s">
        <v>2506</v>
      </c>
      <c r="D98" s="91" t="s">
        <v>3251</v>
      </c>
      <c r="E98" s="91" t="s">
        <v>3252</v>
      </c>
      <c r="F98" s="91" t="s">
        <v>3266</v>
      </c>
      <c r="G98" s="91" t="s">
        <v>1361</v>
      </c>
      <c r="H98" s="91" t="s">
        <v>1769</v>
      </c>
      <c r="I98" s="92">
        <v>138</v>
      </c>
      <c r="J98" s="91" t="s">
        <v>355</v>
      </c>
      <c r="K98" s="91" t="s">
        <v>846</v>
      </c>
      <c r="L98" s="91" t="s">
        <v>3459</v>
      </c>
      <c r="M98" s="91" t="s">
        <v>5771</v>
      </c>
      <c r="N98" s="92">
        <v>35000</v>
      </c>
      <c r="O98" s="93"/>
      <c r="P98" s="92">
        <v>1064</v>
      </c>
      <c r="Q98" s="92">
        <v>1004.5</v>
      </c>
      <c r="R98" s="92">
        <v>2093.5</v>
      </c>
      <c r="S98" s="92">
        <v>32906.5</v>
      </c>
      <c r="T98" s="91" t="s">
        <v>5772</v>
      </c>
      <c r="U98" s="91" t="s">
        <v>3460</v>
      </c>
      <c r="V98" s="93"/>
      <c r="X98" s="93"/>
      <c r="Y98" s="93"/>
      <c r="Z98" s="93"/>
      <c r="AA98" s="93"/>
      <c r="AB98" s="92">
        <v>25</v>
      </c>
      <c r="AD98" s="93"/>
      <c r="AF98" s="93"/>
    </row>
    <row r="99" spans="1:32">
      <c r="A99" s="91" t="s">
        <v>2476</v>
      </c>
      <c r="B99" s="91" t="s">
        <v>11</v>
      </c>
      <c r="C99" s="91" t="s">
        <v>2506</v>
      </c>
      <c r="D99" s="91" t="s">
        <v>3251</v>
      </c>
      <c r="E99" s="91" t="s">
        <v>3252</v>
      </c>
      <c r="F99" s="91" t="s">
        <v>3266</v>
      </c>
      <c r="G99" s="91" t="s">
        <v>5780</v>
      </c>
      <c r="H99" s="91" t="s">
        <v>5781</v>
      </c>
      <c r="I99" s="92">
        <v>12</v>
      </c>
      <c r="J99" s="91" t="s">
        <v>30</v>
      </c>
      <c r="K99" s="91" t="s">
        <v>261</v>
      </c>
      <c r="L99" s="91" t="s">
        <v>5782</v>
      </c>
      <c r="M99" s="91" t="s">
        <v>5771</v>
      </c>
      <c r="N99" s="92">
        <v>36000</v>
      </c>
      <c r="O99" s="93"/>
      <c r="P99" s="92">
        <v>1094.4000000000001</v>
      </c>
      <c r="Q99" s="92">
        <v>1033.2</v>
      </c>
      <c r="R99" s="92">
        <v>2152.6</v>
      </c>
      <c r="S99" s="92">
        <v>33847.4</v>
      </c>
      <c r="T99" s="91" t="s">
        <v>5772</v>
      </c>
      <c r="U99" s="91" t="s">
        <v>5783</v>
      </c>
      <c r="V99" s="93"/>
      <c r="X99" s="93"/>
      <c r="Y99" s="93"/>
      <c r="Z99" s="93"/>
      <c r="AA99" s="93"/>
      <c r="AB99" s="92">
        <v>25</v>
      </c>
      <c r="AD99" s="93"/>
      <c r="AF99" s="93"/>
    </row>
    <row r="100" spans="1:32">
      <c r="A100" s="91" t="s">
        <v>2476</v>
      </c>
      <c r="B100" s="91" t="s">
        <v>11</v>
      </c>
      <c r="C100" s="91" t="s">
        <v>2506</v>
      </c>
      <c r="D100" s="91" t="s">
        <v>3251</v>
      </c>
      <c r="E100" s="91" t="s">
        <v>3252</v>
      </c>
      <c r="F100" s="91" t="s">
        <v>3266</v>
      </c>
      <c r="G100" s="91" t="s">
        <v>1770</v>
      </c>
      <c r="H100" s="91" t="s">
        <v>1771</v>
      </c>
      <c r="I100" s="92">
        <v>201</v>
      </c>
      <c r="J100" s="91" t="s">
        <v>120</v>
      </c>
      <c r="K100" s="91" t="s">
        <v>562</v>
      </c>
      <c r="L100" s="91" t="s">
        <v>3461</v>
      </c>
      <c r="M100" s="91" t="s">
        <v>5771</v>
      </c>
      <c r="N100" s="92">
        <v>36000</v>
      </c>
      <c r="O100" s="93"/>
      <c r="P100" s="92">
        <v>1094.4000000000001</v>
      </c>
      <c r="Q100" s="92">
        <v>1033.2</v>
      </c>
      <c r="R100" s="92">
        <v>11178.6</v>
      </c>
      <c r="S100" s="92">
        <v>24821.4</v>
      </c>
      <c r="T100" s="91" t="s">
        <v>5772</v>
      </c>
      <c r="U100" s="91" t="s">
        <v>3462</v>
      </c>
      <c r="V100" s="93"/>
      <c r="X100" s="93"/>
      <c r="Y100" s="92">
        <v>9026</v>
      </c>
      <c r="Z100" s="93"/>
      <c r="AA100" s="93"/>
      <c r="AB100" s="92">
        <v>25</v>
      </c>
      <c r="AD100" s="93"/>
      <c r="AF100" s="93"/>
    </row>
    <row r="101" spans="1:32">
      <c r="A101" s="91" t="s">
        <v>2476</v>
      </c>
      <c r="B101" s="91" t="s">
        <v>11</v>
      </c>
      <c r="C101" s="91" t="s">
        <v>2506</v>
      </c>
      <c r="D101" s="91" t="s">
        <v>3251</v>
      </c>
      <c r="E101" s="91" t="s">
        <v>3252</v>
      </c>
      <c r="F101" s="91" t="s">
        <v>3266</v>
      </c>
      <c r="G101" s="91" t="s">
        <v>953</v>
      </c>
      <c r="H101" s="91" t="s">
        <v>1772</v>
      </c>
      <c r="I101" s="92">
        <v>1062</v>
      </c>
      <c r="J101" s="91" t="s">
        <v>960</v>
      </c>
      <c r="K101" s="91" t="s">
        <v>542</v>
      </c>
      <c r="L101" s="91" t="s">
        <v>3463</v>
      </c>
      <c r="M101" s="91" t="s">
        <v>5771</v>
      </c>
      <c r="N101" s="92">
        <v>25000</v>
      </c>
      <c r="O101" s="93"/>
      <c r="P101" s="92">
        <v>760</v>
      </c>
      <c r="Q101" s="92">
        <v>717.5</v>
      </c>
      <c r="R101" s="92">
        <v>1502.5</v>
      </c>
      <c r="S101" s="92">
        <v>23497.5</v>
      </c>
      <c r="T101" s="91" t="s">
        <v>5772</v>
      </c>
      <c r="U101" s="91" t="s">
        <v>3464</v>
      </c>
      <c r="V101" s="93"/>
      <c r="X101" s="93"/>
      <c r="Y101" s="93"/>
      <c r="Z101" s="93"/>
      <c r="AA101" s="93"/>
      <c r="AB101" s="92">
        <v>25</v>
      </c>
      <c r="AD101" s="93"/>
      <c r="AF101" s="93"/>
    </row>
    <row r="102" spans="1:32">
      <c r="A102" s="91" t="s">
        <v>2476</v>
      </c>
      <c r="B102" s="91" t="s">
        <v>11</v>
      </c>
      <c r="C102" s="91" t="s">
        <v>2506</v>
      </c>
      <c r="D102" s="91" t="s">
        <v>3251</v>
      </c>
      <c r="E102" s="91" t="s">
        <v>3252</v>
      </c>
      <c r="F102" s="91" t="s">
        <v>3266</v>
      </c>
      <c r="G102" s="91" t="s">
        <v>890</v>
      </c>
      <c r="H102" s="91" t="s">
        <v>1773</v>
      </c>
      <c r="I102" s="92">
        <v>11</v>
      </c>
      <c r="J102" s="91" t="s">
        <v>127</v>
      </c>
      <c r="K102" s="91" t="s">
        <v>930</v>
      </c>
      <c r="L102" s="91" t="s">
        <v>3465</v>
      </c>
      <c r="M102" s="91" t="s">
        <v>5771</v>
      </c>
      <c r="N102" s="92">
        <v>15000</v>
      </c>
      <c r="O102" s="93"/>
      <c r="P102" s="92">
        <v>456</v>
      </c>
      <c r="Q102" s="92">
        <v>430.5</v>
      </c>
      <c r="R102" s="92">
        <v>8410.4699999999993</v>
      </c>
      <c r="S102" s="92">
        <v>6589.53</v>
      </c>
      <c r="T102" s="91" t="s">
        <v>5772</v>
      </c>
      <c r="U102" s="91" t="s">
        <v>3466</v>
      </c>
      <c r="V102" s="93"/>
      <c r="X102" s="93"/>
      <c r="Y102" s="92">
        <v>7498.97</v>
      </c>
      <c r="Z102" s="93"/>
      <c r="AA102" s="93"/>
      <c r="AB102" s="92">
        <v>25</v>
      </c>
      <c r="AD102" s="93"/>
      <c r="AF102" s="93"/>
    </row>
    <row r="103" spans="1:32">
      <c r="A103" s="91" t="s">
        <v>2476</v>
      </c>
      <c r="B103" s="91" t="s">
        <v>11</v>
      </c>
      <c r="C103" s="91" t="s">
        <v>2506</v>
      </c>
      <c r="D103" s="91" t="s">
        <v>3251</v>
      </c>
      <c r="E103" s="91" t="s">
        <v>3252</v>
      </c>
      <c r="F103" s="91" t="s">
        <v>3273</v>
      </c>
      <c r="G103" s="91" t="s">
        <v>371</v>
      </c>
      <c r="H103" s="91" t="s">
        <v>1192</v>
      </c>
      <c r="I103" s="92">
        <v>400</v>
      </c>
      <c r="J103" s="91" t="s">
        <v>336</v>
      </c>
      <c r="K103" s="91" t="s">
        <v>227</v>
      </c>
      <c r="L103" s="91" t="s">
        <v>3467</v>
      </c>
      <c r="M103" s="91" t="s">
        <v>5771</v>
      </c>
      <c r="N103" s="92">
        <v>28000</v>
      </c>
      <c r="O103" s="93"/>
      <c r="P103" s="92">
        <v>851.2</v>
      </c>
      <c r="Q103" s="92">
        <v>803.6</v>
      </c>
      <c r="R103" s="92">
        <v>5980.7</v>
      </c>
      <c r="S103" s="92">
        <v>22019.3</v>
      </c>
      <c r="T103" s="91" t="s">
        <v>5772</v>
      </c>
      <c r="U103" s="91" t="s">
        <v>3468</v>
      </c>
      <c r="V103" s="93"/>
      <c r="X103" s="93"/>
      <c r="Y103" s="92">
        <v>1046</v>
      </c>
      <c r="Z103" s="93"/>
      <c r="AA103" s="92">
        <v>100</v>
      </c>
      <c r="AB103" s="92">
        <v>25</v>
      </c>
      <c r="AD103" s="93"/>
      <c r="AF103" s="105">
        <v>3154.9</v>
      </c>
    </row>
    <row r="104" spans="1:32">
      <c r="A104" s="91" t="s">
        <v>2476</v>
      </c>
      <c r="B104" s="91" t="s">
        <v>11</v>
      </c>
      <c r="C104" s="91" t="s">
        <v>2506</v>
      </c>
      <c r="D104" s="91" t="s">
        <v>3251</v>
      </c>
      <c r="E104" s="91" t="s">
        <v>3252</v>
      </c>
      <c r="F104" s="91" t="s">
        <v>3258</v>
      </c>
      <c r="G104" s="91" t="s">
        <v>2634</v>
      </c>
      <c r="H104" s="91" t="s">
        <v>2662</v>
      </c>
      <c r="I104" s="92">
        <v>138</v>
      </c>
      <c r="J104" s="91" t="s">
        <v>355</v>
      </c>
      <c r="K104" s="91" t="s">
        <v>277</v>
      </c>
      <c r="L104" s="91" t="s">
        <v>3469</v>
      </c>
      <c r="M104" s="91" t="s">
        <v>5771</v>
      </c>
      <c r="N104" s="92">
        <v>35000</v>
      </c>
      <c r="O104" s="93"/>
      <c r="P104" s="92">
        <v>1064</v>
      </c>
      <c r="Q104" s="92">
        <v>1004.5</v>
      </c>
      <c r="R104" s="92">
        <v>2093.5</v>
      </c>
      <c r="S104" s="92">
        <v>32906.5</v>
      </c>
      <c r="T104" s="91" t="s">
        <v>5772</v>
      </c>
      <c r="U104" s="91" t="s">
        <v>3470</v>
      </c>
      <c r="V104" s="93"/>
      <c r="X104" s="93"/>
      <c r="Y104" s="93"/>
      <c r="Z104" s="93"/>
      <c r="AA104" s="93"/>
      <c r="AB104" s="92">
        <v>25</v>
      </c>
      <c r="AD104" s="93"/>
      <c r="AF104" s="93"/>
    </row>
    <row r="105" spans="1:32">
      <c r="A105" s="91" t="s">
        <v>2476</v>
      </c>
      <c r="B105" s="91" t="s">
        <v>11</v>
      </c>
      <c r="C105" s="91" t="s">
        <v>2506</v>
      </c>
      <c r="D105" s="91" t="s">
        <v>3251</v>
      </c>
      <c r="E105" s="91" t="s">
        <v>3252</v>
      </c>
      <c r="F105" s="91" t="s">
        <v>3279</v>
      </c>
      <c r="G105" s="91" t="s">
        <v>875</v>
      </c>
      <c r="H105" s="91" t="s">
        <v>1969</v>
      </c>
      <c r="I105" s="92">
        <v>138</v>
      </c>
      <c r="J105" s="91" t="s">
        <v>355</v>
      </c>
      <c r="K105" s="91" t="s">
        <v>309</v>
      </c>
      <c r="L105" s="91" t="s">
        <v>3471</v>
      </c>
      <c r="M105" s="91" t="s">
        <v>5771</v>
      </c>
      <c r="N105" s="92">
        <v>25000</v>
      </c>
      <c r="O105" s="93"/>
      <c r="P105" s="92">
        <v>760</v>
      </c>
      <c r="Q105" s="92">
        <v>717.5</v>
      </c>
      <c r="R105" s="92">
        <v>1502.5</v>
      </c>
      <c r="S105" s="92">
        <v>23497.5</v>
      </c>
      <c r="T105" s="91" t="s">
        <v>5772</v>
      </c>
      <c r="U105" s="91" t="s">
        <v>3472</v>
      </c>
      <c r="V105" s="93"/>
      <c r="X105" s="93"/>
      <c r="Y105" s="93"/>
      <c r="Z105" s="93"/>
      <c r="AA105" s="93"/>
      <c r="AB105" s="92">
        <v>25</v>
      </c>
      <c r="AD105" s="93"/>
      <c r="AF105" s="93"/>
    </row>
    <row r="106" spans="1:32">
      <c r="A106" s="91" t="s">
        <v>2476</v>
      </c>
      <c r="B106" s="91" t="s">
        <v>11</v>
      </c>
      <c r="C106" s="91" t="s">
        <v>2506</v>
      </c>
      <c r="D106" s="91" t="s">
        <v>3251</v>
      </c>
      <c r="E106" s="91" t="s">
        <v>3252</v>
      </c>
      <c r="F106" s="91" t="s">
        <v>3261</v>
      </c>
      <c r="G106" s="91" t="s">
        <v>290</v>
      </c>
      <c r="H106" s="91" t="s">
        <v>1098</v>
      </c>
      <c r="I106" s="92">
        <v>15</v>
      </c>
      <c r="J106" s="91" t="s">
        <v>284</v>
      </c>
      <c r="K106" s="91" t="s">
        <v>282</v>
      </c>
      <c r="L106" s="91" t="s">
        <v>3473</v>
      </c>
      <c r="M106" s="91" t="s">
        <v>5771</v>
      </c>
      <c r="N106" s="92">
        <v>40000</v>
      </c>
      <c r="O106" s="93"/>
      <c r="P106" s="92">
        <v>1216</v>
      </c>
      <c r="Q106" s="92">
        <v>1148</v>
      </c>
      <c r="R106" s="92">
        <v>7262.45</v>
      </c>
      <c r="S106" s="92">
        <v>32737.55</v>
      </c>
      <c r="T106" s="91" t="s">
        <v>5772</v>
      </c>
      <c r="U106" s="91" t="s">
        <v>3474</v>
      </c>
      <c r="V106" s="93"/>
      <c r="X106" s="93"/>
      <c r="Y106" s="92">
        <v>3246</v>
      </c>
      <c r="Z106" s="93"/>
      <c r="AA106" s="92">
        <v>50</v>
      </c>
      <c r="AB106" s="92">
        <v>25</v>
      </c>
      <c r="AD106" s="93"/>
      <c r="AF106" s="105">
        <v>1577.45</v>
      </c>
    </row>
    <row r="107" spans="1:32">
      <c r="A107" s="91" t="s">
        <v>2476</v>
      </c>
      <c r="B107" s="91" t="s">
        <v>11</v>
      </c>
      <c r="C107" s="91" t="s">
        <v>2506</v>
      </c>
      <c r="D107" s="91" t="s">
        <v>3251</v>
      </c>
      <c r="E107" s="91" t="s">
        <v>3252</v>
      </c>
      <c r="F107" s="91" t="s">
        <v>3266</v>
      </c>
      <c r="G107" s="91" t="s">
        <v>1692</v>
      </c>
      <c r="H107" s="91" t="s">
        <v>1774</v>
      </c>
      <c r="I107" s="92">
        <v>9</v>
      </c>
      <c r="J107" s="91" t="s">
        <v>8</v>
      </c>
      <c r="K107" s="91" t="s">
        <v>765</v>
      </c>
      <c r="L107" s="91" t="s">
        <v>3475</v>
      </c>
      <c r="M107" s="91" t="s">
        <v>5771</v>
      </c>
      <c r="N107" s="92">
        <v>10000</v>
      </c>
      <c r="O107" s="93"/>
      <c r="P107" s="92">
        <v>304</v>
      </c>
      <c r="Q107" s="92">
        <v>287</v>
      </c>
      <c r="R107" s="92">
        <v>616</v>
      </c>
      <c r="S107" s="92">
        <v>9384</v>
      </c>
      <c r="T107" s="91" t="s">
        <v>5772</v>
      </c>
      <c r="U107" s="91" t="s">
        <v>3476</v>
      </c>
      <c r="V107" s="93"/>
      <c r="X107" s="93"/>
      <c r="Y107" s="93"/>
      <c r="Z107" s="93"/>
      <c r="AA107" s="93"/>
      <c r="AB107" s="92">
        <v>25</v>
      </c>
      <c r="AD107" s="93"/>
      <c r="AF107" s="93"/>
    </row>
    <row r="108" spans="1:32">
      <c r="A108" s="91" t="s">
        <v>2476</v>
      </c>
      <c r="B108" s="91" t="s">
        <v>11</v>
      </c>
      <c r="C108" s="91" t="s">
        <v>2506</v>
      </c>
      <c r="D108" s="91" t="s">
        <v>3251</v>
      </c>
      <c r="E108" s="91" t="s">
        <v>3252</v>
      </c>
      <c r="F108" s="91" t="s">
        <v>3261</v>
      </c>
      <c r="G108" s="91" t="s">
        <v>2590</v>
      </c>
      <c r="H108" s="91" t="s">
        <v>2606</v>
      </c>
      <c r="I108" s="92">
        <v>628</v>
      </c>
      <c r="J108" s="91" t="s">
        <v>129</v>
      </c>
      <c r="K108" s="91" t="s">
        <v>664</v>
      </c>
      <c r="L108" s="91" t="s">
        <v>3477</v>
      </c>
      <c r="M108" s="91" t="s">
        <v>5771</v>
      </c>
      <c r="N108" s="92">
        <v>100000</v>
      </c>
      <c r="O108" s="93"/>
      <c r="P108" s="92">
        <v>3040</v>
      </c>
      <c r="Q108" s="92">
        <v>2870</v>
      </c>
      <c r="R108" s="92">
        <v>7512.45</v>
      </c>
      <c r="S108" s="92">
        <v>92487.55</v>
      </c>
      <c r="T108" s="91" t="s">
        <v>5772</v>
      </c>
      <c r="U108" s="91" t="s">
        <v>3478</v>
      </c>
      <c r="V108" s="93"/>
      <c r="X108" s="93"/>
      <c r="Y108" s="93"/>
      <c r="Z108" s="93"/>
      <c r="AA108" s="93"/>
      <c r="AB108" s="92">
        <v>25</v>
      </c>
      <c r="AD108" s="93"/>
      <c r="AF108" s="105">
        <v>1577.45</v>
      </c>
    </row>
    <row r="109" spans="1:32">
      <c r="A109" s="91" t="s">
        <v>2476</v>
      </c>
      <c r="B109" s="91" t="s">
        <v>11</v>
      </c>
      <c r="C109" s="91" t="s">
        <v>2506</v>
      </c>
      <c r="D109" s="91" t="s">
        <v>3251</v>
      </c>
      <c r="E109" s="91" t="s">
        <v>3252</v>
      </c>
      <c r="F109" s="91" t="s">
        <v>3266</v>
      </c>
      <c r="G109" s="91" t="s">
        <v>2737</v>
      </c>
      <c r="H109" s="91" t="s">
        <v>2738</v>
      </c>
      <c r="I109" s="92">
        <v>572</v>
      </c>
      <c r="J109" s="91" t="s">
        <v>675</v>
      </c>
      <c r="K109" s="91" t="s">
        <v>765</v>
      </c>
      <c r="L109" s="91" t="s">
        <v>3479</v>
      </c>
      <c r="M109" s="91" t="s">
        <v>5771</v>
      </c>
      <c r="N109" s="92">
        <v>36000</v>
      </c>
      <c r="O109" s="93"/>
      <c r="P109" s="92">
        <v>1094.4000000000001</v>
      </c>
      <c r="Q109" s="92">
        <v>1033.2</v>
      </c>
      <c r="R109" s="92">
        <v>2152.6</v>
      </c>
      <c r="S109" s="92">
        <v>33847.4</v>
      </c>
      <c r="T109" s="91" t="s">
        <v>5772</v>
      </c>
      <c r="U109" s="91" t="s">
        <v>3480</v>
      </c>
      <c r="V109" s="93"/>
      <c r="X109" s="93"/>
      <c r="Y109" s="93"/>
      <c r="Z109" s="93"/>
      <c r="AA109" s="93"/>
      <c r="AB109" s="92">
        <v>25</v>
      </c>
      <c r="AD109" s="93"/>
      <c r="AF109" s="93"/>
    </row>
    <row r="110" spans="1:32">
      <c r="A110" s="91" t="s">
        <v>2476</v>
      </c>
      <c r="B110" s="91" t="s">
        <v>11</v>
      </c>
      <c r="C110" s="91" t="s">
        <v>2506</v>
      </c>
      <c r="D110" s="91" t="s">
        <v>3251</v>
      </c>
      <c r="E110" s="91" t="s">
        <v>3252</v>
      </c>
      <c r="F110" s="91" t="s">
        <v>3266</v>
      </c>
      <c r="G110" s="91" t="s">
        <v>3095</v>
      </c>
      <c r="H110" s="91" t="s">
        <v>3075</v>
      </c>
      <c r="I110" s="92">
        <v>15</v>
      </c>
      <c r="J110" s="91" t="s">
        <v>214</v>
      </c>
      <c r="K110" s="91" t="s">
        <v>1682</v>
      </c>
      <c r="L110" s="91" t="s">
        <v>3481</v>
      </c>
      <c r="M110" s="91" t="s">
        <v>5771</v>
      </c>
      <c r="N110" s="92">
        <v>22000</v>
      </c>
      <c r="O110" s="93"/>
      <c r="P110" s="92">
        <v>668.8</v>
      </c>
      <c r="Q110" s="92">
        <v>631.4</v>
      </c>
      <c r="R110" s="92">
        <v>1325.2</v>
      </c>
      <c r="S110" s="92">
        <v>20674.8</v>
      </c>
      <c r="T110" s="91" t="s">
        <v>5772</v>
      </c>
      <c r="U110" s="91" t="s">
        <v>3482</v>
      </c>
      <c r="V110" s="93"/>
      <c r="X110" s="93"/>
      <c r="Y110" s="93"/>
      <c r="Z110" s="93"/>
      <c r="AA110" s="93"/>
      <c r="AB110" s="92">
        <v>25</v>
      </c>
      <c r="AD110" s="93"/>
      <c r="AF110" s="93"/>
    </row>
    <row r="111" spans="1:32">
      <c r="A111" s="91" t="s">
        <v>2476</v>
      </c>
      <c r="B111" s="91" t="s">
        <v>11</v>
      </c>
      <c r="C111" s="91" t="s">
        <v>2506</v>
      </c>
      <c r="D111" s="91" t="s">
        <v>3251</v>
      </c>
      <c r="E111" s="91" t="s">
        <v>3252</v>
      </c>
      <c r="F111" s="91" t="s">
        <v>3273</v>
      </c>
      <c r="G111" s="91" t="s">
        <v>185</v>
      </c>
      <c r="H111" s="91" t="s">
        <v>1099</v>
      </c>
      <c r="I111" s="92">
        <v>1061</v>
      </c>
      <c r="J111" s="91" t="s">
        <v>1652</v>
      </c>
      <c r="K111" s="91" t="s">
        <v>186</v>
      </c>
      <c r="L111" s="91" t="s">
        <v>3483</v>
      </c>
      <c r="M111" s="91" t="s">
        <v>5771</v>
      </c>
      <c r="N111" s="92">
        <v>60000</v>
      </c>
      <c r="O111" s="92">
        <v>1527.8</v>
      </c>
      <c r="P111" s="92">
        <v>1824</v>
      </c>
      <c r="Q111" s="92">
        <v>1722</v>
      </c>
      <c r="R111" s="92">
        <v>10699.7</v>
      </c>
      <c r="S111" s="92">
        <v>49300.3</v>
      </c>
      <c r="T111" s="91" t="s">
        <v>5772</v>
      </c>
      <c r="U111" s="91" t="s">
        <v>3484</v>
      </c>
      <c r="V111" s="93"/>
      <c r="X111" s="93"/>
      <c r="Y111" s="92">
        <v>2446</v>
      </c>
      <c r="Z111" s="93"/>
      <c r="AA111" s="93"/>
      <c r="AB111" s="92">
        <v>25</v>
      </c>
      <c r="AD111" s="93"/>
      <c r="AF111" s="105">
        <v>3154.9</v>
      </c>
    </row>
    <row r="112" spans="1:32">
      <c r="A112" s="91" t="s">
        <v>2476</v>
      </c>
      <c r="B112" s="91" t="s">
        <v>11</v>
      </c>
      <c r="C112" s="91" t="s">
        <v>2506</v>
      </c>
      <c r="D112" s="91" t="s">
        <v>3251</v>
      </c>
      <c r="E112" s="91" t="s">
        <v>3252</v>
      </c>
      <c r="F112" s="91" t="s">
        <v>3485</v>
      </c>
      <c r="G112" s="91" t="s">
        <v>772</v>
      </c>
      <c r="H112" s="91" t="s">
        <v>1775</v>
      </c>
      <c r="I112" s="92">
        <v>187</v>
      </c>
      <c r="J112" s="91" t="s">
        <v>111</v>
      </c>
      <c r="K112" s="91" t="s">
        <v>765</v>
      </c>
      <c r="L112" s="91" t="s">
        <v>3486</v>
      </c>
      <c r="M112" s="91" t="s">
        <v>5771</v>
      </c>
      <c r="N112" s="92">
        <v>14300</v>
      </c>
      <c r="O112" s="93"/>
      <c r="P112" s="92">
        <v>434.72</v>
      </c>
      <c r="Q112" s="92">
        <v>410.41</v>
      </c>
      <c r="R112" s="92">
        <v>870.13</v>
      </c>
      <c r="S112" s="92">
        <v>13429.87</v>
      </c>
      <c r="T112" s="91" t="s">
        <v>5772</v>
      </c>
      <c r="U112" s="91" t="s">
        <v>3487</v>
      </c>
      <c r="V112" s="93"/>
      <c r="X112" s="93"/>
      <c r="Y112" s="93"/>
      <c r="Z112" s="93"/>
      <c r="AA112" s="93"/>
      <c r="AB112" s="92">
        <v>25</v>
      </c>
      <c r="AD112" s="93"/>
      <c r="AF112" s="93"/>
    </row>
    <row r="113" spans="1:32">
      <c r="A113" s="91" t="s">
        <v>2476</v>
      </c>
      <c r="B113" s="91" t="s">
        <v>11</v>
      </c>
      <c r="C113" s="91" t="s">
        <v>2506</v>
      </c>
      <c r="D113" s="91" t="s">
        <v>3251</v>
      </c>
      <c r="E113" s="91" t="s">
        <v>3252</v>
      </c>
      <c r="F113" s="91" t="s">
        <v>3266</v>
      </c>
      <c r="G113" s="91" t="s">
        <v>2739</v>
      </c>
      <c r="H113" s="91" t="s">
        <v>2740</v>
      </c>
      <c r="I113" s="92">
        <v>6</v>
      </c>
      <c r="J113" s="91" t="s">
        <v>588</v>
      </c>
      <c r="K113" s="91" t="s">
        <v>331</v>
      </c>
      <c r="L113" s="91" t="s">
        <v>3488</v>
      </c>
      <c r="M113" s="91" t="s">
        <v>5771</v>
      </c>
      <c r="N113" s="92">
        <v>24000</v>
      </c>
      <c r="O113" s="93"/>
      <c r="P113" s="92">
        <v>729.6</v>
      </c>
      <c r="Q113" s="92">
        <v>688.8</v>
      </c>
      <c r="R113" s="92">
        <v>3649.4</v>
      </c>
      <c r="S113" s="92">
        <v>20350.599999999999</v>
      </c>
      <c r="T113" s="91" t="s">
        <v>5772</v>
      </c>
      <c r="U113" s="91" t="s">
        <v>3489</v>
      </c>
      <c r="V113" s="93"/>
      <c r="X113" s="93"/>
      <c r="Y113" s="92">
        <v>2206</v>
      </c>
      <c r="Z113" s="93"/>
      <c r="AA113" s="93"/>
      <c r="AB113" s="92">
        <v>25</v>
      </c>
      <c r="AD113" s="93"/>
      <c r="AF113" s="93"/>
    </row>
    <row r="114" spans="1:32">
      <c r="A114" s="91" t="s">
        <v>2476</v>
      </c>
      <c r="B114" s="91" t="s">
        <v>11</v>
      </c>
      <c r="C114" s="91" t="s">
        <v>2506</v>
      </c>
      <c r="D114" s="91" t="s">
        <v>3251</v>
      </c>
      <c r="E114" s="91" t="s">
        <v>3252</v>
      </c>
      <c r="F114" s="91" t="s">
        <v>3288</v>
      </c>
      <c r="G114" s="91" t="s">
        <v>641</v>
      </c>
      <c r="H114" s="91" t="s">
        <v>1776</v>
      </c>
      <c r="I114" s="92">
        <v>1180</v>
      </c>
      <c r="J114" s="91" t="s">
        <v>642</v>
      </c>
      <c r="K114" s="91" t="s">
        <v>930</v>
      </c>
      <c r="L114" s="91" t="s">
        <v>3490</v>
      </c>
      <c r="M114" s="91" t="s">
        <v>5771</v>
      </c>
      <c r="N114" s="92">
        <v>10000</v>
      </c>
      <c r="O114" s="93"/>
      <c r="P114" s="92">
        <v>304</v>
      </c>
      <c r="Q114" s="92">
        <v>287</v>
      </c>
      <c r="R114" s="92">
        <v>966</v>
      </c>
      <c r="S114" s="92">
        <v>9034</v>
      </c>
      <c r="T114" s="91" t="s">
        <v>5772</v>
      </c>
      <c r="U114" s="91" t="s">
        <v>3491</v>
      </c>
      <c r="V114" s="93"/>
      <c r="X114" s="92">
        <v>300</v>
      </c>
      <c r="Y114" s="93"/>
      <c r="Z114" s="93"/>
      <c r="AA114" s="92">
        <v>50</v>
      </c>
      <c r="AB114" s="92">
        <v>25</v>
      </c>
      <c r="AD114" s="93"/>
      <c r="AF114" s="93"/>
    </row>
    <row r="115" spans="1:32">
      <c r="A115" s="91" t="s">
        <v>2476</v>
      </c>
      <c r="B115" s="91" t="s">
        <v>11</v>
      </c>
      <c r="C115" s="91" t="s">
        <v>2506</v>
      </c>
      <c r="D115" s="91" t="s">
        <v>3251</v>
      </c>
      <c r="E115" s="91" t="s">
        <v>3252</v>
      </c>
      <c r="F115" s="91" t="s">
        <v>3266</v>
      </c>
      <c r="G115" s="91" t="s">
        <v>2495</v>
      </c>
      <c r="H115" s="91" t="s">
        <v>2483</v>
      </c>
      <c r="I115" s="92">
        <v>6</v>
      </c>
      <c r="J115" s="91" t="s">
        <v>588</v>
      </c>
      <c r="K115" s="91" t="s">
        <v>848</v>
      </c>
      <c r="L115" s="91" t="s">
        <v>3492</v>
      </c>
      <c r="M115" s="91" t="s">
        <v>5771</v>
      </c>
      <c r="N115" s="92">
        <v>24000</v>
      </c>
      <c r="O115" s="93"/>
      <c r="P115" s="92">
        <v>729.6</v>
      </c>
      <c r="Q115" s="92">
        <v>688.8</v>
      </c>
      <c r="R115" s="92">
        <v>8766.9</v>
      </c>
      <c r="S115" s="92">
        <v>15233.1</v>
      </c>
      <c r="T115" s="91" t="s">
        <v>5772</v>
      </c>
      <c r="U115" s="91" t="s">
        <v>3493</v>
      </c>
      <c r="V115" s="93"/>
      <c r="X115" s="93"/>
      <c r="Y115" s="92">
        <v>7323.5</v>
      </c>
      <c r="Z115" s="93"/>
      <c r="AA115" s="93"/>
      <c r="AB115" s="92">
        <v>25</v>
      </c>
      <c r="AD115" s="93"/>
      <c r="AF115" s="93"/>
    </row>
    <row r="116" spans="1:32">
      <c r="A116" s="91" t="s">
        <v>2476</v>
      </c>
      <c r="B116" s="91" t="s">
        <v>11</v>
      </c>
      <c r="C116" s="91" t="s">
        <v>2506</v>
      </c>
      <c r="D116" s="91" t="s">
        <v>3251</v>
      </c>
      <c r="E116" s="91" t="s">
        <v>3252</v>
      </c>
      <c r="F116" s="91" t="s">
        <v>3288</v>
      </c>
      <c r="G116" s="91" t="s">
        <v>215</v>
      </c>
      <c r="H116" s="91" t="s">
        <v>1777</v>
      </c>
      <c r="I116" s="92">
        <v>124</v>
      </c>
      <c r="J116" s="91" t="s">
        <v>42</v>
      </c>
      <c r="K116" s="91" t="s">
        <v>1682</v>
      </c>
      <c r="L116" s="91" t="s">
        <v>3494</v>
      </c>
      <c r="M116" s="91" t="s">
        <v>5771</v>
      </c>
      <c r="N116" s="92">
        <v>22050</v>
      </c>
      <c r="O116" s="93"/>
      <c r="P116" s="92">
        <v>670.32</v>
      </c>
      <c r="Q116" s="92">
        <v>632.84</v>
      </c>
      <c r="R116" s="92">
        <v>16490.46</v>
      </c>
      <c r="S116" s="92">
        <v>5559.54</v>
      </c>
      <c r="T116" s="91" t="s">
        <v>5772</v>
      </c>
      <c r="U116" s="91" t="s">
        <v>3495</v>
      </c>
      <c r="V116" s="93"/>
      <c r="X116" s="92">
        <v>300</v>
      </c>
      <c r="Y116" s="92">
        <v>14862.3</v>
      </c>
      <c r="Z116" s="93"/>
      <c r="AA116" s="93"/>
      <c r="AB116" s="92">
        <v>25</v>
      </c>
      <c r="AD116" s="93"/>
      <c r="AF116" s="93"/>
    </row>
    <row r="117" spans="1:32">
      <c r="A117" s="91" t="s">
        <v>2476</v>
      </c>
      <c r="B117" s="91" t="s">
        <v>11</v>
      </c>
      <c r="C117" s="91" t="s">
        <v>2506</v>
      </c>
      <c r="D117" s="91" t="s">
        <v>3251</v>
      </c>
      <c r="E117" s="91" t="s">
        <v>3252</v>
      </c>
      <c r="F117" s="91" t="s">
        <v>3258</v>
      </c>
      <c r="G117" s="91" t="s">
        <v>845</v>
      </c>
      <c r="H117" s="91" t="s">
        <v>1778</v>
      </c>
      <c r="I117" s="92">
        <v>2301</v>
      </c>
      <c r="J117" s="91" t="s">
        <v>781</v>
      </c>
      <c r="K117" s="91" t="s">
        <v>846</v>
      </c>
      <c r="L117" s="91" t="s">
        <v>3496</v>
      </c>
      <c r="M117" s="91" t="s">
        <v>5771</v>
      </c>
      <c r="N117" s="92">
        <v>260000</v>
      </c>
      <c r="O117" s="92">
        <v>50295.99</v>
      </c>
      <c r="P117" s="92">
        <v>5685.41</v>
      </c>
      <c r="Q117" s="92">
        <v>7462</v>
      </c>
      <c r="R117" s="92">
        <v>63468.4</v>
      </c>
      <c r="S117" s="92">
        <v>196531.6</v>
      </c>
      <c r="T117" s="91" t="s">
        <v>5772</v>
      </c>
      <c r="U117" s="91" t="s">
        <v>3497</v>
      </c>
      <c r="V117" s="93"/>
      <c r="X117" s="93"/>
      <c r="Y117" s="93"/>
      <c r="Z117" s="93"/>
      <c r="AA117" s="93"/>
      <c r="AB117" s="92">
        <v>25</v>
      </c>
      <c r="AD117" s="93"/>
      <c r="AF117" s="93"/>
    </row>
    <row r="118" spans="1:32">
      <c r="A118" s="91" t="s">
        <v>2476</v>
      </c>
      <c r="B118" s="91" t="s">
        <v>11</v>
      </c>
      <c r="C118" s="91" t="s">
        <v>2506</v>
      </c>
      <c r="D118" s="91" t="s">
        <v>3251</v>
      </c>
      <c r="E118" s="91" t="s">
        <v>3252</v>
      </c>
      <c r="F118" s="91" t="s">
        <v>3261</v>
      </c>
      <c r="G118" s="91" t="s">
        <v>1067</v>
      </c>
      <c r="H118" s="91" t="s">
        <v>2260</v>
      </c>
      <c r="I118" s="92">
        <v>58</v>
      </c>
      <c r="J118" s="91" t="s">
        <v>32</v>
      </c>
      <c r="K118" s="91" t="s">
        <v>930</v>
      </c>
      <c r="L118" s="91" t="s">
        <v>3498</v>
      </c>
      <c r="M118" s="91" t="s">
        <v>5771</v>
      </c>
      <c r="N118" s="92">
        <v>90000</v>
      </c>
      <c r="O118" s="92">
        <v>6436.97</v>
      </c>
      <c r="P118" s="92">
        <v>2736</v>
      </c>
      <c r="Q118" s="92">
        <v>2583</v>
      </c>
      <c r="R118" s="92">
        <v>12380.97</v>
      </c>
      <c r="S118" s="92">
        <v>77619.03</v>
      </c>
      <c r="T118" s="91" t="s">
        <v>5772</v>
      </c>
      <c r="U118" s="91" t="s">
        <v>3499</v>
      </c>
      <c r="V118" s="93"/>
      <c r="X118" s="92">
        <v>600</v>
      </c>
      <c r="Y118" s="93"/>
      <c r="Z118" s="93"/>
      <c r="AA118" s="93"/>
      <c r="AB118" s="92">
        <v>25</v>
      </c>
      <c r="AD118" s="93"/>
      <c r="AF118" s="93"/>
    </row>
    <row r="119" spans="1:32">
      <c r="A119" s="91" t="s">
        <v>2476</v>
      </c>
      <c r="B119" s="91" t="s">
        <v>11</v>
      </c>
      <c r="C119" s="91" t="s">
        <v>2506</v>
      </c>
      <c r="D119" s="91" t="s">
        <v>3251</v>
      </c>
      <c r="E119" s="91" t="s">
        <v>3252</v>
      </c>
      <c r="F119" s="91" t="s">
        <v>3288</v>
      </c>
      <c r="G119" s="91" t="s">
        <v>3500</v>
      </c>
      <c r="H119" s="91" t="s">
        <v>1779</v>
      </c>
      <c r="I119" s="92">
        <v>19</v>
      </c>
      <c r="J119" s="91" t="s">
        <v>296</v>
      </c>
      <c r="K119" s="91" t="s">
        <v>930</v>
      </c>
      <c r="L119" s="91" t="s">
        <v>3501</v>
      </c>
      <c r="M119" s="91" t="s">
        <v>5771</v>
      </c>
      <c r="N119" s="92">
        <v>90000</v>
      </c>
      <c r="O119" s="92">
        <v>9753.09</v>
      </c>
      <c r="P119" s="92">
        <v>2736</v>
      </c>
      <c r="Q119" s="92">
        <v>2583</v>
      </c>
      <c r="R119" s="92">
        <v>15397.09</v>
      </c>
      <c r="S119" s="92">
        <v>74602.91</v>
      </c>
      <c r="T119" s="91" t="s">
        <v>5772</v>
      </c>
      <c r="U119" s="91" t="s">
        <v>3502</v>
      </c>
      <c r="V119" s="93"/>
      <c r="X119" s="92">
        <v>300</v>
      </c>
      <c r="Y119" s="93"/>
      <c r="Z119" s="93"/>
      <c r="AA119" s="93"/>
      <c r="AB119" s="92">
        <v>25</v>
      </c>
      <c r="AD119" s="93"/>
      <c r="AF119" s="93"/>
    </row>
    <row r="120" spans="1:32">
      <c r="A120" s="91" t="s">
        <v>2476</v>
      </c>
      <c r="B120" s="91" t="s">
        <v>11</v>
      </c>
      <c r="C120" s="91" t="s">
        <v>2506</v>
      </c>
      <c r="D120" s="91" t="s">
        <v>3251</v>
      </c>
      <c r="E120" s="91" t="s">
        <v>3252</v>
      </c>
      <c r="F120" s="91" t="s">
        <v>3258</v>
      </c>
      <c r="G120" s="91" t="s">
        <v>934</v>
      </c>
      <c r="H120" s="91" t="s">
        <v>1780</v>
      </c>
      <c r="I120" s="92">
        <v>67</v>
      </c>
      <c r="J120" s="91" t="s">
        <v>132</v>
      </c>
      <c r="K120" s="91" t="s">
        <v>846</v>
      </c>
      <c r="L120" s="91" t="s">
        <v>3503</v>
      </c>
      <c r="M120" s="91" t="s">
        <v>5771</v>
      </c>
      <c r="N120" s="92">
        <v>30000</v>
      </c>
      <c r="O120" s="93"/>
      <c r="P120" s="92">
        <v>912</v>
      </c>
      <c r="Q120" s="92">
        <v>861</v>
      </c>
      <c r="R120" s="92">
        <v>1798</v>
      </c>
      <c r="S120" s="92">
        <v>28202</v>
      </c>
      <c r="T120" s="91" t="s">
        <v>5772</v>
      </c>
      <c r="U120" s="91" t="s">
        <v>3504</v>
      </c>
      <c r="V120" s="93"/>
      <c r="X120" s="93"/>
      <c r="Y120" s="93"/>
      <c r="Z120" s="93"/>
      <c r="AA120" s="93"/>
      <c r="AB120" s="92">
        <v>25</v>
      </c>
      <c r="AD120" s="93"/>
      <c r="AF120" s="93"/>
    </row>
    <row r="121" spans="1:32">
      <c r="A121" s="91" t="s">
        <v>2476</v>
      </c>
      <c r="B121" s="91" t="s">
        <v>11</v>
      </c>
      <c r="C121" s="91" t="s">
        <v>2506</v>
      </c>
      <c r="D121" s="91" t="s">
        <v>3251</v>
      </c>
      <c r="E121" s="91" t="s">
        <v>3252</v>
      </c>
      <c r="F121" s="91" t="s">
        <v>3273</v>
      </c>
      <c r="G121" s="91" t="s">
        <v>1571</v>
      </c>
      <c r="H121" s="91" t="s">
        <v>1781</v>
      </c>
      <c r="I121" s="92">
        <v>123</v>
      </c>
      <c r="J121" s="91" t="s">
        <v>1400</v>
      </c>
      <c r="K121" s="91" t="s">
        <v>250</v>
      </c>
      <c r="L121" s="91" t="s">
        <v>3505</v>
      </c>
      <c r="M121" s="91" t="s">
        <v>5771</v>
      </c>
      <c r="N121" s="92">
        <v>145000</v>
      </c>
      <c r="O121" s="92">
        <v>22690.49</v>
      </c>
      <c r="P121" s="92">
        <v>4408</v>
      </c>
      <c r="Q121" s="92">
        <v>4161.5</v>
      </c>
      <c r="R121" s="92">
        <v>32084.99</v>
      </c>
      <c r="S121" s="92">
        <v>112915.01</v>
      </c>
      <c r="T121" s="91" t="s">
        <v>5772</v>
      </c>
      <c r="U121" s="91" t="s">
        <v>3506</v>
      </c>
      <c r="V121" s="93"/>
      <c r="X121" s="92">
        <v>800</v>
      </c>
      <c r="Y121" s="93"/>
      <c r="Z121" s="93"/>
      <c r="AA121" s="93"/>
      <c r="AB121" s="92">
        <v>25</v>
      </c>
      <c r="AD121" s="93"/>
      <c r="AF121" s="93"/>
    </row>
    <row r="122" spans="1:32">
      <c r="A122" s="91" t="s">
        <v>2476</v>
      </c>
      <c r="B122" s="91" t="s">
        <v>11</v>
      </c>
      <c r="C122" s="91" t="s">
        <v>2506</v>
      </c>
      <c r="D122" s="91" t="s">
        <v>3251</v>
      </c>
      <c r="E122" s="91" t="s">
        <v>3252</v>
      </c>
      <c r="F122" s="91" t="s">
        <v>3261</v>
      </c>
      <c r="G122" s="91" t="s">
        <v>816</v>
      </c>
      <c r="H122" s="91" t="s">
        <v>1100</v>
      </c>
      <c r="I122" s="92">
        <v>14</v>
      </c>
      <c r="J122" s="91" t="s">
        <v>3507</v>
      </c>
      <c r="K122" s="91" t="s">
        <v>809</v>
      </c>
      <c r="L122" s="91" t="s">
        <v>3508</v>
      </c>
      <c r="M122" s="91" t="s">
        <v>5771</v>
      </c>
      <c r="N122" s="92">
        <v>45000</v>
      </c>
      <c r="O122" s="93"/>
      <c r="P122" s="92">
        <v>1368</v>
      </c>
      <c r="Q122" s="92">
        <v>1291.5</v>
      </c>
      <c r="R122" s="92">
        <v>17787.91</v>
      </c>
      <c r="S122" s="92">
        <v>27212.09</v>
      </c>
      <c r="T122" s="91" t="s">
        <v>5772</v>
      </c>
      <c r="U122" s="91" t="s">
        <v>3509</v>
      </c>
      <c r="V122" s="93"/>
      <c r="X122" s="93"/>
      <c r="Y122" s="92">
        <v>15003.41</v>
      </c>
      <c r="Z122" s="93"/>
      <c r="AA122" s="92">
        <v>100</v>
      </c>
      <c r="AB122" s="92">
        <v>25</v>
      </c>
      <c r="AD122" s="93"/>
      <c r="AF122" s="93"/>
    </row>
    <row r="123" spans="1:32">
      <c r="A123" s="91" t="s">
        <v>2476</v>
      </c>
      <c r="B123" s="91" t="s">
        <v>11</v>
      </c>
      <c r="C123" s="91" t="s">
        <v>2506</v>
      </c>
      <c r="D123" s="91" t="s">
        <v>3251</v>
      </c>
      <c r="E123" s="91" t="s">
        <v>3252</v>
      </c>
      <c r="F123" s="91" t="s">
        <v>3315</v>
      </c>
      <c r="G123" s="91" t="s">
        <v>817</v>
      </c>
      <c r="H123" s="91" t="s">
        <v>1101</v>
      </c>
      <c r="I123" s="92">
        <v>19</v>
      </c>
      <c r="J123" s="91" t="s">
        <v>296</v>
      </c>
      <c r="K123" s="91" t="s">
        <v>930</v>
      </c>
      <c r="L123" s="91" t="s">
        <v>3510</v>
      </c>
      <c r="M123" s="91" t="s">
        <v>5771</v>
      </c>
      <c r="N123" s="92">
        <v>55000</v>
      </c>
      <c r="O123" s="93"/>
      <c r="P123" s="92">
        <v>1672</v>
      </c>
      <c r="Q123" s="92">
        <v>1578.5</v>
      </c>
      <c r="R123" s="92">
        <v>38748.47</v>
      </c>
      <c r="S123" s="92">
        <v>16251.53</v>
      </c>
      <c r="T123" s="91" t="s">
        <v>5772</v>
      </c>
      <c r="U123" s="91" t="s">
        <v>3511</v>
      </c>
      <c r="V123" s="93"/>
      <c r="X123" s="92">
        <v>300</v>
      </c>
      <c r="Y123" s="92">
        <v>35122.97</v>
      </c>
      <c r="Z123" s="93"/>
      <c r="AA123" s="92">
        <v>50</v>
      </c>
      <c r="AB123" s="92">
        <v>25</v>
      </c>
      <c r="AD123" s="93"/>
      <c r="AF123" s="93"/>
    </row>
    <row r="124" spans="1:32">
      <c r="A124" s="91" t="s">
        <v>2476</v>
      </c>
      <c r="B124" s="91" t="s">
        <v>11</v>
      </c>
      <c r="C124" s="91" t="s">
        <v>2506</v>
      </c>
      <c r="D124" s="91" t="s">
        <v>3251</v>
      </c>
      <c r="E124" s="91" t="s">
        <v>3252</v>
      </c>
      <c r="F124" s="91" t="s">
        <v>3266</v>
      </c>
      <c r="G124" s="91" t="s">
        <v>1482</v>
      </c>
      <c r="H124" s="91" t="s">
        <v>1782</v>
      </c>
      <c r="I124" s="92">
        <v>213</v>
      </c>
      <c r="J124" s="91" t="s">
        <v>100</v>
      </c>
      <c r="K124" s="91" t="s">
        <v>282</v>
      </c>
      <c r="L124" s="91" t="s">
        <v>3512</v>
      </c>
      <c r="M124" s="91" t="s">
        <v>5771</v>
      </c>
      <c r="N124" s="92">
        <v>50000</v>
      </c>
      <c r="O124" s="92">
        <v>1854</v>
      </c>
      <c r="P124" s="92">
        <v>1520</v>
      </c>
      <c r="Q124" s="92">
        <v>1435</v>
      </c>
      <c r="R124" s="92">
        <v>4834</v>
      </c>
      <c r="S124" s="92">
        <v>45166</v>
      </c>
      <c r="T124" s="91" t="s">
        <v>5772</v>
      </c>
      <c r="U124" s="91" t="s">
        <v>3513</v>
      </c>
      <c r="V124" s="93"/>
      <c r="X124" s="93"/>
      <c r="Y124" s="93"/>
      <c r="Z124" s="93"/>
      <c r="AA124" s="93"/>
      <c r="AB124" s="92">
        <v>25</v>
      </c>
      <c r="AD124" s="93"/>
      <c r="AF124" s="93"/>
    </row>
    <row r="125" spans="1:32">
      <c r="A125" s="91" t="s">
        <v>2476</v>
      </c>
      <c r="B125" s="91" t="s">
        <v>11</v>
      </c>
      <c r="C125" s="91" t="s">
        <v>2506</v>
      </c>
      <c r="D125" s="91" t="s">
        <v>3251</v>
      </c>
      <c r="E125" s="91" t="s">
        <v>3252</v>
      </c>
      <c r="F125" s="91" t="s">
        <v>3301</v>
      </c>
      <c r="G125" s="91" t="s">
        <v>196</v>
      </c>
      <c r="H125" s="91" t="s">
        <v>1783</v>
      </c>
      <c r="I125" s="92">
        <v>660</v>
      </c>
      <c r="J125" s="91" t="s">
        <v>90</v>
      </c>
      <c r="K125" s="91" t="s">
        <v>846</v>
      </c>
      <c r="L125" s="91" t="s">
        <v>3514</v>
      </c>
      <c r="M125" s="91" t="s">
        <v>5771</v>
      </c>
      <c r="N125" s="92">
        <v>16500</v>
      </c>
      <c r="O125" s="93"/>
      <c r="P125" s="92">
        <v>501.6</v>
      </c>
      <c r="Q125" s="92">
        <v>473.55</v>
      </c>
      <c r="R125" s="92">
        <v>3082.4</v>
      </c>
      <c r="S125" s="92">
        <v>13417.6</v>
      </c>
      <c r="T125" s="91" t="s">
        <v>5772</v>
      </c>
      <c r="U125" s="91" t="s">
        <v>3515</v>
      </c>
      <c r="V125" s="93"/>
      <c r="X125" s="93"/>
      <c r="Y125" s="92">
        <v>2082.25</v>
      </c>
      <c r="Z125" s="93"/>
      <c r="AA125" s="93"/>
      <c r="AB125" s="92">
        <v>25</v>
      </c>
      <c r="AD125" s="93"/>
      <c r="AF125" s="93"/>
    </row>
    <row r="126" spans="1:32">
      <c r="A126" s="91" t="s">
        <v>2476</v>
      </c>
      <c r="B126" s="91" t="s">
        <v>11</v>
      </c>
      <c r="C126" s="91" t="s">
        <v>2506</v>
      </c>
      <c r="D126" s="91" t="s">
        <v>3251</v>
      </c>
      <c r="E126" s="91" t="s">
        <v>3252</v>
      </c>
      <c r="F126" s="91" t="s">
        <v>3266</v>
      </c>
      <c r="G126" s="91" t="s">
        <v>3086</v>
      </c>
      <c r="H126" s="91" t="s">
        <v>3066</v>
      </c>
      <c r="I126" s="92">
        <v>11</v>
      </c>
      <c r="J126" s="91" t="s">
        <v>127</v>
      </c>
      <c r="K126" s="91" t="s">
        <v>930</v>
      </c>
      <c r="L126" s="91" t="s">
        <v>3516</v>
      </c>
      <c r="M126" s="91" t="s">
        <v>5771</v>
      </c>
      <c r="N126" s="92">
        <v>18000</v>
      </c>
      <c r="O126" s="93"/>
      <c r="P126" s="92">
        <v>547.20000000000005</v>
      </c>
      <c r="Q126" s="92">
        <v>516.6</v>
      </c>
      <c r="R126" s="92">
        <v>2134.8000000000002</v>
      </c>
      <c r="S126" s="92">
        <v>15865.2</v>
      </c>
      <c r="T126" s="91" t="s">
        <v>5772</v>
      </c>
      <c r="U126" s="91" t="s">
        <v>3517</v>
      </c>
      <c r="V126" s="93"/>
      <c r="X126" s="93"/>
      <c r="Y126" s="92">
        <v>1046</v>
      </c>
      <c r="Z126" s="93"/>
      <c r="AA126" s="93"/>
      <c r="AB126" s="92">
        <v>25</v>
      </c>
      <c r="AD126" s="93"/>
      <c r="AF126" s="93"/>
    </row>
    <row r="127" spans="1:32">
      <c r="A127" s="91" t="s">
        <v>2476</v>
      </c>
      <c r="B127" s="91" t="s">
        <v>11</v>
      </c>
      <c r="C127" s="91" t="s">
        <v>2506</v>
      </c>
      <c r="D127" s="91" t="s">
        <v>3251</v>
      </c>
      <c r="E127" s="91" t="s">
        <v>3252</v>
      </c>
      <c r="F127" s="91" t="s">
        <v>3258</v>
      </c>
      <c r="G127" s="91" t="s">
        <v>1489</v>
      </c>
      <c r="H127" s="91" t="s">
        <v>1784</v>
      </c>
      <c r="I127" s="92">
        <v>6</v>
      </c>
      <c r="J127" s="91" t="s">
        <v>588</v>
      </c>
      <c r="K127" s="91" t="s">
        <v>930</v>
      </c>
      <c r="L127" s="91" t="s">
        <v>3518</v>
      </c>
      <c r="M127" s="91" t="s">
        <v>5771</v>
      </c>
      <c r="N127" s="92">
        <v>45000</v>
      </c>
      <c r="O127" s="93"/>
      <c r="P127" s="92">
        <v>1368</v>
      </c>
      <c r="Q127" s="92">
        <v>1291.5</v>
      </c>
      <c r="R127" s="92">
        <v>2684.5</v>
      </c>
      <c r="S127" s="92">
        <v>42315.5</v>
      </c>
      <c r="T127" s="91" t="s">
        <v>5772</v>
      </c>
      <c r="U127" s="91" t="s">
        <v>3519</v>
      </c>
      <c r="V127" s="93"/>
      <c r="X127" s="93"/>
      <c r="Y127" s="93"/>
      <c r="Z127" s="93"/>
      <c r="AA127" s="93"/>
      <c r="AB127" s="92">
        <v>25</v>
      </c>
      <c r="AD127" s="93"/>
      <c r="AF127" s="93"/>
    </row>
    <row r="128" spans="1:32">
      <c r="A128" s="91" t="s">
        <v>2476</v>
      </c>
      <c r="B128" s="91" t="s">
        <v>11</v>
      </c>
      <c r="C128" s="91" t="s">
        <v>2506</v>
      </c>
      <c r="D128" s="91" t="s">
        <v>3251</v>
      </c>
      <c r="E128" s="91" t="s">
        <v>3252</v>
      </c>
      <c r="F128" s="91" t="s">
        <v>3288</v>
      </c>
      <c r="G128" s="91" t="s">
        <v>546</v>
      </c>
      <c r="H128" s="91" t="s">
        <v>1785</v>
      </c>
      <c r="I128" s="92">
        <v>870</v>
      </c>
      <c r="J128" s="91" t="s">
        <v>3520</v>
      </c>
      <c r="K128" s="91" t="s">
        <v>542</v>
      </c>
      <c r="L128" s="91" t="s">
        <v>3521</v>
      </c>
      <c r="M128" s="91" t="s">
        <v>5771</v>
      </c>
      <c r="N128" s="92">
        <v>19000.55</v>
      </c>
      <c r="O128" s="93"/>
      <c r="P128" s="92">
        <v>577.62</v>
      </c>
      <c r="Q128" s="92">
        <v>545.32000000000005</v>
      </c>
      <c r="R128" s="92">
        <v>1147.94</v>
      </c>
      <c r="S128" s="92">
        <v>17852.61</v>
      </c>
      <c r="T128" s="91" t="s">
        <v>5772</v>
      </c>
      <c r="U128" s="91" t="s">
        <v>3522</v>
      </c>
      <c r="V128" s="93"/>
      <c r="X128" s="93"/>
      <c r="Y128" s="93"/>
      <c r="Z128" s="93"/>
      <c r="AA128" s="93"/>
      <c r="AB128" s="92">
        <v>25</v>
      </c>
      <c r="AD128" s="93"/>
      <c r="AF128" s="93"/>
    </row>
    <row r="129" spans="1:32">
      <c r="A129" s="91" t="s">
        <v>2476</v>
      </c>
      <c r="B129" s="91" t="s">
        <v>11</v>
      </c>
      <c r="C129" s="91" t="s">
        <v>2506</v>
      </c>
      <c r="D129" s="91" t="s">
        <v>3251</v>
      </c>
      <c r="E129" s="91" t="s">
        <v>3252</v>
      </c>
      <c r="F129" s="91" t="s">
        <v>3288</v>
      </c>
      <c r="G129" s="91" t="s">
        <v>876</v>
      </c>
      <c r="H129" s="91" t="s">
        <v>1786</v>
      </c>
      <c r="I129" s="92">
        <v>6</v>
      </c>
      <c r="J129" s="91" t="s">
        <v>588</v>
      </c>
      <c r="K129" s="91" t="s">
        <v>581</v>
      </c>
      <c r="L129" s="91" t="s">
        <v>3523</v>
      </c>
      <c r="M129" s="91" t="s">
        <v>5771</v>
      </c>
      <c r="N129" s="92">
        <v>30000</v>
      </c>
      <c r="O129" s="93"/>
      <c r="P129" s="92">
        <v>912</v>
      </c>
      <c r="Q129" s="92">
        <v>861</v>
      </c>
      <c r="R129" s="92">
        <v>1798</v>
      </c>
      <c r="S129" s="92">
        <v>28202</v>
      </c>
      <c r="T129" s="91" t="s">
        <v>5772</v>
      </c>
      <c r="U129" s="91" t="s">
        <v>3524</v>
      </c>
      <c r="V129" s="93"/>
      <c r="X129" s="93"/>
      <c r="Y129" s="93"/>
      <c r="Z129" s="93"/>
      <c r="AA129" s="93"/>
      <c r="AB129" s="92">
        <v>25</v>
      </c>
      <c r="AD129" s="93"/>
      <c r="AF129" s="93"/>
    </row>
    <row r="130" spans="1:32">
      <c r="A130" s="91" t="s">
        <v>2476</v>
      </c>
      <c r="B130" s="91" t="s">
        <v>11</v>
      </c>
      <c r="C130" s="91" t="s">
        <v>2506</v>
      </c>
      <c r="D130" s="91" t="s">
        <v>3251</v>
      </c>
      <c r="E130" s="91" t="s">
        <v>3252</v>
      </c>
      <c r="F130" s="91" t="s">
        <v>3258</v>
      </c>
      <c r="G130" s="91" t="s">
        <v>643</v>
      </c>
      <c r="H130" s="91" t="s">
        <v>1787</v>
      </c>
      <c r="I130" s="92">
        <v>124</v>
      </c>
      <c r="J130" s="91" t="s">
        <v>42</v>
      </c>
      <c r="K130" s="91" t="s">
        <v>930</v>
      </c>
      <c r="L130" s="91" t="s">
        <v>3525</v>
      </c>
      <c r="M130" s="91" t="s">
        <v>5771</v>
      </c>
      <c r="N130" s="92">
        <v>13200</v>
      </c>
      <c r="O130" s="93"/>
      <c r="P130" s="92">
        <v>401.28</v>
      </c>
      <c r="Q130" s="92">
        <v>378.84</v>
      </c>
      <c r="R130" s="92">
        <v>1155.1199999999999</v>
      </c>
      <c r="S130" s="92">
        <v>12044.88</v>
      </c>
      <c r="T130" s="91" t="s">
        <v>5772</v>
      </c>
      <c r="U130" s="91" t="s">
        <v>3526</v>
      </c>
      <c r="V130" s="93"/>
      <c r="X130" s="92">
        <v>300</v>
      </c>
      <c r="Y130" s="93"/>
      <c r="Z130" s="93"/>
      <c r="AA130" s="92">
        <v>50</v>
      </c>
      <c r="AB130" s="92">
        <v>25</v>
      </c>
      <c r="AD130" s="93"/>
      <c r="AF130" s="93"/>
    </row>
    <row r="131" spans="1:32">
      <c r="A131" s="91" t="s">
        <v>2476</v>
      </c>
      <c r="B131" s="91" t="s">
        <v>11</v>
      </c>
      <c r="C131" s="91" t="s">
        <v>2506</v>
      </c>
      <c r="D131" s="91" t="s">
        <v>3251</v>
      </c>
      <c r="E131" s="91" t="s">
        <v>3252</v>
      </c>
      <c r="F131" s="91" t="s">
        <v>3261</v>
      </c>
      <c r="G131" s="91" t="s">
        <v>818</v>
      </c>
      <c r="H131" s="91" t="s">
        <v>1788</v>
      </c>
      <c r="I131" s="92">
        <v>1149</v>
      </c>
      <c r="J131" s="91" t="s">
        <v>389</v>
      </c>
      <c r="K131" s="91" t="s">
        <v>809</v>
      </c>
      <c r="L131" s="91" t="s">
        <v>3527</v>
      </c>
      <c r="M131" s="91" t="s">
        <v>5771</v>
      </c>
      <c r="N131" s="92">
        <v>45000</v>
      </c>
      <c r="O131" s="93"/>
      <c r="P131" s="92">
        <v>1368</v>
      </c>
      <c r="Q131" s="92">
        <v>1291.5</v>
      </c>
      <c r="R131" s="92">
        <v>16948.509999999998</v>
      </c>
      <c r="S131" s="92">
        <v>28051.49</v>
      </c>
      <c r="T131" s="91" t="s">
        <v>5772</v>
      </c>
      <c r="U131" s="91" t="s">
        <v>3528</v>
      </c>
      <c r="V131" s="93"/>
      <c r="X131" s="93"/>
      <c r="Y131" s="92">
        <v>14164.01</v>
      </c>
      <c r="Z131" s="93"/>
      <c r="AA131" s="92">
        <v>100</v>
      </c>
      <c r="AB131" s="92">
        <v>25</v>
      </c>
      <c r="AD131" s="93"/>
      <c r="AF131" s="93"/>
    </row>
    <row r="132" spans="1:32">
      <c r="A132" s="91" t="s">
        <v>2476</v>
      </c>
      <c r="B132" s="91" t="s">
        <v>11</v>
      </c>
      <c r="C132" s="91" t="s">
        <v>2506</v>
      </c>
      <c r="D132" s="91" t="s">
        <v>3251</v>
      </c>
      <c r="E132" s="91" t="s">
        <v>3252</v>
      </c>
      <c r="F132" s="91" t="s">
        <v>3266</v>
      </c>
      <c r="G132" s="91" t="s">
        <v>1040</v>
      </c>
      <c r="H132" s="91" t="s">
        <v>1789</v>
      </c>
      <c r="I132" s="92">
        <v>11</v>
      </c>
      <c r="J132" s="91" t="s">
        <v>127</v>
      </c>
      <c r="K132" s="91" t="s">
        <v>930</v>
      </c>
      <c r="L132" s="91" t="s">
        <v>3529</v>
      </c>
      <c r="M132" s="91" t="s">
        <v>5771</v>
      </c>
      <c r="N132" s="92">
        <v>15000</v>
      </c>
      <c r="O132" s="93"/>
      <c r="P132" s="92">
        <v>456</v>
      </c>
      <c r="Q132" s="92">
        <v>430.5</v>
      </c>
      <c r="R132" s="92">
        <v>911.5</v>
      </c>
      <c r="S132" s="92">
        <v>14088.5</v>
      </c>
      <c r="T132" s="91" t="s">
        <v>5772</v>
      </c>
      <c r="U132" s="91" t="s">
        <v>3530</v>
      </c>
      <c r="V132" s="93"/>
      <c r="X132" s="93"/>
      <c r="Y132" s="93"/>
      <c r="Z132" s="93"/>
      <c r="AA132" s="93"/>
      <c r="AB132" s="92">
        <v>25</v>
      </c>
      <c r="AD132" s="93"/>
      <c r="AF132" s="93"/>
    </row>
    <row r="133" spans="1:32">
      <c r="A133" s="91" t="s">
        <v>2476</v>
      </c>
      <c r="B133" s="91" t="s">
        <v>11</v>
      </c>
      <c r="C133" s="91" t="s">
        <v>2506</v>
      </c>
      <c r="D133" s="91" t="s">
        <v>3251</v>
      </c>
      <c r="E133" s="91" t="s">
        <v>3252</v>
      </c>
      <c r="F133" s="91" t="s">
        <v>3279</v>
      </c>
      <c r="G133" s="91" t="s">
        <v>563</v>
      </c>
      <c r="H133" s="91" t="s">
        <v>1790</v>
      </c>
      <c r="I133" s="92">
        <v>25</v>
      </c>
      <c r="J133" s="91" t="s">
        <v>564</v>
      </c>
      <c r="K133" s="91" t="s">
        <v>562</v>
      </c>
      <c r="L133" s="91" t="s">
        <v>3531</v>
      </c>
      <c r="M133" s="91" t="s">
        <v>5771</v>
      </c>
      <c r="N133" s="92">
        <v>35000</v>
      </c>
      <c r="O133" s="93"/>
      <c r="P133" s="92">
        <v>1064</v>
      </c>
      <c r="Q133" s="92">
        <v>1004.5</v>
      </c>
      <c r="R133" s="92">
        <v>3889.5</v>
      </c>
      <c r="S133" s="92">
        <v>31110.5</v>
      </c>
      <c r="T133" s="91" t="s">
        <v>5772</v>
      </c>
      <c r="U133" s="91" t="s">
        <v>3532</v>
      </c>
      <c r="V133" s="93"/>
      <c r="X133" s="93"/>
      <c r="Y133" s="92">
        <v>1746</v>
      </c>
      <c r="Z133" s="93"/>
      <c r="AA133" s="92">
        <v>50</v>
      </c>
      <c r="AB133" s="92">
        <v>25</v>
      </c>
      <c r="AD133" s="93"/>
      <c r="AF133" s="93"/>
    </row>
    <row r="134" spans="1:32">
      <c r="A134" s="91" t="s">
        <v>2476</v>
      </c>
      <c r="B134" s="91" t="s">
        <v>11</v>
      </c>
      <c r="C134" s="91" t="s">
        <v>2506</v>
      </c>
      <c r="D134" s="91" t="s">
        <v>3251</v>
      </c>
      <c r="E134" s="91" t="s">
        <v>3252</v>
      </c>
      <c r="F134" s="91" t="s">
        <v>3258</v>
      </c>
      <c r="G134" s="91" t="s">
        <v>1003</v>
      </c>
      <c r="H134" s="91" t="s">
        <v>1791</v>
      </c>
      <c r="I134" s="92">
        <v>59</v>
      </c>
      <c r="J134" s="91" t="s">
        <v>1002</v>
      </c>
      <c r="K134" s="91" t="s">
        <v>282</v>
      </c>
      <c r="L134" s="91" t="s">
        <v>3533</v>
      </c>
      <c r="M134" s="91" t="s">
        <v>5771</v>
      </c>
      <c r="N134" s="92">
        <v>45000</v>
      </c>
      <c r="O134" s="93"/>
      <c r="P134" s="92">
        <v>1368</v>
      </c>
      <c r="Q134" s="92">
        <v>1291.5</v>
      </c>
      <c r="R134" s="92">
        <v>2684.5</v>
      </c>
      <c r="S134" s="92">
        <v>42315.5</v>
      </c>
      <c r="T134" s="91" t="s">
        <v>5772</v>
      </c>
      <c r="U134" s="91" t="s">
        <v>3534</v>
      </c>
      <c r="V134" s="93"/>
      <c r="X134" s="93"/>
      <c r="Y134" s="93"/>
      <c r="Z134" s="93"/>
      <c r="AA134" s="93"/>
      <c r="AB134" s="92">
        <v>25</v>
      </c>
      <c r="AD134" s="93"/>
      <c r="AF134" s="93"/>
    </row>
    <row r="135" spans="1:32">
      <c r="A135" s="91" t="s">
        <v>2476</v>
      </c>
      <c r="B135" s="91" t="s">
        <v>11</v>
      </c>
      <c r="C135" s="91" t="s">
        <v>2506</v>
      </c>
      <c r="D135" s="91" t="s">
        <v>3251</v>
      </c>
      <c r="E135" s="91" t="s">
        <v>3252</v>
      </c>
      <c r="F135" s="91" t="s">
        <v>3266</v>
      </c>
      <c r="G135" s="91" t="s">
        <v>5784</v>
      </c>
      <c r="H135" s="91" t="s">
        <v>5785</v>
      </c>
      <c r="I135" s="92">
        <v>175</v>
      </c>
      <c r="J135" s="91" t="s">
        <v>5786</v>
      </c>
      <c r="K135" s="91" t="s">
        <v>309</v>
      </c>
      <c r="L135" s="91" t="s">
        <v>5787</v>
      </c>
      <c r="M135" s="91" t="s">
        <v>5771</v>
      </c>
      <c r="N135" s="92">
        <v>50000</v>
      </c>
      <c r="O135" s="92">
        <v>1854</v>
      </c>
      <c r="P135" s="92">
        <v>1520</v>
      </c>
      <c r="Q135" s="92">
        <v>1435</v>
      </c>
      <c r="R135" s="92">
        <v>4834</v>
      </c>
      <c r="S135" s="92">
        <v>45166</v>
      </c>
      <c r="T135" s="91" t="s">
        <v>5772</v>
      </c>
      <c r="U135" s="91" t="s">
        <v>5788</v>
      </c>
      <c r="V135" s="93"/>
      <c r="X135" s="93"/>
      <c r="Y135" s="93"/>
      <c r="Z135" s="93"/>
      <c r="AA135" s="93"/>
      <c r="AB135" s="92">
        <v>25</v>
      </c>
      <c r="AD135" s="93"/>
      <c r="AF135" s="93"/>
    </row>
    <row r="136" spans="1:32">
      <c r="A136" s="91" t="s">
        <v>2476</v>
      </c>
      <c r="B136" s="91" t="s">
        <v>11</v>
      </c>
      <c r="C136" s="91" t="s">
        <v>2506</v>
      </c>
      <c r="D136" s="91" t="s">
        <v>3251</v>
      </c>
      <c r="E136" s="91" t="s">
        <v>3252</v>
      </c>
      <c r="F136" s="91" t="s">
        <v>3288</v>
      </c>
      <c r="G136" s="91" t="s">
        <v>644</v>
      </c>
      <c r="H136" s="91" t="s">
        <v>1792</v>
      </c>
      <c r="I136" s="92">
        <v>9</v>
      </c>
      <c r="J136" s="91" t="s">
        <v>8</v>
      </c>
      <c r="K136" s="91" t="s">
        <v>930</v>
      </c>
      <c r="L136" s="91" t="s">
        <v>3535</v>
      </c>
      <c r="M136" s="91" t="s">
        <v>5771</v>
      </c>
      <c r="N136" s="92">
        <v>11000</v>
      </c>
      <c r="O136" s="93"/>
      <c r="P136" s="92">
        <v>334.4</v>
      </c>
      <c r="Q136" s="92">
        <v>315.7</v>
      </c>
      <c r="R136" s="92">
        <v>1571.1</v>
      </c>
      <c r="S136" s="92">
        <v>9428.9</v>
      </c>
      <c r="T136" s="91" t="s">
        <v>5772</v>
      </c>
      <c r="U136" s="91" t="s">
        <v>3536</v>
      </c>
      <c r="V136" s="93"/>
      <c r="X136" s="92">
        <v>300</v>
      </c>
      <c r="Y136" s="92">
        <v>546</v>
      </c>
      <c r="Z136" s="93"/>
      <c r="AA136" s="92">
        <v>50</v>
      </c>
      <c r="AB136" s="92">
        <v>25</v>
      </c>
      <c r="AD136" s="93"/>
      <c r="AF136" s="93"/>
    </row>
    <row r="137" spans="1:32">
      <c r="A137" s="91" t="s">
        <v>2476</v>
      </c>
      <c r="B137" s="91" t="s">
        <v>11</v>
      </c>
      <c r="C137" s="91" t="s">
        <v>2506</v>
      </c>
      <c r="D137" s="91" t="s">
        <v>3251</v>
      </c>
      <c r="E137" s="91" t="s">
        <v>3252</v>
      </c>
      <c r="F137" s="91" t="s">
        <v>3276</v>
      </c>
      <c r="G137" s="91" t="s">
        <v>257</v>
      </c>
      <c r="H137" s="91" t="s">
        <v>1793</v>
      </c>
      <c r="I137" s="92">
        <v>63</v>
      </c>
      <c r="J137" s="91" t="s">
        <v>254</v>
      </c>
      <c r="K137" s="91" t="s">
        <v>1683</v>
      </c>
      <c r="L137" s="91" t="s">
        <v>3537</v>
      </c>
      <c r="M137" s="91" t="s">
        <v>5771</v>
      </c>
      <c r="N137" s="92">
        <v>70000</v>
      </c>
      <c r="O137" s="92">
        <v>2673.47</v>
      </c>
      <c r="P137" s="92">
        <v>2128</v>
      </c>
      <c r="Q137" s="92">
        <v>2009</v>
      </c>
      <c r="R137" s="92">
        <v>7635.47</v>
      </c>
      <c r="S137" s="92">
        <v>62364.53</v>
      </c>
      <c r="T137" s="91" t="s">
        <v>5772</v>
      </c>
      <c r="U137" s="91" t="s">
        <v>3538</v>
      </c>
      <c r="V137" s="93"/>
      <c r="X137" s="92">
        <v>800</v>
      </c>
      <c r="Y137" s="93"/>
      <c r="Z137" s="93"/>
      <c r="AA137" s="93"/>
      <c r="AB137" s="92">
        <v>25</v>
      </c>
      <c r="AD137" s="93"/>
      <c r="AF137" s="93"/>
    </row>
    <row r="138" spans="1:32">
      <c r="A138" s="91" t="s">
        <v>2476</v>
      </c>
      <c r="B138" s="91" t="s">
        <v>11</v>
      </c>
      <c r="C138" s="91" t="s">
        <v>2506</v>
      </c>
      <c r="D138" s="91" t="s">
        <v>3251</v>
      </c>
      <c r="E138" s="91" t="s">
        <v>3252</v>
      </c>
      <c r="F138" s="91" t="s">
        <v>3273</v>
      </c>
      <c r="G138" s="91" t="s">
        <v>216</v>
      </c>
      <c r="H138" s="91" t="s">
        <v>1103</v>
      </c>
      <c r="I138" s="92">
        <v>78</v>
      </c>
      <c r="J138" s="91" t="s">
        <v>15</v>
      </c>
      <c r="K138" s="91" t="s">
        <v>204</v>
      </c>
      <c r="L138" s="91" t="s">
        <v>3539</v>
      </c>
      <c r="M138" s="91" t="s">
        <v>5771</v>
      </c>
      <c r="N138" s="92">
        <v>24000</v>
      </c>
      <c r="O138" s="93"/>
      <c r="P138" s="92">
        <v>729.6</v>
      </c>
      <c r="Q138" s="92">
        <v>688.8</v>
      </c>
      <c r="R138" s="92">
        <v>4191.3500000000004</v>
      </c>
      <c r="S138" s="92">
        <v>19808.650000000001</v>
      </c>
      <c r="T138" s="91" t="s">
        <v>5772</v>
      </c>
      <c r="U138" s="91" t="s">
        <v>3540</v>
      </c>
      <c r="V138" s="93"/>
      <c r="X138" s="93"/>
      <c r="Y138" s="92">
        <v>1120.5</v>
      </c>
      <c r="Z138" s="93"/>
      <c r="AA138" s="92">
        <v>50</v>
      </c>
      <c r="AB138" s="92">
        <v>25</v>
      </c>
      <c r="AD138" s="93"/>
      <c r="AF138" s="105">
        <v>1577.45</v>
      </c>
    </row>
    <row r="139" spans="1:32">
      <c r="A139" s="91" t="s">
        <v>2476</v>
      </c>
      <c r="B139" s="91" t="s">
        <v>11</v>
      </c>
      <c r="C139" s="91" t="s">
        <v>2506</v>
      </c>
      <c r="D139" s="91" t="s">
        <v>3251</v>
      </c>
      <c r="E139" s="91" t="s">
        <v>3252</v>
      </c>
      <c r="F139" s="91" t="s">
        <v>3258</v>
      </c>
      <c r="G139" s="91" t="s">
        <v>891</v>
      </c>
      <c r="H139" s="91" t="s">
        <v>1794</v>
      </c>
      <c r="I139" s="92">
        <v>67</v>
      </c>
      <c r="J139" s="91" t="s">
        <v>132</v>
      </c>
      <c r="K139" s="91" t="s">
        <v>581</v>
      </c>
      <c r="L139" s="91" t="s">
        <v>3541</v>
      </c>
      <c r="M139" s="91" t="s">
        <v>5771</v>
      </c>
      <c r="N139" s="92">
        <v>30000</v>
      </c>
      <c r="O139" s="93"/>
      <c r="P139" s="92">
        <v>912</v>
      </c>
      <c r="Q139" s="92">
        <v>861</v>
      </c>
      <c r="R139" s="92">
        <v>5344</v>
      </c>
      <c r="S139" s="92">
        <v>24656</v>
      </c>
      <c r="T139" s="91" t="s">
        <v>5772</v>
      </c>
      <c r="U139" s="91" t="s">
        <v>3542</v>
      </c>
      <c r="V139" s="93"/>
      <c r="X139" s="93"/>
      <c r="Y139" s="92">
        <v>3546</v>
      </c>
      <c r="Z139" s="93"/>
      <c r="AA139" s="93"/>
      <c r="AB139" s="92">
        <v>25</v>
      </c>
      <c r="AD139" s="93"/>
      <c r="AF139" s="93"/>
    </row>
    <row r="140" spans="1:32">
      <c r="A140" s="91" t="s">
        <v>2476</v>
      </c>
      <c r="B140" s="91" t="s">
        <v>11</v>
      </c>
      <c r="C140" s="91" t="s">
        <v>2506</v>
      </c>
      <c r="D140" s="91" t="s">
        <v>3251</v>
      </c>
      <c r="E140" s="91" t="s">
        <v>3252</v>
      </c>
      <c r="F140" s="91" t="s">
        <v>3456</v>
      </c>
      <c r="G140" s="91" t="s">
        <v>773</v>
      </c>
      <c r="H140" s="91" t="s">
        <v>1795</v>
      </c>
      <c r="I140" s="92">
        <v>423</v>
      </c>
      <c r="J140" s="91" t="s">
        <v>75</v>
      </c>
      <c r="K140" s="91" t="s">
        <v>765</v>
      </c>
      <c r="L140" s="91" t="s">
        <v>3543</v>
      </c>
      <c r="M140" s="91" t="s">
        <v>5771</v>
      </c>
      <c r="N140" s="92">
        <v>10000</v>
      </c>
      <c r="O140" s="93"/>
      <c r="P140" s="92">
        <v>304</v>
      </c>
      <c r="Q140" s="92">
        <v>287</v>
      </c>
      <c r="R140" s="92">
        <v>616</v>
      </c>
      <c r="S140" s="92">
        <v>9384</v>
      </c>
      <c r="T140" s="91" t="s">
        <v>5772</v>
      </c>
      <c r="U140" s="91" t="s">
        <v>3544</v>
      </c>
      <c r="V140" s="93"/>
      <c r="X140" s="93"/>
      <c r="Y140" s="93"/>
      <c r="Z140" s="93"/>
      <c r="AA140" s="93"/>
      <c r="AB140" s="92">
        <v>25</v>
      </c>
      <c r="AD140" s="93"/>
      <c r="AF140" s="93"/>
    </row>
    <row r="141" spans="1:32">
      <c r="A141" s="91" t="s">
        <v>2476</v>
      </c>
      <c r="B141" s="91" t="s">
        <v>11</v>
      </c>
      <c r="C141" s="91" t="s">
        <v>2506</v>
      </c>
      <c r="D141" s="91" t="s">
        <v>3251</v>
      </c>
      <c r="E141" s="91" t="s">
        <v>3252</v>
      </c>
      <c r="F141" s="91" t="s">
        <v>3315</v>
      </c>
      <c r="G141" s="91" t="s">
        <v>774</v>
      </c>
      <c r="H141" s="91" t="s">
        <v>1796</v>
      </c>
      <c r="I141" s="92">
        <v>25</v>
      </c>
      <c r="J141" s="91" t="s">
        <v>82</v>
      </c>
      <c r="K141" s="91" t="s">
        <v>765</v>
      </c>
      <c r="L141" s="91" t="s">
        <v>3545</v>
      </c>
      <c r="M141" s="91" t="s">
        <v>5771</v>
      </c>
      <c r="N141" s="92">
        <v>35000</v>
      </c>
      <c r="O141" s="93"/>
      <c r="P141" s="92">
        <v>1064</v>
      </c>
      <c r="Q141" s="92">
        <v>1004.5</v>
      </c>
      <c r="R141" s="92">
        <v>5721.72</v>
      </c>
      <c r="S141" s="92">
        <v>29278.28</v>
      </c>
      <c r="T141" s="91" t="s">
        <v>5772</v>
      </c>
      <c r="U141" s="91" t="s">
        <v>3546</v>
      </c>
      <c r="V141" s="93"/>
      <c r="X141" s="93"/>
      <c r="Y141" s="92">
        <v>3628.22</v>
      </c>
      <c r="Z141" s="93"/>
      <c r="AA141" s="93"/>
      <c r="AB141" s="92">
        <v>25</v>
      </c>
      <c r="AD141" s="93"/>
      <c r="AF141" s="93"/>
    </row>
    <row r="142" spans="1:32">
      <c r="A142" s="91" t="s">
        <v>2476</v>
      </c>
      <c r="B142" s="91" t="s">
        <v>11</v>
      </c>
      <c r="C142" s="91" t="s">
        <v>2506</v>
      </c>
      <c r="D142" s="91" t="s">
        <v>3251</v>
      </c>
      <c r="E142" s="91" t="s">
        <v>3252</v>
      </c>
      <c r="F142" s="91" t="s">
        <v>3279</v>
      </c>
      <c r="G142" s="91" t="s">
        <v>819</v>
      </c>
      <c r="H142" s="91" t="s">
        <v>1797</v>
      </c>
      <c r="I142" s="92">
        <v>1128</v>
      </c>
      <c r="J142" s="91" t="s">
        <v>17</v>
      </c>
      <c r="K142" s="91" t="s">
        <v>809</v>
      </c>
      <c r="L142" s="91" t="s">
        <v>3547</v>
      </c>
      <c r="M142" s="91" t="s">
        <v>5771</v>
      </c>
      <c r="N142" s="92">
        <v>60000</v>
      </c>
      <c r="O142" s="92">
        <v>1276.8900000000001</v>
      </c>
      <c r="P142" s="92">
        <v>1824</v>
      </c>
      <c r="Q142" s="92">
        <v>1722</v>
      </c>
      <c r="R142" s="92">
        <v>11293.89</v>
      </c>
      <c r="S142" s="92">
        <v>48706.11</v>
      </c>
      <c r="T142" s="91" t="s">
        <v>5772</v>
      </c>
      <c r="U142" s="91" t="s">
        <v>3548</v>
      </c>
      <c r="V142" s="93"/>
      <c r="X142" s="92">
        <v>300</v>
      </c>
      <c r="Y142" s="92">
        <v>6046</v>
      </c>
      <c r="Z142" s="93"/>
      <c r="AA142" s="92">
        <v>100</v>
      </c>
      <c r="AB142" s="92">
        <v>25</v>
      </c>
      <c r="AD142" s="93"/>
      <c r="AF142" s="93"/>
    </row>
    <row r="143" spans="1:32">
      <c r="A143" s="91" t="s">
        <v>2476</v>
      </c>
      <c r="B143" s="91" t="s">
        <v>11</v>
      </c>
      <c r="C143" s="91" t="s">
        <v>2506</v>
      </c>
      <c r="D143" s="91" t="s">
        <v>3251</v>
      </c>
      <c r="E143" s="91" t="s">
        <v>3252</v>
      </c>
      <c r="F143" s="91" t="s">
        <v>3456</v>
      </c>
      <c r="G143" s="91" t="s">
        <v>775</v>
      </c>
      <c r="H143" s="91" t="s">
        <v>1798</v>
      </c>
      <c r="I143" s="92">
        <v>423</v>
      </c>
      <c r="J143" s="91" t="s">
        <v>75</v>
      </c>
      <c r="K143" s="91" t="s">
        <v>765</v>
      </c>
      <c r="L143" s="91" t="s">
        <v>3549</v>
      </c>
      <c r="M143" s="91" t="s">
        <v>5771</v>
      </c>
      <c r="N143" s="92">
        <v>10000</v>
      </c>
      <c r="O143" s="93"/>
      <c r="P143" s="92">
        <v>304</v>
      </c>
      <c r="Q143" s="92">
        <v>287</v>
      </c>
      <c r="R143" s="92">
        <v>616</v>
      </c>
      <c r="S143" s="92">
        <v>9384</v>
      </c>
      <c r="T143" s="91" t="s">
        <v>5772</v>
      </c>
      <c r="U143" s="91" t="s">
        <v>3550</v>
      </c>
      <c r="V143" s="93"/>
      <c r="X143" s="93"/>
      <c r="Y143" s="93"/>
      <c r="Z143" s="93"/>
      <c r="AA143" s="93"/>
      <c r="AB143" s="92">
        <v>25</v>
      </c>
      <c r="AD143" s="93"/>
      <c r="AF143" s="93"/>
    </row>
    <row r="144" spans="1:32">
      <c r="A144" s="91" t="s">
        <v>2476</v>
      </c>
      <c r="B144" s="91" t="s">
        <v>11</v>
      </c>
      <c r="C144" s="91" t="s">
        <v>2506</v>
      </c>
      <c r="D144" s="91" t="s">
        <v>3251</v>
      </c>
      <c r="E144" s="91" t="s">
        <v>3252</v>
      </c>
      <c r="F144" s="91" t="s">
        <v>3266</v>
      </c>
      <c r="G144" s="91" t="s">
        <v>5789</v>
      </c>
      <c r="H144" s="91" t="s">
        <v>1799</v>
      </c>
      <c r="I144" s="92">
        <v>72</v>
      </c>
      <c r="J144" s="91" t="s">
        <v>59</v>
      </c>
      <c r="K144" s="91" t="s">
        <v>312</v>
      </c>
      <c r="L144" s="91" t="s">
        <v>3551</v>
      </c>
      <c r="M144" s="91" t="s">
        <v>5771</v>
      </c>
      <c r="N144" s="92">
        <v>180000</v>
      </c>
      <c r="O144" s="92">
        <v>30923.37</v>
      </c>
      <c r="P144" s="92">
        <v>5472</v>
      </c>
      <c r="Q144" s="92">
        <v>5166</v>
      </c>
      <c r="R144" s="92">
        <v>43586.37</v>
      </c>
      <c r="S144" s="92">
        <v>136413.63</v>
      </c>
      <c r="T144" s="91" t="s">
        <v>5772</v>
      </c>
      <c r="U144" s="91" t="s">
        <v>3552</v>
      </c>
      <c r="V144" s="93"/>
      <c r="X144" s="92">
        <v>2000</v>
      </c>
      <c r="Y144" s="93"/>
      <c r="Z144" s="93"/>
      <c r="AA144" s="93"/>
      <c r="AB144" s="92">
        <v>25</v>
      </c>
      <c r="AD144" s="93"/>
      <c r="AF144" s="93"/>
    </row>
    <row r="145" spans="1:32">
      <c r="A145" s="91" t="s">
        <v>2476</v>
      </c>
      <c r="B145" s="91" t="s">
        <v>11</v>
      </c>
      <c r="C145" s="91" t="s">
        <v>2506</v>
      </c>
      <c r="D145" s="91" t="s">
        <v>3251</v>
      </c>
      <c r="E145" s="91" t="s">
        <v>3252</v>
      </c>
      <c r="F145" s="91" t="s">
        <v>3266</v>
      </c>
      <c r="G145" s="91" t="s">
        <v>892</v>
      </c>
      <c r="H145" s="91" t="s">
        <v>1800</v>
      </c>
      <c r="I145" s="92">
        <v>63</v>
      </c>
      <c r="J145" s="91" t="s">
        <v>254</v>
      </c>
      <c r="K145" s="91" t="s">
        <v>309</v>
      </c>
      <c r="L145" s="91" t="s">
        <v>3553</v>
      </c>
      <c r="M145" s="91" t="s">
        <v>5771</v>
      </c>
      <c r="N145" s="92">
        <v>65000</v>
      </c>
      <c r="O145" s="92">
        <v>1732.57</v>
      </c>
      <c r="P145" s="92">
        <v>1976</v>
      </c>
      <c r="Q145" s="92">
        <v>1865.5</v>
      </c>
      <c r="R145" s="92">
        <v>5599.07</v>
      </c>
      <c r="S145" s="92">
        <v>59400.93</v>
      </c>
      <c r="T145" s="91" t="s">
        <v>5772</v>
      </c>
      <c r="U145" s="91" t="s">
        <v>3554</v>
      </c>
      <c r="V145" s="93"/>
      <c r="X145" s="93"/>
      <c r="Y145" s="93"/>
      <c r="Z145" s="93"/>
      <c r="AA145" s="93"/>
      <c r="AB145" s="92">
        <v>25</v>
      </c>
      <c r="AD145" s="93"/>
      <c r="AF145" s="93"/>
    </row>
    <row r="146" spans="1:32">
      <c r="A146" s="91" t="s">
        <v>2476</v>
      </c>
      <c r="B146" s="91" t="s">
        <v>11</v>
      </c>
      <c r="C146" s="91" t="s">
        <v>2506</v>
      </c>
      <c r="D146" s="91" t="s">
        <v>3251</v>
      </c>
      <c r="E146" s="91" t="s">
        <v>3252</v>
      </c>
      <c r="F146" s="91" t="s">
        <v>3279</v>
      </c>
      <c r="G146" s="91" t="s">
        <v>776</v>
      </c>
      <c r="H146" s="91" t="s">
        <v>1801</v>
      </c>
      <c r="I146" s="92">
        <v>344</v>
      </c>
      <c r="J146" s="91" t="s">
        <v>456</v>
      </c>
      <c r="K146" s="91" t="s">
        <v>765</v>
      </c>
      <c r="L146" s="91" t="s">
        <v>3555</v>
      </c>
      <c r="M146" s="91" t="s">
        <v>5771</v>
      </c>
      <c r="N146" s="92">
        <v>31500</v>
      </c>
      <c r="O146" s="93"/>
      <c r="P146" s="92">
        <v>957.6</v>
      </c>
      <c r="Q146" s="92">
        <v>904.05</v>
      </c>
      <c r="R146" s="92">
        <v>9094.61</v>
      </c>
      <c r="S146" s="92">
        <v>22405.39</v>
      </c>
      <c r="T146" s="91" t="s">
        <v>5772</v>
      </c>
      <c r="U146" s="91" t="s">
        <v>3556</v>
      </c>
      <c r="V146" s="93"/>
      <c r="X146" s="93"/>
      <c r="Y146" s="92">
        <v>5450.51</v>
      </c>
      <c r="Z146" s="93"/>
      <c r="AA146" s="92">
        <v>180</v>
      </c>
      <c r="AB146" s="92">
        <v>25</v>
      </c>
      <c r="AD146" s="93"/>
      <c r="AF146" s="105">
        <v>1577.45</v>
      </c>
    </row>
    <row r="147" spans="1:32">
      <c r="A147" s="91" t="s">
        <v>2476</v>
      </c>
      <c r="B147" s="91" t="s">
        <v>11</v>
      </c>
      <c r="C147" s="91" t="s">
        <v>2506</v>
      </c>
      <c r="D147" s="91" t="s">
        <v>3251</v>
      </c>
      <c r="E147" s="91" t="s">
        <v>3252</v>
      </c>
      <c r="F147" s="91" t="s">
        <v>3266</v>
      </c>
      <c r="G147" s="91" t="s">
        <v>935</v>
      </c>
      <c r="H147" s="91" t="s">
        <v>1802</v>
      </c>
      <c r="I147" s="92">
        <v>1137</v>
      </c>
      <c r="J147" s="91" t="s">
        <v>192</v>
      </c>
      <c r="K147" s="91" t="s">
        <v>929</v>
      </c>
      <c r="L147" s="91" t="s">
        <v>3557</v>
      </c>
      <c r="M147" s="91" t="s">
        <v>5771</v>
      </c>
      <c r="N147" s="92">
        <v>35000</v>
      </c>
      <c r="O147" s="93"/>
      <c r="P147" s="92">
        <v>1064</v>
      </c>
      <c r="Q147" s="92">
        <v>1004.5</v>
      </c>
      <c r="R147" s="92">
        <v>2093.5</v>
      </c>
      <c r="S147" s="92">
        <v>32906.5</v>
      </c>
      <c r="T147" s="91" t="s">
        <v>5772</v>
      </c>
      <c r="U147" s="91" t="s">
        <v>3558</v>
      </c>
      <c r="V147" s="93"/>
      <c r="X147" s="93"/>
      <c r="Y147" s="93"/>
      <c r="Z147" s="93"/>
      <c r="AA147" s="93"/>
      <c r="AB147" s="92">
        <v>25</v>
      </c>
      <c r="AD147" s="93"/>
      <c r="AF147" s="93"/>
    </row>
    <row r="148" spans="1:32">
      <c r="A148" s="91" t="s">
        <v>2476</v>
      </c>
      <c r="B148" s="91" t="s">
        <v>11</v>
      </c>
      <c r="C148" s="91" t="s">
        <v>2506</v>
      </c>
      <c r="D148" s="91" t="s">
        <v>3251</v>
      </c>
      <c r="E148" s="91" t="s">
        <v>3252</v>
      </c>
      <c r="F148" s="91" t="s">
        <v>3261</v>
      </c>
      <c r="G148" s="91" t="s">
        <v>3559</v>
      </c>
      <c r="H148" s="91" t="s">
        <v>1803</v>
      </c>
      <c r="I148" s="92">
        <v>9</v>
      </c>
      <c r="J148" s="91" t="s">
        <v>8</v>
      </c>
      <c r="K148" s="91" t="s">
        <v>566</v>
      </c>
      <c r="L148" s="91" t="s">
        <v>3560</v>
      </c>
      <c r="M148" s="91" t="s">
        <v>5771</v>
      </c>
      <c r="N148" s="92">
        <v>20000</v>
      </c>
      <c r="O148" s="93"/>
      <c r="P148" s="92">
        <v>608</v>
      </c>
      <c r="Q148" s="92">
        <v>574</v>
      </c>
      <c r="R148" s="92">
        <v>10587.67</v>
      </c>
      <c r="S148" s="92">
        <v>9412.33</v>
      </c>
      <c r="T148" s="91" t="s">
        <v>5772</v>
      </c>
      <c r="U148" s="91" t="s">
        <v>3561</v>
      </c>
      <c r="V148" s="93"/>
      <c r="X148" s="93"/>
      <c r="Y148" s="92">
        <v>9330.67</v>
      </c>
      <c r="Z148" s="93"/>
      <c r="AA148" s="92">
        <v>50</v>
      </c>
      <c r="AB148" s="92">
        <v>25</v>
      </c>
      <c r="AD148" s="93"/>
      <c r="AF148" s="93"/>
    </row>
    <row r="149" spans="1:32">
      <c r="A149" s="91" t="s">
        <v>2476</v>
      </c>
      <c r="B149" s="91" t="s">
        <v>11</v>
      </c>
      <c r="C149" s="91" t="s">
        <v>2506</v>
      </c>
      <c r="D149" s="91" t="s">
        <v>3251</v>
      </c>
      <c r="E149" s="91" t="s">
        <v>3252</v>
      </c>
      <c r="F149" s="91" t="s">
        <v>3288</v>
      </c>
      <c r="G149" s="91" t="s">
        <v>777</v>
      </c>
      <c r="H149" s="91" t="s">
        <v>1804</v>
      </c>
      <c r="I149" s="92">
        <v>1138</v>
      </c>
      <c r="J149" s="91" t="s">
        <v>303</v>
      </c>
      <c r="K149" s="91" t="s">
        <v>765</v>
      </c>
      <c r="L149" s="91" t="s">
        <v>3562</v>
      </c>
      <c r="M149" s="91" t="s">
        <v>5771</v>
      </c>
      <c r="N149" s="92">
        <v>10000</v>
      </c>
      <c r="O149" s="93"/>
      <c r="P149" s="92">
        <v>304</v>
      </c>
      <c r="Q149" s="92">
        <v>287</v>
      </c>
      <c r="R149" s="92">
        <v>6159.36</v>
      </c>
      <c r="S149" s="92">
        <v>3840.64</v>
      </c>
      <c r="T149" s="91" t="s">
        <v>5772</v>
      </c>
      <c r="U149" s="91" t="s">
        <v>3563</v>
      </c>
      <c r="V149" s="93"/>
      <c r="X149" s="93"/>
      <c r="Y149" s="92">
        <v>5543.36</v>
      </c>
      <c r="Z149" s="93"/>
      <c r="AA149" s="93"/>
      <c r="AB149" s="92">
        <v>25</v>
      </c>
      <c r="AD149" s="93"/>
      <c r="AF149" s="93"/>
    </row>
    <row r="150" spans="1:32">
      <c r="A150" s="91" t="s">
        <v>2476</v>
      </c>
      <c r="B150" s="91" t="s">
        <v>11</v>
      </c>
      <c r="C150" s="91" t="s">
        <v>2506</v>
      </c>
      <c r="D150" s="91" t="s">
        <v>3251</v>
      </c>
      <c r="E150" s="91" t="s">
        <v>3252</v>
      </c>
      <c r="F150" s="91" t="s">
        <v>3258</v>
      </c>
      <c r="G150" s="91" t="s">
        <v>1572</v>
      </c>
      <c r="H150" s="91" t="s">
        <v>1805</v>
      </c>
      <c r="I150" s="92">
        <v>509</v>
      </c>
      <c r="J150" s="91" t="s">
        <v>353</v>
      </c>
      <c r="K150" s="91" t="s">
        <v>930</v>
      </c>
      <c r="L150" s="91" t="s">
        <v>3564</v>
      </c>
      <c r="M150" s="91" t="s">
        <v>5771</v>
      </c>
      <c r="N150" s="92">
        <v>220000</v>
      </c>
      <c r="O150" s="92">
        <v>40583.019999999997</v>
      </c>
      <c r="P150" s="92">
        <v>5685.41</v>
      </c>
      <c r="Q150" s="92">
        <v>6314</v>
      </c>
      <c r="R150" s="92">
        <v>52607.43</v>
      </c>
      <c r="S150" s="92">
        <v>167392.57</v>
      </c>
      <c r="T150" s="91" t="s">
        <v>5772</v>
      </c>
      <c r="U150" s="91" t="s">
        <v>3565</v>
      </c>
      <c r="V150" s="93"/>
      <c r="X150" s="93"/>
      <c r="Y150" s="93"/>
      <c r="Z150" s="93"/>
      <c r="AA150" s="93"/>
      <c r="AB150" s="92">
        <v>25</v>
      </c>
      <c r="AD150" s="93"/>
      <c r="AF150" s="93"/>
    </row>
    <row r="151" spans="1:32">
      <c r="A151" s="91" t="s">
        <v>2476</v>
      </c>
      <c r="B151" s="91" t="s">
        <v>11</v>
      </c>
      <c r="C151" s="91" t="s">
        <v>2506</v>
      </c>
      <c r="D151" s="91" t="s">
        <v>3251</v>
      </c>
      <c r="E151" s="91" t="s">
        <v>3252</v>
      </c>
      <c r="F151" s="91" t="s">
        <v>3266</v>
      </c>
      <c r="G151" s="91" t="s">
        <v>3566</v>
      </c>
      <c r="H151" s="91" t="s">
        <v>3567</v>
      </c>
      <c r="I151" s="92">
        <v>901</v>
      </c>
      <c r="J151" s="91" t="s">
        <v>10</v>
      </c>
      <c r="K151" s="91" t="s">
        <v>765</v>
      </c>
      <c r="L151" s="91" t="s">
        <v>3568</v>
      </c>
      <c r="M151" s="91" t="s">
        <v>5771</v>
      </c>
      <c r="N151" s="92">
        <v>25000</v>
      </c>
      <c r="O151" s="93"/>
      <c r="P151" s="92">
        <v>760</v>
      </c>
      <c r="Q151" s="92">
        <v>717.5</v>
      </c>
      <c r="R151" s="92">
        <v>1502.5</v>
      </c>
      <c r="S151" s="92">
        <v>23497.5</v>
      </c>
      <c r="T151" s="91" t="s">
        <v>5772</v>
      </c>
      <c r="U151" s="91" t="s">
        <v>3569</v>
      </c>
      <c r="V151" s="93"/>
      <c r="X151" s="93"/>
      <c r="Y151" s="93"/>
      <c r="Z151" s="93"/>
      <c r="AA151" s="93"/>
      <c r="AB151" s="92">
        <v>25</v>
      </c>
      <c r="AD151" s="93"/>
      <c r="AF151" s="93"/>
    </row>
    <row r="152" spans="1:32">
      <c r="A152" s="91" t="s">
        <v>2476</v>
      </c>
      <c r="B152" s="91" t="s">
        <v>11</v>
      </c>
      <c r="C152" s="91" t="s">
        <v>2506</v>
      </c>
      <c r="D152" s="91" t="s">
        <v>3251</v>
      </c>
      <c r="E152" s="91" t="s">
        <v>3252</v>
      </c>
      <c r="F152" s="91" t="s">
        <v>3266</v>
      </c>
      <c r="G152" s="91" t="s">
        <v>1573</v>
      </c>
      <c r="H152" s="91" t="s">
        <v>1807</v>
      </c>
      <c r="I152" s="92">
        <v>10</v>
      </c>
      <c r="J152" s="91" t="s">
        <v>286</v>
      </c>
      <c r="K152" s="91" t="s">
        <v>282</v>
      </c>
      <c r="L152" s="91" t="s">
        <v>3570</v>
      </c>
      <c r="M152" s="91" t="s">
        <v>5771</v>
      </c>
      <c r="N152" s="92">
        <v>45000</v>
      </c>
      <c r="O152" s="93"/>
      <c r="P152" s="92">
        <v>1368</v>
      </c>
      <c r="Q152" s="92">
        <v>1291.5</v>
      </c>
      <c r="R152" s="92">
        <v>2684.5</v>
      </c>
      <c r="S152" s="92">
        <v>42315.5</v>
      </c>
      <c r="T152" s="91" t="s">
        <v>5772</v>
      </c>
      <c r="U152" s="91" t="s">
        <v>3571</v>
      </c>
      <c r="V152" s="93"/>
      <c r="X152" s="93"/>
      <c r="Y152" s="93"/>
      <c r="Z152" s="93"/>
      <c r="AA152" s="93"/>
      <c r="AB152" s="92">
        <v>25</v>
      </c>
      <c r="AD152" s="93"/>
      <c r="AF152" s="93"/>
    </row>
    <row r="153" spans="1:32">
      <c r="A153" s="91" t="s">
        <v>2476</v>
      </c>
      <c r="B153" s="91" t="s">
        <v>11</v>
      </c>
      <c r="C153" s="91" t="s">
        <v>2506</v>
      </c>
      <c r="D153" s="91" t="s">
        <v>3251</v>
      </c>
      <c r="E153" s="91" t="s">
        <v>3252</v>
      </c>
      <c r="F153" s="91" t="s">
        <v>3266</v>
      </c>
      <c r="G153" s="91" t="s">
        <v>2493</v>
      </c>
      <c r="H153" s="91" t="s">
        <v>2481</v>
      </c>
      <c r="I153" s="92">
        <v>58</v>
      </c>
      <c r="J153" s="91" t="s">
        <v>32</v>
      </c>
      <c r="K153" s="91" t="s">
        <v>809</v>
      </c>
      <c r="L153" s="91" t="s">
        <v>3572</v>
      </c>
      <c r="M153" s="91" t="s">
        <v>5771</v>
      </c>
      <c r="N153" s="92">
        <v>60000</v>
      </c>
      <c r="O153" s="92">
        <v>3486.68</v>
      </c>
      <c r="P153" s="92">
        <v>1824</v>
      </c>
      <c r="Q153" s="92">
        <v>1722</v>
      </c>
      <c r="R153" s="92">
        <v>9603.68</v>
      </c>
      <c r="S153" s="92">
        <v>50396.32</v>
      </c>
      <c r="T153" s="91" t="s">
        <v>5772</v>
      </c>
      <c r="U153" s="91" t="s">
        <v>3573</v>
      </c>
      <c r="V153" s="93"/>
      <c r="X153" s="93"/>
      <c r="Y153" s="92">
        <v>2546</v>
      </c>
      <c r="Z153" s="93"/>
      <c r="AA153" s="93"/>
      <c r="AB153" s="92">
        <v>25</v>
      </c>
      <c r="AD153" s="93"/>
      <c r="AF153" s="93"/>
    </row>
    <row r="154" spans="1:32">
      <c r="A154" s="91" t="s">
        <v>2476</v>
      </c>
      <c r="B154" s="91" t="s">
        <v>11</v>
      </c>
      <c r="C154" s="91" t="s">
        <v>2506</v>
      </c>
      <c r="D154" s="91" t="s">
        <v>3251</v>
      </c>
      <c r="E154" s="91" t="s">
        <v>3252</v>
      </c>
      <c r="F154" s="91" t="s">
        <v>3266</v>
      </c>
      <c r="G154" s="91" t="s">
        <v>1639</v>
      </c>
      <c r="H154" s="91" t="s">
        <v>1808</v>
      </c>
      <c r="I154" s="92">
        <v>6</v>
      </c>
      <c r="J154" s="91" t="s">
        <v>588</v>
      </c>
      <c r="K154" s="91" t="s">
        <v>581</v>
      </c>
      <c r="L154" s="91" t="s">
        <v>3574</v>
      </c>
      <c r="M154" s="91" t="s">
        <v>5771</v>
      </c>
      <c r="N154" s="92">
        <v>25000</v>
      </c>
      <c r="O154" s="93"/>
      <c r="P154" s="92">
        <v>760</v>
      </c>
      <c r="Q154" s="92">
        <v>717.5</v>
      </c>
      <c r="R154" s="92">
        <v>8563.5</v>
      </c>
      <c r="S154" s="92">
        <v>16436.5</v>
      </c>
      <c r="T154" s="91" t="s">
        <v>5772</v>
      </c>
      <c r="U154" s="91" t="s">
        <v>3575</v>
      </c>
      <c r="V154" s="93"/>
      <c r="X154" s="93"/>
      <c r="Y154" s="92">
        <v>7061</v>
      </c>
      <c r="Z154" s="93"/>
      <c r="AA154" s="93"/>
      <c r="AB154" s="92">
        <v>25</v>
      </c>
      <c r="AD154" s="93"/>
      <c r="AF154" s="93"/>
    </row>
    <row r="155" spans="1:32">
      <c r="A155" s="91" t="s">
        <v>2476</v>
      </c>
      <c r="B155" s="91" t="s">
        <v>11</v>
      </c>
      <c r="C155" s="91" t="s">
        <v>2506</v>
      </c>
      <c r="D155" s="91" t="s">
        <v>3251</v>
      </c>
      <c r="E155" s="91" t="s">
        <v>3252</v>
      </c>
      <c r="F155" s="91" t="s">
        <v>3456</v>
      </c>
      <c r="G155" s="91" t="s">
        <v>778</v>
      </c>
      <c r="H155" s="91" t="s">
        <v>1809</v>
      </c>
      <c r="I155" s="92">
        <v>187</v>
      </c>
      <c r="J155" s="91" t="s">
        <v>111</v>
      </c>
      <c r="K155" s="91" t="s">
        <v>765</v>
      </c>
      <c r="L155" s="91" t="s">
        <v>3576</v>
      </c>
      <c r="M155" s="91" t="s">
        <v>5771</v>
      </c>
      <c r="N155" s="92">
        <v>14300</v>
      </c>
      <c r="O155" s="93"/>
      <c r="P155" s="92">
        <v>434.72</v>
      </c>
      <c r="Q155" s="92">
        <v>410.41</v>
      </c>
      <c r="R155" s="92">
        <v>3190.49</v>
      </c>
      <c r="S155" s="92">
        <v>11109.51</v>
      </c>
      <c r="T155" s="91" t="s">
        <v>5772</v>
      </c>
      <c r="U155" s="91" t="s">
        <v>3577</v>
      </c>
      <c r="V155" s="93"/>
      <c r="X155" s="93"/>
      <c r="Y155" s="92">
        <v>2320.36</v>
      </c>
      <c r="Z155" s="93"/>
      <c r="AA155" s="93"/>
      <c r="AB155" s="92">
        <v>25</v>
      </c>
      <c r="AD155" s="93"/>
      <c r="AF155" s="93"/>
    </row>
    <row r="156" spans="1:32">
      <c r="A156" s="91" t="s">
        <v>2476</v>
      </c>
      <c r="B156" s="91" t="s">
        <v>11</v>
      </c>
      <c r="C156" s="91" t="s">
        <v>2506</v>
      </c>
      <c r="D156" s="91" t="s">
        <v>3251</v>
      </c>
      <c r="E156" s="91" t="s">
        <v>3252</v>
      </c>
      <c r="F156" s="91" t="s">
        <v>3266</v>
      </c>
      <c r="G156" s="91" t="s">
        <v>3178</v>
      </c>
      <c r="H156" s="91" t="s">
        <v>3179</v>
      </c>
      <c r="I156" s="92">
        <v>124</v>
      </c>
      <c r="J156" s="91" t="s">
        <v>42</v>
      </c>
      <c r="K156" s="91" t="s">
        <v>1682</v>
      </c>
      <c r="L156" s="91" t="s">
        <v>3578</v>
      </c>
      <c r="M156" s="91" t="s">
        <v>5771</v>
      </c>
      <c r="N156" s="92">
        <v>22000</v>
      </c>
      <c r="O156" s="93"/>
      <c r="P156" s="92">
        <v>668.8</v>
      </c>
      <c r="Q156" s="92">
        <v>631.4</v>
      </c>
      <c r="R156" s="92">
        <v>1325.2</v>
      </c>
      <c r="S156" s="92">
        <v>20674.8</v>
      </c>
      <c r="T156" s="91" t="s">
        <v>5772</v>
      </c>
      <c r="U156" s="91" t="s">
        <v>3579</v>
      </c>
      <c r="V156" s="93"/>
      <c r="X156" s="93"/>
      <c r="Y156" s="93"/>
      <c r="Z156" s="93"/>
      <c r="AA156" s="93"/>
      <c r="AB156" s="92">
        <v>25</v>
      </c>
      <c r="AD156" s="93"/>
      <c r="AF156" s="93"/>
    </row>
    <row r="157" spans="1:32">
      <c r="A157" s="91" t="s">
        <v>2476</v>
      </c>
      <c r="B157" s="91" t="s">
        <v>11</v>
      </c>
      <c r="C157" s="91" t="s">
        <v>2506</v>
      </c>
      <c r="D157" s="91" t="s">
        <v>3251</v>
      </c>
      <c r="E157" s="91" t="s">
        <v>3252</v>
      </c>
      <c r="F157" s="91" t="s">
        <v>3266</v>
      </c>
      <c r="G157" s="91" t="s">
        <v>2591</v>
      </c>
      <c r="H157" s="91" t="s">
        <v>2607</v>
      </c>
      <c r="I157" s="92">
        <v>12</v>
      </c>
      <c r="J157" s="91" t="s">
        <v>30</v>
      </c>
      <c r="K157" s="91" t="s">
        <v>261</v>
      </c>
      <c r="L157" s="91" t="s">
        <v>3580</v>
      </c>
      <c r="M157" s="91" t="s">
        <v>5771</v>
      </c>
      <c r="N157" s="92">
        <v>36000</v>
      </c>
      <c r="O157" s="93"/>
      <c r="P157" s="92">
        <v>1094.4000000000001</v>
      </c>
      <c r="Q157" s="92">
        <v>1033.2</v>
      </c>
      <c r="R157" s="92">
        <v>17616.099999999999</v>
      </c>
      <c r="S157" s="92">
        <v>18383.900000000001</v>
      </c>
      <c r="T157" s="91" t="s">
        <v>5772</v>
      </c>
      <c r="U157" s="91" t="s">
        <v>3581</v>
      </c>
      <c r="V157" s="93"/>
      <c r="X157" s="93"/>
      <c r="Y157" s="92">
        <v>15463.5</v>
      </c>
      <c r="Z157" s="93"/>
      <c r="AA157" s="93"/>
      <c r="AB157" s="92">
        <v>25</v>
      </c>
      <c r="AD157" s="93"/>
      <c r="AF157" s="93"/>
    </row>
    <row r="158" spans="1:32">
      <c r="A158" s="91" t="s">
        <v>2476</v>
      </c>
      <c r="B158" s="91" t="s">
        <v>11</v>
      </c>
      <c r="C158" s="91" t="s">
        <v>2506</v>
      </c>
      <c r="D158" s="91" t="s">
        <v>3251</v>
      </c>
      <c r="E158" s="91" t="s">
        <v>3252</v>
      </c>
      <c r="F158" s="91" t="s">
        <v>3273</v>
      </c>
      <c r="G158" s="91" t="s">
        <v>266</v>
      </c>
      <c r="H158" s="91" t="s">
        <v>1810</v>
      </c>
      <c r="I158" s="92">
        <v>39</v>
      </c>
      <c r="J158" s="91" t="s">
        <v>228</v>
      </c>
      <c r="K158" s="91" t="s">
        <v>265</v>
      </c>
      <c r="L158" s="91" t="s">
        <v>3582</v>
      </c>
      <c r="M158" s="91" t="s">
        <v>5771</v>
      </c>
      <c r="N158" s="92">
        <v>45000</v>
      </c>
      <c r="O158" s="93"/>
      <c r="P158" s="92">
        <v>1368</v>
      </c>
      <c r="Q158" s="92">
        <v>1291.5</v>
      </c>
      <c r="R158" s="92">
        <v>10453.129999999999</v>
      </c>
      <c r="S158" s="92">
        <v>34546.870000000003</v>
      </c>
      <c r="T158" s="91" t="s">
        <v>5772</v>
      </c>
      <c r="U158" s="91" t="s">
        <v>3583</v>
      </c>
      <c r="V158" s="93"/>
      <c r="X158" s="92">
        <v>300</v>
      </c>
      <c r="Y158" s="92">
        <v>7468.63</v>
      </c>
      <c r="Z158" s="93"/>
      <c r="AA158" s="93"/>
      <c r="AB158" s="92">
        <v>25</v>
      </c>
      <c r="AD158" s="93"/>
      <c r="AF158" s="93"/>
    </row>
    <row r="159" spans="1:32">
      <c r="A159" s="91" t="s">
        <v>2476</v>
      </c>
      <c r="B159" s="91" t="s">
        <v>11</v>
      </c>
      <c r="C159" s="91" t="s">
        <v>2506</v>
      </c>
      <c r="D159" s="91" t="s">
        <v>3251</v>
      </c>
      <c r="E159" s="91" t="s">
        <v>3252</v>
      </c>
      <c r="F159" s="91" t="s">
        <v>3485</v>
      </c>
      <c r="G159" s="91" t="s">
        <v>180</v>
      </c>
      <c r="H159" s="91" t="s">
        <v>1104</v>
      </c>
      <c r="I159" s="92">
        <v>1024</v>
      </c>
      <c r="J159" s="91" t="s">
        <v>182</v>
      </c>
      <c r="K159" s="91" t="s">
        <v>181</v>
      </c>
      <c r="L159" s="91" t="s">
        <v>3584</v>
      </c>
      <c r="M159" s="91" t="s">
        <v>5771</v>
      </c>
      <c r="N159" s="92">
        <v>65000</v>
      </c>
      <c r="O159" s="92">
        <v>4427.58</v>
      </c>
      <c r="P159" s="92">
        <v>1976</v>
      </c>
      <c r="Q159" s="92">
        <v>1865.5</v>
      </c>
      <c r="R159" s="92">
        <v>8644.08</v>
      </c>
      <c r="S159" s="92">
        <v>56355.92</v>
      </c>
      <c r="T159" s="91" t="s">
        <v>5772</v>
      </c>
      <c r="U159" s="91" t="s">
        <v>3585</v>
      </c>
      <c r="V159" s="93"/>
      <c r="X159" s="92">
        <v>300</v>
      </c>
      <c r="Y159" s="93"/>
      <c r="Z159" s="93"/>
      <c r="AA159" s="92">
        <v>50</v>
      </c>
      <c r="AB159" s="92">
        <v>25</v>
      </c>
      <c r="AD159" s="93"/>
      <c r="AF159" s="93"/>
    </row>
    <row r="160" spans="1:32">
      <c r="A160" s="91" t="s">
        <v>2476</v>
      </c>
      <c r="B160" s="91" t="s">
        <v>11</v>
      </c>
      <c r="C160" s="91" t="s">
        <v>2506</v>
      </c>
      <c r="D160" s="91" t="s">
        <v>3251</v>
      </c>
      <c r="E160" s="91" t="s">
        <v>3252</v>
      </c>
      <c r="F160" s="91" t="s">
        <v>3258</v>
      </c>
      <c r="G160" s="91" t="s">
        <v>2741</v>
      </c>
      <c r="H160" s="91" t="s">
        <v>2742</v>
      </c>
      <c r="I160" s="92">
        <v>58</v>
      </c>
      <c r="J160" s="91" t="s">
        <v>32</v>
      </c>
      <c r="K160" s="91" t="s">
        <v>930</v>
      </c>
      <c r="L160" s="91" t="s">
        <v>3586</v>
      </c>
      <c r="M160" s="91" t="s">
        <v>5771</v>
      </c>
      <c r="N160" s="92">
        <v>95000</v>
      </c>
      <c r="O160" s="93"/>
      <c r="P160" s="92">
        <v>2888</v>
      </c>
      <c r="Q160" s="92">
        <v>2726.5</v>
      </c>
      <c r="R160" s="92">
        <v>5639.5</v>
      </c>
      <c r="S160" s="92">
        <v>89360.5</v>
      </c>
      <c r="T160" s="91" t="s">
        <v>5772</v>
      </c>
      <c r="U160" s="91" t="s">
        <v>3587</v>
      </c>
      <c r="V160" s="93"/>
      <c r="X160" s="93"/>
      <c r="Y160" s="93"/>
      <c r="Z160" s="93"/>
      <c r="AA160" s="93"/>
      <c r="AB160" s="92">
        <v>25</v>
      </c>
      <c r="AD160" s="93"/>
      <c r="AF160" s="93"/>
    </row>
    <row r="161" spans="1:32">
      <c r="A161" s="91" t="s">
        <v>2476</v>
      </c>
      <c r="B161" s="91" t="s">
        <v>11</v>
      </c>
      <c r="C161" s="91" t="s">
        <v>2506</v>
      </c>
      <c r="D161" s="91" t="s">
        <v>3251</v>
      </c>
      <c r="E161" s="91" t="s">
        <v>3252</v>
      </c>
      <c r="F161" s="91" t="s">
        <v>3266</v>
      </c>
      <c r="G161" s="91" t="s">
        <v>893</v>
      </c>
      <c r="H161" s="91" t="s">
        <v>1811</v>
      </c>
      <c r="I161" s="92">
        <v>684</v>
      </c>
      <c r="J161" s="91" t="s">
        <v>894</v>
      </c>
      <c r="K161" s="91" t="s">
        <v>181</v>
      </c>
      <c r="L161" s="91" t="s">
        <v>3588</v>
      </c>
      <c r="M161" s="91" t="s">
        <v>5771</v>
      </c>
      <c r="N161" s="92">
        <v>180000</v>
      </c>
      <c r="O161" s="92">
        <v>30923.34</v>
      </c>
      <c r="P161" s="92">
        <v>5472</v>
      </c>
      <c r="Q161" s="92">
        <v>5166</v>
      </c>
      <c r="R161" s="92">
        <v>41586.339999999997</v>
      </c>
      <c r="S161" s="92">
        <v>138413.66</v>
      </c>
      <c r="T161" s="91" t="s">
        <v>5772</v>
      </c>
      <c r="U161" s="91" t="s">
        <v>3589</v>
      </c>
      <c r="V161" s="93"/>
      <c r="X161" s="93"/>
      <c r="Y161" s="93"/>
      <c r="Z161" s="93"/>
      <c r="AA161" s="93"/>
      <c r="AB161" s="92">
        <v>25</v>
      </c>
      <c r="AD161" s="93"/>
      <c r="AF161" s="93"/>
    </row>
    <row r="162" spans="1:32">
      <c r="A162" s="91" t="s">
        <v>2476</v>
      </c>
      <c r="B162" s="91" t="s">
        <v>11</v>
      </c>
      <c r="C162" s="91" t="s">
        <v>2506</v>
      </c>
      <c r="D162" s="91" t="s">
        <v>3251</v>
      </c>
      <c r="E162" s="91" t="s">
        <v>3252</v>
      </c>
      <c r="F162" s="91" t="s">
        <v>3276</v>
      </c>
      <c r="G162" s="91" t="s">
        <v>278</v>
      </c>
      <c r="H162" s="91" t="s">
        <v>1105</v>
      </c>
      <c r="I162" s="92">
        <v>80</v>
      </c>
      <c r="J162" s="91" t="s">
        <v>279</v>
      </c>
      <c r="K162" s="91" t="s">
        <v>277</v>
      </c>
      <c r="L162" s="91" t="s">
        <v>3590</v>
      </c>
      <c r="M162" s="91" t="s">
        <v>5771</v>
      </c>
      <c r="N162" s="92">
        <v>55000</v>
      </c>
      <c r="O162" s="93"/>
      <c r="P162" s="92">
        <v>1672</v>
      </c>
      <c r="Q162" s="92">
        <v>1578.5</v>
      </c>
      <c r="R162" s="92">
        <v>9377.3799999999992</v>
      </c>
      <c r="S162" s="92">
        <v>45622.62</v>
      </c>
      <c r="T162" s="91" t="s">
        <v>5772</v>
      </c>
      <c r="U162" s="91" t="s">
        <v>3591</v>
      </c>
      <c r="V162" s="93"/>
      <c r="X162" s="93"/>
      <c r="Y162" s="92">
        <v>5961.88</v>
      </c>
      <c r="Z162" s="93"/>
      <c r="AA162" s="92">
        <v>140</v>
      </c>
      <c r="AB162" s="92">
        <v>25</v>
      </c>
      <c r="AD162" s="93"/>
      <c r="AF162" s="93"/>
    </row>
    <row r="163" spans="1:32">
      <c r="A163" s="91" t="s">
        <v>2476</v>
      </c>
      <c r="B163" s="91" t="s">
        <v>11</v>
      </c>
      <c r="C163" s="91" t="s">
        <v>2506</v>
      </c>
      <c r="D163" s="91" t="s">
        <v>3251</v>
      </c>
      <c r="E163" s="91" t="s">
        <v>3252</v>
      </c>
      <c r="F163" s="91" t="s">
        <v>3273</v>
      </c>
      <c r="G163" s="91" t="s">
        <v>571</v>
      </c>
      <c r="H163" s="91" t="s">
        <v>1812</v>
      </c>
      <c r="I163" s="92">
        <v>11</v>
      </c>
      <c r="J163" s="91" t="s">
        <v>127</v>
      </c>
      <c r="K163" s="91" t="s">
        <v>566</v>
      </c>
      <c r="L163" s="91" t="s">
        <v>3592</v>
      </c>
      <c r="M163" s="91" t="s">
        <v>5771</v>
      </c>
      <c r="N163" s="92">
        <v>20000</v>
      </c>
      <c r="O163" s="93"/>
      <c r="P163" s="92">
        <v>608</v>
      </c>
      <c r="Q163" s="92">
        <v>574</v>
      </c>
      <c r="R163" s="92">
        <v>16065.83</v>
      </c>
      <c r="S163" s="92">
        <v>3934.17</v>
      </c>
      <c r="T163" s="91" t="s">
        <v>5772</v>
      </c>
      <c r="U163" s="91" t="s">
        <v>3593</v>
      </c>
      <c r="V163" s="93"/>
      <c r="X163" s="93"/>
      <c r="Y163" s="92">
        <v>14858.83</v>
      </c>
      <c r="Z163" s="93"/>
      <c r="AA163" s="93"/>
      <c r="AB163" s="92">
        <v>25</v>
      </c>
      <c r="AD163" s="93"/>
      <c r="AF163" s="93"/>
    </row>
    <row r="164" spans="1:32">
      <c r="A164" s="91" t="s">
        <v>2476</v>
      </c>
      <c r="B164" s="91" t="s">
        <v>11</v>
      </c>
      <c r="C164" s="91" t="s">
        <v>2506</v>
      </c>
      <c r="D164" s="91" t="s">
        <v>3251</v>
      </c>
      <c r="E164" s="91" t="s">
        <v>3252</v>
      </c>
      <c r="F164" s="91" t="s">
        <v>3266</v>
      </c>
      <c r="G164" s="91" t="s">
        <v>1574</v>
      </c>
      <c r="H164" s="91" t="s">
        <v>1813</v>
      </c>
      <c r="I164" s="92">
        <v>69</v>
      </c>
      <c r="J164" s="91" t="s">
        <v>288</v>
      </c>
      <c r="K164" s="91" t="s">
        <v>282</v>
      </c>
      <c r="L164" s="91" t="s">
        <v>3594</v>
      </c>
      <c r="M164" s="91" t="s">
        <v>5771</v>
      </c>
      <c r="N164" s="92">
        <v>35000</v>
      </c>
      <c r="O164" s="93"/>
      <c r="P164" s="92">
        <v>1064</v>
      </c>
      <c r="Q164" s="92">
        <v>1004.5</v>
      </c>
      <c r="R164" s="92">
        <v>2093.5</v>
      </c>
      <c r="S164" s="92">
        <v>32906.5</v>
      </c>
      <c r="T164" s="91" t="s">
        <v>5772</v>
      </c>
      <c r="U164" s="91" t="s">
        <v>3595</v>
      </c>
      <c r="V164" s="93"/>
      <c r="X164" s="93"/>
      <c r="Y164" s="93"/>
      <c r="Z164" s="93"/>
      <c r="AA164" s="93"/>
      <c r="AB164" s="92">
        <v>25</v>
      </c>
      <c r="AD164" s="93"/>
      <c r="AF164" s="93"/>
    </row>
    <row r="165" spans="1:32">
      <c r="A165" s="91" t="s">
        <v>2476</v>
      </c>
      <c r="B165" s="91" t="s">
        <v>11</v>
      </c>
      <c r="C165" s="91" t="s">
        <v>2506</v>
      </c>
      <c r="D165" s="91" t="s">
        <v>3251</v>
      </c>
      <c r="E165" s="91" t="s">
        <v>3252</v>
      </c>
      <c r="F165" s="91" t="s">
        <v>3258</v>
      </c>
      <c r="G165" s="91" t="s">
        <v>1575</v>
      </c>
      <c r="H165" s="91" t="s">
        <v>1814</v>
      </c>
      <c r="I165" s="92">
        <v>138</v>
      </c>
      <c r="J165" s="91" t="s">
        <v>355</v>
      </c>
      <c r="K165" s="91" t="s">
        <v>930</v>
      </c>
      <c r="L165" s="91" t="s">
        <v>3596</v>
      </c>
      <c r="M165" s="91" t="s">
        <v>5771</v>
      </c>
      <c r="N165" s="92">
        <v>31500</v>
      </c>
      <c r="O165" s="93"/>
      <c r="P165" s="92">
        <v>957.6</v>
      </c>
      <c r="Q165" s="92">
        <v>904.05</v>
      </c>
      <c r="R165" s="92">
        <v>1886.65</v>
      </c>
      <c r="S165" s="92">
        <v>29613.35</v>
      </c>
      <c r="T165" s="91" t="s">
        <v>5772</v>
      </c>
      <c r="U165" s="91" t="s">
        <v>3597</v>
      </c>
      <c r="V165" s="93"/>
      <c r="X165" s="93"/>
      <c r="Y165" s="93"/>
      <c r="Z165" s="93"/>
      <c r="AA165" s="93"/>
      <c r="AB165" s="92">
        <v>25</v>
      </c>
      <c r="AD165" s="93"/>
      <c r="AF165" s="93"/>
    </row>
    <row r="166" spans="1:32">
      <c r="A166" s="91" t="s">
        <v>2476</v>
      </c>
      <c r="B166" s="91" t="s">
        <v>11</v>
      </c>
      <c r="C166" s="91" t="s">
        <v>2506</v>
      </c>
      <c r="D166" s="91" t="s">
        <v>3251</v>
      </c>
      <c r="E166" s="91" t="s">
        <v>3252</v>
      </c>
      <c r="F166" s="91" t="s">
        <v>3266</v>
      </c>
      <c r="G166" s="91" t="s">
        <v>3180</v>
      </c>
      <c r="H166" s="91" t="s">
        <v>3181</v>
      </c>
      <c r="I166" s="92">
        <v>572</v>
      </c>
      <c r="J166" s="91" t="s">
        <v>675</v>
      </c>
      <c r="K166" s="91" t="s">
        <v>250</v>
      </c>
      <c r="L166" s="91" t="s">
        <v>3598</v>
      </c>
      <c r="M166" s="91" t="s">
        <v>5771</v>
      </c>
      <c r="N166" s="92">
        <v>35000</v>
      </c>
      <c r="O166" s="93"/>
      <c r="P166" s="92">
        <v>1064</v>
      </c>
      <c r="Q166" s="92">
        <v>1004.5</v>
      </c>
      <c r="R166" s="92">
        <v>9239.5</v>
      </c>
      <c r="S166" s="92">
        <v>25760.5</v>
      </c>
      <c r="T166" s="91" t="s">
        <v>5772</v>
      </c>
      <c r="U166" s="91" t="s">
        <v>3599</v>
      </c>
      <c r="V166" s="93"/>
      <c r="X166" s="93"/>
      <c r="Y166" s="92">
        <v>7146</v>
      </c>
      <c r="Z166" s="93"/>
      <c r="AA166" s="93"/>
      <c r="AB166" s="92">
        <v>25</v>
      </c>
      <c r="AD166" s="93"/>
      <c r="AF166" s="93"/>
    </row>
    <row r="167" spans="1:32">
      <c r="A167" s="91" t="s">
        <v>2476</v>
      </c>
      <c r="B167" s="91" t="s">
        <v>11</v>
      </c>
      <c r="C167" s="91" t="s">
        <v>2506</v>
      </c>
      <c r="D167" s="91" t="s">
        <v>3251</v>
      </c>
      <c r="E167" s="91" t="s">
        <v>3252</v>
      </c>
      <c r="F167" s="91" t="s">
        <v>3258</v>
      </c>
      <c r="G167" s="91" t="s">
        <v>941</v>
      </c>
      <c r="H167" s="91" t="s">
        <v>1816</v>
      </c>
      <c r="I167" s="92">
        <v>58</v>
      </c>
      <c r="J167" s="91" t="s">
        <v>32</v>
      </c>
      <c r="K167" s="91" t="s">
        <v>765</v>
      </c>
      <c r="L167" s="91" t="s">
        <v>3602</v>
      </c>
      <c r="M167" s="91" t="s">
        <v>5771</v>
      </c>
      <c r="N167" s="92">
        <v>100000</v>
      </c>
      <c r="O167" s="92">
        <v>12105.34</v>
      </c>
      <c r="P167" s="92">
        <v>3040</v>
      </c>
      <c r="Q167" s="92">
        <v>2870</v>
      </c>
      <c r="R167" s="92">
        <v>19640.34</v>
      </c>
      <c r="S167" s="92">
        <v>80359.66</v>
      </c>
      <c r="T167" s="91" t="s">
        <v>5772</v>
      </c>
      <c r="U167" s="91" t="s">
        <v>3603</v>
      </c>
      <c r="V167" s="93"/>
      <c r="X167" s="92">
        <v>1600</v>
      </c>
      <c r="Y167" s="93"/>
      <c r="Z167" s="93"/>
      <c r="AA167" s="93"/>
      <c r="AB167" s="92">
        <v>25</v>
      </c>
      <c r="AD167" s="93"/>
      <c r="AF167" s="93"/>
    </row>
    <row r="168" spans="1:32">
      <c r="A168" s="91" t="s">
        <v>2476</v>
      </c>
      <c r="B168" s="91" t="s">
        <v>11</v>
      </c>
      <c r="C168" s="91" t="s">
        <v>2506</v>
      </c>
      <c r="D168" s="91" t="s">
        <v>3251</v>
      </c>
      <c r="E168" s="91" t="s">
        <v>3252</v>
      </c>
      <c r="F168" s="91" t="s">
        <v>3258</v>
      </c>
      <c r="G168" s="91" t="s">
        <v>318</v>
      </c>
      <c r="H168" s="91" t="s">
        <v>1817</v>
      </c>
      <c r="I168" s="92">
        <v>63</v>
      </c>
      <c r="J168" s="91" t="s">
        <v>254</v>
      </c>
      <c r="K168" s="91" t="s">
        <v>312</v>
      </c>
      <c r="L168" s="91" t="s">
        <v>3604</v>
      </c>
      <c r="M168" s="91" t="s">
        <v>5771</v>
      </c>
      <c r="N168" s="92">
        <v>65000</v>
      </c>
      <c r="O168" s="92">
        <v>1732.57</v>
      </c>
      <c r="P168" s="92">
        <v>1976</v>
      </c>
      <c r="Q168" s="92">
        <v>1865.5</v>
      </c>
      <c r="R168" s="92">
        <v>6799.07</v>
      </c>
      <c r="S168" s="92">
        <v>58200.93</v>
      </c>
      <c r="T168" s="91" t="s">
        <v>5772</v>
      </c>
      <c r="U168" s="91" t="s">
        <v>3605</v>
      </c>
      <c r="V168" s="93"/>
      <c r="X168" s="92">
        <v>1200</v>
      </c>
      <c r="Y168" s="93"/>
      <c r="Z168" s="93"/>
      <c r="AA168" s="93"/>
      <c r="AB168" s="92">
        <v>25</v>
      </c>
      <c r="AD168" s="93"/>
      <c r="AF168" s="93"/>
    </row>
    <row r="169" spans="1:32">
      <c r="A169" s="91" t="s">
        <v>2476</v>
      </c>
      <c r="B169" s="91" t="s">
        <v>11</v>
      </c>
      <c r="C169" s="91" t="s">
        <v>2506</v>
      </c>
      <c r="D169" s="91" t="s">
        <v>3251</v>
      </c>
      <c r="E169" s="91" t="s">
        <v>3252</v>
      </c>
      <c r="F169" s="91" t="s">
        <v>3456</v>
      </c>
      <c r="G169" s="91" t="s">
        <v>1479</v>
      </c>
      <c r="H169" s="91" t="s">
        <v>1818</v>
      </c>
      <c r="I169" s="92">
        <v>12</v>
      </c>
      <c r="J169" s="91" t="s">
        <v>30</v>
      </c>
      <c r="K169" s="91" t="s">
        <v>261</v>
      </c>
      <c r="L169" s="91" t="s">
        <v>3606</v>
      </c>
      <c r="M169" s="91" t="s">
        <v>5771</v>
      </c>
      <c r="N169" s="92">
        <v>36000</v>
      </c>
      <c r="O169" s="93"/>
      <c r="P169" s="92">
        <v>1094.4000000000001</v>
      </c>
      <c r="Q169" s="92">
        <v>1033.2</v>
      </c>
      <c r="R169" s="92">
        <v>2152.6</v>
      </c>
      <c r="S169" s="92">
        <v>33847.4</v>
      </c>
      <c r="T169" s="91" t="s">
        <v>5772</v>
      </c>
      <c r="U169" s="91" t="s">
        <v>3607</v>
      </c>
      <c r="V169" s="93"/>
      <c r="X169" s="93"/>
      <c r="Y169" s="93"/>
      <c r="Z169" s="93"/>
      <c r="AA169" s="93"/>
      <c r="AB169" s="92">
        <v>25</v>
      </c>
      <c r="AD169" s="93"/>
      <c r="AF169" s="93"/>
    </row>
    <row r="170" spans="1:32">
      <c r="A170" s="91" t="s">
        <v>2476</v>
      </c>
      <c r="B170" s="91" t="s">
        <v>11</v>
      </c>
      <c r="C170" s="91" t="s">
        <v>2506</v>
      </c>
      <c r="D170" s="91" t="s">
        <v>3251</v>
      </c>
      <c r="E170" s="91" t="s">
        <v>3252</v>
      </c>
      <c r="F170" s="91" t="s">
        <v>3258</v>
      </c>
      <c r="G170" s="91" t="s">
        <v>1057</v>
      </c>
      <c r="H170" s="91" t="s">
        <v>1819</v>
      </c>
      <c r="I170" s="92">
        <v>138</v>
      </c>
      <c r="J170" s="91" t="s">
        <v>355</v>
      </c>
      <c r="K170" s="91" t="s">
        <v>802</v>
      </c>
      <c r="L170" s="91" t="s">
        <v>3608</v>
      </c>
      <c r="M170" s="91" t="s">
        <v>5771</v>
      </c>
      <c r="N170" s="92">
        <v>35000</v>
      </c>
      <c r="O170" s="93"/>
      <c r="P170" s="92">
        <v>1064</v>
      </c>
      <c r="Q170" s="92">
        <v>1004.5</v>
      </c>
      <c r="R170" s="92">
        <v>2093.5</v>
      </c>
      <c r="S170" s="92">
        <v>32906.5</v>
      </c>
      <c r="T170" s="91" t="s">
        <v>5772</v>
      </c>
      <c r="U170" s="91" t="s">
        <v>3609</v>
      </c>
      <c r="V170" s="93"/>
      <c r="X170" s="93"/>
      <c r="Y170" s="93"/>
      <c r="Z170" s="93"/>
      <c r="AA170" s="93"/>
      <c r="AB170" s="92">
        <v>25</v>
      </c>
      <c r="AD170" s="93"/>
      <c r="AF170" s="93"/>
    </row>
    <row r="171" spans="1:32">
      <c r="A171" s="91" t="s">
        <v>2476</v>
      </c>
      <c r="B171" s="91" t="s">
        <v>11</v>
      </c>
      <c r="C171" s="91" t="s">
        <v>2506</v>
      </c>
      <c r="D171" s="91" t="s">
        <v>3251</v>
      </c>
      <c r="E171" s="91" t="s">
        <v>3252</v>
      </c>
      <c r="F171" s="91" t="s">
        <v>3273</v>
      </c>
      <c r="G171" s="91" t="s">
        <v>251</v>
      </c>
      <c r="H171" s="91" t="s">
        <v>1820</v>
      </c>
      <c r="I171" s="92">
        <v>25</v>
      </c>
      <c r="J171" s="91" t="s">
        <v>82</v>
      </c>
      <c r="K171" s="91" t="s">
        <v>250</v>
      </c>
      <c r="L171" s="91" t="s">
        <v>3610</v>
      </c>
      <c r="M171" s="91" t="s">
        <v>5771</v>
      </c>
      <c r="N171" s="92">
        <v>25000</v>
      </c>
      <c r="O171" s="93"/>
      <c r="P171" s="92">
        <v>760</v>
      </c>
      <c r="Q171" s="92">
        <v>717.5</v>
      </c>
      <c r="R171" s="92">
        <v>13790.6</v>
      </c>
      <c r="S171" s="92">
        <v>11209.4</v>
      </c>
      <c r="T171" s="91" t="s">
        <v>5772</v>
      </c>
      <c r="U171" s="91" t="s">
        <v>3611</v>
      </c>
      <c r="V171" s="93"/>
      <c r="X171" s="93"/>
      <c r="Y171" s="92">
        <v>12188.1</v>
      </c>
      <c r="Z171" s="93"/>
      <c r="AA171" s="92">
        <v>100</v>
      </c>
      <c r="AB171" s="92">
        <v>25</v>
      </c>
      <c r="AD171" s="93"/>
      <c r="AF171" s="93"/>
    </row>
    <row r="172" spans="1:32">
      <c r="A172" s="91" t="s">
        <v>2476</v>
      </c>
      <c r="B172" s="91" t="s">
        <v>11</v>
      </c>
      <c r="C172" s="91" t="s">
        <v>2506</v>
      </c>
      <c r="D172" s="91" t="s">
        <v>3251</v>
      </c>
      <c r="E172" s="91" t="s">
        <v>3252</v>
      </c>
      <c r="F172" s="91" t="s">
        <v>3361</v>
      </c>
      <c r="G172" s="91" t="s">
        <v>222</v>
      </c>
      <c r="H172" s="91" t="s">
        <v>1821</v>
      </c>
      <c r="I172" s="92">
        <v>1137</v>
      </c>
      <c r="J172" s="91" t="s">
        <v>192</v>
      </c>
      <c r="K172" s="91" t="s">
        <v>930</v>
      </c>
      <c r="L172" s="91" t="s">
        <v>3612</v>
      </c>
      <c r="M172" s="91" t="s">
        <v>5771</v>
      </c>
      <c r="N172" s="92">
        <v>50000</v>
      </c>
      <c r="O172" s="92">
        <v>1854</v>
      </c>
      <c r="P172" s="92">
        <v>1520</v>
      </c>
      <c r="Q172" s="92">
        <v>1435</v>
      </c>
      <c r="R172" s="92">
        <v>16374.87</v>
      </c>
      <c r="S172" s="92">
        <v>33625.129999999997</v>
      </c>
      <c r="T172" s="91" t="s">
        <v>5772</v>
      </c>
      <c r="U172" s="91" t="s">
        <v>3613</v>
      </c>
      <c r="V172" s="93"/>
      <c r="X172" s="93"/>
      <c r="Y172" s="92">
        <v>11540.87</v>
      </c>
      <c r="Z172" s="93"/>
      <c r="AA172" s="93"/>
      <c r="AB172" s="92">
        <v>25</v>
      </c>
      <c r="AD172" s="93"/>
      <c r="AF172" s="93"/>
    </row>
    <row r="173" spans="1:32">
      <c r="A173" s="91" t="s">
        <v>2476</v>
      </c>
      <c r="B173" s="91" t="s">
        <v>11</v>
      </c>
      <c r="C173" s="91" t="s">
        <v>2506</v>
      </c>
      <c r="D173" s="91" t="s">
        <v>3251</v>
      </c>
      <c r="E173" s="91" t="s">
        <v>3252</v>
      </c>
      <c r="F173" s="91" t="s">
        <v>3253</v>
      </c>
      <c r="G173" s="91" t="s">
        <v>779</v>
      </c>
      <c r="H173" s="91" t="s">
        <v>1822</v>
      </c>
      <c r="I173" s="92">
        <v>423</v>
      </c>
      <c r="J173" s="91" t="s">
        <v>75</v>
      </c>
      <c r="K173" s="91" t="s">
        <v>765</v>
      </c>
      <c r="L173" s="91" t="s">
        <v>3614</v>
      </c>
      <c r="M173" s="91" t="s">
        <v>5771</v>
      </c>
      <c r="N173" s="92">
        <v>13200</v>
      </c>
      <c r="O173" s="93"/>
      <c r="P173" s="92">
        <v>401.28</v>
      </c>
      <c r="Q173" s="92">
        <v>378.84</v>
      </c>
      <c r="R173" s="92">
        <v>805.12</v>
      </c>
      <c r="S173" s="92">
        <v>12394.88</v>
      </c>
      <c r="T173" s="91" t="s">
        <v>5772</v>
      </c>
      <c r="U173" s="91" t="s">
        <v>3615</v>
      </c>
      <c r="V173" s="93"/>
      <c r="X173" s="93"/>
      <c r="Y173" s="93"/>
      <c r="Z173" s="93"/>
      <c r="AA173" s="93"/>
      <c r="AB173" s="92">
        <v>25</v>
      </c>
      <c r="AD173" s="93"/>
      <c r="AF173" s="93"/>
    </row>
    <row r="174" spans="1:32">
      <c r="A174" s="91" t="s">
        <v>2476</v>
      </c>
      <c r="B174" s="91" t="s">
        <v>11</v>
      </c>
      <c r="C174" s="91" t="s">
        <v>2506</v>
      </c>
      <c r="D174" s="91" t="s">
        <v>3251</v>
      </c>
      <c r="E174" s="91" t="s">
        <v>3252</v>
      </c>
      <c r="F174" s="91" t="s">
        <v>3276</v>
      </c>
      <c r="G174" s="91" t="s">
        <v>217</v>
      </c>
      <c r="H174" s="91" t="s">
        <v>1823</v>
      </c>
      <c r="I174" s="92">
        <v>78</v>
      </c>
      <c r="J174" s="91" t="s">
        <v>15</v>
      </c>
      <c r="K174" s="91" t="s">
        <v>1682</v>
      </c>
      <c r="L174" s="91" t="s">
        <v>3616</v>
      </c>
      <c r="M174" s="91" t="s">
        <v>5771</v>
      </c>
      <c r="N174" s="92">
        <v>26250</v>
      </c>
      <c r="O174" s="93"/>
      <c r="P174" s="92">
        <v>798</v>
      </c>
      <c r="Q174" s="92">
        <v>753.38</v>
      </c>
      <c r="R174" s="92">
        <v>17955.53</v>
      </c>
      <c r="S174" s="92">
        <v>8294.4699999999993</v>
      </c>
      <c r="T174" s="91" t="s">
        <v>5772</v>
      </c>
      <c r="U174" s="91" t="s">
        <v>3617</v>
      </c>
      <c r="V174" s="93"/>
      <c r="X174" s="92">
        <v>600</v>
      </c>
      <c r="Y174" s="92">
        <v>15779.15</v>
      </c>
      <c r="Z174" s="93"/>
      <c r="AA174" s="93"/>
      <c r="AB174" s="92">
        <v>25</v>
      </c>
      <c r="AD174" s="93"/>
      <c r="AF174" s="93"/>
    </row>
    <row r="175" spans="1:32">
      <c r="A175" s="91" t="s">
        <v>2476</v>
      </c>
      <c r="B175" s="91" t="s">
        <v>11</v>
      </c>
      <c r="C175" s="91" t="s">
        <v>2506</v>
      </c>
      <c r="D175" s="91" t="s">
        <v>3251</v>
      </c>
      <c r="E175" s="91" t="s">
        <v>3252</v>
      </c>
      <c r="F175" s="91" t="s">
        <v>3273</v>
      </c>
      <c r="G175" s="91" t="s">
        <v>820</v>
      </c>
      <c r="H175" s="91" t="s">
        <v>1107</v>
      </c>
      <c r="I175" s="92">
        <v>30</v>
      </c>
      <c r="J175" s="91" t="s">
        <v>821</v>
      </c>
      <c r="K175" s="91" t="s">
        <v>809</v>
      </c>
      <c r="L175" s="91" t="s">
        <v>3618</v>
      </c>
      <c r="M175" s="91" t="s">
        <v>5771</v>
      </c>
      <c r="N175" s="92">
        <v>45000</v>
      </c>
      <c r="O175" s="93"/>
      <c r="P175" s="92">
        <v>1368</v>
      </c>
      <c r="Q175" s="92">
        <v>1291.5</v>
      </c>
      <c r="R175" s="92">
        <v>17287.759999999998</v>
      </c>
      <c r="S175" s="92">
        <v>27712.240000000002</v>
      </c>
      <c r="T175" s="91" t="s">
        <v>5772</v>
      </c>
      <c r="U175" s="91" t="s">
        <v>3619</v>
      </c>
      <c r="V175" s="93"/>
      <c r="X175" s="93"/>
      <c r="Y175" s="92">
        <v>14503.26</v>
      </c>
      <c r="Z175" s="93"/>
      <c r="AA175" s="92">
        <v>100</v>
      </c>
      <c r="AB175" s="92">
        <v>25</v>
      </c>
      <c r="AD175" s="93"/>
      <c r="AF175" s="93"/>
    </row>
    <row r="176" spans="1:32">
      <c r="A176" s="91" t="s">
        <v>2476</v>
      </c>
      <c r="B176" s="91" t="s">
        <v>11</v>
      </c>
      <c r="C176" s="91" t="s">
        <v>2506</v>
      </c>
      <c r="D176" s="91" t="s">
        <v>3251</v>
      </c>
      <c r="E176" s="91" t="s">
        <v>3252</v>
      </c>
      <c r="F176" s="91" t="s">
        <v>3258</v>
      </c>
      <c r="G176" s="91" t="s">
        <v>1012</v>
      </c>
      <c r="H176" s="91" t="s">
        <v>1824</v>
      </c>
      <c r="I176" s="92">
        <v>2301</v>
      </c>
      <c r="J176" s="91" t="s">
        <v>781</v>
      </c>
      <c r="K176" s="91" t="s">
        <v>848</v>
      </c>
      <c r="L176" s="91" t="s">
        <v>3620</v>
      </c>
      <c r="M176" s="91" t="s">
        <v>5771</v>
      </c>
      <c r="N176" s="92">
        <v>260000</v>
      </c>
      <c r="O176" s="92">
        <v>50295.99</v>
      </c>
      <c r="P176" s="92">
        <v>5685.41</v>
      </c>
      <c r="Q176" s="92">
        <v>7462</v>
      </c>
      <c r="R176" s="92">
        <v>63468.4</v>
      </c>
      <c r="S176" s="92">
        <v>196531.6</v>
      </c>
      <c r="T176" s="91" t="s">
        <v>5772</v>
      </c>
      <c r="U176" s="91" t="s">
        <v>3621</v>
      </c>
      <c r="V176" s="93"/>
      <c r="X176" s="93"/>
      <c r="Y176" s="93"/>
      <c r="Z176" s="93"/>
      <c r="AA176" s="93"/>
      <c r="AB176" s="92">
        <v>25</v>
      </c>
      <c r="AD176" s="93"/>
      <c r="AF176" s="93"/>
    </row>
    <row r="177" spans="1:32">
      <c r="A177" s="91" t="s">
        <v>2476</v>
      </c>
      <c r="B177" s="91" t="s">
        <v>11</v>
      </c>
      <c r="C177" s="91" t="s">
        <v>2506</v>
      </c>
      <c r="D177" s="91" t="s">
        <v>3251</v>
      </c>
      <c r="E177" s="91" t="s">
        <v>3252</v>
      </c>
      <c r="F177" s="91" t="s">
        <v>3266</v>
      </c>
      <c r="G177" s="91" t="s">
        <v>895</v>
      </c>
      <c r="H177" s="91" t="s">
        <v>1825</v>
      </c>
      <c r="I177" s="92">
        <v>72</v>
      </c>
      <c r="J177" s="91" t="s">
        <v>59</v>
      </c>
      <c r="K177" s="91" t="s">
        <v>221</v>
      </c>
      <c r="L177" s="91" t="s">
        <v>3622</v>
      </c>
      <c r="M177" s="91" t="s">
        <v>5771</v>
      </c>
      <c r="N177" s="92">
        <v>115000</v>
      </c>
      <c r="O177" s="92">
        <v>15633.74</v>
      </c>
      <c r="P177" s="92">
        <v>3496</v>
      </c>
      <c r="Q177" s="92">
        <v>3300.5</v>
      </c>
      <c r="R177" s="92">
        <v>22455.24</v>
      </c>
      <c r="S177" s="92">
        <v>92544.76</v>
      </c>
      <c r="T177" s="91" t="s">
        <v>5772</v>
      </c>
      <c r="U177" s="91" t="s">
        <v>3623</v>
      </c>
      <c r="V177" s="93"/>
      <c r="X177" s="93"/>
      <c r="Y177" s="93"/>
      <c r="Z177" s="93"/>
      <c r="AA177" s="93"/>
      <c r="AB177" s="92">
        <v>25</v>
      </c>
      <c r="AD177" s="93"/>
      <c r="AF177" s="93"/>
    </row>
    <row r="178" spans="1:32">
      <c r="A178" s="91" t="s">
        <v>2476</v>
      </c>
      <c r="B178" s="91" t="s">
        <v>11</v>
      </c>
      <c r="C178" s="91" t="s">
        <v>2506</v>
      </c>
      <c r="D178" s="91" t="s">
        <v>3251</v>
      </c>
      <c r="E178" s="91" t="s">
        <v>3252</v>
      </c>
      <c r="F178" s="91" t="s">
        <v>3261</v>
      </c>
      <c r="G178" s="91" t="s">
        <v>306</v>
      </c>
      <c r="H178" s="91" t="s">
        <v>1826</v>
      </c>
      <c r="I178" s="92">
        <v>1137</v>
      </c>
      <c r="J178" s="91" t="s">
        <v>192</v>
      </c>
      <c r="K178" s="91" t="s">
        <v>302</v>
      </c>
      <c r="L178" s="91" t="s">
        <v>3624</v>
      </c>
      <c r="M178" s="91" t="s">
        <v>5771</v>
      </c>
      <c r="N178" s="92">
        <v>35000</v>
      </c>
      <c r="O178" s="93"/>
      <c r="P178" s="92">
        <v>1064</v>
      </c>
      <c r="Q178" s="92">
        <v>1004.5</v>
      </c>
      <c r="R178" s="92">
        <v>3539.5</v>
      </c>
      <c r="S178" s="92">
        <v>31460.5</v>
      </c>
      <c r="T178" s="91" t="s">
        <v>5772</v>
      </c>
      <c r="U178" s="91" t="s">
        <v>3625</v>
      </c>
      <c r="V178" s="93"/>
      <c r="X178" s="92">
        <v>300</v>
      </c>
      <c r="Y178" s="92">
        <v>1096</v>
      </c>
      <c r="Z178" s="93"/>
      <c r="AA178" s="92">
        <v>50</v>
      </c>
      <c r="AB178" s="92">
        <v>25</v>
      </c>
      <c r="AD178" s="93"/>
      <c r="AF178" s="93"/>
    </row>
    <row r="179" spans="1:32">
      <c r="A179" s="91" t="s">
        <v>2476</v>
      </c>
      <c r="B179" s="91" t="s">
        <v>11</v>
      </c>
      <c r="C179" s="91" t="s">
        <v>2506</v>
      </c>
      <c r="D179" s="91" t="s">
        <v>3251</v>
      </c>
      <c r="E179" s="91" t="s">
        <v>3252</v>
      </c>
      <c r="F179" s="91" t="s">
        <v>3266</v>
      </c>
      <c r="G179" s="91" t="s">
        <v>1631</v>
      </c>
      <c r="H179" s="91" t="s">
        <v>1827</v>
      </c>
      <c r="I179" s="92">
        <v>67</v>
      </c>
      <c r="J179" s="91" t="s">
        <v>132</v>
      </c>
      <c r="K179" s="91" t="s">
        <v>581</v>
      </c>
      <c r="L179" s="91" t="s">
        <v>3626</v>
      </c>
      <c r="M179" s="91" t="s">
        <v>5771</v>
      </c>
      <c r="N179" s="92">
        <v>24000</v>
      </c>
      <c r="O179" s="93"/>
      <c r="P179" s="92">
        <v>729.6</v>
      </c>
      <c r="Q179" s="92">
        <v>688.8</v>
      </c>
      <c r="R179" s="92">
        <v>1443.4</v>
      </c>
      <c r="S179" s="92">
        <v>22556.6</v>
      </c>
      <c r="T179" s="91" t="s">
        <v>5772</v>
      </c>
      <c r="U179" s="91" t="s">
        <v>3627</v>
      </c>
      <c r="V179" s="93"/>
      <c r="X179" s="93"/>
      <c r="Y179" s="93"/>
      <c r="Z179" s="93"/>
      <c r="AA179" s="93"/>
      <c r="AB179" s="92">
        <v>25</v>
      </c>
      <c r="AD179" s="93"/>
      <c r="AF179" s="93"/>
    </row>
    <row r="180" spans="1:32">
      <c r="A180" s="91" t="s">
        <v>2476</v>
      </c>
      <c r="B180" s="91" t="s">
        <v>11</v>
      </c>
      <c r="C180" s="91" t="s">
        <v>2506</v>
      </c>
      <c r="D180" s="91" t="s">
        <v>3251</v>
      </c>
      <c r="E180" s="91" t="s">
        <v>3252</v>
      </c>
      <c r="F180" s="91" t="s">
        <v>3258</v>
      </c>
      <c r="G180" s="91" t="s">
        <v>780</v>
      </c>
      <c r="H180" s="91" t="s">
        <v>1828</v>
      </c>
      <c r="I180" s="92">
        <v>2301</v>
      </c>
      <c r="J180" s="91" t="s">
        <v>781</v>
      </c>
      <c r="K180" s="91" t="s">
        <v>765</v>
      </c>
      <c r="L180" s="91" t="s">
        <v>3628</v>
      </c>
      <c r="M180" s="91" t="s">
        <v>5771</v>
      </c>
      <c r="N180" s="92">
        <v>260000</v>
      </c>
      <c r="O180" s="92">
        <v>50295.99</v>
      </c>
      <c r="P180" s="92">
        <v>5685.41</v>
      </c>
      <c r="Q180" s="92">
        <v>7462</v>
      </c>
      <c r="R180" s="92">
        <v>64468.4</v>
      </c>
      <c r="S180" s="92">
        <v>195531.6</v>
      </c>
      <c r="T180" s="91" t="s">
        <v>5772</v>
      </c>
      <c r="U180" s="91" t="s">
        <v>3629</v>
      </c>
      <c r="V180" s="93"/>
      <c r="X180" s="92">
        <v>1000</v>
      </c>
      <c r="Y180" s="93"/>
      <c r="Z180" s="93"/>
      <c r="AA180" s="93"/>
      <c r="AB180" s="92">
        <v>25</v>
      </c>
      <c r="AD180" s="93"/>
      <c r="AF180" s="93"/>
    </row>
    <row r="181" spans="1:32">
      <c r="A181" s="91" t="s">
        <v>2476</v>
      </c>
      <c r="B181" s="91" t="s">
        <v>11</v>
      </c>
      <c r="C181" s="91" t="s">
        <v>2506</v>
      </c>
      <c r="D181" s="91" t="s">
        <v>3251</v>
      </c>
      <c r="E181" s="91" t="s">
        <v>3252</v>
      </c>
      <c r="F181" s="91" t="s">
        <v>3261</v>
      </c>
      <c r="G181" s="91" t="s">
        <v>647</v>
      </c>
      <c r="H181" s="91" t="s">
        <v>1829</v>
      </c>
      <c r="I181" s="92">
        <v>78</v>
      </c>
      <c r="J181" s="91" t="s">
        <v>15</v>
      </c>
      <c r="K181" s="91" t="s">
        <v>930</v>
      </c>
      <c r="L181" s="91" t="s">
        <v>3630</v>
      </c>
      <c r="M181" s="91" t="s">
        <v>5771</v>
      </c>
      <c r="N181" s="92">
        <v>16500</v>
      </c>
      <c r="O181" s="93"/>
      <c r="P181" s="92">
        <v>501.6</v>
      </c>
      <c r="Q181" s="92">
        <v>473.55</v>
      </c>
      <c r="R181" s="92">
        <v>7001.05</v>
      </c>
      <c r="S181" s="92">
        <v>9498.9500000000007</v>
      </c>
      <c r="T181" s="91" t="s">
        <v>5772</v>
      </c>
      <c r="U181" s="91" t="s">
        <v>3631</v>
      </c>
      <c r="V181" s="93"/>
      <c r="X181" s="92">
        <v>300</v>
      </c>
      <c r="Y181" s="92">
        <v>2546</v>
      </c>
      <c r="Z181" s="93"/>
      <c r="AA181" s="93"/>
      <c r="AB181" s="92">
        <v>25</v>
      </c>
      <c r="AD181" s="93"/>
      <c r="AF181" s="105">
        <v>3154.9</v>
      </c>
    </row>
    <row r="182" spans="1:32">
      <c r="A182" s="91" t="s">
        <v>2476</v>
      </c>
      <c r="B182" s="91" t="s">
        <v>11</v>
      </c>
      <c r="C182" s="91" t="s">
        <v>2506</v>
      </c>
      <c r="D182" s="91" t="s">
        <v>3251</v>
      </c>
      <c r="E182" s="91" t="s">
        <v>3252</v>
      </c>
      <c r="F182" s="91" t="s">
        <v>3261</v>
      </c>
      <c r="G182" s="91" t="s">
        <v>565</v>
      </c>
      <c r="H182" s="91" t="s">
        <v>1108</v>
      </c>
      <c r="I182" s="92">
        <v>18</v>
      </c>
      <c r="J182" s="91" t="s">
        <v>372</v>
      </c>
      <c r="K182" s="91" t="s">
        <v>562</v>
      </c>
      <c r="L182" s="91" t="s">
        <v>3632</v>
      </c>
      <c r="M182" s="91" t="s">
        <v>5771</v>
      </c>
      <c r="N182" s="92">
        <v>25000</v>
      </c>
      <c r="O182" s="93"/>
      <c r="P182" s="92">
        <v>760</v>
      </c>
      <c r="Q182" s="92">
        <v>717.5</v>
      </c>
      <c r="R182" s="92">
        <v>18198.14</v>
      </c>
      <c r="S182" s="92">
        <v>6801.86</v>
      </c>
      <c r="T182" s="91" t="s">
        <v>5772</v>
      </c>
      <c r="U182" s="91" t="s">
        <v>3633</v>
      </c>
      <c r="V182" s="93"/>
      <c r="X182" s="92">
        <v>300</v>
      </c>
      <c r="Y182" s="92">
        <v>14768.19</v>
      </c>
      <c r="Z182" s="93"/>
      <c r="AA182" s="92">
        <v>50</v>
      </c>
      <c r="AB182" s="92">
        <v>25</v>
      </c>
      <c r="AD182" s="93"/>
      <c r="AF182" s="105">
        <v>1577.45</v>
      </c>
    </row>
    <row r="183" spans="1:32">
      <c r="A183" s="91" t="s">
        <v>2476</v>
      </c>
      <c r="B183" s="91" t="s">
        <v>11</v>
      </c>
      <c r="C183" s="91" t="s">
        <v>2506</v>
      </c>
      <c r="D183" s="91" t="s">
        <v>3251</v>
      </c>
      <c r="E183" s="91" t="s">
        <v>3252</v>
      </c>
      <c r="F183" s="91" t="s">
        <v>3258</v>
      </c>
      <c r="G183" s="91" t="s">
        <v>1484</v>
      </c>
      <c r="H183" s="91" t="s">
        <v>1830</v>
      </c>
      <c r="I183" s="92">
        <v>3305</v>
      </c>
      <c r="J183" s="91" t="s">
        <v>1485</v>
      </c>
      <c r="K183" s="91" t="s">
        <v>581</v>
      </c>
      <c r="L183" s="91" t="s">
        <v>3634</v>
      </c>
      <c r="M183" s="91" t="s">
        <v>5771</v>
      </c>
      <c r="N183" s="92">
        <v>30000</v>
      </c>
      <c r="O183" s="93"/>
      <c r="P183" s="92">
        <v>912</v>
      </c>
      <c r="Q183" s="92">
        <v>861</v>
      </c>
      <c r="R183" s="92">
        <v>7921.45</v>
      </c>
      <c r="S183" s="92">
        <v>22078.55</v>
      </c>
      <c r="T183" s="91" t="s">
        <v>5772</v>
      </c>
      <c r="U183" s="91" t="s">
        <v>3635</v>
      </c>
      <c r="V183" s="93"/>
      <c r="X183" s="93"/>
      <c r="Y183" s="92">
        <v>4546</v>
      </c>
      <c r="Z183" s="93"/>
      <c r="AA183" s="93"/>
      <c r="AB183" s="92">
        <v>25</v>
      </c>
      <c r="AD183" s="93"/>
      <c r="AF183" s="105">
        <v>1577.45</v>
      </c>
    </row>
    <row r="184" spans="1:32">
      <c r="A184" s="91" t="s">
        <v>2476</v>
      </c>
      <c r="B184" s="91" t="s">
        <v>11</v>
      </c>
      <c r="C184" s="91" t="s">
        <v>2506</v>
      </c>
      <c r="D184" s="91" t="s">
        <v>3251</v>
      </c>
      <c r="E184" s="91" t="s">
        <v>3252</v>
      </c>
      <c r="F184" s="91" t="s">
        <v>3253</v>
      </c>
      <c r="G184" s="91" t="s">
        <v>782</v>
      </c>
      <c r="H184" s="91" t="s">
        <v>1831</v>
      </c>
      <c r="I184" s="92">
        <v>423</v>
      </c>
      <c r="J184" s="91" t="s">
        <v>75</v>
      </c>
      <c r="K184" s="91" t="s">
        <v>765</v>
      </c>
      <c r="L184" s="91" t="s">
        <v>3636</v>
      </c>
      <c r="M184" s="91" t="s">
        <v>5771</v>
      </c>
      <c r="N184" s="92">
        <v>26620</v>
      </c>
      <c r="O184" s="93"/>
      <c r="P184" s="92">
        <v>809.25</v>
      </c>
      <c r="Q184" s="92">
        <v>763.99</v>
      </c>
      <c r="R184" s="92">
        <v>1598.24</v>
      </c>
      <c r="S184" s="92">
        <v>25021.759999999998</v>
      </c>
      <c r="T184" s="91" t="s">
        <v>5772</v>
      </c>
      <c r="U184" s="91" t="s">
        <v>3637</v>
      </c>
      <c r="V184" s="93"/>
      <c r="X184" s="93"/>
      <c r="Y184" s="93"/>
      <c r="Z184" s="93"/>
      <c r="AA184" s="93"/>
      <c r="AB184" s="92">
        <v>25</v>
      </c>
      <c r="AD184" s="93"/>
      <c r="AF184" s="93"/>
    </row>
    <row r="185" spans="1:32">
      <c r="A185" s="91" t="s">
        <v>2476</v>
      </c>
      <c r="B185" s="91" t="s">
        <v>11</v>
      </c>
      <c r="C185" s="91" t="s">
        <v>2506</v>
      </c>
      <c r="D185" s="91" t="s">
        <v>3251</v>
      </c>
      <c r="E185" s="91" t="s">
        <v>3252</v>
      </c>
      <c r="F185" s="91" t="s">
        <v>3266</v>
      </c>
      <c r="G185" s="91" t="s">
        <v>1403</v>
      </c>
      <c r="H185" s="91" t="s">
        <v>1832</v>
      </c>
      <c r="I185" s="92">
        <v>67</v>
      </c>
      <c r="J185" s="91" t="s">
        <v>132</v>
      </c>
      <c r="K185" s="91" t="s">
        <v>809</v>
      </c>
      <c r="L185" s="91" t="s">
        <v>3638</v>
      </c>
      <c r="M185" s="91" t="s">
        <v>5771</v>
      </c>
      <c r="N185" s="92">
        <v>30000</v>
      </c>
      <c r="O185" s="93"/>
      <c r="P185" s="92">
        <v>912</v>
      </c>
      <c r="Q185" s="92">
        <v>861</v>
      </c>
      <c r="R185" s="92">
        <v>1798</v>
      </c>
      <c r="S185" s="92">
        <v>28202</v>
      </c>
      <c r="T185" s="91" t="s">
        <v>5772</v>
      </c>
      <c r="U185" s="91" t="s">
        <v>3639</v>
      </c>
      <c r="V185" s="93"/>
      <c r="X185" s="93"/>
      <c r="Y185" s="93"/>
      <c r="Z185" s="93"/>
      <c r="AA185" s="93"/>
      <c r="AB185" s="92">
        <v>25</v>
      </c>
      <c r="AD185" s="93"/>
      <c r="AF185" s="93"/>
    </row>
    <row r="186" spans="1:32">
      <c r="A186" s="91" t="s">
        <v>2476</v>
      </c>
      <c r="B186" s="91" t="s">
        <v>11</v>
      </c>
      <c r="C186" s="91" t="s">
        <v>2506</v>
      </c>
      <c r="D186" s="91" t="s">
        <v>3251</v>
      </c>
      <c r="E186" s="91" t="s">
        <v>3252</v>
      </c>
      <c r="F186" s="91" t="s">
        <v>3279</v>
      </c>
      <c r="G186" s="91" t="s">
        <v>558</v>
      </c>
      <c r="H186" s="91" t="s">
        <v>1109</v>
      </c>
      <c r="I186" s="92">
        <v>25</v>
      </c>
      <c r="J186" s="91" t="s">
        <v>82</v>
      </c>
      <c r="K186" s="91" t="s">
        <v>559</v>
      </c>
      <c r="L186" s="91" t="s">
        <v>3640</v>
      </c>
      <c r="M186" s="91" t="s">
        <v>5771</v>
      </c>
      <c r="N186" s="92">
        <v>30000</v>
      </c>
      <c r="O186" s="93"/>
      <c r="P186" s="92">
        <v>912</v>
      </c>
      <c r="Q186" s="92">
        <v>861</v>
      </c>
      <c r="R186" s="92">
        <v>13868.08</v>
      </c>
      <c r="S186" s="92">
        <v>16131.92</v>
      </c>
      <c r="T186" s="91" t="s">
        <v>5772</v>
      </c>
      <c r="U186" s="91" t="s">
        <v>3641</v>
      </c>
      <c r="V186" s="93"/>
      <c r="X186" s="93"/>
      <c r="Y186" s="92">
        <v>12020.08</v>
      </c>
      <c r="Z186" s="93"/>
      <c r="AA186" s="92">
        <v>50</v>
      </c>
      <c r="AB186" s="92">
        <v>25</v>
      </c>
      <c r="AD186" s="93"/>
      <c r="AF186" s="93"/>
    </row>
    <row r="187" spans="1:32">
      <c r="A187" s="91" t="s">
        <v>2476</v>
      </c>
      <c r="B187" s="91" t="s">
        <v>11</v>
      </c>
      <c r="C187" s="91" t="s">
        <v>2506</v>
      </c>
      <c r="D187" s="91" t="s">
        <v>3251</v>
      </c>
      <c r="E187" s="91" t="s">
        <v>3252</v>
      </c>
      <c r="F187" s="91" t="s">
        <v>3288</v>
      </c>
      <c r="G187" s="91" t="s">
        <v>649</v>
      </c>
      <c r="H187" s="91" t="s">
        <v>1110</v>
      </c>
      <c r="I187" s="92">
        <v>20</v>
      </c>
      <c r="J187" s="91" t="s">
        <v>27</v>
      </c>
      <c r="K187" s="91" t="s">
        <v>930</v>
      </c>
      <c r="L187" s="91" t="s">
        <v>3642</v>
      </c>
      <c r="M187" s="91" t="s">
        <v>5771</v>
      </c>
      <c r="N187" s="92">
        <v>15000</v>
      </c>
      <c r="O187" s="93"/>
      <c r="P187" s="92">
        <v>456</v>
      </c>
      <c r="Q187" s="92">
        <v>430.5</v>
      </c>
      <c r="R187" s="92">
        <v>10635.22</v>
      </c>
      <c r="S187" s="92">
        <v>4364.78</v>
      </c>
      <c r="T187" s="91" t="s">
        <v>5772</v>
      </c>
      <c r="U187" s="91" t="s">
        <v>3643</v>
      </c>
      <c r="V187" s="93"/>
      <c r="X187" s="93"/>
      <c r="Y187" s="92">
        <v>9673.7199999999993</v>
      </c>
      <c r="Z187" s="93"/>
      <c r="AA187" s="92">
        <v>50</v>
      </c>
      <c r="AB187" s="92">
        <v>25</v>
      </c>
      <c r="AD187" s="93"/>
      <c r="AF187" s="93"/>
    </row>
    <row r="188" spans="1:32">
      <c r="A188" s="91" t="s">
        <v>2476</v>
      </c>
      <c r="B188" s="91" t="s">
        <v>11</v>
      </c>
      <c r="C188" s="91" t="s">
        <v>2506</v>
      </c>
      <c r="D188" s="91" t="s">
        <v>3251</v>
      </c>
      <c r="E188" s="91" t="s">
        <v>3252</v>
      </c>
      <c r="F188" s="91" t="s">
        <v>3261</v>
      </c>
      <c r="G188" s="91" t="s">
        <v>12</v>
      </c>
      <c r="H188" s="91" t="s">
        <v>1833</v>
      </c>
      <c r="I188" s="92">
        <v>481</v>
      </c>
      <c r="J188" s="91" t="s">
        <v>13</v>
      </c>
      <c r="K188" s="91" t="s">
        <v>765</v>
      </c>
      <c r="L188" s="91" t="s">
        <v>3644</v>
      </c>
      <c r="M188" s="91" t="s">
        <v>5771</v>
      </c>
      <c r="N188" s="92">
        <v>35000</v>
      </c>
      <c r="O188" s="93"/>
      <c r="P188" s="92">
        <v>1064</v>
      </c>
      <c r="Q188" s="92">
        <v>1004.5</v>
      </c>
      <c r="R188" s="92">
        <v>2393.5</v>
      </c>
      <c r="S188" s="92">
        <v>32606.5</v>
      </c>
      <c r="T188" s="91" t="s">
        <v>5772</v>
      </c>
      <c r="U188" s="91" t="s">
        <v>3645</v>
      </c>
      <c r="V188" s="93"/>
      <c r="X188" s="92">
        <v>300</v>
      </c>
      <c r="Y188" s="93"/>
      <c r="Z188" s="93"/>
      <c r="AA188" s="93"/>
      <c r="AB188" s="92">
        <v>25</v>
      </c>
      <c r="AD188" s="93"/>
      <c r="AF188" s="93"/>
    </row>
    <row r="189" spans="1:32">
      <c r="A189" s="91" t="s">
        <v>2476</v>
      </c>
      <c r="B189" s="91" t="s">
        <v>11</v>
      </c>
      <c r="C189" s="91" t="s">
        <v>2506</v>
      </c>
      <c r="D189" s="91" t="s">
        <v>3251</v>
      </c>
      <c r="E189" s="91" t="s">
        <v>3252</v>
      </c>
      <c r="F189" s="91" t="s">
        <v>3261</v>
      </c>
      <c r="G189" s="91" t="s">
        <v>877</v>
      </c>
      <c r="H189" s="91" t="s">
        <v>1834</v>
      </c>
      <c r="I189" s="92">
        <v>6</v>
      </c>
      <c r="J189" s="91" t="s">
        <v>588</v>
      </c>
      <c r="K189" s="91" t="s">
        <v>581</v>
      </c>
      <c r="L189" s="91" t="s">
        <v>3646</v>
      </c>
      <c r="M189" s="91" t="s">
        <v>5771</v>
      </c>
      <c r="N189" s="92">
        <v>30000</v>
      </c>
      <c r="O189" s="93"/>
      <c r="P189" s="92">
        <v>912</v>
      </c>
      <c r="Q189" s="92">
        <v>861</v>
      </c>
      <c r="R189" s="92">
        <v>1798</v>
      </c>
      <c r="S189" s="92">
        <v>28202</v>
      </c>
      <c r="T189" s="91" t="s">
        <v>5772</v>
      </c>
      <c r="U189" s="91" t="s">
        <v>3647</v>
      </c>
      <c r="V189" s="93"/>
      <c r="X189" s="93"/>
      <c r="Y189" s="93"/>
      <c r="Z189" s="93"/>
      <c r="AA189" s="93"/>
      <c r="AB189" s="92">
        <v>25</v>
      </c>
      <c r="AD189" s="93"/>
      <c r="AF189" s="93"/>
    </row>
    <row r="190" spans="1:32">
      <c r="A190" s="91" t="s">
        <v>2476</v>
      </c>
      <c r="B190" s="91" t="s">
        <v>11</v>
      </c>
      <c r="C190" s="91" t="s">
        <v>2506</v>
      </c>
      <c r="D190" s="91" t="s">
        <v>3251</v>
      </c>
      <c r="E190" s="91" t="s">
        <v>3252</v>
      </c>
      <c r="F190" s="91" t="s">
        <v>3261</v>
      </c>
      <c r="G190" s="91" t="s">
        <v>943</v>
      </c>
      <c r="H190" s="91" t="s">
        <v>1835</v>
      </c>
      <c r="I190" s="92">
        <v>25</v>
      </c>
      <c r="J190" s="91" t="s">
        <v>637</v>
      </c>
      <c r="K190" s="91" t="s">
        <v>201</v>
      </c>
      <c r="L190" s="91" t="s">
        <v>3648</v>
      </c>
      <c r="M190" s="91" t="s">
        <v>5771</v>
      </c>
      <c r="N190" s="92">
        <v>100000</v>
      </c>
      <c r="O190" s="92">
        <v>12105.34</v>
      </c>
      <c r="P190" s="92">
        <v>3040</v>
      </c>
      <c r="Q190" s="92">
        <v>2870</v>
      </c>
      <c r="R190" s="92">
        <v>18040.34</v>
      </c>
      <c r="S190" s="92">
        <v>81959.66</v>
      </c>
      <c r="T190" s="91" t="s">
        <v>5772</v>
      </c>
      <c r="U190" s="91" t="s">
        <v>3649</v>
      </c>
      <c r="V190" s="93"/>
      <c r="X190" s="93"/>
      <c r="Y190" s="93"/>
      <c r="Z190" s="93"/>
      <c r="AA190" s="93"/>
      <c r="AB190" s="92">
        <v>25</v>
      </c>
      <c r="AD190" s="93"/>
      <c r="AF190" s="93"/>
    </row>
    <row r="191" spans="1:32">
      <c r="A191" s="91" t="s">
        <v>2476</v>
      </c>
      <c r="B191" s="91" t="s">
        <v>11</v>
      </c>
      <c r="C191" s="91" t="s">
        <v>2506</v>
      </c>
      <c r="D191" s="91" t="s">
        <v>3251</v>
      </c>
      <c r="E191" s="91" t="s">
        <v>3252</v>
      </c>
      <c r="F191" s="91" t="s">
        <v>3261</v>
      </c>
      <c r="G191" s="91" t="s">
        <v>822</v>
      </c>
      <c r="H191" s="91" t="s">
        <v>1111</v>
      </c>
      <c r="I191" s="92">
        <v>1040</v>
      </c>
      <c r="J191" s="91" t="s">
        <v>823</v>
      </c>
      <c r="K191" s="91" t="s">
        <v>809</v>
      </c>
      <c r="L191" s="91" t="s">
        <v>3650</v>
      </c>
      <c r="M191" s="91" t="s">
        <v>5771</v>
      </c>
      <c r="N191" s="92">
        <v>55000</v>
      </c>
      <c r="O191" s="93"/>
      <c r="P191" s="92">
        <v>1672</v>
      </c>
      <c r="Q191" s="92">
        <v>1578.5</v>
      </c>
      <c r="R191" s="92">
        <v>17371.5</v>
      </c>
      <c r="S191" s="92">
        <v>37628.5</v>
      </c>
      <c r="T191" s="91" t="s">
        <v>5772</v>
      </c>
      <c r="U191" s="91" t="s">
        <v>3651</v>
      </c>
      <c r="V191" s="93"/>
      <c r="X191" s="92">
        <v>300</v>
      </c>
      <c r="Y191" s="92">
        <v>13696</v>
      </c>
      <c r="Z191" s="93"/>
      <c r="AA191" s="92">
        <v>100</v>
      </c>
      <c r="AB191" s="92">
        <v>25</v>
      </c>
      <c r="AD191" s="93"/>
      <c r="AF191" s="93"/>
    </row>
    <row r="192" spans="1:32">
      <c r="A192" s="91" t="s">
        <v>2476</v>
      </c>
      <c r="B192" s="91" t="s">
        <v>11</v>
      </c>
      <c r="C192" s="91" t="s">
        <v>2506</v>
      </c>
      <c r="D192" s="91" t="s">
        <v>3251</v>
      </c>
      <c r="E192" s="91" t="s">
        <v>3252</v>
      </c>
      <c r="F192" s="91" t="s">
        <v>3288</v>
      </c>
      <c r="G192" s="91" t="s">
        <v>650</v>
      </c>
      <c r="H192" s="91" t="s">
        <v>1112</v>
      </c>
      <c r="I192" s="92">
        <v>169</v>
      </c>
      <c r="J192" s="91" t="s">
        <v>415</v>
      </c>
      <c r="K192" s="91" t="s">
        <v>930</v>
      </c>
      <c r="L192" s="91" t="s">
        <v>3652</v>
      </c>
      <c r="M192" s="91" t="s">
        <v>5771</v>
      </c>
      <c r="N192" s="92">
        <v>22000</v>
      </c>
      <c r="O192" s="93"/>
      <c r="P192" s="92">
        <v>668.8</v>
      </c>
      <c r="Q192" s="92">
        <v>631.4</v>
      </c>
      <c r="R192" s="92">
        <v>4771.2</v>
      </c>
      <c r="S192" s="92">
        <v>17228.8</v>
      </c>
      <c r="T192" s="91" t="s">
        <v>5772</v>
      </c>
      <c r="U192" s="91" t="s">
        <v>3653</v>
      </c>
      <c r="V192" s="93"/>
      <c r="X192" s="92">
        <v>300</v>
      </c>
      <c r="Y192" s="92">
        <v>3046</v>
      </c>
      <c r="Z192" s="93"/>
      <c r="AA192" s="92">
        <v>100</v>
      </c>
      <c r="AB192" s="92">
        <v>25</v>
      </c>
      <c r="AD192" s="93"/>
      <c r="AF192" s="93"/>
    </row>
    <row r="193" spans="1:32">
      <c r="A193" s="91" t="s">
        <v>2476</v>
      </c>
      <c r="B193" s="91" t="s">
        <v>11</v>
      </c>
      <c r="C193" s="91" t="s">
        <v>2506</v>
      </c>
      <c r="D193" s="91" t="s">
        <v>3251</v>
      </c>
      <c r="E193" s="91" t="s">
        <v>3252</v>
      </c>
      <c r="F193" s="91" t="s">
        <v>3266</v>
      </c>
      <c r="G193" s="91" t="s">
        <v>2592</v>
      </c>
      <c r="H193" s="91" t="s">
        <v>2608</v>
      </c>
      <c r="I193" s="92">
        <v>11</v>
      </c>
      <c r="J193" s="91" t="s">
        <v>2593</v>
      </c>
      <c r="K193" s="91" t="s">
        <v>273</v>
      </c>
      <c r="L193" s="91" t="s">
        <v>3654</v>
      </c>
      <c r="M193" s="91" t="s">
        <v>5771</v>
      </c>
      <c r="N193" s="92">
        <v>70000</v>
      </c>
      <c r="O193" s="93"/>
      <c r="P193" s="92">
        <v>2128</v>
      </c>
      <c r="Q193" s="92">
        <v>2009</v>
      </c>
      <c r="R193" s="92">
        <v>10708</v>
      </c>
      <c r="S193" s="92">
        <v>59292</v>
      </c>
      <c r="T193" s="91" t="s">
        <v>5772</v>
      </c>
      <c r="U193" s="91" t="s">
        <v>3655</v>
      </c>
      <c r="V193" s="93"/>
      <c r="X193" s="93"/>
      <c r="Y193" s="92">
        <v>6546</v>
      </c>
      <c r="Z193" s="93"/>
      <c r="AA193" s="93"/>
      <c r="AB193" s="92">
        <v>25</v>
      </c>
      <c r="AD193" s="93"/>
      <c r="AF193" s="93"/>
    </row>
    <row r="194" spans="1:32">
      <c r="A194" s="91" t="s">
        <v>2476</v>
      </c>
      <c r="B194" s="91" t="s">
        <v>11</v>
      </c>
      <c r="C194" s="91" t="s">
        <v>2506</v>
      </c>
      <c r="D194" s="91" t="s">
        <v>3251</v>
      </c>
      <c r="E194" s="91" t="s">
        <v>3252</v>
      </c>
      <c r="F194" s="91" t="s">
        <v>3288</v>
      </c>
      <c r="G194" s="91" t="s">
        <v>896</v>
      </c>
      <c r="H194" s="91" t="s">
        <v>1836</v>
      </c>
      <c r="I194" s="92">
        <v>420</v>
      </c>
      <c r="J194" s="91" t="s">
        <v>138</v>
      </c>
      <c r="K194" s="91" t="s">
        <v>1684</v>
      </c>
      <c r="L194" s="91" t="s">
        <v>3656</v>
      </c>
      <c r="M194" s="91" t="s">
        <v>5771</v>
      </c>
      <c r="N194" s="92">
        <v>145000</v>
      </c>
      <c r="O194" s="92">
        <v>22690.49</v>
      </c>
      <c r="P194" s="92">
        <v>4408</v>
      </c>
      <c r="Q194" s="92">
        <v>4161.5</v>
      </c>
      <c r="R194" s="92">
        <v>31284.99</v>
      </c>
      <c r="S194" s="92">
        <v>113715.01</v>
      </c>
      <c r="T194" s="91" t="s">
        <v>5772</v>
      </c>
      <c r="U194" s="91" t="s">
        <v>3657</v>
      </c>
      <c r="V194" s="93"/>
      <c r="X194" s="93"/>
      <c r="Y194" s="93"/>
      <c r="Z194" s="93"/>
      <c r="AA194" s="93"/>
      <c r="AB194" s="92">
        <v>25</v>
      </c>
      <c r="AD194" s="93"/>
      <c r="AF194" s="93"/>
    </row>
    <row r="195" spans="1:32">
      <c r="A195" s="91" t="s">
        <v>2476</v>
      </c>
      <c r="B195" s="91" t="s">
        <v>11</v>
      </c>
      <c r="C195" s="91" t="s">
        <v>2506</v>
      </c>
      <c r="D195" s="91" t="s">
        <v>3251</v>
      </c>
      <c r="E195" s="91" t="s">
        <v>3252</v>
      </c>
      <c r="F195" s="91" t="s">
        <v>3276</v>
      </c>
      <c r="G195" s="91" t="s">
        <v>280</v>
      </c>
      <c r="H195" s="91" t="s">
        <v>1113</v>
      </c>
      <c r="I195" s="92">
        <v>80</v>
      </c>
      <c r="J195" s="91" t="s">
        <v>279</v>
      </c>
      <c r="K195" s="91" t="s">
        <v>277</v>
      </c>
      <c r="L195" s="91" t="s">
        <v>3658</v>
      </c>
      <c r="M195" s="91" t="s">
        <v>5771</v>
      </c>
      <c r="N195" s="92">
        <v>65000</v>
      </c>
      <c r="O195" s="93"/>
      <c r="P195" s="92">
        <v>1976</v>
      </c>
      <c r="Q195" s="92">
        <v>1865.5</v>
      </c>
      <c r="R195" s="92">
        <v>35719.07</v>
      </c>
      <c r="S195" s="92">
        <v>29280.93</v>
      </c>
      <c r="T195" s="91" t="s">
        <v>5772</v>
      </c>
      <c r="U195" s="91" t="s">
        <v>3659</v>
      </c>
      <c r="V195" s="93"/>
      <c r="X195" s="93"/>
      <c r="Y195" s="92">
        <v>31802.57</v>
      </c>
      <c r="Z195" s="93"/>
      <c r="AA195" s="92">
        <v>50</v>
      </c>
      <c r="AB195" s="92">
        <v>25</v>
      </c>
      <c r="AD195" s="93"/>
      <c r="AF195" s="93"/>
    </row>
    <row r="196" spans="1:32">
      <c r="A196" s="91" t="s">
        <v>2476</v>
      </c>
      <c r="B196" s="91" t="s">
        <v>11</v>
      </c>
      <c r="C196" s="91" t="s">
        <v>2506</v>
      </c>
      <c r="D196" s="91" t="s">
        <v>3251</v>
      </c>
      <c r="E196" s="91" t="s">
        <v>3252</v>
      </c>
      <c r="F196" s="91" t="s">
        <v>3258</v>
      </c>
      <c r="G196" s="91" t="s">
        <v>1008</v>
      </c>
      <c r="H196" s="91" t="s">
        <v>1837</v>
      </c>
      <c r="I196" s="92">
        <v>25</v>
      </c>
      <c r="J196" s="91" t="s">
        <v>637</v>
      </c>
      <c r="K196" s="91" t="s">
        <v>930</v>
      </c>
      <c r="L196" s="91" t="s">
        <v>3660</v>
      </c>
      <c r="M196" s="91" t="s">
        <v>5771</v>
      </c>
      <c r="N196" s="92">
        <v>80000</v>
      </c>
      <c r="O196" s="92">
        <v>7400.84</v>
      </c>
      <c r="P196" s="92">
        <v>2432</v>
      </c>
      <c r="Q196" s="92">
        <v>2296</v>
      </c>
      <c r="R196" s="92">
        <v>12153.84</v>
      </c>
      <c r="S196" s="92">
        <v>67846.16</v>
      </c>
      <c r="T196" s="91" t="s">
        <v>5772</v>
      </c>
      <c r="U196" s="91" t="s">
        <v>3661</v>
      </c>
      <c r="V196" s="93"/>
      <c r="X196" s="93"/>
      <c r="Y196" s="93"/>
      <c r="Z196" s="93"/>
      <c r="AA196" s="93"/>
      <c r="AB196" s="92">
        <v>25</v>
      </c>
      <c r="AD196" s="93"/>
      <c r="AF196" s="93"/>
    </row>
    <row r="197" spans="1:32">
      <c r="A197" s="91" t="s">
        <v>2476</v>
      </c>
      <c r="B197" s="91" t="s">
        <v>11</v>
      </c>
      <c r="C197" s="91" t="s">
        <v>2506</v>
      </c>
      <c r="D197" s="91" t="s">
        <v>3251</v>
      </c>
      <c r="E197" s="91" t="s">
        <v>3252</v>
      </c>
      <c r="F197" s="91" t="s">
        <v>3266</v>
      </c>
      <c r="G197" s="91" t="s">
        <v>2496</v>
      </c>
      <c r="H197" s="91" t="s">
        <v>2484</v>
      </c>
      <c r="I197" s="92">
        <v>124</v>
      </c>
      <c r="J197" s="91" t="s">
        <v>42</v>
      </c>
      <c r="K197" s="91" t="s">
        <v>277</v>
      </c>
      <c r="L197" s="91" t="s">
        <v>3662</v>
      </c>
      <c r="M197" s="91" t="s">
        <v>5771</v>
      </c>
      <c r="N197" s="92">
        <v>20000</v>
      </c>
      <c r="O197" s="93"/>
      <c r="P197" s="92">
        <v>608</v>
      </c>
      <c r="Q197" s="92">
        <v>574</v>
      </c>
      <c r="R197" s="92">
        <v>4353</v>
      </c>
      <c r="S197" s="92">
        <v>15647</v>
      </c>
      <c r="T197" s="91" t="s">
        <v>5772</v>
      </c>
      <c r="U197" s="91" t="s">
        <v>3663</v>
      </c>
      <c r="V197" s="93"/>
      <c r="X197" s="93"/>
      <c r="Y197" s="92">
        <v>3146</v>
      </c>
      <c r="Z197" s="93"/>
      <c r="AA197" s="93"/>
      <c r="AB197" s="92">
        <v>25</v>
      </c>
      <c r="AD197" s="93"/>
      <c r="AF197" s="93"/>
    </row>
    <row r="198" spans="1:32">
      <c r="A198" s="91" t="s">
        <v>2476</v>
      </c>
      <c r="B198" s="91" t="s">
        <v>11</v>
      </c>
      <c r="C198" s="91" t="s">
        <v>2506</v>
      </c>
      <c r="D198" s="91" t="s">
        <v>3251</v>
      </c>
      <c r="E198" s="91" t="s">
        <v>3252</v>
      </c>
      <c r="F198" s="91" t="s">
        <v>3266</v>
      </c>
      <c r="G198" s="91" t="s">
        <v>2633</v>
      </c>
      <c r="H198" s="91" t="s">
        <v>2661</v>
      </c>
      <c r="I198" s="92">
        <v>20</v>
      </c>
      <c r="J198" s="91" t="s">
        <v>27</v>
      </c>
      <c r="K198" s="91" t="s">
        <v>765</v>
      </c>
      <c r="L198" s="91" t="s">
        <v>3664</v>
      </c>
      <c r="M198" s="91" t="s">
        <v>5771</v>
      </c>
      <c r="N198" s="92">
        <v>18000</v>
      </c>
      <c r="O198" s="93"/>
      <c r="P198" s="92">
        <v>547.20000000000005</v>
      </c>
      <c r="Q198" s="92">
        <v>516.6</v>
      </c>
      <c r="R198" s="92">
        <v>1088.8</v>
      </c>
      <c r="S198" s="92">
        <v>16911.2</v>
      </c>
      <c r="T198" s="91" t="s">
        <v>5772</v>
      </c>
      <c r="U198" s="91" t="s">
        <v>3665</v>
      </c>
      <c r="V198" s="93"/>
      <c r="X198" s="93"/>
      <c r="Y198" s="93"/>
      <c r="Z198" s="93"/>
      <c r="AA198" s="93"/>
      <c r="AB198" s="92">
        <v>25</v>
      </c>
      <c r="AD198" s="93"/>
      <c r="AF198" s="93"/>
    </row>
    <row r="199" spans="1:32">
      <c r="A199" s="91" t="s">
        <v>2476</v>
      </c>
      <c r="B199" s="91" t="s">
        <v>11</v>
      </c>
      <c r="C199" s="91" t="s">
        <v>2506</v>
      </c>
      <c r="D199" s="91" t="s">
        <v>3251</v>
      </c>
      <c r="E199" s="91" t="s">
        <v>3252</v>
      </c>
      <c r="F199" s="91" t="s">
        <v>3266</v>
      </c>
      <c r="G199" s="91" t="s">
        <v>3182</v>
      </c>
      <c r="H199" s="91" t="s">
        <v>3183</v>
      </c>
      <c r="I199" s="92">
        <v>9</v>
      </c>
      <c r="J199" s="91" t="s">
        <v>8</v>
      </c>
      <c r="K199" s="91" t="s">
        <v>765</v>
      </c>
      <c r="L199" s="91" t="s">
        <v>3666</v>
      </c>
      <c r="M199" s="91" t="s">
        <v>5771</v>
      </c>
      <c r="N199" s="92">
        <v>17000</v>
      </c>
      <c r="O199" s="93"/>
      <c r="P199" s="92">
        <v>516.79999999999995</v>
      </c>
      <c r="Q199" s="92">
        <v>487.9</v>
      </c>
      <c r="R199" s="92">
        <v>1029.7</v>
      </c>
      <c r="S199" s="92">
        <v>15970.3</v>
      </c>
      <c r="T199" s="91" t="s">
        <v>5772</v>
      </c>
      <c r="U199" s="91" t="s">
        <v>3667</v>
      </c>
      <c r="V199" s="93"/>
      <c r="X199" s="93"/>
      <c r="Y199" s="93"/>
      <c r="Z199" s="93"/>
      <c r="AA199" s="93"/>
      <c r="AB199" s="92">
        <v>25</v>
      </c>
      <c r="AD199" s="93"/>
      <c r="AF199" s="93"/>
    </row>
    <row r="200" spans="1:32">
      <c r="A200" s="91" t="s">
        <v>2476</v>
      </c>
      <c r="B200" s="91" t="s">
        <v>11</v>
      </c>
      <c r="C200" s="91" t="s">
        <v>2506</v>
      </c>
      <c r="D200" s="91" t="s">
        <v>3251</v>
      </c>
      <c r="E200" s="91" t="s">
        <v>3252</v>
      </c>
      <c r="F200" s="91" t="s">
        <v>3668</v>
      </c>
      <c r="G200" s="91" t="s">
        <v>783</v>
      </c>
      <c r="H200" s="91" t="s">
        <v>1839</v>
      </c>
      <c r="I200" s="92">
        <v>423</v>
      </c>
      <c r="J200" s="91" t="s">
        <v>75</v>
      </c>
      <c r="K200" s="91" t="s">
        <v>765</v>
      </c>
      <c r="L200" s="91" t="s">
        <v>3669</v>
      </c>
      <c r="M200" s="91" t="s">
        <v>5771</v>
      </c>
      <c r="N200" s="92">
        <v>10000</v>
      </c>
      <c r="O200" s="93"/>
      <c r="P200" s="92">
        <v>304</v>
      </c>
      <c r="Q200" s="92">
        <v>287</v>
      </c>
      <c r="R200" s="92">
        <v>616</v>
      </c>
      <c r="S200" s="92">
        <v>9384</v>
      </c>
      <c r="T200" s="91" t="s">
        <v>5772</v>
      </c>
      <c r="U200" s="91" t="s">
        <v>3670</v>
      </c>
      <c r="V200" s="93"/>
      <c r="X200" s="93"/>
      <c r="Y200" s="93"/>
      <c r="Z200" s="93"/>
      <c r="AA200" s="93"/>
      <c r="AB200" s="92">
        <v>25</v>
      </c>
      <c r="AD200" s="93"/>
      <c r="AF200" s="93"/>
    </row>
    <row r="201" spans="1:32">
      <c r="A201" s="91" t="s">
        <v>2476</v>
      </c>
      <c r="B201" s="91" t="s">
        <v>11</v>
      </c>
      <c r="C201" s="91" t="s">
        <v>2506</v>
      </c>
      <c r="D201" s="91" t="s">
        <v>3251</v>
      </c>
      <c r="E201" s="91" t="s">
        <v>3252</v>
      </c>
      <c r="F201" s="91" t="s">
        <v>3266</v>
      </c>
      <c r="G201" s="91" t="s">
        <v>5790</v>
      </c>
      <c r="H201" s="91" t="s">
        <v>5791</v>
      </c>
      <c r="I201" s="92">
        <v>295</v>
      </c>
      <c r="J201" s="91" t="s">
        <v>378</v>
      </c>
      <c r="K201" s="91" t="s">
        <v>765</v>
      </c>
      <c r="L201" s="91" t="s">
        <v>5792</v>
      </c>
      <c r="M201" s="91" t="s">
        <v>5771</v>
      </c>
      <c r="N201" s="92">
        <v>25000</v>
      </c>
      <c r="O201" s="93"/>
      <c r="P201" s="92">
        <v>760</v>
      </c>
      <c r="Q201" s="92">
        <v>717.5</v>
      </c>
      <c r="R201" s="92">
        <v>1502.5</v>
      </c>
      <c r="S201" s="92">
        <v>23497.5</v>
      </c>
      <c r="T201" s="91" t="s">
        <v>5772</v>
      </c>
      <c r="U201" s="91" t="s">
        <v>5793</v>
      </c>
      <c r="V201" s="93"/>
      <c r="X201" s="93"/>
      <c r="Y201" s="93"/>
      <c r="Z201" s="93"/>
      <c r="AA201" s="93"/>
      <c r="AB201" s="92">
        <v>25</v>
      </c>
      <c r="AD201" s="93"/>
      <c r="AF201" s="93"/>
    </row>
    <row r="202" spans="1:32">
      <c r="A202" s="91" t="s">
        <v>2476</v>
      </c>
      <c r="B202" s="91" t="s">
        <v>11</v>
      </c>
      <c r="C202" s="91" t="s">
        <v>2506</v>
      </c>
      <c r="D202" s="91" t="s">
        <v>3251</v>
      </c>
      <c r="E202" s="91" t="s">
        <v>3252</v>
      </c>
      <c r="F202" s="91" t="s">
        <v>3361</v>
      </c>
      <c r="G202" s="91" t="s">
        <v>232</v>
      </c>
      <c r="H202" s="91" t="s">
        <v>1840</v>
      </c>
      <c r="I202" s="92">
        <v>901</v>
      </c>
      <c r="J202" s="91" t="s">
        <v>10</v>
      </c>
      <c r="K202" s="91" t="s">
        <v>231</v>
      </c>
      <c r="L202" s="91" t="s">
        <v>3671</v>
      </c>
      <c r="M202" s="91" t="s">
        <v>5771</v>
      </c>
      <c r="N202" s="92">
        <v>35000</v>
      </c>
      <c r="O202" s="93"/>
      <c r="P202" s="92">
        <v>1064</v>
      </c>
      <c r="Q202" s="92">
        <v>1004.5</v>
      </c>
      <c r="R202" s="92">
        <v>2093.5</v>
      </c>
      <c r="S202" s="92">
        <v>32906.5</v>
      </c>
      <c r="T202" s="91" t="s">
        <v>5772</v>
      </c>
      <c r="U202" s="91" t="s">
        <v>3672</v>
      </c>
      <c r="V202" s="93"/>
      <c r="X202" s="93"/>
      <c r="Y202" s="93"/>
      <c r="Z202" s="93"/>
      <c r="AA202" s="93"/>
      <c r="AB202" s="92">
        <v>25</v>
      </c>
      <c r="AD202" s="93"/>
      <c r="AF202" s="93"/>
    </row>
    <row r="203" spans="1:32">
      <c r="A203" s="91" t="s">
        <v>2476</v>
      </c>
      <c r="B203" s="91" t="s">
        <v>11</v>
      </c>
      <c r="C203" s="91" t="s">
        <v>2506</v>
      </c>
      <c r="D203" s="91" t="s">
        <v>3251</v>
      </c>
      <c r="E203" s="91" t="s">
        <v>3252</v>
      </c>
      <c r="F203" s="91" t="s">
        <v>3266</v>
      </c>
      <c r="G203" s="91" t="s">
        <v>898</v>
      </c>
      <c r="H203" s="91" t="s">
        <v>1841</v>
      </c>
      <c r="I203" s="92">
        <v>628</v>
      </c>
      <c r="J203" s="91" t="s">
        <v>129</v>
      </c>
      <c r="K203" s="91" t="s">
        <v>231</v>
      </c>
      <c r="L203" s="91" t="s">
        <v>3673</v>
      </c>
      <c r="M203" s="91" t="s">
        <v>5771</v>
      </c>
      <c r="N203" s="92">
        <v>115000</v>
      </c>
      <c r="O203" s="92">
        <v>15633.74</v>
      </c>
      <c r="P203" s="92">
        <v>3496</v>
      </c>
      <c r="Q203" s="92">
        <v>3300.5</v>
      </c>
      <c r="R203" s="92">
        <v>22455.24</v>
      </c>
      <c r="S203" s="92">
        <v>92544.76</v>
      </c>
      <c r="T203" s="91" t="s">
        <v>5772</v>
      </c>
      <c r="U203" s="91" t="s">
        <v>3674</v>
      </c>
      <c r="V203" s="93"/>
      <c r="X203" s="93"/>
      <c r="Y203" s="93"/>
      <c r="Z203" s="93"/>
      <c r="AA203" s="93"/>
      <c r="AB203" s="92">
        <v>25</v>
      </c>
      <c r="AD203" s="93"/>
      <c r="AF203" s="93"/>
    </row>
    <row r="204" spans="1:32">
      <c r="A204" s="91" t="s">
        <v>2476</v>
      </c>
      <c r="B204" s="91" t="s">
        <v>11</v>
      </c>
      <c r="C204" s="91" t="s">
        <v>2506</v>
      </c>
      <c r="D204" s="91" t="s">
        <v>3251</v>
      </c>
      <c r="E204" s="91" t="s">
        <v>3252</v>
      </c>
      <c r="F204" s="91" t="s">
        <v>3276</v>
      </c>
      <c r="G204" s="91" t="s">
        <v>803</v>
      </c>
      <c r="H204" s="91" t="s">
        <v>1115</v>
      </c>
      <c r="I204" s="92">
        <v>901</v>
      </c>
      <c r="J204" s="91" t="s">
        <v>10</v>
      </c>
      <c r="K204" s="91" t="s">
        <v>765</v>
      </c>
      <c r="L204" s="91" t="s">
        <v>3675</v>
      </c>
      <c r="M204" s="91" t="s">
        <v>5771</v>
      </c>
      <c r="N204" s="92">
        <v>45000</v>
      </c>
      <c r="O204" s="93"/>
      <c r="P204" s="92">
        <v>1368</v>
      </c>
      <c r="Q204" s="92">
        <v>1291.5</v>
      </c>
      <c r="R204" s="92">
        <v>2734.5</v>
      </c>
      <c r="S204" s="92">
        <v>42265.5</v>
      </c>
      <c r="T204" s="91" t="s">
        <v>5772</v>
      </c>
      <c r="U204" s="91" t="s">
        <v>3676</v>
      </c>
      <c r="V204" s="93"/>
      <c r="X204" s="93"/>
      <c r="Y204" s="93"/>
      <c r="Z204" s="93"/>
      <c r="AA204" s="92">
        <v>50</v>
      </c>
      <c r="AB204" s="92">
        <v>25</v>
      </c>
      <c r="AD204" s="93"/>
      <c r="AF204" s="93"/>
    </row>
    <row r="205" spans="1:32">
      <c r="A205" s="91" t="s">
        <v>2476</v>
      </c>
      <c r="B205" s="91" t="s">
        <v>11</v>
      </c>
      <c r="C205" s="91" t="s">
        <v>2506</v>
      </c>
      <c r="D205" s="91" t="s">
        <v>3251</v>
      </c>
      <c r="E205" s="91" t="s">
        <v>3252</v>
      </c>
      <c r="F205" s="91" t="s">
        <v>3266</v>
      </c>
      <c r="G205" s="91" t="s">
        <v>3677</v>
      </c>
      <c r="H205" s="91" t="s">
        <v>3678</v>
      </c>
      <c r="I205" s="92">
        <v>901</v>
      </c>
      <c r="J205" s="91" t="s">
        <v>10</v>
      </c>
      <c r="K205" s="91" t="s">
        <v>846</v>
      </c>
      <c r="L205" s="91" t="s">
        <v>3679</v>
      </c>
      <c r="M205" s="91" t="s">
        <v>5771</v>
      </c>
      <c r="N205" s="92">
        <v>35000</v>
      </c>
      <c r="O205" s="93"/>
      <c r="P205" s="92">
        <v>1064</v>
      </c>
      <c r="Q205" s="92">
        <v>1004.5</v>
      </c>
      <c r="R205" s="92">
        <v>2093.5</v>
      </c>
      <c r="S205" s="92">
        <v>32906.5</v>
      </c>
      <c r="T205" s="91" t="s">
        <v>5772</v>
      </c>
      <c r="U205" s="91" t="s">
        <v>3680</v>
      </c>
      <c r="V205" s="93"/>
      <c r="X205" s="93"/>
      <c r="Y205" s="93"/>
      <c r="Z205" s="93"/>
      <c r="AA205" s="93"/>
      <c r="AB205" s="92">
        <v>25</v>
      </c>
      <c r="AD205" s="93"/>
      <c r="AF205" s="93"/>
    </row>
    <row r="206" spans="1:32">
      <c r="A206" s="91" t="s">
        <v>2476</v>
      </c>
      <c r="B206" s="91" t="s">
        <v>11</v>
      </c>
      <c r="C206" s="91" t="s">
        <v>2506</v>
      </c>
      <c r="D206" s="91" t="s">
        <v>3251</v>
      </c>
      <c r="E206" s="91" t="s">
        <v>3252</v>
      </c>
      <c r="F206" s="91" t="s">
        <v>3266</v>
      </c>
      <c r="G206" s="91" t="s">
        <v>1058</v>
      </c>
      <c r="H206" s="91" t="s">
        <v>1842</v>
      </c>
      <c r="I206" s="92">
        <v>592</v>
      </c>
      <c r="J206" s="91" t="s">
        <v>395</v>
      </c>
      <c r="K206" s="91" t="s">
        <v>562</v>
      </c>
      <c r="L206" s="91" t="s">
        <v>3681</v>
      </c>
      <c r="M206" s="91" t="s">
        <v>5771</v>
      </c>
      <c r="N206" s="92">
        <v>20000</v>
      </c>
      <c r="O206" s="93"/>
      <c r="P206" s="92">
        <v>608</v>
      </c>
      <c r="Q206" s="92">
        <v>574</v>
      </c>
      <c r="R206" s="92">
        <v>1207</v>
      </c>
      <c r="S206" s="92">
        <v>18793</v>
      </c>
      <c r="T206" s="91" t="s">
        <v>5772</v>
      </c>
      <c r="U206" s="91" t="s">
        <v>3682</v>
      </c>
      <c r="V206" s="93"/>
      <c r="X206" s="93"/>
      <c r="Y206" s="93"/>
      <c r="Z206" s="93"/>
      <c r="AA206" s="93"/>
      <c r="AB206" s="92">
        <v>25</v>
      </c>
      <c r="AD206" s="93"/>
      <c r="AF206" s="93"/>
    </row>
    <row r="207" spans="1:32">
      <c r="A207" s="91" t="s">
        <v>2476</v>
      </c>
      <c r="B207" s="91" t="s">
        <v>11</v>
      </c>
      <c r="C207" s="91" t="s">
        <v>2506</v>
      </c>
      <c r="D207" s="91" t="s">
        <v>3251</v>
      </c>
      <c r="E207" s="91" t="s">
        <v>3252</v>
      </c>
      <c r="F207" s="91" t="s">
        <v>3266</v>
      </c>
      <c r="G207" s="91" t="s">
        <v>899</v>
      </c>
      <c r="H207" s="91" t="s">
        <v>1843</v>
      </c>
      <c r="I207" s="92">
        <v>63</v>
      </c>
      <c r="J207" s="91" t="s">
        <v>254</v>
      </c>
      <c r="K207" s="91" t="s">
        <v>210</v>
      </c>
      <c r="L207" s="91" t="s">
        <v>3683</v>
      </c>
      <c r="M207" s="91" t="s">
        <v>5771</v>
      </c>
      <c r="N207" s="92">
        <v>55000</v>
      </c>
      <c r="O207" s="93"/>
      <c r="P207" s="92">
        <v>1672</v>
      </c>
      <c r="Q207" s="92">
        <v>1578.5</v>
      </c>
      <c r="R207" s="92">
        <v>6430.4</v>
      </c>
      <c r="S207" s="92">
        <v>48569.599999999999</v>
      </c>
      <c r="T207" s="91" t="s">
        <v>5772</v>
      </c>
      <c r="U207" s="91" t="s">
        <v>3684</v>
      </c>
      <c r="V207" s="93"/>
      <c r="X207" s="93"/>
      <c r="Y207" s="93"/>
      <c r="Z207" s="93"/>
      <c r="AA207" s="93"/>
      <c r="AB207" s="92">
        <v>25</v>
      </c>
      <c r="AD207" s="93"/>
      <c r="AF207" s="105">
        <v>3154.9</v>
      </c>
    </row>
    <row r="208" spans="1:32">
      <c r="A208" s="91" t="s">
        <v>2476</v>
      </c>
      <c r="B208" s="91" t="s">
        <v>11</v>
      </c>
      <c r="C208" s="91" t="s">
        <v>2506</v>
      </c>
      <c r="D208" s="91" t="s">
        <v>3251</v>
      </c>
      <c r="E208" s="91" t="s">
        <v>3252</v>
      </c>
      <c r="F208" s="91" t="s">
        <v>3279</v>
      </c>
      <c r="G208" s="91" t="s">
        <v>2743</v>
      </c>
      <c r="H208" s="91" t="s">
        <v>2744</v>
      </c>
      <c r="I208" s="92">
        <v>123</v>
      </c>
      <c r="J208" s="91" t="s">
        <v>1400</v>
      </c>
      <c r="K208" s="91" t="s">
        <v>930</v>
      </c>
      <c r="L208" s="91" t="s">
        <v>3685</v>
      </c>
      <c r="M208" s="91" t="s">
        <v>5771</v>
      </c>
      <c r="N208" s="92">
        <v>170000</v>
      </c>
      <c r="O208" s="93"/>
      <c r="P208" s="92">
        <v>5168</v>
      </c>
      <c r="Q208" s="92">
        <v>4879</v>
      </c>
      <c r="R208" s="92">
        <v>10072</v>
      </c>
      <c r="S208" s="92">
        <v>159928</v>
      </c>
      <c r="T208" s="91" t="s">
        <v>5772</v>
      </c>
      <c r="U208" s="91" t="s">
        <v>3686</v>
      </c>
      <c r="V208" s="93"/>
      <c r="X208" s="93"/>
      <c r="Y208" s="93"/>
      <c r="Z208" s="93"/>
      <c r="AA208" s="93"/>
      <c r="AB208" s="92">
        <v>25</v>
      </c>
      <c r="AD208" s="93"/>
      <c r="AF208" s="93"/>
    </row>
    <row r="209" spans="1:32">
      <c r="A209" s="91" t="s">
        <v>2476</v>
      </c>
      <c r="B209" s="91" t="s">
        <v>11</v>
      </c>
      <c r="C209" s="91" t="s">
        <v>2506</v>
      </c>
      <c r="D209" s="91" t="s">
        <v>3251</v>
      </c>
      <c r="E209" s="91" t="s">
        <v>3252</v>
      </c>
      <c r="F209" s="91" t="s">
        <v>3288</v>
      </c>
      <c r="G209" s="91" t="s">
        <v>1501</v>
      </c>
      <c r="H209" s="91" t="s">
        <v>1844</v>
      </c>
      <c r="I209" s="92">
        <v>58</v>
      </c>
      <c r="J209" s="91" t="s">
        <v>32</v>
      </c>
      <c r="K209" s="91" t="s">
        <v>930</v>
      </c>
      <c r="L209" s="91" t="s">
        <v>3687</v>
      </c>
      <c r="M209" s="91" t="s">
        <v>5771</v>
      </c>
      <c r="N209" s="92">
        <v>145000</v>
      </c>
      <c r="O209" s="92">
        <v>22690.49</v>
      </c>
      <c r="P209" s="92">
        <v>4408</v>
      </c>
      <c r="Q209" s="92">
        <v>4161.5</v>
      </c>
      <c r="R209" s="92">
        <v>31684.99</v>
      </c>
      <c r="S209" s="92">
        <v>113315.01</v>
      </c>
      <c r="T209" s="91" t="s">
        <v>5772</v>
      </c>
      <c r="U209" s="91" t="s">
        <v>3688</v>
      </c>
      <c r="V209" s="93"/>
      <c r="X209" s="92">
        <v>400</v>
      </c>
      <c r="Y209" s="93"/>
      <c r="Z209" s="93"/>
      <c r="AA209" s="93"/>
      <c r="AB209" s="92">
        <v>25</v>
      </c>
      <c r="AD209" s="93"/>
      <c r="AF209" s="93"/>
    </row>
    <row r="210" spans="1:32">
      <c r="A210" s="91" t="s">
        <v>2476</v>
      </c>
      <c r="B210" s="91" t="s">
        <v>11</v>
      </c>
      <c r="C210" s="91" t="s">
        <v>2506</v>
      </c>
      <c r="D210" s="91" t="s">
        <v>3251</v>
      </c>
      <c r="E210" s="91" t="s">
        <v>3252</v>
      </c>
      <c r="F210" s="91" t="s">
        <v>3253</v>
      </c>
      <c r="G210" s="91" t="s">
        <v>229</v>
      </c>
      <c r="H210" s="91" t="s">
        <v>1116</v>
      </c>
      <c r="I210" s="92">
        <v>628</v>
      </c>
      <c r="J210" s="91" t="s">
        <v>129</v>
      </c>
      <c r="K210" s="91" t="s">
        <v>227</v>
      </c>
      <c r="L210" s="91" t="s">
        <v>3689</v>
      </c>
      <c r="M210" s="91" t="s">
        <v>5771</v>
      </c>
      <c r="N210" s="92">
        <v>115000</v>
      </c>
      <c r="O210" s="92">
        <v>15633.74</v>
      </c>
      <c r="P210" s="92">
        <v>3496</v>
      </c>
      <c r="Q210" s="92">
        <v>3300.5</v>
      </c>
      <c r="R210" s="92">
        <v>52054.97</v>
      </c>
      <c r="S210" s="92">
        <v>62945.03</v>
      </c>
      <c r="T210" s="91" t="s">
        <v>5772</v>
      </c>
      <c r="U210" s="91" t="s">
        <v>3690</v>
      </c>
      <c r="V210" s="93"/>
      <c r="X210" s="93"/>
      <c r="Y210" s="92">
        <v>29549.73</v>
      </c>
      <c r="Z210" s="93"/>
      <c r="AA210" s="92">
        <v>50</v>
      </c>
      <c r="AB210" s="92">
        <v>25</v>
      </c>
      <c r="AD210" s="93"/>
      <c r="AF210" s="93"/>
    </row>
    <row r="211" spans="1:32">
      <c r="A211" s="91" t="s">
        <v>2476</v>
      </c>
      <c r="B211" s="91" t="s">
        <v>11</v>
      </c>
      <c r="C211" s="91" t="s">
        <v>2506</v>
      </c>
      <c r="D211" s="91" t="s">
        <v>3251</v>
      </c>
      <c r="E211" s="91" t="s">
        <v>3252</v>
      </c>
      <c r="F211" s="91" t="s">
        <v>3258</v>
      </c>
      <c r="G211" s="91" t="s">
        <v>2745</v>
      </c>
      <c r="H211" s="91" t="s">
        <v>2746</v>
      </c>
      <c r="I211" s="92">
        <v>9</v>
      </c>
      <c r="J211" s="91" t="s">
        <v>8</v>
      </c>
      <c r="K211" s="91" t="s">
        <v>566</v>
      </c>
      <c r="L211" s="91" t="s">
        <v>3691</v>
      </c>
      <c r="M211" s="91" t="s">
        <v>5771</v>
      </c>
      <c r="N211" s="92">
        <v>17000</v>
      </c>
      <c r="O211" s="93"/>
      <c r="P211" s="92">
        <v>516.79999999999995</v>
      </c>
      <c r="Q211" s="92">
        <v>487.9</v>
      </c>
      <c r="R211" s="92">
        <v>2575.6999999999998</v>
      </c>
      <c r="S211" s="92">
        <v>14424.3</v>
      </c>
      <c r="T211" s="91" t="s">
        <v>5772</v>
      </c>
      <c r="U211" s="91" t="s">
        <v>3692</v>
      </c>
      <c r="V211" s="93"/>
      <c r="X211" s="93"/>
      <c r="Y211" s="92">
        <v>1546</v>
      </c>
      <c r="Z211" s="93"/>
      <c r="AA211" s="93"/>
      <c r="AB211" s="92">
        <v>25</v>
      </c>
      <c r="AD211" s="93"/>
      <c r="AF211" s="93"/>
    </row>
    <row r="212" spans="1:32">
      <c r="A212" s="91" t="s">
        <v>2476</v>
      </c>
      <c r="B212" s="91" t="s">
        <v>11</v>
      </c>
      <c r="C212" s="91" t="s">
        <v>2506</v>
      </c>
      <c r="D212" s="91" t="s">
        <v>3251</v>
      </c>
      <c r="E212" s="91" t="s">
        <v>3252</v>
      </c>
      <c r="F212" s="91" t="s">
        <v>3456</v>
      </c>
      <c r="G212" s="91" t="s">
        <v>784</v>
      </c>
      <c r="H212" s="91" t="s">
        <v>1845</v>
      </c>
      <c r="I212" s="92">
        <v>187</v>
      </c>
      <c r="J212" s="91" t="s">
        <v>111</v>
      </c>
      <c r="K212" s="91" t="s">
        <v>765</v>
      </c>
      <c r="L212" s="91" t="s">
        <v>3693</v>
      </c>
      <c r="M212" s="91" t="s">
        <v>5771</v>
      </c>
      <c r="N212" s="92">
        <v>10000</v>
      </c>
      <c r="O212" s="93"/>
      <c r="P212" s="92">
        <v>304</v>
      </c>
      <c r="Q212" s="92">
        <v>287</v>
      </c>
      <c r="R212" s="92">
        <v>616</v>
      </c>
      <c r="S212" s="92">
        <v>9384</v>
      </c>
      <c r="T212" s="91" t="s">
        <v>5772</v>
      </c>
      <c r="U212" s="91" t="s">
        <v>3694</v>
      </c>
      <c r="V212" s="93"/>
      <c r="X212" s="93"/>
      <c r="Y212" s="93"/>
      <c r="Z212" s="93"/>
      <c r="AA212" s="93"/>
      <c r="AB212" s="92">
        <v>25</v>
      </c>
      <c r="AD212" s="93"/>
      <c r="AF212" s="93"/>
    </row>
    <row r="213" spans="1:32">
      <c r="A213" s="91" t="s">
        <v>2476</v>
      </c>
      <c r="B213" s="91" t="s">
        <v>11</v>
      </c>
      <c r="C213" s="91" t="s">
        <v>2506</v>
      </c>
      <c r="D213" s="91" t="s">
        <v>3251</v>
      </c>
      <c r="E213" s="91" t="s">
        <v>3252</v>
      </c>
      <c r="F213" s="91" t="s">
        <v>3485</v>
      </c>
      <c r="G213" s="91" t="s">
        <v>1367</v>
      </c>
      <c r="H213" s="91" t="s">
        <v>1349</v>
      </c>
      <c r="I213" s="92">
        <v>59</v>
      </c>
      <c r="J213" s="91" t="s">
        <v>1368</v>
      </c>
      <c r="K213" s="91" t="s">
        <v>312</v>
      </c>
      <c r="L213" s="91" t="s">
        <v>3695</v>
      </c>
      <c r="M213" s="91" t="s">
        <v>5771</v>
      </c>
      <c r="N213" s="92">
        <v>70000</v>
      </c>
      <c r="O213" s="92">
        <v>5052.99</v>
      </c>
      <c r="P213" s="92">
        <v>2128</v>
      </c>
      <c r="Q213" s="92">
        <v>2009</v>
      </c>
      <c r="R213" s="92">
        <v>10792.44</v>
      </c>
      <c r="S213" s="92">
        <v>59207.56</v>
      </c>
      <c r="T213" s="91" t="s">
        <v>5772</v>
      </c>
      <c r="U213" s="91" t="s">
        <v>3696</v>
      </c>
      <c r="V213" s="93"/>
      <c r="X213" s="93"/>
      <c r="Y213" s="93"/>
      <c r="Z213" s="93"/>
      <c r="AA213" s="93"/>
      <c r="AB213" s="92">
        <v>25</v>
      </c>
      <c r="AD213" s="93"/>
      <c r="AF213" s="105">
        <v>1577.45</v>
      </c>
    </row>
    <row r="214" spans="1:32">
      <c r="A214" s="91" t="s">
        <v>2476</v>
      </c>
      <c r="B214" s="91" t="s">
        <v>11</v>
      </c>
      <c r="C214" s="91" t="s">
        <v>2506</v>
      </c>
      <c r="D214" s="91" t="s">
        <v>3251</v>
      </c>
      <c r="E214" s="91" t="s">
        <v>3252</v>
      </c>
      <c r="F214" s="91" t="s">
        <v>3266</v>
      </c>
      <c r="G214" s="91" t="s">
        <v>2747</v>
      </c>
      <c r="H214" s="91" t="s">
        <v>2748</v>
      </c>
      <c r="I214" s="92">
        <v>11</v>
      </c>
      <c r="J214" s="91" t="s">
        <v>127</v>
      </c>
      <c r="K214" s="91" t="s">
        <v>930</v>
      </c>
      <c r="L214" s="91" t="s">
        <v>3697</v>
      </c>
      <c r="M214" s="91" t="s">
        <v>5771</v>
      </c>
      <c r="N214" s="92">
        <v>18000</v>
      </c>
      <c r="O214" s="93"/>
      <c r="P214" s="92">
        <v>547.20000000000005</v>
      </c>
      <c r="Q214" s="92">
        <v>516.6</v>
      </c>
      <c r="R214" s="92">
        <v>1088.8</v>
      </c>
      <c r="S214" s="92">
        <v>16911.2</v>
      </c>
      <c r="T214" s="91" t="s">
        <v>5772</v>
      </c>
      <c r="U214" s="91" t="s">
        <v>3698</v>
      </c>
      <c r="V214" s="93"/>
      <c r="X214" s="93"/>
      <c r="Y214" s="93"/>
      <c r="Z214" s="93"/>
      <c r="AA214" s="93"/>
      <c r="AB214" s="92">
        <v>25</v>
      </c>
      <c r="AD214" s="93"/>
      <c r="AF214" s="93"/>
    </row>
    <row r="215" spans="1:32">
      <c r="A215" s="91" t="s">
        <v>2476</v>
      </c>
      <c r="B215" s="91" t="s">
        <v>11</v>
      </c>
      <c r="C215" s="91" t="s">
        <v>2506</v>
      </c>
      <c r="D215" s="91" t="s">
        <v>3251</v>
      </c>
      <c r="E215" s="91" t="s">
        <v>3252</v>
      </c>
      <c r="F215" s="91" t="s">
        <v>3266</v>
      </c>
      <c r="G215" s="91" t="s">
        <v>900</v>
      </c>
      <c r="H215" s="91" t="s">
        <v>1846</v>
      </c>
      <c r="I215" s="92">
        <v>128</v>
      </c>
      <c r="J215" s="91" t="s">
        <v>901</v>
      </c>
      <c r="K215" s="91" t="s">
        <v>231</v>
      </c>
      <c r="L215" s="91" t="s">
        <v>3699</v>
      </c>
      <c r="M215" s="91" t="s">
        <v>5771</v>
      </c>
      <c r="N215" s="92">
        <v>90000</v>
      </c>
      <c r="O215" s="92">
        <v>9753.1200000000008</v>
      </c>
      <c r="P215" s="92">
        <v>2736</v>
      </c>
      <c r="Q215" s="92">
        <v>2583</v>
      </c>
      <c r="R215" s="92">
        <v>15097.12</v>
      </c>
      <c r="S215" s="92">
        <v>74902.880000000005</v>
      </c>
      <c r="T215" s="91" t="s">
        <v>5772</v>
      </c>
      <c r="U215" s="91" t="s">
        <v>3700</v>
      </c>
      <c r="V215" s="93"/>
      <c r="X215" s="93"/>
      <c r="Y215" s="93"/>
      <c r="Z215" s="93"/>
      <c r="AA215" s="93"/>
      <c r="AB215" s="92">
        <v>25</v>
      </c>
      <c r="AD215" s="93"/>
      <c r="AF215" s="93"/>
    </row>
    <row r="216" spans="1:32">
      <c r="A216" s="91" t="s">
        <v>2476</v>
      </c>
      <c r="B216" s="91" t="s">
        <v>11</v>
      </c>
      <c r="C216" s="91" t="s">
        <v>2506</v>
      </c>
      <c r="D216" s="91" t="s">
        <v>3251</v>
      </c>
      <c r="E216" s="91" t="s">
        <v>3252</v>
      </c>
      <c r="F216" s="91" t="s">
        <v>3315</v>
      </c>
      <c r="G216" s="91" t="s">
        <v>585</v>
      </c>
      <c r="H216" s="91" t="s">
        <v>1117</v>
      </c>
      <c r="I216" s="92">
        <v>7</v>
      </c>
      <c r="J216" s="91" t="s">
        <v>586</v>
      </c>
      <c r="K216" s="91" t="s">
        <v>581</v>
      </c>
      <c r="L216" s="91" t="s">
        <v>3701</v>
      </c>
      <c r="M216" s="91" t="s">
        <v>5771</v>
      </c>
      <c r="N216" s="92">
        <v>50000</v>
      </c>
      <c r="O216" s="93"/>
      <c r="P216" s="92">
        <v>1520</v>
      </c>
      <c r="Q216" s="92">
        <v>1435</v>
      </c>
      <c r="R216" s="92">
        <v>8060</v>
      </c>
      <c r="S216" s="92">
        <v>41940</v>
      </c>
      <c r="T216" s="91" t="s">
        <v>5772</v>
      </c>
      <c r="U216" s="91" t="s">
        <v>3702</v>
      </c>
      <c r="V216" s="93"/>
      <c r="X216" s="92">
        <v>300</v>
      </c>
      <c r="Y216" s="92">
        <v>4730</v>
      </c>
      <c r="Z216" s="93"/>
      <c r="AA216" s="92">
        <v>50</v>
      </c>
      <c r="AB216" s="92">
        <v>25</v>
      </c>
      <c r="AD216" s="93"/>
      <c r="AF216" s="93"/>
    </row>
    <row r="217" spans="1:32">
      <c r="A217" s="91" t="s">
        <v>2476</v>
      </c>
      <c r="B217" s="91" t="s">
        <v>11</v>
      </c>
      <c r="C217" s="91" t="s">
        <v>2506</v>
      </c>
      <c r="D217" s="91" t="s">
        <v>3251</v>
      </c>
      <c r="E217" s="91" t="s">
        <v>3252</v>
      </c>
      <c r="F217" s="91" t="s">
        <v>3258</v>
      </c>
      <c r="G217" s="91" t="s">
        <v>183</v>
      </c>
      <c r="H217" s="91" t="s">
        <v>1847</v>
      </c>
      <c r="I217" s="92">
        <v>1111</v>
      </c>
      <c r="J217" s="91" t="s">
        <v>184</v>
      </c>
      <c r="K217" s="91" t="s">
        <v>181</v>
      </c>
      <c r="L217" s="91" t="s">
        <v>3703</v>
      </c>
      <c r="M217" s="91" t="s">
        <v>5771</v>
      </c>
      <c r="N217" s="92">
        <v>10000</v>
      </c>
      <c r="O217" s="93"/>
      <c r="P217" s="92">
        <v>304</v>
      </c>
      <c r="Q217" s="92">
        <v>287</v>
      </c>
      <c r="R217" s="92">
        <v>966</v>
      </c>
      <c r="S217" s="92">
        <v>9034</v>
      </c>
      <c r="T217" s="91" t="s">
        <v>5772</v>
      </c>
      <c r="U217" s="91" t="s">
        <v>3704</v>
      </c>
      <c r="V217" s="93"/>
      <c r="X217" s="92">
        <v>300</v>
      </c>
      <c r="Y217" s="93"/>
      <c r="Z217" s="93"/>
      <c r="AA217" s="92">
        <v>50</v>
      </c>
      <c r="AB217" s="92">
        <v>25</v>
      </c>
      <c r="AD217" s="93"/>
      <c r="AF217" s="93"/>
    </row>
    <row r="218" spans="1:32">
      <c r="A218" s="91" t="s">
        <v>2476</v>
      </c>
      <c r="B218" s="91" t="s">
        <v>11</v>
      </c>
      <c r="C218" s="91" t="s">
        <v>2506</v>
      </c>
      <c r="D218" s="91" t="s">
        <v>3251</v>
      </c>
      <c r="E218" s="91" t="s">
        <v>3252</v>
      </c>
      <c r="F218" s="91" t="s">
        <v>3258</v>
      </c>
      <c r="G218" s="91" t="s">
        <v>572</v>
      </c>
      <c r="H218" s="91" t="s">
        <v>1848</v>
      </c>
      <c r="I218" s="92">
        <v>9</v>
      </c>
      <c r="J218" s="91" t="s">
        <v>8</v>
      </c>
      <c r="K218" s="91" t="s">
        <v>566</v>
      </c>
      <c r="L218" s="91" t="s">
        <v>3705</v>
      </c>
      <c r="M218" s="91" t="s">
        <v>5771</v>
      </c>
      <c r="N218" s="92">
        <v>10000</v>
      </c>
      <c r="O218" s="93"/>
      <c r="P218" s="92">
        <v>304</v>
      </c>
      <c r="Q218" s="92">
        <v>287</v>
      </c>
      <c r="R218" s="92">
        <v>666</v>
      </c>
      <c r="S218" s="92">
        <v>9334</v>
      </c>
      <c r="T218" s="91" t="s">
        <v>5772</v>
      </c>
      <c r="U218" s="91" t="s">
        <v>3706</v>
      </c>
      <c r="V218" s="93"/>
      <c r="X218" s="93"/>
      <c r="Y218" s="93"/>
      <c r="Z218" s="93"/>
      <c r="AA218" s="92">
        <v>50</v>
      </c>
      <c r="AB218" s="92">
        <v>25</v>
      </c>
      <c r="AD218" s="93"/>
      <c r="AF218" s="93"/>
    </row>
    <row r="219" spans="1:32">
      <c r="A219" s="91" t="s">
        <v>2476</v>
      </c>
      <c r="B219" s="91" t="s">
        <v>11</v>
      </c>
      <c r="C219" s="91" t="s">
        <v>2506</v>
      </c>
      <c r="D219" s="91" t="s">
        <v>3251</v>
      </c>
      <c r="E219" s="91" t="s">
        <v>3252</v>
      </c>
      <c r="F219" s="91" t="s">
        <v>3266</v>
      </c>
      <c r="G219" s="91" t="s">
        <v>2749</v>
      </c>
      <c r="H219" s="91" t="s">
        <v>2750</v>
      </c>
      <c r="I219" s="92">
        <v>901</v>
      </c>
      <c r="J219" s="91" t="s">
        <v>10</v>
      </c>
      <c r="K219" s="91" t="s">
        <v>201</v>
      </c>
      <c r="L219" s="91" t="s">
        <v>3707</v>
      </c>
      <c r="M219" s="91" t="s">
        <v>5771</v>
      </c>
      <c r="N219" s="92">
        <v>35000</v>
      </c>
      <c r="O219" s="93"/>
      <c r="P219" s="92">
        <v>1064</v>
      </c>
      <c r="Q219" s="92">
        <v>1004.5</v>
      </c>
      <c r="R219" s="92">
        <v>4139.5</v>
      </c>
      <c r="S219" s="92">
        <v>30860.5</v>
      </c>
      <c r="T219" s="91" t="s">
        <v>5772</v>
      </c>
      <c r="U219" s="91" t="s">
        <v>3708</v>
      </c>
      <c r="V219" s="93"/>
      <c r="X219" s="93"/>
      <c r="Y219" s="92">
        <v>2046</v>
      </c>
      <c r="Z219" s="93"/>
      <c r="AA219" s="93"/>
      <c r="AB219" s="92">
        <v>25</v>
      </c>
      <c r="AD219" s="93"/>
      <c r="AF219" s="93"/>
    </row>
    <row r="220" spans="1:32">
      <c r="A220" s="91" t="s">
        <v>2476</v>
      </c>
      <c r="B220" s="91" t="s">
        <v>11</v>
      </c>
      <c r="C220" s="91" t="s">
        <v>2506</v>
      </c>
      <c r="D220" s="91" t="s">
        <v>3251</v>
      </c>
      <c r="E220" s="91" t="s">
        <v>3252</v>
      </c>
      <c r="F220" s="91" t="s">
        <v>3261</v>
      </c>
      <c r="G220" s="91" t="s">
        <v>3709</v>
      </c>
      <c r="H220" s="91" t="s">
        <v>1849</v>
      </c>
      <c r="I220" s="92">
        <v>123</v>
      </c>
      <c r="J220" s="91" t="s">
        <v>1400</v>
      </c>
      <c r="K220" s="91" t="s">
        <v>930</v>
      </c>
      <c r="L220" s="91" t="s">
        <v>3710</v>
      </c>
      <c r="M220" s="91" t="s">
        <v>5771</v>
      </c>
      <c r="N220" s="92">
        <v>100000</v>
      </c>
      <c r="O220" s="92">
        <v>12105.37</v>
      </c>
      <c r="P220" s="92">
        <v>3040</v>
      </c>
      <c r="Q220" s="92">
        <v>2870</v>
      </c>
      <c r="R220" s="92">
        <v>18040.37</v>
      </c>
      <c r="S220" s="92">
        <v>81959.63</v>
      </c>
      <c r="T220" s="91" t="s">
        <v>5772</v>
      </c>
      <c r="U220" s="91" t="s">
        <v>3711</v>
      </c>
      <c r="V220" s="93"/>
      <c r="X220" s="93"/>
      <c r="Y220" s="93"/>
      <c r="Z220" s="93"/>
      <c r="AA220" s="93"/>
      <c r="AB220" s="92">
        <v>25</v>
      </c>
      <c r="AD220" s="93"/>
      <c r="AF220" s="93"/>
    </row>
    <row r="221" spans="1:32">
      <c r="A221" s="91" t="s">
        <v>2476</v>
      </c>
      <c r="B221" s="91" t="s">
        <v>11</v>
      </c>
      <c r="C221" s="91" t="s">
        <v>2506</v>
      </c>
      <c r="D221" s="91" t="s">
        <v>3251</v>
      </c>
      <c r="E221" s="91" t="s">
        <v>3252</v>
      </c>
      <c r="F221" s="91" t="s">
        <v>3253</v>
      </c>
      <c r="G221" s="91" t="s">
        <v>404</v>
      </c>
      <c r="H221" s="91" t="s">
        <v>1218</v>
      </c>
      <c r="I221" s="92">
        <v>858</v>
      </c>
      <c r="J221" s="91" t="s">
        <v>405</v>
      </c>
      <c r="K221" s="91" t="s">
        <v>930</v>
      </c>
      <c r="L221" s="91" t="s">
        <v>3712</v>
      </c>
      <c r="M221" s="91" t="s">
        <v>5771</v>
      </c>
      <c r="N221" s="92">
        <v>50000</v>
      </c>
      <c r="O221" s="92">
        <v>1617.38</v>
      </c>
      <c r="P221" s="92">
        <v>1520</v>
      </c>
      <c r="Q221" s="92">
        <v>1435</v>
      </c>
      <c r="R221" s="92">
        <v>39153.269999999997</v>
      </c>
      <c r="S221" s="92">
        <v>10846.73</v>
      </c>
      <c r="T221" s="91" t="s">
        <v>5772</v>
      </c>
      <c r="U221" s="91" t="s">
        <v>3713</v>
      </c>
      <c r="V221" s="93"/>
      <c r="X221" s="92">
        <v>600</v>
      </c>
      <c r="Y221" s="92">
        <v>32303.439999999999</v>
      </c>
      <c r="Z221" s="93"/>
      <c r="AA221" s="92">
        <v>75</v>
      </c>
      <c r="AB221" s="92">
        <v>25</v>
      </c>
      <c r="AD221" s="93"/>
      <c r="AF221" s="105">
        <v>1577.45</v>
      </c>
    </row>
    <row r="222" spans="1:32">
      <c r="A222" s="91" t="s">
        <v>2476</v>
      </c>
      <c r="B222" s="91" t="s">
        <v>11</v>
      </c>
      <c r="C222" s="91" t="s">
        <v>2506</v>
      </c>
      <c r="D222" s="91" t="s">
        <v>3251</v>
      </c>
      <c r="E222" s="91" t="s">
        <v>3252</v>
      </c>
      <c r="F222" s="91" t="s">
        <v>3266</v>
      </c>
      <c r="G222" s="91" t="s">
        <v>322</v>
      </c>
      <c r="H222" s="91" t="s">
        <v>1850</v>
      </c>
      <c r="I222" s="92">
        <v>72</v>
      </c>
      <c r="J222" s="91" t="s">
        <v>59</v>
      </c>
      <c r="K222" s="91" t="s">
        <v>321</v>
      </c>
      <c r="L222" s="91" t="s">
        <v>3714</v>
      </c>
      <c r="M222" s="91" t="s">
        <v>5771</v>
      </c>
      <c r="N222" s="92">
        <v>180000</v>
      </c>
      <c r="O222" s="92">
        <v>30923.37</v>
      </c>
      <c r="P222" s="92">
        <v>5472</v>
      </c>
      <c r="Q222" s="92">
        <v>5166</v>
      </c>
      <c r="R222" s="92">
        <v>43186.37</v>
      </c>
      <c r="S222" s="92">
        <v>136813.63</v>
      </c>
      <c r="T222" s="91" t="s">
        <v>5772</v>
      </c>
      <c r="U222" s="91" t="s">
        <v>3715</v>
      </c>
      <c r="V222" s="93"/>
      <c r="X222" s="92">
        <v>1600</v>
      </c>
      <c r="Y222" s="93"/>
      <c r="Z222" s="93"/>
      <c r="AA222" s="93"/>
      <c r="AB222" s="92">
        <v>25</v>
      </c>
      <c r="AD222" s="93"/>
      <c r="AF222" s="93"/>
    </row>
    <row r="223" spans="1:32">
      <c r="A223" s="91" t="s">
        <v>2476</v>
      </c>
      <c r="B223" s="91" t="s">
        <v>11</v>
      </c>
      <c r="C223" s="91" t="s">
        <v>2506</v>
      </c>
      <c r="D223" s="91" t="s">
        <v>3251</v>
      </c>
      <c r="E223" s="91" t="s">
        <v>3252</v>
      </c>
      <c r="F223" s="91" t="s">
        <v>3315</v>
      </c>
      <c r="G223" s="91" t="s">
        <v>3096</v>
      </c>
      <c r="H223" s="91" t="s">
        <v>3076</v>
      </c>
      <c r="I223" s="92">
        <v>123</v>
      </c>
      <c r="J223" s="91" t="s">
        <v>1400</v>
      </c>
      <c r="K223" s="91" t="s">
        <v>930</v>
      </c>
      <c r="L223" s="91" t="s">
        <v>3716</v>
      </c>
      <c r="M223" s="91" t="s">
        <v>5771</v>
      </c>
      <c r="N223" s="92">
        <v>175000</v>
      </c>
      <c r="O223" s="92">
        <v>29747.24</v>
      </c>
      <c r="P223" s="92">
        <v>5320</v>
      </c>
      <c r="Q223" s="92">
        <v>5022.5</v>
      </c>
      <c r="R223" s="92">
        <v>40914.74</v>
      </c>
      <c r="S223" s="92">
        <v>134085.26</v>
      </c>
      <c r="T223" s="91" t="s">
        <v>5772</v>
      </c>
      <c r="U223" s="91" t="s">
        <v>3717</v>
      </c>
      <c r="V223" s="93"/>
      <c r="X223" s="92">
        <v>800</v>
      </c>
      <c r="Y223" s="93"/>
      <c r="Z223" s="93"/>
      <c r="AA223" s="93"/>
      <c r="AB223" s="92">
        <v>25</v>
      </c>
      <c r="AD223" s="93"/>
      <c r="AF223" s="93"/>
    </row>
    <row r="224" spans="1:32">
      <c r="A224" s="91" t="s">
        <v>2476</v>
      </c>
      <c r="B224" s="91" t="s">
        <v>11</v>
      </c>
      <c r="C224" s="91" t="s">
        <v>2506</v>
      </c>
      <c r="D224" s="91" t="s">
        <v>3251</v>
      </c>
      <c r="E224" s="91" t="s">
        <v>3252</v>
      </c>
      <c r="F224" s="91" t="s">
        <v>3253</v>
      </c>
      <c r="G224" s="91" t="s">
        <v>258</v>
      </c>
      <c r="H224" s="91" t="s">
        <v>1118</v>
      </c>
      <c r="I224" s="92">
        <v>11</v>
      </c>
      <c r="J224" s="91" t="s">
        <v>259</v>
      </c>
      <c r="K224" s="91" t="s">
        <v>1683</v>
      </c>
      <c r="L224" s="91" t="s">
        <v>3718</v>
      </c>
      <c r="M224" s="91" t="s">
        <v>5771</v>
      </c>
      <c r="N224" s="92">
        <v>115000</v>
      </c>
      <c r="O224" s="92">
        <v>15633.74</v>
      </c>
      <c r="P224" s="92">
        <v>3496</v>
      </c>
      <c r="Q224" s="92">
        <v>3300.5</v>
      </c>
      <c r="R224" s="92">
        <v>33355.24</v>
      </c>
      <c r="S224" s="92">
        <v>81644.759999999995</v>
      </c>
      <c r="T224" s="91" t="s">
        <v>5772</v>
      </c>
      <c r="U224" s="91" t="s">
        <v>3719</v>
      </c>
      <c r="V224" s="93"/>
      <c r="X224" s="93"/>
      <c r="Y224" s="92">
        <v>10780</v>
      </c>
      <c r="Z224" s="93"/>
      <c r="AA224" s="92">
        <v>120</v>
      </c>
      <c r="AB224" s="92">
        <v>25</v>
      </c>
      <c r="AD224" s="93"/>
      <c r="AF224" s="93"/>
    </row>
    <row r="225" spans="1:32">
      <c r="A225" s="91" t="s">
        <v>2476</v>
      </c>
      <c r="B225" s="91" t="s">
        <v>11</v>
      </c>
      <c r="C225" s="91" t="s">
        <v>2506</v>
      </c>
      <c r="D225" s="91" t="s">
        <v>3251</v>
      </c>
      <c r="E225" s="91" t="s">
        <v>3252</v>
      </c>
      <c r="F225" s="91" t="s">
        <v>3261</v>
      </c>
      <c r="G225" s="91" t="s">
        <v>873</v>
      </c>
      <c r="H225" s="91" t="s">
        <v>1851</v>
      </c>
      <c r="I225" s="92">
        <v>901</v>
      </c>
      <c r="J225" s="91" t="s">
        <v>10</v>
      </c>
      <c r="K225" s="91" t="s">
        <v>309</v>
      </c>
      <c r="L225" s="91" t="s">
        <v>3720</v>
      </c>
      <c r="M225" s="91" t="s">
        <v>5771</v>
      </c>
      <c r="N225" s="92">
        <v>35000</v>
      </c>
      <c r="O225" s="93"/>
      <c r="P225" s="92">
        <v>1064</v>
      </c>
      <c r="Q225" s="92">
        <v>1004.5</v>
      </c>
      <c r="R225" s="92">
        <v>3670.95</v>
      </c>
      <c r="S225" s="92">
        <v>31329.05</v>
      </c>
      <c r="T225" s="91" t="s">
        <v>5772</v>
      </c>
      <c r="U225" s="91" t="s">
        <v>3721</v>
      </c>
      <c r="V225" s="93"/>
      <c r="X225" s="93"/>
      <c r="Y225" s="93"/>
      <c r="Z225" s="93"/>
      <c r="AA225" s="93"/>
      <c r="AB225" s="92">
        <v>25</v>
      </c>
      <c r="AD225" s="93"/>
      <c r="AF225" s="105">
        <v>1577.45</v>
      </c>
    </row>
    <row r="226" spans="1:32">
      <c r="A226" s="91" t="s">
        <v>2476</v>
      </c>
      <c r="B226" s="91" t="s">
        <v>11</v>
      </c>
      <c r="C226" s="91" t="s">
        <v>2506</v>
      </c>
      <c r="D226" s="91" t="s">
        <v>3251</v>
      </c>
      <c r="E226" s="91" t="s">
        <v>3252</v>
      </c>
      <c r="F226" s="91" t="s">
        <v>3279</v>
      </c>
      <c r="G226" s="91" t="s">
        <v>407</v>
      </c>
      <c r="H226" s="91" t="s">
        <v>1990</v>
      </c>
      <c r="I226" s="92">
        <v>455</v>
      </c>
      <c r="J226" s="91" t="s">
        <v>206</v>
      </c>
      <c r="K226" s="91" t="s">
        <v>930</v>
      </c>
      <c r="L226" s="91" t="s">
        <v>3722</v>
      </c>
      <c r="M226" s="91" t="s">
        <v>5771</v>
      </c>
      <c r="N226" s="92">
        <v>10000</v>
      </c>
      <c r="O226" s="93"/>
      <c r="P226" s="92">
        <v>304</v>
      </c>
      <c r="Q226" s="92">
        <v>287</v>
      </c>
      <c r="R226" s="92">
        <v>5442.8</v>
      </c>
      <c r="S226" s="92">
        <v>4557.2</v>
      </c>
      <c r="T226" s="91" t="s">
        <v>5772</v>
      </c>
      <c r="U226" s="91" t="s">
        <v>3723</v>
      </c>
      <c r="V226" s="93"/>
      <c r="X226" s="93"/>
      <c r="Y226" s="92">
        <v>4706.8</v>
      </c>
      <c r="Z226" s="93"/>
      <c r="AA226" s="92">
        <v>120</v>
      </c>
      <c r="AB226" s="92">
        <v>25</v>
      </c>
      <c r="AD226" s="93"/>
      <c r="AF226" s="93"/>
    </row>
    <row r="227" spans="1:32">
      <c r="A227" s="91" t="s">
        <v>2476</v>
      </c>
      <c r="B227" s="91" t="s">
        <v>11</v>
      </c>
      <c r="C227" s="91" t="s">
        <v>2506</v>
      </c>
      <c r="D227" s="91" t="s">
        <v>3251</v>
      </c>
      <c r="E227" s="91" t="s">
        <v>3252</v>
      </c>
      <c r="F227" s="91" t="s">
        <v>3261</v>
      </c>
      <c r="G227" s="91" t="s">
        <v>236</v>
      </c>
      <c r="H227" s="91" t="s">
        <v>1852</v>
      </c>
      <c r="I227" s="92">
        <v>78</v>
      </c>
      <c r="J227" s="91" t="s">
        <v>15</v>
      </c>
      <c r="K227" s="91" t="s">
        <v>566</v>
      </c>
      <c r="L227" s="91" t="s">
        <v>3724</v>
      </c>
      <c r="M227" s="91" t="s">
        <v>5771</v>
      </c>
      <c r="N227" s="92">
        <v>13200</v>
      </c>
      <c r="O227" s="93"/>
      <c r="P227" s="92">
        <v>401.28</v>
      </c>
      <c r="Q227" s="92">
        <v>378.84</v>
      </c>
      <c r="R227" s="92">
        <v>1943.12</v>
      </c>
      <c r="S227" s="92">
        <v>11256.88</v>
      </c>
      <c r="T227" s="91" t="s">
        <v>5772</v>
      </c>
      <c r="U227" s="91" t="s">
        <v>3725</v>
      </c>
      <c r="V227" s="93"/>
      <c r="X227" s="93"/>
      <c r="Y227" s="92">
        <v>1088</v>
      </c>
      <c r="Z227" s="93"/>
      <c r="AA227" s="92">
        <v>50</v>
      </c>
      <c r="AB227" s="92">
        <v>25</v>
      </c>
      <c r="AD227" s="93"/>
      <c r="AF227" s="93"/>
    </row>
    <row r="228" spans="1:32">
      <c r="A228" s="91" t="s">
        <v>2476</v>
      </c>
      <c r="B228" s="91" t="s">
        <v>11</v>
      </c>
      <c r="C228" s="91" t="s">
        <v>2506</v>
      </c>
      <c r="D228" s="91" t="s">
        <v>3251</v>
      </c>
      <c r="E228" s="91" t="s">
        <v>3252</v>
      </c>
      <c r="F228" s="91" t="s">
        <v>3266</v>
      </c>
      <c r="G228" s="91" t="s">
        <v>1576</v>
      </c>
      <c r="H228" s="91" t="s">
        <v>1853</v>
      </c>
      <c r="I228" s="92">
        <v>69</v>
      </c>
      <c r="J228" s="91" t="s">
        <v>288</v>
      </c>
      <c r="K228" s="91" t="s">
        <v>282</v>
      </c>
      <c r="L228" s="91" t="s">
        <v>3726</v>
      </c>
      <c r="M228" s="91" t="s">
        <v>5771</v>
      </c>
      <c r="N228" s="92">
        <v>40000</v>
      </c>
      <c r="O228" s="92">
        <v>442.65</v>
      </c>
      <c r="P228" s="92">
        <v>1216</v>
      </c>
      <c r="Q228" s="92">
        <v>1148</v>
      </c>
      <c r="R228" s="92">
        <v>2831.65</v>
      </c>
      <c r="S228" s="92">
        <v>37168.35</v>
      </c>
      <c r="T228" s="91" t="s">
        <v>5772</v>
      </c>
      <c r="U228" s="91" t="s">
        <v>3727</v>
      </c>
      <c r="V228" s="93"/>
      <c r="X228" s="93"/>
      <c r="Y228" s="93"/>
      <c r="Z228" s="93"/>
      <c r="AA228" s="93"/>
      <c r="AB228" s="92">
        <v>25</v>
      </c>
      <c r="AD228" s="93"/>
      <c r="AF228" s="93"/>
    </row>
    <row r="229" spans="1:32">
      <c r="A229" s="91" t="s">
        <v>2476</v>
      </c>
      <c r="B229" s="91" t="s">
        <v>11</v>
      </c>
      <c r="C229" s="91" t="s">
        <v>2506</v>
      </c>
      <c r="D229" s="91" t="s">
        <v>3251</v>
      </c>
      <c r="E229" s="91" t="s">
        <v>3252</v>
      </c>
      <c r="F229" s="91" t="s">
        <v>3261</v>
      </c>
      <c r="G229" s="91" t="s">
        <v>223</v>
      </c>
      <c r="H229" s="91" t="s">
        <v>1119</v>
      </c>
      <c r="I229" s="92">
        <v>1137</v>
      </c>
      <c r="J229" s="91" t="s">
        <v>192</v>
      </c>
      <c r="K229" s="91" t="s">
        <v>930</v>
      </c>
      <c r="L229" s="91" t="s">
        <v>3728</v>
      </c>
      <c r="M229" s="91" t="s">
        <v>5771</v>
      </c>
      <c r="N229" s="92">
        <v>11399.67</v>
      </c>
      <c r="O229" s="93"/>
      <c r="P229" s="92">
        <v>346.55</v>
      </c>
      <c r="Q229" s="92">
        <v>327.17</v>
      </c>
      <c r="R229" s="92">
        <v>698.72</v>
      </c>
      <c r="S229" s="92">
        <v>10700.95</v>
      </c>
      <c r="T229" s="91" t="s">
        <v>5772</v>
      </c>
      <c r="U229" s="91" t="s">
        <v>3729</v>
      </c>
      <c r="V229" s="93"/>
      <c r="X229" s="93"/>
      <c r="Y229" s="93"/>
      <c r="Z229" s="93"/>
      <c r="AA229" s="93"/>
      <c r="AB229" s="92">
        <v>25</v>
      </c>
      <c r="AD229" s="93"/>
      <c r="AF229" s="93"/>
    </row>
    <row r="230" spans="1:32">
      <c r="A230" s="91" t="s">
        <v>2476</v>
      </c>
      <c r="B230" s="91" t="s">
        <v>11</v>
      </c>
      <c r="C230" s="91" t="s">
        <v>2506</v>
      </c>
      <c r="D230" s="91" t="s">
        <v>3251</v>
      </c>
      <c r="E230" s="91" t="s">
        <v>3252</v>
      </c>
      <c r="F230" s="91" t="s">
        <v>3279</v>
      </c>
      <c r="G230" s="91" t="s">
        <v>785</v>
      </c>
      <c r="H230" s="91" t="s">
        <v>1854</v>
      </c>
      <c r="I230" s="92">
        <v>476</v>
      </c>
      <c r="J230" s="91" t="s">
        <v>786</v>
      </c>
      <c r="K230" s="91" t="s">
        <v>765</v>
      </c>
      <c r="L230" s="91" t="s">
        <v>3730</v>
      </c>
      <c r="M230" s="91" t="s">
        <v>5771</v>
      </c>
      <c r="N230" s="92">
        <v>10000</v>
      </c>
      <c r="O230" s="93"/>
      <c r="P230" s="92">
        <v>304</v>
      </c>
      <c r="Q230" s="92">
        <v>287</v>
      </c>
      <c r="R230" s="92">
        <v>2193.4499999999998</v>
      </c>
      <c r="S230" s="92">
        <v>7806.55</v>
      </c>
      <c r="T230" s="91" t="s">
        <v>5772</v>
      </c>
      <c r="U230" s="91" t="s">
        <v>3731</v>
      </c>
      <c r="V230" s="93"/>
      <c r="X230" s="93"/>
      <c r="Y230" s="93"/>
      <c r="Z230" s="93"/>
      <c r="AA230" s="93"/>
      <c r="AB230" s="92">
        <v>25</v>
      </c>
      <c r="AD230" s="93"/>
      <c r="AF230" s="105">
        <v>1577.45</v>
      </c>
    </row>
    <row r="231" spans="1:32">
      <c r="A231" s="91" t="s">
        <v>2476</v>
      </c>
      <c r="B231" s="91" t="s">
        <v>11</v>
      </c>
      <c r="C231" s="91" t="s">
        <v>2506</v>
      </c>
      <c r="D231" s="91" t="s">
        <v>3251</v>
      </c>
      <c r="E231" s="91" t="s">
        <v>3252</v>
      </c>
      <c r="F231" s="91" t="s">
        <v>3261</v>
      </c>
      <c r="G231" s="91" t="s">
        <v>224</v>
      </c>
      <c r="H231" s="91" t="s">
        <v>1855</v>
      </c>
      <c r="I231" s="92">
        <v>1137</v>
      </c>
      <c r="J231" s="91" t="s">
        <v>192</v>
      </c>
      <c r="K231" s="91" t="s">
        <v>930</v>
      </c>
      <c r="L231" s="91" t="s">
        <v>3732</v>
      </c>
      <c r="M231" s="91" t="s">
        <v>5771</v>
      </c>
      <c r="N231" s="92">
        <v>26250</v>
      </c>
      <c r="O231" s="93"/>
      <c r="P231" s="92">
        <v>798</v>
      </c>
      <c r="Q231" s="92">
        <v>753.38</v>
      </c>
      <c r="R231" s="92">
        <v>1576.38</v>
      </c>
      <c r="S231" s="92">
        <v>24673.62</v>
      </c>
      <c r="T231" s="91" t="s">
        <v>5772</v>
      </c>
      <c r="U231" s="91" t="s">
        <v>3733</v>
      </c>
      <c r="V231" s="93"/>
      <c r="X231" s="93"/>
      <c r="Y231" s="93"/>
      <c r="Z231" s="93"/>
      <c r="AA231" s="93"/>
      <c r="AB231" s="92">
        <v>25</v>
      </c>
      <c r="AD231" s="93"/>
      <c r="AF231" s="93"/>
    </row>
    <row r="232" spans="1:32">
      <c r="A232" s="91" t="s">
        <v>2476</v>
      </c>
      <c r="B232" s="91" t="s">
        <v>11</v>
      </c>
      <c r="C232" s="91" t="s">
        <v>2506</v>
      </c>
      <c r="D232" s="91" t="s">
        <v>3251</v>
      </c>
      <c r="E232" s="91" t="s">
        <v>3252</v>
      </c>
      <c r="F232" s="91" t="s">
        <v>3261</v>
      </c>
      <c r="G232" s="91" t="s">
        <v>652</v>
      </c>
      <c r="H232" s="91" t="s">
        <v>1856</v>
      </c>
      <c r="I232" s="92">
        <v>67</v>
      </c>
      <c r="J232" s="91" t="s">
        <v>132</v>
      </c>
      <c r="K232" s="91" t="s">
        <v>581</v>
      </c>
      <c r="L232" s="91" t="s">
        <v>3734</v>
      </c>
      <c r="M232" s="91" t="s">
        <v>5771</v>
      </c>
      <c r="N232" s="92">
        <v>30000</v>
      </c>
      <c r="O232" s="93"/>
      <c r="P232" s="92">
        <v>912</v>
      </c>
      <c r="Q232" s="92">
        <v>861</v>
      </c>
      <c r="R232" s="92">
        <v>18751.48</v>
      </c>
      <c r="S232" s="92">
        <v>11248.52</v>
      </c>
      <c r="T232" s="91" t="s">
        <v>5772</v>
      </c>
      <c r="U232" s="91" t="s">
        <v>3735</v>
      </c>
      <c r="V232" s="93"/>
      <c r="X232" s="93"/>
      <c r="Y232" s="92">
        <v>16953.48</v>
      </c>
      <c r="Z232" s="93"/>
      <c r="AA232" s="93"/>
      <c r="AB232" s="92">
        <v>25</v>
      </c>
      <c r="AD232" s="93"/>
      <c r="AF232" s="93"/>
    </row>
    <row r="233" spans="1:32">
      <c r="A233" s="91" t="s">
        <v>2476</v>
      </c>
      <c r="B233" s="91" t="s">
        <v>11</v>
      </c>
      <c r="C233" s="91" t="s">
        <v>2506</v>
      </c>
      <c r="D233" s="91" t="s">
        <v>3251</v>
      </c>
      <c r="E233" s="91" t="s">
        <v>3252</v>
      </c>
      <c r="F233" s="91" t="s">
        <v>3258</v>
      </c>
      <c r="G233" s="91" t="s">
        <v>918</v>
      </c>
      <c r="H233" s="91" t="s">
        <v>2157</v>
      </c>
      <c r="I233" s="92">
        <v>25</v>
      </c>
      <c r="J233" s="91" t="s">
        <v>637</v>
      </c>
      <c r="K233" s="91" t="s">
        <v>930</v>
      </c>
      <c r="L233" s="91" t="s">
        <v>3736</v>
      </c>
      <c r="M233" s="91" t="s">
        <v>5771</v>
      </c>
      <c r="N233" s="92">
        <v>180000</v>
      </c>
      <c r="O233" s="92">
        <v>30923.34</v>
      </c>
      <c r="P233" s="92">
        <v>5472</v>
      </c>
      <c r="Q233" s="92">
        <v>5166</v>
      </c>
      <c r="R233" s="92">
        <v>41586.339999999997</v>
      </c>
      <c r="S233" s="92">
        <v>138413.66</v>
      </c>
      <c r="T233" s="91" t="s">
        <v>5772</v>
      </c>
      <c r="U233" s="91" t="s">
        <v>3737</v>
      </c>
      <c r="V233" s="93"/>
      <c r="X233" s="93"/>
      <c r="Y233" s="93"/>
      <c r="Z233" s="93"/>
      <c r="AA233" s="93"/>
      <c r="AB233" s="92">
        <v>25</v>
      </c>
      <c r="AD233" s="93"/>
      <c r="AF233" s="93"/>
    </row>
    <row r="234" spans="1:32">
      <c r="A234" s="91" t="s">
        <v>2476</v>
      </c>
      <c r="B234" s="91" t="s">
        <v>11</v>
      </c>
      <c r="C234" s="91" t="s">
        <v>2506</v>
      </c>
      <c r="D234" s="91" t="s">
        <v>3251</v>
      </c>
      <c r="E234" s="91" t="s">
        <v>3252</v>
      </c>
      <c r="F234" s="91" t="s">
        <v>3266</v>
      </c>
      <c r="G234" s="91" t="s">
        <v>936</v>
      </c>
      <c r="H234" s="91" t="s">
        <v>1857</v>
      </c>
      <c r="I234" s="92">
        <v>1137</v>
      </c>
      <c r="J234" s="91" t="s">
        <v>192</v>
      </c>
      <c r="K234" s="91" t="s">
        <v>929</v>
      </c>
      <c r="L234" s="91" t="s">
        <v>3738</v>
      </c>
      <c r="M234" s="91" t="s">
        <v>5771</v>
      </c>
      <c r="N234" s="92">
        <v>35000</v>
      </c>
      <c r="O234" s="93"/>
      <c r="P234" s="92">
        <v>1064</v>
      </c>
      <c r="Q234" s="92">
        <v>1004.5</v>
      </c>
      <c r="R234" s="92">
        <v>2093.5</v>
      </c>
      <c r="S234" s="92">
        <v>32906.5</v>
      </c>
      <c r="T234" s="91" t="s">
        <v>5772</v>
      </c>
      <c r="U234" s="91" t="s">
        <v>3739</v>
      </c>
      <c r="V234" s="93"/>
      <c r="X234" s="93"/>
      <c r="Y234" s="93"/>
      <c r="Z234" s="93"/>
      <c r="AA234" s="93"/>
      <c r="AB234" s="92">
        <v>25</v>
      </c>
      <c r="AD234" s="93"/>
      <c r="AF234" s="93"/>
    </row>
    <row r="235" spans="1:32">
      <c r="A235" s="91" t="s">
        <v>2476</v>
      </c>
      <c r="B235" s="91" t="s">
        <v>11</v>
      </c>
      <c r="C235" s="91" t="s">
        <v>2506</v>
      </c>
      <c r="D235" s="91" t="s">
        <v>3251</v>
      </c>
      <c r="E235" s="91" t="s">
        <v>3252</v>
      </c>
      <c r="F235" s="91" t="s">
        <v>3279</v>
      </c>
      <c r="G235" s="91" t="s">
        <v>248</v>
      </c>
      <c r="H235" s="91" t="s">
        <v>1222</v>
      </c>
      <c r="I235" s="92">
        <v>8893</v>
      </c>
      <c r="J235" s="91" t="s">
        <v>249</v>
      </c>
      <c r="K235" s="91" t="s">
        <v>806</v>
      </c>
      <c r="L235" s="91" t="s">
        <v>3740</v>
      </c>
      <c r="M235" s="91" t="s">
        <v>5771</v>
      </c>
      <c r="N235" s="92">
        <v>50000</v>
      </c>
      <c r="O235" s="93"/>
      <c r="P235" s="92">
        <v>1520</v>
      </c>
      <c r="Q235" s="92">
        <v>1435</v>
      </c>
      <c r="R235" s="92">
        <v>3330</v>
      </c>
      <c r="S235" s="92">
        <v>46670</v>
      </c>
      <c r="T235" s="91" t="s">
        <v>5772</v>
      </c>
      <c r="U235" s="91" t="s">
        <v>3741</v>
      </c>
      <c r="V235" s="93"/>
      <c r="X235" s="92">
        <v>300</v>
      </c>
      <c r="Y235" s="93"/>
      <c r="Z235" s="93"/>
      <c r="AA235" s="92">
        <v>50</v>
      </c>
      <c r="AB235" s="92">
        <v>25</v>
      </c>
      <c r="AD235" s="93"/>
      <c r="AF235" s="93"/>
    </row>
    <row r="236" spans="1:32">
      <c r="A236" s="91" t="s">
        <v>2476</v>
      </c>
      <c r="B236" s="91" t="s">
        <v>11</v>
      </c>
      <c r="C236" s="91" t="s">
        <v>2506</v>
      </c>
      <c r="D236" s="91" t="s">
        <v>3251</v>
      </c>
      <c r="E236" s="91" t="s">
        <v>3252</v>
      </c>
      <c r="F236" s="91" t="s">
        <v>3315</v>
      </c>
      <c r="G236" s="91" t="s">
        <v>274</v>
      </c>
      <c r="H236" s="91" t="s">
        <v>1121</v>
      </c>
      <c r="I236" s="92">
        <v>63</v>
      </c>
      <c r="J236" s="91" t="s">
        <v>254</v>
      </c>
      <c r="K236" s="91" t="s">
        <v>273</v>
      </c>
      <c r="L236" s="91" t="s">
        <v>3742</v>
      </c>
      <c r="M236" s="91" t="s">
        <v>5771</v>
      </c>
      <c r="N236" s="92">
        <v>65000</v>
      </c>
      <c r="O236" s="93"/>
      <c r="P236" s="92">
        <v>1976</v>
      </c>
      <c r="Q236" s="92">
        <v>1865.5</v>
      </c>
      <c r="R236" s="92">
        <v>32437.919999999998</v>
      </c>
      <c r="S236" s="92">
        <v>32562.080000000002</v>
      </c>
      <c r="T236" s="91" t="s">
        <v>5772</v>
      </c>
      <c r="U236" s="91" t="s">
        <v>3743</v>
      </c>
      <c r="V236" s="93"/>
      <c r="X236" s="92">
        <v>300</v>
      </c>
      <c r="Y236" s="92">
        <v>28221.42</v>
      </c>
      <c r="Z236" s="93"/>
      <c r="AA236" s="92">
        <v>50</v>
      </c>
      <c r="AB236" s="92">
        <v>25</v>
      </c>
      <c r="AD236" s="93"/>
      <c r="AF236" s="93"/>
    </row>
    <row r="237" spans="1:32">
      <c r="A237" s="91" t="s">
        <v>2476</v>
      </c>
      <c r="B237" s="91" t="s">
        <v>11</v>
      </c>
      <c r="C237" s="91" t="s">
        <v>2506</v>
      </c>
      <c r="D237" s="91" t="s">
        <v>3251</v>
      </c>
      <c r="E237" s="91" t="s">
        <v>3252</v>
      </c>
      <c r="F237" s="91" t="s">
        <v>3276</v>
      </c>
      <c r="G237" s="91" t="s">
        <v>826</v>
      </c>
      <c r="H237" s="91" t="s">
        <v>1122</v>
      </c>
      <c r="I237" s="92">
        <v>858</v>
      </c>
      <c r="J237" s="91" t="s">
        <v>405</v>
      </c>
      <c r="K237" s="91" t="s">
        <v>809</v>
      </c>
      <c r="L237" s="91" t="s">
        <v>3744</v>
      </c>
      <c r="M237" s="91" t="s">
        <v>5771</v>
      </c>
      <c r="N237" s="92">
        <v>50000</v>
      </c>
      <c r="O237" s="93"/>
      <c r="P237" s="92">
        <v>1520</v>
      </c>
      <c r="Q237" s="92">
        <v>1435</v>
      </c>
      <c r="R237" s="92">
        <v>16115</v>
      </c>
      <c r="S237" s="92">
        <v>33885</v>
      </c>
      <c r="T237" s="91" t="s">
        <v>5772</v>
      </c>
      <c r="U237" s="91" t="s">
        <v>3745</v>
      </c>
      <c r="V237" s="93"/>
      <c r="X237" s="93"/>
      <c r="Y237" s="92">
        <v>13035</v>
      </c>
      <c r="Z237" s="93"/>
      <c r="AA237" s="92">
        <v>100</v>
      </c>
      <c r="AB237" s="92">
        <v>25</v>
      </c>
      <c r="AD237" s="93"/>
      <c r="AF237" s="93"/>
    </row>
    <row r="238" spans="1:32">
      <c r="A238" s="91" t="s">
        <v>2476</v>
      </c>
      <c r="B238" s="91" t="s">
        <v>11</v>
      </c>
      <c r="C238" s="91" t="s">
        <v>2506</v>
      </c>
      <c r="D238" s="91" t="s">
        <v>3251</v>
      </c>
      <c r="E238" s="91" t="s">
        <v>3252</v>
      </c>
      <c r="F238" s="91" t="s">
        <v>3261</v>
      </c>
      <c r="G238" s="91" t="s">
        <v>3746</v>
      </c>
      <c r="H238" s="91" t="s">
        <v>1858</v>
      </c>
      <c r="I238" s="92">
        <v>224</v>
      </c>
      <c r="J238" s="91" t="s">
        <v>363</v>
      </c>
      <c r="K238" s="91" t="s">
        <v>542</v>
      </c>
      <c r="L238" s="91" t="s">
        <v>3747</v>
      </c>
      <c r="M238" s="91" t="s">
        <v>5771</v>
      </c>
      <c r="N238" s="92">
        <v>11000</v>
      </c>
      <c r="O238" s="93"/>
      <c r="P238" s="92">
        <v>334.4</v>
      </c>
      <c r="Q238" s="92">
        <v>315.7</v>
      </c>
      <c r="R238" s="92">
        <v>725.1</v>
      </c>
      <c r="S238" s="92">
        <v>10274.9</v>
      </c>
      <c r="T238" s="91" t="s">
        <v>5772</v>
      </c>
      <c r="U238" s="91" t="s">
        <v>3748</v>
      </c>
      <c r="V238" s="93"/>
      <c r="X238" s="93"/>
      <c r="Y238" s="93"/>
      <c r="Z238" s="93"/>
      <c r="AA238" s="92">
        <v>50</v>
      </c>
      <c r="AB238" s="92">
        <v>25</v>
      </c>
      <c r="AD238" s="93"/>
      <c r="AF238" s="93"/>
    </row>
    <row r="239" spans="1:32">
      <c r="A239" s="91" t="s">
        <v>2476</v>
      </c>
      <c r="B239" s="91" t="s">
        <v>11</v>
      </c>
      <c r="C239" s="91" t="s">
        <v>2506</v>
      </c>
      <c r="D239" s="91" t="s">
        <v>3251</v>
      </c>
      <c r="E239" s="91" t="s">
        <v>3252</v>
      </c>
      <c r="F239" s="91" t="s">
        <v>3261</v>
      </c>
      <c r="G239" s="91" t="s">
        <v>827</v>
      </c>
      <c r="H239" s="91" t="s">
        <v>1123</v>
      </c>
      <c r="I239" s="92">
        <v>1050</v>
      </c>
      <c r="J239" s="91" t="s">
        <v>828</v>
      </c>
      <c r="K239" s="91" t="s">
        <v>809</v>
      </c>
      <c r="L239" s="91" t="s">
        <v>3749</v>
      </c>
      <c r="M239" s="91" t="s">
        <v>5771</v>
      </c>
      <c r="N239" s="92">
        <v>45000</v>
      </c>
      <c r="O239" s="93"/>
      <c r="P239" s="92">
        <v>1368</v>
      </c>
      <c r="Q239" s="92">
        <v>1291.5</v>
      </c>
      <c r="R239" s="92">
        <v>19202.13</v>
      </c>
      <c r="S239" s="92">
        <v>25797.87</v>
      </c>
      <c r="T239" s="91" t="s">
        <v>5772</v>
      </c>
      <c r="U239" s="91" t="s">
        <v>3750</v>
      </c>
      <c r="V239" s="93"/>
      <c r="X239" s="93"/>
      <c r="Y239" s="92">
        <v>16467.63</v>
      </c>
      <c r="Z239" s="93"/>
      <c r="AA239" s="92">
        <v>50</v>
      </c>
      <c r="AB239" s="92">
        <v>25</v>
      </c>
      <c r="AD239" s="93"/>
      <c r="AF239" s="93"/>
    </row>
    <row r="240" spans="1:32">
      <c r="A240" s="91" t="s">
        <v>2476</v>
      </c>
      <c r="B240" s="91" t="s">
        <v>11</v>
      </c>
      <c r="C240" s="91" t="s">
        <v>2506</v>
      </c>
      <c r="D240" s="91" t="s">
        <v>3251</v>
      </c>
      <c r="E240" s="91" t="s">
        <v>3252</v>
      </c>
      <c r="F240" s="91" t="s">
        <v>3273</v>
      </c>
      <c r="G240" s="91" t="s">
        <v>902</v>
      </c>
      <c r="H240" s="91" t="s">
        <v>1859</v>
      </c>
      <c r="I240" s="92">
        <v>852</v>
      </c>
      <c r="J240" s="91" t="s">
        <v>903</v>
      </c>
      <c r="K240" s="91" t="s">
        <v>930</v>
      </c>
      <c r="L240" s="91" t="s">
        <v>3751</v>
      </c>
      <c r="M240" s="91" t="s">
        <v>5771</v>
      </c>
      <c r="N240" s="92">
        <v>150000</v>
      </c>
      <c r="O240" s="92">
        <v>23077.87</v>
      </c>
      <c r="P240" s="92">
        <v>4560</v>
      </c>
      <c r="Q240" s="92">
        <v>4305</v>
      </c>
      <c r="R240" s="92">
        <v>35122.769999999997</v>
      </c>
      <c r="S240" s="92">
        <v>114877.23</v>
      </c>
      <c r="T240" s="91" t="s">
        <v>5772</v>
      </c>
      <c r="U240" s="91" t="s">
        <v>3752</v>
      </c>
      <c r="V240" s="93"/>
      <c r="X240" s="93"/>
      <c r="Y240" s="93"/>
      <c r="Z240" s="93"/>
      <c r="AA240" s="93"/>
      <c r="AB240" s="92">
        <v>25</v>
      </c>
      <c r="AD240" s="93"/>
      <c r="AF240" s="105">
        <v>3154.9</v>
      </c>
    </row>
    <row r="241" spans="1:32">
      <c r="A241" s="91" t="s">
        <v>2476</v>
      </c>
      <c r="B241" s="91" t="s">
        <v>11</v>
      </c>
      <c r="C241" s="91" t="s">
        <v>2506</v>
      </c>
      <c r="D241" s="91" t="s">
        <v>3251</v>
      </c>
      <c r="E241" s="91" t="s">
        <v>3252</v>
      </c>
      <c r="F241" s="91" t="s">
        <v>3273</v>
      </c>
      <c r="G241" s="91" t="s">
        <v>573</v>
      </c>
      <c r="H241" s="91" t="s">
        <v>1860</v>
      </c>
      <c r="I241" s="92">
        <v>9</v>
      </c>
      <c r="J241" s="91" t="s">
        <v>8</v>
      </c>
      <c r="K241" s="91" t="s">
        <v>566</v>
      </c>
      <c r="L241" s="91" t="s">
        <v>3753</v>
      </c>
      <c r="M241" s="91" t="s">
        <v>5771</v>
      </c>
      <c r="N241" s="92">
        <v>20000</v>
      </c>
      <c r="O241" s="93"/>
      <c r="P241" s="92">
        <v>608</v>
      </c>
      <c r="Q241" s="92">
        <v>574</v>
      </c>
      <c r="R241" s="92">
        <v>9791.7900000000009</v>
      </c>
      <c r="S241" s="92">
        <v>10208.209999999999</v>
      </c>
      <c r="T241" s="91" t="s">
        <v>5772</v>
      </c>
      <c r="U241" s="91" t="s">
        <v>3754</v>
      </c>
      <c r="V241" s="93"/>
      <c r="X241" s="93"/>
      <c r="Y241" s="92">
        <v>8484.7900000000009</v>
      </c>
      <c r="Z241" s="93"/>
      <c r="AA241" s="92">
        <v>100</v>
      </c>
      <c r="AB241" s="92">
        <v>25</v>
      </c>
      <c r="AD241" s="93"/>
      <c r="AF241" s="93"/>
    </row>
    <row r="242" spans="1:32">
      <c r="A242" s="91" t="s">
        <v>2476</v>
      </c>
      <c r="B242" s="91" t="s">
        <v>11</v>
      </c>
      <c r="C242" s="91" t="s">
        <v>2506</v>
      </c>
      <c r="D242" s="91" t="s">
        <v>3251</v>
      </c>
      <c r="E242" s="91" t="s">
        <v>3252</v>
      </c>
      <c r="F242" s="91" t="s">
        <v>3253</v>
      </c>
      <c r="G242" s="91" t="s">
        <v>787</v>
      </c>
      <c r="H242" s="91" t="s">
        <v>1861</v>
      </c>
      <c r="I242" s="92">
        <v>423</v>
      </c>
      <c r="J242" s="91" t="s">
        <v>75</v>
      </c>
      <c r="K242" s="91" t="s">
        <v>765</v>
      </c>
      <c r="L242" s="91" t="s">
        <v>3755</v>
      </c>
      <c r="M242" s="91" t="s">
        <v>5771</v>
      </c>
      <c r="N242" s="92">
        <v>16500</v>
      </c>
      <c r="O242" s="93"/>
      <c r="P242" s="92">
        <v>501.6</v>
      </c>
      <c r="Q242" s="92">
        <v>473.55</v>
      </c>
      <c r="R242" s="92">
        <v>1000.15</v>
      </c>
      <c r="S242" s="92">
        <v>15499.85</v>
      </c>
      <c r="T242" s="91" t="s">
        <v>5772</v>
      </c>
      <c r="U242" s="91" t="s">
        <v>3756</v>
      </c>
      <c r="V242" s="93"/>
      <c r="X242" s="93"/>
      <c r="Y242" s="93"/>
      <c r="Z242" s="93"/>
      <c r="AA242" s="93"/>
      <c r="AB242" s="92">
        <v>25</v>
      </c>
      <c r="AD242" s="93"/>
      <c r="AF242" s="93"/>
    </row>
    <row r="243" spans="1:32">
      <c r="A243" s="91" t="s">
        <v>2476</v>
      </c>
      <c r="B243" s="91" t="s">
        <v>11</v>
      </c>
      <c r="C243" s="91" t="s">
        <v>2506</v>
      </c>
      <c r="D243" s="91" t="s">
        <v>3251</v>
      </c>
      <c r="E243" s="91" t="s">
        <v>3252</v>
      </c>
      <c r="F243" s="91" t="s">
        <v>3273</v>
      </c>
      <c r="G243" s="91" t="s">
        <v>829</v>
      </c>
      <c r="H243" s="91" t="s">
        <v>1862</v>
      </c>
      <c r="I243" s="92">
        <v>1149</v>
      </c>
      <c r="J243" s="91" t="s">
        <v>389</v>
      </c>
      <c r="K243" s="91" t="s">
        <v>809</v>
      </c>
      <c r="L243" s="91" t="s">
        <v>3757</v>
      </c>
      <c r="M243" s="91" t="s">
        <v>5771</v>
      </c>
      <c r="N243" s="92">
        <v>45000</v>
      </c>
      <c r="O243" s="92">
        <v>1148.33</v>
      </c>
      <c r="P243" s="92">
        <v>1368</v>
      </c>
      <c r="Q243" s="92">
        <v>1291.5</v>
      </c>
      <c r="R243" s="92">
        <v>20998.38</v>
      </c>
      <c r="S243" s="92">
        <v>24001.62</v>
      </c>
      <c r="T243" s="91" t="s">
        <v>5772</v>
      </c>
      <c r="U243" s="91" t="s">
        <v>3758</v>
      </c>
      <c r="V243" s="93"/>
      <c r="X243" s="93"/>
      <c r="Y243" s="92">
        <v>17065.55</v>
      </c>
      <c r="Z243" s="93"/>
      <c r="AA243" s="92">
        <v>100</v>
      </c>
      <c r="AB243" s="92">
        <v>25</v>
      </c>
      <c r="AD243" s="93"/>
      <c r="AF243" s="93"/>
    </row>
    <row r="244" spans="1:32">
      <c r="A244" s="91" t="s">
        <v>2476</v>
      </c>
      <c r="B244" s="91" t="s">
        <v>11</v>
      </c>
      <c r="C244" s="91" t="s">
        <v>2506</v>
      </c>
      <c r="D244" s="91" t="s">
        <v>3251</v>
      </c>
      <c r="E244" s="91" t="s">
        <v>3252</v>
      </c>
      <c r="F244" s="91" t="s">
        <v>3279</v>
      </c>
      <c r="G244" s="91" t="s">
        <v>830</v>
      </c>
      <c r="H244" s="91" t="s">
        <v>1124</v>
      </c>
      <c r="I244" s="92">
        <v>199</v>
      </c>
      <c r="J244" s="91" t="s">
        <v>812</v>
      </c>
      <c r="K244" s="91" t="s">
        <v>809</v>
      </c>
      <c r="L244" s="91" t="s">
        <v>3759</v>
      </c>
      <c r="M244" s="91" t="s">
        <v>5771</v>
      </c>
      <c r="N244" s="92">
        <v>45000</v>
      </c>
      <c r="O244" s="93"/>
      <c r="P244" s="92">
        <v>1368</v>
      </c>
      <c r="Q244" s="92">
        <v>1291.5</v>
      </c>
      <c r="R244" s="92">
        <v>30552.92</v>
      </c>
      <c r="S244" s="92">
        <v>14447.08</v>
      </c>
      <c r="T244" s="91" t="s">
        <v>5772</v>
      </c>
      <c r="U244" s="91" t="s">
        <v>3760</v>
      </c>
      <c r="V244" s="93"/>
      <c r="X244" s="93"/>
      <c r="Y244" s="92">
        <v>27768.42</v>
      </c>
      <c r="Z244" s="93"/>
      <c r="AA244" s="92">
        <v>100</v>
      </c>
      <c r="AB244" s="92">
        <v>25</v>
      </c>
      <c r="AD244" s="93"/>
      <c r="AF244" s="93"/>
    </row>
    <row r="245" spans="1:32">
      <c r="A245" s="91" t="s">
        <v>2476</v>
      </c>
      <c r="B245" s="91" t="s">
        <v>11</v>
      </c>
      <c r="C245" s="91" t="s">
        <v>2506</v>
      </c>
      <c r="D245" s="91" t="s">
        <v>3251</v>
      </c>
      <c r="E245" s="91" t="s">
        <v>3252</v>
      </c>
      <c r="F245" s="91" t="s">
        <v>3253</v>
      </c>
      <c r="G245" s="91" t="s">
        <v>3184</v>
      </c>
      <c r="H245" s="91" t="s">
        <v>3185</v>
      </c>
      <c r="I245" s="92">
        <v>901</v>
      </c>
      <c r="J245" s="91" t="s">
        <v>10</v>
      </c>
      <c r="K245" s="91" t="s">
        <v>765</v>
      </c>
      <c r="L245" s="91" t="s">
        <v>3761</v>
      </c>
      <c r="M245" s="91" t="s">
        <v>5771</v>
      </c>
      <c r="N245" s="92">
        <v>45000</v>
      </c>
      <c r="O245" s="92">
        <v>1148.33</v>
      </c>
      <c r="P245" s="92">
        <v>1368</v>
      </c>
      <c r="Q245" s="92">
        <v>1291.5</v>
      </c>
      <c r="R245" s="92">
        <v>14688.11</v>
      </c>
      <c r="S245" s="92">
        <v>30311.89</v>
      </c>
      <c r="T245" s="91" t="s">
        <v>5772</v>
      </c>
      <c r="U245" s="91" t="s">
        <v>3762</v>
      </c>
      <c r="V245" s="93"/>
      <c r="X245" s="93"/>
      <c r="Y245" s="92">
        <v>10855.28</v>
      </c>
      <c r="Z245" s="93"/>
      <c r="AA245" s="93"/>
      <c r="AB245" s="92">
        <v>25</v>
      </c>
      <c r="AD245" s="93"/>
      <c r="AF245" s="93"/>
    </row>
    <row r="246" spans="1:32">
      <c r="A246" s="91" t="s">
        <v>2476</v>
      </c>
      <c r="B246" s="91" t="s">
        <v>11</v>
      </c>
      <c r="C246" s="91" t="s">
        <v>2506</v>
      </c>
      <c r="D246" s="91" t="s">
        <v>3251</v>
      </c>
      <c r="E246" s="91" t="s">
        <v>3252</v>
      </c>
      <c r="F246" s="91" t="s">
        <v>3273</v>
      </c>
      <c r="G246" s="91" t="s">
        <v>575</v>
      </c>
      <c r="H246" s="91" t="s">
        <v>1125</v>
      </c>
      <c r="I246" s="92">
        <v>9</v>
      </c>
      <c r="J246" s="91" t="s">
        <v>8</v>
      </c>
      <c r="K246" s="91" t="s">
        <v>566</v>
      </c>
      <c r="L246" s="91" t="s">
        <v>3763</v>
      </c>
      <c r="M246" s="91" t="s">
        <v>5771</v>
      </c>
      <c r="N246" s="92">
        <v>20000</v>
      </c>
      <c r="O246" s="93"/>
      <c r="P246" s="92">
        <v>608</v>
      </c>
      <c r="Q246" s="92">
        <v>574</v>
      </c>
      <c r="R246" s="92">
        <v>3253</v>
      </c>
      <c r="S246" s="92">
        <v>16747</v>
      </c>
      <c r="T246" s="91" t="s">
        <v>5772</v>
      </c>
      <c r="U246" s="91" t="s">
        <v>3764</v>
      </c>
      <c r="V246" s="93"/>
      <c r="X246" s="93"/>
      <c r="Y246" s="92">
        <v>2046</v>
      </c>
      <c r="Z246" s="93"/>
      <c r="AA246" s="93"/>
      <c r="AB246" s="92">
        <v>25</v>
      </c>
      <c r="AD246" s="93"/>
      <c r="AF246" s="93"/>
    </row>
    <row r="247" spans="1:32">
      <c r="A247" s="91" t="s">
        <v>2476</v>
      </c>
      <c r="B247" s="91" t="s">
        <v>11</v>
      </c>
      <c r="C247" s="91" t="s">
        <v>2506</v>
      </c>
      <c r="D247" s="91" t="s">
        <v>3251</v>
      </c>
      <c r="E247" s="91" t="s">
        <v>3252</v>
      </c>
      <c r="F247" s="91" t="s">
        <v>3258</v>
      </c>
      <c r="G247" s="91" t="s">
        <v>549</v>
      </c>
      <c r="H247" s="91" t="s">
        <v>1863</v>
      </c>
      <c r="I247" s="92">
        <v>9</v>
      </c>
      <c r="J247" s="91" t="s">
        <v>8</v>
      </c>
      <c r="K247" s="91" t="s">
        <v>542</v>
      </c>
      <c r="L247" s="91" t="s">
        <v>3765</v>
      </c>
      <c r="M247" s="91" t="s">
        <v>5771</v>
      </c>
      <c r="N247" s="92">
        <v>10000</v>
      </c>
      <c r="O247" s="93"/>
      <c r="P247" s="92">
        <v>304</v>
      </c>
      <c r="Q247" s="92">
        <v>287</v>
      </c>
      <c r="R247" s="92">
        <v>966</v>
      </c>
      <c r="S247" s="92">
        <v>9034</v>
      </c>
      <c r="T247" s="91" t="s">
        <v>5772</v>
      </c>
      <c r="U247" s="91" t="s">
        <v>3766</v>
      </c>
      <c r="V247" s="93"/>
      <c r="X247" s="92">
        <v>300</v>
      </c>
      <c r="Y247" s="93"/>
      <c r="Z247" s="93"/>
      <c r="AA247" s="92">
        <v>50</v>
      </c>
      <c r="AB247" s="92">
        <v>25</v>
      </c>
      <c r="AD247" s="93"/>
      <c r="AF247" s="93"/>
    </row>
    <row r="248" spans="1:32">
      <c r="A248" s="91" t="s">
        <v>2476</v>
      </c>
      <c r="B248" s="91" t="s">
        <v>11</v>
      </c>
      <c r="C248" s="91" t="s">
        <v>2506</v>
      </c>
      <c r="D248" s="91" t="s">
        <v>3251</v>
      </c>
      <c r="E248" s="91" t="s">
        <v>3252</v>
      </c>
      <c r="F248" s="91" t="s">
        <v>3258</v>
      </c>
      <c r="G248" s="91" t="s">
        <v>307</v>
      </c>
      <c r="H248" s="91" t="s">
        <v>1126</v>
      </c>
      <c r="I248" s="92">
        <v>1138</v>
      </c>
      <c r="J248" s="91" t="s">
        <v>303</v>
      </c>
      <c r="K248" s="91" t="s">
        <v>302</v>
      </c>
      <c r="L248" s="91" t="s">
        <v>3767</v>
      </c>
      <c r="M248" s="91" t="s">
        <v>5771</v>
      </c>
      <c r="N248" s="92">
        <v>11258.5</v>
      </c>
      <c r="O248" s="93"/>
      <c r="P248" s="92">
        <v>342.26</v>
      </c>
      <c r="Q248" s="92">
        <v>323.12</v>
      </c>
      <c r="R248" s="92">
        <v>1040.3800000000001</v>
      </c>
      <c r="S248" s="92">
        <v>10218.120000000001</v>
      </c>
      <c r="T248" s="91" t="s">
        <v>5772</v>
      </c>
      <c r="U248" s="91" t="s">
        <v>3768</v>
      </c>
      <c r="V248" s="93"/>
      <c r="X248" s="92">
        <v>300</v>
      </c>
      <c r="Y248" s="93"/>
      <c r="Z248" s="93"/>
      <c r="AA248" s="92">
        <v>50</v>
      </c>
      <c r="AB248" s="92">
        <v>25</v>
      </c>
      <c r="AD248" s="93"/>
      <c r="AF248" s="93"/>
    </row>
    <row r="249" spans="1:32">
      <c r="A249" s="91" t="s">
        <v>2476</v>
      </c>
      <c r="B249" s="91" t="s">
        <v>11</v>
      </c>
      <c r="C249" s="91" t="s">
        <v>2506</v>
      </c>
      <c r="D249" s="91" t="s">
        <v>3251</v>
      </c>
      <c r="E249" s="91" t="s">
        <v>3252</v>
      </c>
      <c r="F249" s="91" t="s">
        <v>3315</v>
      </c>
      <c r="G249" s="91" t="s">
        <v>209</v>
      </c>
      <c r="H249" s="91" t="s">
        <v>1127</v>
      </c>
      <c r="I249" s="92">
        <v>1171</v>
      </c>
      <c r="J249" s="91" t="s">
        <v>211</v>
      </c>
      <c r="K249" s="91" t="s">
        <v>210</v>
      </c>
      <c r="L249" s="91" t="s">
        <v>3769</v>
      </c>
      <c r="M249" s="91" t="s">
        <v>5771</v>
      </c>
      <c r="N249" s="92">
        <v>65000</v>
      </c>
      <c r="O249" s="93"/>
      <c r="P249" s="92">
        <v>1976</v>
      </c>
      <c r="Q249" s="92">
        <v>1865.5</v>
      </c>
      <c r="R249" s="92">
        <v>5493.95</v>
      </c>
      <c r="S249" s="92">
        <v>59506.05</v>
      </c>
      <c r="T249" s="91" t="s">
        <v>5772</v>
      </c>
      <c r="U249" s="91" t="s">
        <v>3770</v>
      </c>
      <c r="V249" s="93"/>
      <c r="X249" s="93"/>
      <c r="Y249" s="93"/>
      <c r="Z249" s="93"/>
      <c r="AA249" s="92">
        <v>50</v>
      </c>
      <c r="AB249" s="92">
        <v>25</v>
      </c>
      <c r="AD249" s="93"/>
      <c r="AF249" s="105">
        <v>1577.45</v>
      </c>
    </row>
    <row r="250" spans="1:32">
      <c r="A250" s="91" t="s">
        <v>2476</v>
      </c>
      <c r="B250" s="91" t="s">
        <v>11</v>
      </c>
      <c r="C250" s="91" t="s">
        <v>2506</v>
      </c>
      <c r="D250" s="91" t="s">
        <v>3251</v>
      </c>
      <c r="E250" s="91" t="s">
        <v>3252</v>
      </c>
      <c r="F250" s="91" t="s">
        <v>3258</v>
      </c>
      <c r="G250" s="91" t="s">
        <v>788</v>
      </c>
      <c r="H250" s="91" t="s">
        <v>1864</v>
      </c>
      <c r="I250" s="92">
        <v>58</v>
      </c>
      <c r="J250" s="91" t="s">
        <v>32</v>
      </c>
      <c r="K250" s="91" t="s">
        <v>765</v>
      </c>
      <c r="L250" s="91" t="s">
        <v>3771</v>
      </c>
      <c r="M250" s="91" t="s">
        <v>5771</v>
      </c>
      <c r="N250" s="92">
        <v>55000</v>
      </c>
      <c r="O250" s="92">
        <v>2086.44</v>
      </c>
      <c r="P250" s="92">
        <v>1672</v>
      </c>
      <c r="Q250" s="92">
        <v>1578.5</v>
      </c>
      <c r="R250" s="92">
        <v>28469.38</v>
      </c>
      <c r="S250" s="92">
        <v>26530.62</v>
      </c>
      <c r="T250" s="91" t="s">
        <v>5772</v>
      </c>
      <c r="U250" s="91" t="s">
        <v>3772</v>
      </c>
      <c r="V250" s="93"/>
      <c r="X250" s="93"/>
      <c r="Y250" s="92">
        <v>19952.54</v>
      </c>
      <c r="Z250" s="93"/>
      <c r="AA250" s="93"/>
      <c r="AB250" s="92">
        <v>25</v>
      </c>
      <c r="AD250" s="93"/>
      <c r="AF250" s="105">
        <v>3154.9</v>
      </c>
    </row>
    <row r="251" spans="1:32">
      <c r="A251" s="91" t="s">
        <v>2476</v>
      </c>
      <c r="B251" s="91" t="s">
        <v>11</v>
      </c>
      <c r="C251" s="91" t="s">
        <v>2506</v>
      </c>
      <c r="D251" s="91" t="s">
        <v>3251</v>
      </c>
      <c r="E251" s="91" t="s">
        <v>3252</v>
      </c>
      <c r="F251" s="91" t="s">
        <v>3266</v>
      </c>
      <c r="G251" s="91" t="s">
        <v>1001</v>
      </c>
      <c r="H251" s="91" t="s">
        <v>1865</v>
      </c>
      <c r="I251" s="92">
        <v>79</v>
      </c>
      <c r="J251" s="91" t="s">
        <v>169</v>
      </c>
      <c r="K251" s="91" t="s">
        <v>261</v>
      </c>
      <c r="L251" s="91" t="s">
        <v>3773</v>
      </c>
      <c r="M251" s="91" t="s">
        <v>5771</v>
      </c>
      <c r="N251" s="92">
        <v>31600</v>
      </c>
      <c r="O251" s="93"/>
      <c r="P251" s="92">
        <v>960.64</v>
      </c>
      <c r="Q251" s="92">
        <v>906.92</v>
      </c>
      <c r="R251" s="92">
        <v>1892.56</v>
      </c>
      <c r="S251" s="92">
        <v>29707.439999999999</v>
      </c>
      <c r="T251" s="91" t="s">
        <v>5772</v>
      </c>
      <c r="U251" s="91" t="s">
        <v>3774</v>
      </c>
      <c r="V251" s="93"/>
      <c r="X251" s="93"/>
      <c r="Y251" s="93"/>
      <c r="Z251" s="93"/>
      <c r="AA251" s="93"/>
      <c r="AB251" s="92">
        <v>25</v>
      </c>
      <c r="AD251" s="93"/>
      <c r="AF251" s="93"/>
    </row>
    <row r="252" spans="1:32">
      <c r="A252" s="91" t="s">
        <v>2476</v>
      </c>
      <c r="B252" s="91" t="s">
        <v>11</v>
      </c>
      <c r="C252" s="91" t="s">
        <v>2506</v>
      </c>
      <c r="D252" s="91" t="s">
        <v>3251</v>
      </c>
      <c r="E252" s="91" t="s">
        <v>3252</v>
      </c>
      <c r="F252" s="91" t="s">
        <v>3288</v>
      </c>
      <c r="G252" s="91" t="s">
        <v>654</v>
      </c>
      <c r="H252" s="91" t="s">
        <v>1866</v>
      </c>
      <c r="I252" s="92">
        <v>901</v>
      </c>
      <c r="J252" s="91" t="s">
        <v>10</v>
      </c>
      <c r="K252" s="91" t="s">
        <v>930</v>
      </c>
      <c r="L252" s="91" t="s">
        <v>3775</v>
      </c>
      <c r="M252" s="91" t="s">
        <v>5771</v>
      </c>
      <c r="N252" s="92">
        <v>22000</v>
      </c>
      <c r="O252" s="93"/>
      <c r="P252" s="92">
        <v>668.8</v>
      </c>
      <c r="Q252" s="92">
        <v>631.4</v>
      </c>
      <c r="R252" s="92">
        <v>3202.65</v>
      </c>
      <c r="S252" s="92">
        <v>18797.349999999999</v>
      </c>
      <c r="T252" s="91" t="s">
        <v>5772</v>
      </c>
      <c r="U252" s="91" t="s">
        <v>3776</v>
      </c>
      <c r="V252" s="93"/>
      <c r="X252" s="92">
        <v>300</v>
      </c>
      <c r="Y252" s="93"/>
      <c r="Z252" s="93"/>
      <c r="AA252" s="93"/>
      <c r="AB252" s="92">
        <v>25</v>
      </c>
      <c r="AD252" s="93"/>
      <c r="AF252" s="105">
        <v>1577.45</v>
      </c>
    </row>
    <row r="253" spans="1:32">
      <c r="A253" s="91" t="s">
        <v>2476</v>
      </c>
      <c r="B253" s="91" t="s">
        <v>11</v>
      </c>
      <c r="C253" s="91" t="s">
        <v>2506</v>
      </c>
      <c r="D253" s="91" t="s">
        <v>3251</v>
      </c>
      <c r="E253" s="91" t="s">
        <v>3252</v>
      </c>
      <c r="F253" s="91" t="s">
        <v>3288</v>
      </c>
      <c r="G253" s="91" t="s">
        <v>550</v>
      </c>
      <c r="H253" s="91" t="s">
        <v>1867</v>
      </c>
      <c r="I253" s="92">
        <v>9</v>
      </c>
      <c r="J253" s="91" t="s">
        <v>8</v>
      </c>
      <c r="K253" s="91" t="s">
        <v>542</v>
      </c>
      <c r="L253" s="91" t="s">
        <v>3777</v>
      </c>
      <c r="M253" s="91" t="s">
        <v>5771</v>
      </c>
      <c r="N253" s="92">
        <v>11000</v>
      </c>
      <c r="O253" s="93"/>
      <c r="P253" s="92">
        <v>334.4</v>
      </c>
      <c r="Q253" s="92">
        <v>315.7</v>
      </c>
      <c r="R253" s="92">
        <v>675.1</v>
      </c>
      <c r="S253" s="92">
        <v>10324.9</v>
      </c>
      <c r="T253" s="91" t="s">
        <v>5772</v>
      </c>
      <c r="U253" s="91" t="s">
        <v>3778</v>
      </c>
      <c r="V253" s="93"/>
      <c r="X253" s="93"/>
      <c r="Y253" s="93"/>
      <c r="Z253" s="93"/>
      <c r="AA253" s="93"/>
      <c r="AB253" s="92">
        <v>25</v>
      </c>
      <c r="AD253" s="93"/>
      <c r="AF253" s="93"/>
    </row>
    <row r="254" spans="1:32">
      <c r="A254" s="91" t="s">
        <v>2476</v>
      </c>
      <c r="B254" s="91" t="s">
        <v>11</v>
      </c>
      <c r="C254" s="91" t="s">
        <v>2506</v>
      </c>
      <c r="D254" s="91" t="s">
        <v>3251</v>
      </c>
      <c r="E254" s="91" t="s">
        <v>3252</v>
      </c>
      <c r="F254" s="91" t="s">
        <v>3279</v>
      </c>
      <c r="G254" s="91" t="s">
        <v>576</v>
      </c>
      <c r="H254" s="91" t="s">
        <v>1128</v>
      </c>
      <c r="I254" s="92">
        <v>592</v>
      </c>
      <c r="J254" s="91" t="s">
        <v>395</v>
      </c>
      <c r="K254" s="91" t="s">
        <v>566</v>
      </c>
      <c r="L254" s="91" t="s">
        <v>3779</v>
      </c>
      <c r="M254" s="91" t="s">
        <v>5771</v>
      </c>
      <c r="N254" s="92">
        <v>25000</v>
      </c>
      <c r="O254" s="93"/>
      <c r="P254" s="92">
        <v>760</v>
      </c>
      <c r="Q254" s="92">
        <v>717.5</v>
      </c>
      <c r="R254" s="92">
        <v>13356.11</v>
      </c>
      <c r="S254" s="92">
        <v>11643.89</v>
      </c>
      <c r="T254" s="91" t="s">
        <v>5772</v>
      </c>
      <c r="U254" s="91" t="s">
        <v>3780</v>
      </c>
      <c r="V254" s="93"/>
      <c r="X254" s="93"/>
      <c r="Y254" s="92">
        <v>11803.61</v>
      </c>
      <c r="Z254" s="93"/>
      <c r="AA254" s="92">
        <v>50</v>
      </c>
      <c r="AB254" s="92">
        <v>25</v>
      </c>
      <c r="AD254" s="93"/>
      <c r="AF254" s="93"/>
    </row>
    <row r="255" spans="1:32">
      <c r="A255" s="91" t="s">
        <v>2476</v>
      </c>
      <c r="B255" s="91" t="s">
        <v>11</v>
      </c>
      <c r="C255" s="91" t="s">
        <v>2506</v>
      </c>
      <c r="D255" s="91" t="s">
        <v>3251</v>
      </c>
      <c r="E255" s="91" t="s">
        <v>3252</v>
      </c>
      <c r="F255" s="91" t="s">
        <v>3288</v>
      </c>
      <c r="G255" s="91" t="s">
        <v>3781</v>
      </c>
      <c r="H255" s="91" t="s">
        <v>3782</v>
      </c>
      <c r="I255" s="92">
        <v>25</v>
      </c>
      <c r="J255" s="91" t="s">
        <v>637</v>
      </c>
      <c r="K255" s="91" t="s">
        <v>930</v>
      </c>
      <c r="L255" s="91" t="s">
        <v>5794</v>
      </c>
      <c r="M255" s="91" t="s">
        <v>5771</v>
      </c>
      <c r="N255" s="92">
        <v>220000</v>
      </c>
      <c r="O255" s="92">
        <v>40583.019999999997</v>
      </c>
      <c r="P255" s="92">
        <v>5685.41</v>
      </c>
      <c r="Q255" s="92">
        <v>6314</v>
      </c>
      <c r="R255" s="92">
        <v>54607.43</v>
      </c>
      <c r="S255" s="92">
        <v>165392.57</v>
      </c>
      <c r="T255" s="91" t="s">
        <v>5772</v>
      </c>
      <c r="U255" s="91" t="s">
        <v>3784</v>
      </c>
      <c r="V255" s="93"/>
      <c r="X255" s="92">
        <v>2000</v>
      </c>
      <c r="Y255" s="93"/>
      <c r="Z255" s="93"/>
      <c r="AA255" s="93"/>
      <c r="AB255" s="92">
        <v>25</v>
      </c>
      <c r="AD255" s="93"/>
      <c r="AF255" s="93"/>
    </row>
    <row r="256" spans="1:32">
      <c r="A256" s="91" t="s">
        <v>2476</v>
      </c>
      <c r="B256" s="91" t="s">
        <v>11</v>
      </c>
      <c r="C256" s="91" t="s">
        <v>2506</v>
      </c>
      <c r="D256" s="91" t="s">
        <v>3251</v>
      </c>
      <c r="E256" s="91" t="s">
        <v>3252</v>
      </c>
      <c r="F256" s="91" t="s">
        <v>3279</v>
      </c>
      <c r="G256" s="91" t="s">
        <v>587</v>
      </c>
      <c r="H256" s="91" t="s">
        <v>1129</v>
      </c>
      <c r="I256" s="92">
        <v>6</v>
      </c>
      <c r="J256" s="91" t="s">
        <v>588</v>
      </c>
      <c r="K256" s="91" t="s">
        <v>581</v>
      </c>
      <c r="L256" s="91" t="s">
        <v>3785</v>
      </c>
      <c r="M256" s="91" t="s">
        <v>5771</v>
      </c>
      <c r="N256" s="92">
        <v>30000</v>
      </c>
      <c r="O256" s="93"/>
      <c r="P256" s="92">
        <v>912</v>
      </c>
      <c r="Q256" s="92">
        <v>861</v>
      </c>
      <c r="R256" s="92">
        <v>23270.86</v>
      </c>
      <c r="S256" s="92">
        <v>6729.14</v>
      </c>
      <c r="T256" s="91" t="s">
        <v>5772</v>
      </c>
      <c r="U256" s="91" t="s">
        <v>3786</v>
      </c>
      <c r="V256" s="93"/>
      <c r="X256" s="92">
        <v>300</v>
      </c>
      <c r="Y256" s="92">
        <v>21172.86</v>
      </c>
      <c r="Z256" s="93"/>
      <c r="AA256" s="93"/>
      <c r="AB256" s="92">
        <v>25</v>
      </c>
      <c r="AD256" s="93"/>
      <c r="AF256" s="93"/>
    </row>
    <row r="257" spans="1:32">
      <c r="A257" s="91" t="s">
        <v>2476</v>
      </c>
      <c r="B257" s="91" t="s">
        <v>11</v>
      </c>
      <c r="C257" s="91" t="s">
        <v>2506</v>
      </c>
      <c r="D257" s="91" t="s">
        <v>3251</v>
      </c>
      <c r="E257" s="91" t="s">
        <v>3252</v>
      </c>
      <c r="F257" s="91" t="s">
        <v>3273</v>
      </c>
      <c r="G257" s="91" t="s">
        <v>3787</v>
      </c>
      <c r="H257" s="91" t="s">
        <v>1868</v>
      </c>
      <c r="I257" s="92">
        <v>898</v>
      </c>
      <c r="J257" s="91" t="s">
        <v>904</v>
      </c>
      <c r="K257" s="91" t="s">
        <v>809</v>
      </c>
      <c r="L257" s="91" t="s">
        <v>3788</v>
      </c>
      <c r="M257" s="91" t="s">
        <v>5771</v>
      </c>
      <c r="N257" s="92">
        <v>150000</v>
      </c>
      <c r="O257" s="92">
        <v>23866.62</v>
      </c>
      <c r="P257" s="92">
        <v>4560</v>
      </c>
      <c r="Q257" s="92">
        <v>4305</v>
      </c>
      <c r="R257" s="92">
        <v>47852.62</v>
      </c>
      <c r="S257" s="92">
        <v>102147.38</v>
      </c>
      <c r="T257" s="91" t="s">
        <v>5772</v>
      </c>
      <c r="U257" s="91" t="s">
        <v>3789</v>
      </c>
      <c r="V257" s="93"/>
      <c r="X257" s="93"/>
      <c r="Y257" s="92">
        <v>15046</v>
      </c>
      <c r="Z257" s="93"/>
      <c r="AA257" s="92">
        <v>50</v>
      </c>
      <c r="AB257" s="92">
        <v>25</v>
      </c>
      <c r="AD257" s="93"/>
      <c r="AF257" s="93"/>
    </row>
    <row r="258" spans="1:32">
      <c r="A258" s="91" t="s">
        <v>2476</v>
      </c>
      <c r="B258" s="91" t="s">
        <v>11</v>
      </c>
      <c r="C258" s="91" t="s">
        <v>2506</v>
      </c>
      <c r="D258" s="91" t="s">
        <v>3251</v>
      </c>
      <c r="E258" s="91" t="s">
        <v>3252</v>
      </c>
      <c r="F258" s="91" t="s">
        <v>3261</v>
      </c>
      <c r="G258" s="91" t="s">
        <v>881</v>
      </c>
      <c r="H258" s="91" t="s">
        <v>1869</v>
      </c>
      <c r="I258" s="92">
        <v>58</v>
      </c>
      <c r="J258" s="91" t="s">
        <v>32</v>
      </c>
      <c r="K258" s="91" t="s">
        <v>765</v>
      </c>
      <c r="L258" s="91" t="s">
        <v>3790</v>
      </c>
      <c r="M258" s="91" t="s">
        <v>5771</v>
      </c>
      <c r="N258" s="92">
        <v>45000</v>
      </c>
      <c r="O258" s="93"/>
      <c r="P258" s="92">
        <v>1368</v>
      </c>
      <c r="Q258" s="92">
        <v>1291.5</v>
      </c>
      <c r="R258" s="92">
        <v>2684.5</v>
      </c>
      <c r="S258" s="92">
        <v>42315.5</v>
      </c>
      <c r="T258" s="91" t="s">
        <v>5772</v>
      </c>
      <c r="U258" s="91" t="s">
        <v>3791</v>
      </c>
      <c r="V258" s="93"/>
      <c r="X258" s="93"/>
      <c r="Y258" s="93"/>
      <c r="Z258" s="93"/>
      <c r="AA258" s="93"/>
      <c r="AB258" s="92">
        <v>25</v>
      </c>
      <c r="AD258" s="93"/>
      <c r="AF258" s="93"/>
    </row>
    <row r="259" spans="1:32">
      <c r="A259" s="91" t="s">
        <v>2476</v>
      </c>
      <c r="B259" s="91" t="s">
        <v>11</v>
      </c>
      <c r="C259" s="91" t="s">
        <v>2506</v>
      </c>
      <c r="D259" s="91" t="s">
        <v>3251</v>
      </c>
      <c r="E259" s="91" t="s">
        <v>3252</v>
      </c>
      <c r="F259" s="91" t="s">
        <v>3288</v>
      </c>
      <c r="G259" s="91" t="s">
        <v>200</v>
      </c>
      <c r="H259" s="91" t="s">
        <v>1870</v>
      </c>
      <c r="I259" s="92">
        <v>9</v>
      </c>
      <c r="J259" s="91" t="s">
        <v>8</v>
      </c>
      <c r="K259" s="91" t="s">
        <v>201</v>
      </c>
      <c r="L259" s="91" t="s">
        <v>3792</v>
      </c>
      <c r="M259" s="91" t="s">
        <v>5771</v>
      </c>
      <c r="N259" s="92">
        <v>20000</v>
      </c>
      <c r="O259" s="93"/>
      <c r="P259" s="92">
        <v>608</v>
      </c>
      <c r="Q259" s="92">
        <v>574</v>
      </c>
      <c r="R259" s="92">
        <v>6287.07</v>
      </c>
      <c r="S259" s="92">
        <v>13712.93</v>
      </c>
      <c r="T259" s="91" t="s">
        <v>5772</v>
      </c>
      <c r="U259" s="91" t="s">
        <v>3793</v>
      </c>
      <c r="V259" s="93"/>
      <c r="X259" s="93"/>
      <c r="Y259" s="92">
        <v>4860.07</v>
      </c>
      <c r="Z259" s="93"/>
      <c r="AA259" s="92">
        <v>220</v>
      </c>
      <c r="AB259" s="92">
        <v>25</v>
      </c>
      <c r="AD259" s="93"/>
      <c r="AF259" s="93"/>
    </row>
    <row r="260" spans="1:32">
      <c r="A260" s="91" t="s">
        <v>2476</v>
      </c>
      <c r="B260" s="91" t="s">
        <v>11</v>
      </c>
      <c r="C260" s="91" t="s">
        <v>2506</v>
      </c>
      <c r="D260" s="91" t="s">
        <v>3251</v>
      </c>
      <c r="E260" s="91" t="s">
        <v>3252</v>
      </c>
      <c r="F260" s="91" t="s">
        <v>3266</v>
      </c>
      <c r="G260" s="91" t="s">
        <v>3098</v>
      </c>
      <c r="H260" s="91" t="s">
        <v>3078</v>
      </c>
      <c r="I260" s="92">
        <v>10</v>
      </c>
      <c r="J260" s="91" t="s">
        <v>286</v>
      </c>
      <c r="K260" s="91" t="s">
        <v>282</v>
      </c>
      <c r="L260" s="91" t="s">
        <v>3794</v>
      </c>
      <c r="M260" s="91" t="s">
        <v>5771</v>
      </c>
      <c r="N260" s="92">
        <v>45000</v>
      </c>
      <c r="O260" s="92">
        <v>1148.33</v>
      </c>
      <c r="P260" s="92">
        <v>1368</v>
      </c>
      <c r="Q260" s="92">
        <v>1291.5</v>
      </c>
      <c r="R260" s="92">
        <v>3832.83</v>
      </c>
      <c r="S260" s="92">
        <v>41167.17</v>
      </c>
      <c r="T260" s="91" t="s">
        <v>5772</v>
      </c>
      <c r="U260" s="91" t="s">
        <v>3795</v>
      </c>
      <c r="V260" s="93"/>
      <c r="X260" s="93"/>
      <c r="Y260" s="93"/>
      <c r="Z260" s="93"/>
      <c r="AA260" s="93"/>
      <c r="AB260" s="92">
        <v>25</v>
      </c>
      <c r="AD260" s="93"/>
      <c r="AF260" s="93"/>
    </row>
    <row r="261" spans="1:32">
      <c r="A261" s="91" t="s">
        <v>2476</v>
      </c>
      <c r="B261" s="91" t="s">
        <v>11</v>
      </c>
      <c r="C261" s="91" t="s">
        <v>2506</v>
      </c>
      <c r="D261" s="91" t="s">
        <v>3251</v>
      </c>
      <c r="E261" s="91" t="s">
        <v>3252</v>
      </c>
      <c r="F261" s="91" t="s">
        <v>3361</v>
      </c>
      <c r="G261" s="91" t="s">
        <v>551</v>
      </c>
      <c r="H261" s="91" t="s">
        <v>1132</v>
      </c>
      <c r="I261" s="92">
        <v>590</v>
      </c>
      <c r="J261" s="91" t="s">
        <v>552</v>
      </c>
      <c r="K261" s="91" t="s">
        <v>846</v>
      </c>
      <c r="L261" s="91" t="s">
        <v>3796</v>
      </c>
      <c r="M261" s="91" t="s">
        <v>5771</v>
      </c>
      <c r="N261" s="92">
        <v>45000</v>
      </c>
      <c r="O261" s="93"/>
      <c r="P261" s="92">
        <v>1368</v>
      </c>
      <c r="Q261" s="92">
        <v>1291.5</v>
      </c>
      <c r="R261" s="92">
        <v>19476.5</v>
      </c>
      <c r="S261" s="92">
        <v>25523.5</v>
      </c>
      <c r="T261" s="91" t="s">
        <v>5772</v>
      </c>
      <c r="U261" s="91" t="s">
        <v>3797</v>
      </c>
      <c r="V261" s="93"/>
      <c r="X261" s="92">
        <v>300</v>
      </c>
      <c r="Y261" s="92">
        <v>16442</v>
      </c>
      <c r="Z261" s="93"/>
      <c r="AA261" s="92">
        <v>50</v>
      </c>
      <c r="AB261" s="92">
        <v>25</v>
      </c>
      <c r="AD261" s="93"/>
      <c r="AF261" s="93"/>
    </row>
    <row r="262" spans="1:32">
      <c r="A262" s="91" t="s">
        <v>2476</v>
      </c>
      <c r="B262" s="91" t="s">
        <v>11</v>
      </c>
      <c r="C262" s="91" t="s">
        <v>2506</v>
      </c>
      <c r="D262" s="91" t="s">
        <v>3251</v>
      </c>
      <c r="E262" s="91" t="s">
        <v>3252</v>
      </c>
      <c r="F262" s="91" t="s">
        <v>3266</v>
      </c>
      <c r="G262" s="91" t="s">
        <v>260</v>
      </c>
      <c r="H262" s="91" t="s">
        <v>1871</v>
      </c>
      <c r="I262" s="92">
        <v>63</v>
      </c>
      <c r="J262" s="91" t="s">
        <v>254</v>
      </c>
      <c r="K262" s="91" t="s">
        <v>1683</v>
      </c>
      <c r="L262" s="91" t="s">
        <v>3798</v>
      </c>
      <c r="M262" s="91" t="s">
        <v>5771</v>
      </c>
      <c r="N262" s="92">
        <v>45000</v>
      </c>
      <c r="O262" s="93"/>
      <c r="P262" s="92">
        <v>1368</v>
      </c>
      <c r="Q262" s="92">
        <v>1291.5</v>
      </c>
      <c r="R262" s="92">
        <v>4230.5</v>
      </c>
      <c r="S262" s="92">
        <v>40769.5</v>
      </c>
      <c r="T262" s="91" t="s">
        <v>5772</v>
      </c>
      <c r="U262" s="91" t="s">
        <v>3799</v>
      </c>
      <c r="V262" s="93"/>
      <c r="X262" s="93"/>
      <c r="Y262" s="92">
        <v>1546</v>
      </c>
      <c r="Z262" s="93"/>
      <c r="AA262" s="93"/>
      <c r="AB262" s="92">
        <v>25</v>
      </c>
      <c r="AD262" s="93"/>
      <c r="AF262" s="93"/>
    </row>
    <row r="263" spans="1:32">
      <c r="A263" s="91" t="s">
        <v>2476</v>
      </c>
      <c r="B263" s="91" t="s">
        <v>11</v>
      </c>
      <c r="C263" s="91" t="s">
        <v>2506</v>
      </c>
      <c r="D263" s="91" t="s">
        <v>3251</v>
      </c>
      <c r="E263" s="91" t="s">
        <v>3252</v>
      </c>
      <c r="F263" s="91" t="s">
        <v>3266</v>
      </c>
      <c r="G263" s="91" t="s">
        <v>1638</v>
      </c>
      <c r="H263" s="91" t="s">
        <v>1872</v>
      </c>
      <c r="I263" s="92">
        <v>138</v>
      </c>
      <c r="J263" s="91" t="s">
        <v>355</v>
      </c>
      <c r="K263" s="91" t="s">
        <v>765</v>
      </c>
      <c r="L263" s="91" t="s">
        <v>3800</v>
      </c>
      <c r="M263" s="91" t="s">
        <v>5771</v>
      </c>
      <c r="N263" s="92">
        <v>35000</v>
      </c>
      <c r="O263" s="93"/>
      <c r="P263" s="92">
        <v>1064</v>
      </c>
      <c r="Q263" s="92">
        <v>1004.5</v>
      </c>
      <c r="R263" s="92">
        <v>2093.5</v>
      </c>
      <c r="S263" s="92">
        <v>32906.5</v>
      </c>
      <c r="T263" s="91" t="s">
        <v>5772</v>
      </c>
      <c r="U263" s="91" t="s">
        <v>3801</v>
      </c>
      <c r="V263" s="93"/>
      <c r="X263" s="93"/>
      <c r="Y263" s="93"/>
      <c r="Z263" s="93"/>
      <c r="AA263" s="93"/>
      <c r="AB263" s="92">
        <v>25</v>
      </c>
      <c r="AD263" s="93"/>
      <c r="AF263" s="93"/>
    </row>
    <row r="264" spans="1:32">
      <c r="A264" s="91" t="s">
        <v>2476</v>
      </c>
      <c r="B264" s="91" t="s">
        <v>11</v>
      </c>
      <c r="C264" s="91" t="s">
        <v>2506</v>
      </c>
      <c r="D264" s="91" t="s">
        <v>3251</v>
      </c>
      <c r="E264" s="91" t="s">
        <v>3252</v>
      </c>
      <c r="F264" s="91" t="s">
        <v>3258</v>
      </c>
      <c r="G264" s="91" t="s">
        <v>905</v>
      </c>
      <c r="H264" s="91" t="s">
        <v>1873</v>
      </c>
      <c r="I264" s="92">
        <v>141</v>
      </c>
      <c r="J264" s="91" t="s">
        <v>906</v>
      </c>
      <c r="K264" s="91" t="s">
        <v>930</v>
      </c>
      <c r="L264" s="91" t="s">
        <v>3802</v>
      </c>
      <c r="M264" s="91" t="s">
        <v>5771</v>
      </c>
      <c r="N264" s="92">
        <v>30000</v>
      </c>
      <c r="O264" s="93"/>
      <c r="P264" s="92">
        <v>912</v>
      </c>
      <c r="Q264" s="92">
        <v>861</v>
      </c>
      <c r="R264" s="92">
        <v>11674.98</v>
      </c>
      <c r="S264" s="92">
        <v>18325.02</v>
      </c>
      <c r="T264" s="91" t="s">
        <v>5772</v>
      </c>
      <c r="U264" s="91" t="s">
        <v>3803</v>
      </c>
      <c r="V264" s="93"/>
      <c r="X264" s="93"/>
      <c r="Y264" s="92">
        <v>9876.98</v>
      </c>
      <c r="Z264" s="93"/>
      <c r="AA264" s="93"/>
      <c r="AB264" s="92">
        <v>25</v>
      </c>
      <c r="AD264" s="93"/>
      <c r="AF264" s="93"/>
    </row>
    <row r="265" spans="1:32">
      <c r="A265" s="91" t="s">
        <v>2476</v>
      </c>
      <c r="B265" s="91" t="s">
        <v>11</v>
      </c>
      <c r="C265" s="91" t="s">
        <v>2506</v>
      </c>
      <c r="D265" s="91" t="s">
        <v>3251</v>
      </c>
      <c r="E265" s="91" t="s">
        <v>3252</v>
      </c>
      <c r="F265" s="91" t="s">
        <v>3361</v>
      </c>
      <c r="G265" s="91" t="s">
        <v>789</v>
      </c>
      <c r="H265" s="91" t="s">
        <v>1874</v>
      </c>
      <c r="I265" s="92">
        <v>423</v>
      </c>
      <c r="J265" s="91" t="s">
        <v>75</v>
      </c>
      <c r="K265" s="91" t="s">
        <v>765</v>
      </c>
      <c r="L265" s="91" t="s">
        <v>3804</v>
      </c>
      <c r="M265" s="91" t="s">
        <v>5771</v>
      </c>
      <c r="N265" s="92">
        <v>10000</v>
      </c>
      <c r="O265" s="92">
        <v>1411.35</v>
      </c>
      <c r="P265" s="92">
        <v>304</v>
      </c>
      <c r="Q265" s="92">
        <v>287</v>
      </c>
      <c r="R265" s="92">
        <v>9900</v>
      </c>
      <c r="S265" s="92">
        <v>100</v>
      </c>
      <c r="T265" s="91" t="s">
        <v>5772</v>
      </c>
      <c r="U265" s="91" t="s">
        <v>3805</v>
      </c>
      <c r="V265" s="93"/>
      <c r="X265" s="93"/>
      <c r="Y265" s="92">
        <v>7872.65</v>
      </c>
      <c r="Z265" s="93"/>
      <c r="AA265" s="93"/>
      <c r="AB265" s="92">
        <v>25</v>
      </c>
      <c r="AD265" s="93"/>
      <c r="AF265" s="93"/>
    </row>
    <row r="266" spans="1:32">
      <c r="A266" s="91" t="s">
        <v>2476</v>
      </c>
      <c r="B266" s="91" t="s">
        <v>11</v>
      </c>
      <c r="C266" s="91" t="s">
        <v>2506</v>
      </c>
      <c r="D266" s="91" t="s">
        <v>3251</v>
      </c>
      <c r="E266" s="91" t="s">
        <v>3252</v>
      </c>
      <c r="F266" s="91" t="s">
        <v>3266</v>
      </c>
      <c r="G266" s="91" t="s">
        <v>2632</v>
      </c>
      <c r="H266" s="91" t="s">
        <v>2660</v>
      </c>
      <c r="I266" s="92">
        <v>5</v>
      </c>
      <c r="J266" s="91" t="s">
        <v>1355</v>
      </c>
      <c r="K266" s="91" t="s">
        <v>930</v>
      </c>
      <c r="L266" s="91" t="s">
        <v>3806</v>
      </c>
      <c r="M266" s="91" t="s">
        <v>5771</v>
      </c>
      <c r="N266" s="92">
        <v>24000</v>
      </c>
      <c r="O266" s="93"/>
      <c r="P266" s="92">
        <v>729.6</v>
      </c>
      <c r="Q266" s="92">
        <v>688.8</v>
      </c>
      <c r="R266" s="92">
        <v>6489.4</v>
      </c>
      <c r="S266" s="92">
        <v>17510.599999999999</v>
      </c>
      <c r="T266" s="91" t="s">
        <v>5772</v>
      </c>
      <c r="U266" s="91" t="s">
        <v>3807</v>
      </c>
      <c r="V266" s="93"/>
      <c r="X266" s="93"/>
      <c r="Y266" s="92">
        <v>5046</v>
      </c>
      <c r="Z266" s="93"/>
      <c r="AA266" s="93"/>
      <c r="AB266" s="92">
        <v>25</v>
      </c>
      <c r="AD266" s="93"/>
      <c r="AF266" s="93"/>
    </row>
    <row r="267" spans="1:32">
      <c r="A267" s="91" t="s">
        <v>2476</v>
      </c>
      <c r="B267" s="91" t="s">
        <v>11</v>
      </c>
      <c r="C267" s="91" t="s">
        <v>2506</v>
      </c>
      <c r="D267" s="91" t="s">
        <v>3251</v>
      </c>
      <c r="E267" s="91" t="s">
        <v>3252</v>
      </c>
      <c r="F267" s="91" t="s">
        <v>3266</v>
      </c>
      <c r="G267" s="91" t="s">
        <v>2635</v>
      </c>
      <c r="H267" s="91" t="s">
        <v>2663</v>
      </c>
      <c r="I267" s="92">
        <v>20</v>
      </c>
      <c r="J267" s="91" t="s">
        <v>27</v>
      </c>
      <c r="K267" s="91" t="s">
        <v>765</v>
      </c>
      <c r="L267" s="91" t="s">
        <v>3808</v>
      </c>
      <c r="M267" s="91" t="s">
        <v>5771</v>
      </c>
      <c r="N267" s="92">
        <v>18000</v>
      </c>
      <c r="O267" s="93"/>
      <c r="P267" s="92">
        <v>547.20000000000005</v>
      </c>
      <c r="Q267" s="92">
        <v>516.6</v>
      </c>
      <c r="R267" s="92">
        <v>1088.8</v>
      </c>
      <c r="S267" s="92">
        <v>16911.2</v>
      </c>
      <c r="T267" s="91" t="s">
        <v>5772</v>
      </c>
      <c r="U267" s="91" t="s">
        <v>3809</v>
      </c>
      <c r="V267" s="93"/>
      <c r="X267" s="93"/>
      <c r="Y267" s="93"/>
      <c r="Z267" s="93"/>
      <c r="AA267" s="93"/>
      <c r="AB267" s="92">
        <v>25</v>
      </c>
      <c r="AD267" s="93"/>
      <c r="AF267" s="93"/>
    </row>
    <row r="268" spans="1:32">
      <c r="A268" s="91" t="s">
        <v>2476</v>
      </c>
      <c r="B268" s="91" t="s">
        <v>11</v>
      </c>
      <c r="C268" s="91" t="s">
        <v>2506</v>
      </c>
      <c r="D268" s="91" t="s">
        <v>3251</v>
      </c>
      <c r="E268" s="91" t="s">
        <v>3252</v>
      </c>
      <c r="F268" s="91" t="s">
        <v>3288</v>
      </c>
      <c r="G268" s="91" t="s">
        <v>907</v>
      </c>
      <c r="H268" s="91" t="s">
        <v>1875</v>
      </c>
      <c r="I268" s="92">
        <v>10</v>
      </c>
      <c r="J268" s="91" t="s">
        <v>908</v>
      </c>
      <c r="K268" s="91" t="s">
        <v>265</v>
      </c>
      <c r="L268" s="91" t="s">
        <v>3810</v>
      </c>
      <c r="M268" s="91" t="s">
        <v>5771</v>
      </c>
      <c r="N268" s="92">
        <v>65000</v>
      </c>
      <c r="O268" s="92">
        <v>1732.57</v>
      </c>
      <c r="P268" s="92">
        <v>1976</v>
      </c>
      <c r="Q268" s="92">
        <v>1865.5</v>
      </c>
      <c r="R268" s="92">
        <v>5899.07</v>
      </c>
      <c r="S268" s="92">
        <v>59100.93</v>
      </c>
      <c r="T268" s="91" t="s">
        <v>5772</v>
      </c>
      <c r="U268" s="91" t="s">
        <v>3811</v>
      </c>
      <c r="V268" s="93"/>
      <c r="X268" s="92">
        <v>300</v>
      </c>
      <c r="Y268" s="93"/>
      <c r="Z268" s="93"/>
      <c r="AA268" s="93"/>
      <c r="AB268" s="92">
        <v>25</v>
      </c>
      <c r="AD268" s="93"/>
      <c r="AF268" s="93"/>
    </row>
    <row r="269" spans="1:32">
      <c r="A269" s="91" t="s">
        <v>2476</v>
      </c>
      <c r="B269" s="91" t="s">
        <v>11</v>
      </c>
      <c r="C269" s="91" t="s">
        <v>2506</v>
      </c>
      <c r="D269" s="91" t="s">
        <v>3251</v>
      </c>
      <c r="E269" s="91" t="s">
        <v>3252</v>
      </c>
      <c r="F269" s="91" t="s">
        <v>3258</v>
      </c>
      <c r="G269" s="91" t="s">
        <v>790</v>
      </c>
      <c r="H269" s="91" t="s">
        <v>1876</v>
      </c>
      <c r="I269" s="92">
        <v>51</v>
      </c>
      <c r="J269" s="91" t="s">
        <v>791</v>
      </c>
      <c r="K269" s="91" t="s">
        <v>765</v>
      </c>
      <c r="L269" s="91" t="s">
        <v>3812</v>
      </c>
      <c r="M269" s="91" t="s">
        <v>5771</v>
      </c>
      <c r="N269" s="92">
        <v>11400.33</v>
      </c>
      <c r="O269" s="93"/>
      <c r="P269" s="92">
        <v>346.57</v>
      </c>
      <c r="Q269" s="92">
        <v>327.19</v>
      </c>
      <c r="R269" s="92">
        <v>4553.8100000000004</v>
      </c>
      <c r="S269" s="92">
        <v>6846.52</v>
      </c>
      <c r="T269" s="91" t="s">
        <v>5772</v>
      </c>
      <c r="U269" s="91" t="s">
        <v>3813</v>
      </c>
      <c r="V269" s="93"/>
      <c r="X269" s="93"/>
      <c r="Y269" s="92">
        <v>3805.05</v>
      </c>
      <c r="Z269" s="93"/>
      <c r="AA269" s="92">
        <v>50</v>
      </c>
      <c r="AB269" s="92">
        <v>25</v>
      </c>
      <c r="AD269" s="93"/>
      <c r="AF269" s="93"/>
    </row>
    <row r="270" spans="1:32">
      <c r="A270" s="91" t="s">
        <v>2476</v>
      </c>
      <c r="B270" s="91" t="s">
        <v>11</v>
      </c>
      <c r="C270" s="91" t="s">
        <v>2506</v>
      </c>
      <c r="D270" s="91" t="s">
        <v>3251</v>
      </c>
      <c r="E270" s="91" t="s">
        <v>3252</v>
      </c>
      <c r="F270" s="91" t="s">
        <v>3258</v>
      </c>
      <c r="G270" s="91" t="s">
        <v>3814</v>
      </c>
      <c r="H270" s="91" t="s">
        <v>1877</v>
      </c>
      <c r="I270" s="92">
        <v>3000</v>
      </c>
      <c r="J270" s="91" t="s">
        <v>1362</v>
      </c>
      <c r="K270" s="91" t="s">
        <v>930</v>
      </c>
      <c r="L270" s="91" t="s">
        <v>3815</v>
      </c>
      <c r="M270" s="91" t="s">
        <v>5771</v>
      </c>
      <c r="N270" s="92">
        <v>300000</v>
      </c>
      <c r="O270" s="92">
        <v>60009.02</v>
      </c>
      <c r="P270" s="92">
        <v>5685.41</v>
      </c>
      <c r="Q270" s="92">
        <v>8610</v>
      </c>
      <c r="R270" s="92">
        <v>76329.429999999993</v>
      </c>
      <c r="S270" s="92">
        <v>223670.57</v>
      </c>
      <c r="T270" s="91" t="s">
        <v>5772</v>
      </c>
      <c r="U270" s="91" t="s">
        <v>3816</v>
      </c>
      <c r="V270" s="93"/>
      <c r="X270" s="92">
        <v>2000</v>
      </c>
      <c r="Y270" s="93"/>
      <c r="Z270" s="93"/>
      <c r="AA270" s="93"/>
      <c r="AB270" s="92">
        <v>25</v>
      </c>
      <c r="AD270" s="93"/>
      <c r="AF270" s="93"/>
    </row>
    <row r="271" spans="1:32">
      <c r="A271" s="91" t="s">
        <v>2476</v>
      </c>
      <c r="B271" s="91" t="s">
        <v>11</v>
      </c>
      <c r="C271" s="91" t="s">
        <v>2506</v>
      </c>
      <c r="D271" s="91" t="s">
        <v>3251</v>
      </c>
      <c r="E271" s="91" t="s">
        <v>3252</v>
      </c>
      <c r="F271" s="91" t="s">
        <v>3258</v>
      </c>
      <c r="G271" s="91" t="s">
        <v>3817</v>
      </c>
      <c r="H271" s="91" t="s">
        <v>3818</v>
      </c>
      <c r="I271" s="92">
        <v>6</v>
      </c>
      <c r="J271" s="91" t="s">
        <v>588</v>
      </c>
      <c r="K271" s="91" t="s">
        <v>581</v>
      </c>
      <c r="L271" s="91" t="s">
        <v>3819</v>
      </c>
      <c r="M271" s="91" t="s">
        <v>5771</v>
      </c>
      <c r="N271" s="92">
        <v>24000</v>
      </c>
      <c r="O271" s="93"/>
      <c r="P271" s="92">
        <v>729.6</v>
      </c>
      <c r="Q271" s="92">
        <v>688.8</v>
      </c>
      <c r="R271" s="92">
        <v>1443.4</v>
      </c>
      <c r="S271" s="92">
        <v>22556.6</v>
      </c>
      <c r="T271" s="91" t="s">
        <v>5772</v>
      </c>
      <c r="U271" s="91" t="s">
        <v>3820</v>
      </c>
      <c r="V271" s="93"/>
      <c r="X271" s="93"/>
      <c r="Y271" s="93"/>
      <c r="Z271" s="93"/>
      <c r="AA271" s="93"/>
      <c r="AB271" s="92">
        <v>25</v>
      </c>
      <c r="AD271" s="93"/>
      <c r="AF271" s="93"/>
    </row>
    <row r="272" spans="1:32">
      <c r="A272" s="91" t="s">
        <v>2476</v>
      </c>
      <c r="B272" s="91" t="s">
        <v>11</v>
      </c>
      <c r="C272" s="91" t="s">
        <v>2506</v>
      </c>
      <c r="D272" s="91" t="s">
        <v>3251</v>
      </c>
      <c r="E272" s="91" t="s">
        <v>3252</v>
      </c>
      <c r="F272" s="91" t="s">
        <v>3273</v>
      </c>
      <c r="G272" s="91" t="s">
        <v>292</v>
      </c>
      <c r="H272" s="91" t="s">
        <v>1133</v>
      </c>
      <c r="I272" s="92">
        <v>213</v>
      </c>
      <c r="J272" s="91" t="s">
        <v>100</v>
      </c>
      <c r="K272" s="91" t="s">
        <v>282</v>
      </c>
      <c r="L272" s="91" t="s">
        <v>3821</v>
      </c>
      <c r="M272" s="91" t="s">
        <v>5771</v>
      </c>
      <c r="N272" s="92">
        <v>60000</v>
      </c>
      <c r="O272" s="92">
        <v>3486.68</v>
      </c>
      <c r="P272" s="92">
        <v>1824</v>
      </c>
      <c r="Q272" s="92">
        <v>1722</v>
      </c>
      <c r="R272" s="92">
        <v>7537.68</v>
      </c>
      <c r="S272" s="92">
        <v>52462.32</v>
      </c>
      <c r="T272" s="91" t="s">
        <v>5772</v>
      </c>
      <c r="U272" s="91" t="s">
        <v>3822</v>
      </c>
      <c r="V272" s="93"/>
      <c r="X272" s="92">
        <v>300</v>
      </c>
      <c r="Y272" s="93"/>
      <c r="Z272" s="93"/>
      <c r="AA272" s="92">
        <v>180</v>
      </c>
      <c r="AB272" s="92">
        <v>25</v>
      </c>
      <c r="AD272" s="93"/>
      <c r="AF272" s="93"/>
    </row>
    <row r="273" spans="1:32">
      <c r="A273" s="91" t="s">
        <v>2476</v>
      </c>
      <c r="B273" s="91" t="s">
        <v>11</v>
      </c>
      <c r="C273" s="91" t="s">
        <v>2506</v>
      </c>
      <c r="D273" s="91" t="s">
        <v>3251</v>
      </c>
      <c r="E273" s="91" t="s">
        <v>3252</v>
      </c>
      <c r="F273" s="91" t="s">
        <v>3288</v>
      </c>
      <c r="G273" s="91" t="s">
        <v>3093</v>
      </c>
      <c r="H273" s="91" t="s">
        <v>3073</v>
      </c>
      <c r="I273" s="92">
        <v>901</v>
      </c>
      <c r="J273" s="91" t="s">
        <v>10</v>
      </c>
      <c r="K273" s="91" t="s">
        <v>277</v>
      </c>
      <c r="L273" s="91" t="s">
        <v>3823</v>
      </c>
      <c r="M273" s="91" t="s">
        <v>5771</v>
      </c>
      <c r="N273" s="92">
        <v>80000</v>
      </c>
      <c r="O273" s="92">
        <v>7400.87</v>
      </c>
      <c r="P273" s="92">
        <v>2432</v>
      </c>
      <c r="Q273" s="92">
        <v>2296</v>
      </c>
      <c r="R273" s="92">
        <v>12153.87</v>
      </c>
      <c r="S273" s="92">
        <v>67846.13</v>
      </c>
      <c r="T273" s="91" t="s">
        <v>5772</v>
      </c>
      <c r="U273" s="91" t="s">
        <v>3824</v>
      </c>
      <c r="V273" s="93"/>
      <c r="X273" s="93"/>
      <c r="Y273" s="93"/>
      <c r="Z273" s="93"/>
      <c r="AA273" s="93"/>
      <c r="AB273" s="92">
        <v>25</v>
      </c>
      <c r="AD273" s="93"/>
      <c r="AF273" s="93"/>
    </row>
    <row r="274" spans="1:32">
      <c r="A274" s="91" t="s">
        <v>2476</v>
      </c>
      <c r="B274" s="91" t="s">
        <v>11</v>
      </c>
      <c r="C274" s="91" t="s">
        <v>2506</v>
      </c>
      <c r="D274" s="91" t="s">
        <v>3251</v>
      </c>
      <c r="E274" s="91" t="s">
        <v>3252</v>
      </c>
      <c r="F274" s="91" t="s">
        <v>3261</v>
      </c>
      <c r="G274" s="91" t="s">
        <v>657</v>
      </c>
      <c r="H274" s="91" t="s">
        <v>1134</v>
      </c>
      <c r="I274" s="92">
        <v>11</v>
      </c>
      <c r="J274" s="91" t="s">
        <v>127</v>
      </c>
      <c r="K274" s="91" t="s">
        <v>930</v>
      </c>
      <c r="L274" s="91" t="s">
        <v>3825</v>
      </c>
      <c r="M274" s="91" t="s">
        <v>5771</v>
      </c>
      <c r="N274" s="92">
        <v>15000</v>
      </c>
      <c r="O274" s="93"/>
      <c r="P274" s="92">
        <v>456</v>
      </c>
      <c r="Q274" s="92">
        <v>430.5</v>
      </c>
      <c r="R274" s="92">
        <v>9663.99</v>
      </c>
      <c r="S274" s="92">
        <v>5336.01</v>
      </c>
      <c r="T274" s="91" t="s">
        <v>5772</v>
      </c>
      <c r="U274" s="91" t="s">
        <v>3826</v>
      </c>
      <c r="V274" s="93"/>
      <c r="X274" s="93"/>
      <c r="Y274" s="92">
        <v>8702.49</v>
      </c>
      <c r="Z274" s="93"/>
      <c r="AA274" s="92">
        <v>50</v>
      </c>
      <c r="AB274" s="92">
        <v>25</v>
      </c>
      <c r="AD274" s="93"/>
      <c r="AF274" s="93"/>
    </row>
    <row r="275" spans="1:32">
      <c r="A275" s="91" t="s">
        <v>2476</v>
      </c>
      <c r="B275" s="91" t="s">
        <v>11</v>
      </c>
      <c r="C275" s="91" t="s">
        <v>2506</v>
      </c>
      <c r="D275" s="91" t="s">
        <v>3251</v>
      </c>
      <c r="E275" s="91" t="s">
        <v>3252</v>
      </c>
      <c r="F275" s="91" t="s">
        <v>3261</v>
      </c>
      <c r="G275" s="91" t="s">
        <v>909</v>
      </c>
      <c r="H275" s="91" t="s">
        <v>1878</v>
      </c>
      <c r="I275" s="92">
        <v>848</v>
      </c>
      <c r="J275" s="91" t="s">
        <v>256</v>
      </c>
      <c r="K275" s="91" t="s">
        <v>581</v>
      </c>
      <c r="L275" s="91" t="s">
        <v>3827</v>
      </c>
      <c r="M275" s="91" t="s">
        <v>5771</v>
      </c>
      <c r="N275" s="92">
        <v>70000</v>
      </c>
      <c r="O275" s="92">
        <v>1714.06</v>
      </c>
      <c r="P275" s="92">
        <v>2128</v>
      </c>
      <c r="Q275" s="92">
        <v>2009</v>
      </c>
      <c r="R275" s="92">
        <v>16447.009999999998</v>
      </c>
      <c r="S275" s="92">
        <v>53552.99</v>
      </c>
      <c r="T275" s="91" t="s">
        <v>5772</v>
      </c>
      <c r="U275" s="91" t="s">
        <v>3828</v>
      </c>
      <c r="V275" s="93"/>
      <c r="X275" s="92">
        <v>1600</v>
      </c>
      <c r="Y275" s="92">
        <v>7393.5</v>
      </c>
      <c r="Z275" s="93"/>
      <c r="AA275" s="93"/>
      <c r="AB275" s="92">
        <v>25</v>
      </c>
      <c r="AD275" s="93"/>
      <c r="AF275" s="105">
        <v>1577.45</v>
      </c>
    </row>
    <row r="276" spans="1:32">
      <c r="A276" s="91" t="s">
        <v>2476</v>
      </c>
      <c r="B276" s="91" t="s">
        <v>11</v>
      </c>
      <c r="C276" s="91" t="s">
        <v>2506</v>
      </c>
      <c r="D276" s="91" t="s">
        <v>3251</v>
      </c>
      <c r="E276" s="91" t="s">
        <v>3252</v>
      </c>
      <c r="F276" s="91" t="s">
        <v>3279</v>
      </c>
      <c r="G276" s="91" t="s">
        <v>577</v>
      </c>
      <c r="H276" s="91" t="s">
        <v>1135</v>
      </c>
      <c r="I276" s="92">
        <v>11</v>
      </c>
      <c r="J276" s="91" t="s">
        <v>127</v>
      </c>
      <c r="K276" s="91" t="s">
        <v>566</v>
      </c>
      <c r="L276" s="91" t="s">
        <v>3829</v>
      </c>
      <c r="M276" s="91" t="s">
        <v>5771</v>
      </c>
      <c r="N276" s="92">
        <v>22000</v>
      </c>
      <c r="O276" s="93"/>
      <c r="P276" s="92">
        <v>668.8</v>
      </c>
      <c r="Q276" s="92">
        <v>631.4</v>
      </c>
      <c r="R276" s="92">
        <v>9108.7800000000007</v>
      </c>
      <c r="S276" s="92">
        <v>12891.22</v>
      </c>
      <c r="T276" s="91" t="s">
        <v>5772</v>
      </c>
      <c r="U276" s="91" t="s">
        <v>3830</v>
      </c>
      <c r="V276" s="93"/>
      <c r="X276" s="93"/>
      <c r="Y276" s="92">
        <v>7733.58</v>
      </c>
      <c r="Z276" s="93"/>
      <c r="AA276" s="92">
        <v>50</v>
      </c>
      <c r="AB276" s="92">
        <v>25</v>
      </c>
      <c r="AD276" s="93"/>
      <c r="AF276" s="93"/>
    </row>
    <row r="277" spans="1:32">
      <c r="A277" s="91" t="s">
        <v>2476</v>
      </c>
      <c r="B277" s="91" t="s">
        <v>11</v>
      </c>
      <c r="C277" s="91" t="s">
        <v>2506</v>
      </c>
      <c r="D277" s="91" t="s">
        <v>3251</v>
      </c>
      <c r="E277" s="91" t="s">
        <v>3252</v>
      </c>
      <c r="F277" s="91" t="s">
        <v>3266</v>
      </c>
      <c r="G277" s="91" t="s">
        <v>1635</v>
      </c>
      <c r="H277" s="91" t="s">
        <v>1879</v>
      </c>
      <c r="I277" s="92">
        <v>901</v>
      </c>
      <c r="J277" s="91" t="s">
        <v>10</v>
      </c>
      <c r="K277" s="91" t="s">
        <v>930</v>
      </c>
      <c r="L277" s="91" t="s">
        <v>3831</v>
      </c>
      <c r="M277" s="91" t="s">
        <v>5771</v>
      </c>
      <c r="N277" s="92">
        <v>35000</v>
      </c>
      <c r="O277" s="93"/>
      <c r="P277" s="92">
        <v>1064</v>
      </c>
      <c r="Q277" s="92">
        <v>1004.5</v>
      </c>
      <c r="R277" s="92">
        <v>2093.5</v>
      </c>
      <c r="S277" s="92">
        <v>32906.5</v>
      </c>
      <c r="T277" s="91" t="s">
        <v>5772</v>
      </c>
      <c r="U277" s="91" t="s">
        <v>3832</v>
      </c>
      <c r="V277" s="93"/>
      <c r="X277" s="93"/>
      <c r="Y277" s="93"/>
      <c r="Z277" s="93"/>
      <c r="AA277" s="93"/>
      <c r="AB277" s="92">
        <v>25</v>
      </c>
      <c r="AD277" s="93"/>
      <c r="AF277" s="93"/>
    </row>
    <row r="278" spans="1:32">
      <c r="A278" s="91" t="s">
        <v>2476</v>
      </c>
      <c r="B278" s="91" t="s">
        <v>11</v>
      </c>
      <c r="C278" s="91" t="s">
        <v>2506</v>
      </c>
      <c r="D278" s="91" t="s">
        <v>3251</v>
      </c>
      <c r="E278" s="91" t="s">
        <v>3252</v>
      </c>
      <c r="F278" s="91" t="s">
        <v>3279</v>
      </c>
      <c r="G278" s="91" t="s">
        <v>831</v>
      </c>
      <c r="H278" s="91" t="s">
        <v>1136</v>
      </c>
      <c r="I278" s="92">
        <v>2348</v>
      </c>
      <c r="J278" s="91" t="s">
        <v>832</v>
      </c>
      <c r="K278" s="91" t="s">
        <v>809</v>
      </c>
      <c r="L278" s="91" t="s">
        <v>3833</v>
      </c>
      <c r="M278" s="91" t="s">
        <v>5771</v>
      </c>
      <c r="N278" s="92">
        <v>45000</v>
      </c>
      <c r="O278" s="93"/>
      <c r="P278" s="92">
        <v>1368</v>
      </c>
      <c r="Q278" s="92">
        <v>1291.5</v>
      </c>
      <c r="R278" s="92">
        <v>33176.300000000003</v>
      </c>
      <c r="S278" s="92">
        <v>11823.7</v>
      </c>
      <c r="T278" s="91" t="s">
        <v>5772</v>
      </c>
      <c r="U278" s="91" t="s">
        <v>3834</v>
      </c>
      <c r="V278" s="93"/>
      <c r="X278" s="93"/>
      <c r="Y278" s="92">
        <v>30391.8</v>
      </c>
      <c r="Z278" s="93"/>
      <c r="AA278" s="92">
        <v>100</v>
      </c>
      <c r="AB278" s="92">
        <v>25</v>
      </c>
      <c r="AD278" s="93"/>
      <c r="AF278" s="93"/>
    </row>
    <row r="279" spans="1:32">
      <c r="A279" s="91" t="s">
        <v>2476</v>
      </c>
      <c r="B279" s="91" t="s">
        <v>11</v>
      </c>
      <c r="C279" s="91" t="s">
        <v>2506</v>
      </c>
      <c r="D279" s="91" t="s">
        <v>3251</v>
      </c>
      <c r="E279" s="91" t="s">
        <v>3252</v>
      </c>
      <c r="F279" s="91" t="s">
        <v>3456</v>
      </c>
      <c r="G279" s="91" t="s">
        <v>792</v>
      </c>
      <c r="H279" s="91" t="s">
        <v>1880</v>
      </c>
      <c r="I279" s="92">
        <v>469</v>
      </c>
      <c r="J279" s="91" t="s">
        <v>102</v>
      </c>
      <c r="K279" s="91" t="s">
        <v>765</v>
      </c>
      <c r="L279" s="91" t="s">
        <v>3835</v>
      </c>
      <c r="M279" s="91" t="s">
        <v>5771</v>
      </c>
      <c r="N279" s="92">
        <v>16500</v>
      </c>
      <c r="O279" s="93"/>
      <c r="P279" s="92">
        <v>501.6</v>
      </c>
      <c r="Q279" s="92">
        <v>473.55</v>
      </c>
      <c r="R279" s="92">
        <v>1000.15</v>
      </c>
      <c r="S279" s="92">
        <v>15499.85</v>
      </c>
      <c r="T279" s="91" t="s">
        <v>5772</v>
      </c>
      <c r="U279" s="91" t="s">
        <v>3836</v>
      </c>
      <c r="V279" s="93"/>
      <c r="X279" s="93"/>
      <c r="Y279" s="93"/>
      <c r="Z279" s="93"/>
      <c r="AA279" s="93"/>
      <c r="AB279" s="92">
        <v>25</v>
      </c>
      <c r="AD279" s="93"/>
      <c r="AF279" s="93"/>
    </row>
    <row r="280" spans="1:32">
      <c r="A280" s="91" t="s">
        <v>2476</v>
      </c>
      <c r="B280" s="91" t="s">
        <v>11</v>
      </c>
      <c r="C280" s="91" t="s">
        <v>2506</v>
      </c>
      <c r="D280" s="91" t="s">
        <v>3251</v>
      </c>
      <c r="E280" s="91" t="s">
        <v>3252</v>
      </c>
      <c r="F280" s="91" t="s">
        <v>3315</v>
      </c>
      <c r="G280" s="91" t="s">
        <v>207</v>
      </c>
      <c r="H280" s="91" t="s">
        <v>1137</v>
      </c>
      <c r="I280" s="92">
        <v>901</v>
      </c>
      <c r="J280" s="91" t="s">
        <v>10</v>
      </c>
      <c r="K280" s="91" t="s">
        <v>1685</v>
      </c>
      <c r="L280" s="91" t="s">
        <v>3837</v>
      </c>
      <c r="M280" s="91" t="s">
        <v>5771</v>
      </c>
      <c r="N280" s="92">
        <v>45000</v>
      </c>
      <c r="O280" s="92">
        <v>911.71</v>
      </c>
      <c r="P280" s="92">
        <v>1368</v>
      </c>
      <c r="Q280" s="92">
        <v>1291.5</v>
      </c>
      <c r="R280" s="92">
        <v>6673.66</v>
      </c>
      <c r="S280" s="92">
        <v>38326.339999999997</v>
      </c>
      <c r="T280" s="91" t="s">
        <v>5772</v>
      </c>
      <c r="U280" s="91" t="s">
        <v>3838</v>
      </c>
      <c r="V280" s="93"/>
      <c r="X280" s="92">
        <v>1500</v>
      </c>
      <c r="Y280" s="93"/>
      <c r="Z280" s="93"/>
      <c r="AA280" s="93"/>
      <c r="AB280" s="92">
        <v>25</v>
      </c>
      <c r="AD280" s="93"/>
      <c r="AF280" s="105">
        <v>1577.45</v>
      </c>
    </row>
    <row r="281" spans="1:32">
      <c r="A281" s="91" t="s">
        <v>2476</v>
      </c>
      <c r="B281" s="91" t="s">
        <v>11</v>
      </c>
      <c r="C281" s="91" t="s">
        <v>2506</v>
      </c>
      <c r="D281" s="91" t="s">
        <v>3251</v>
      </c>
      <c r="E281" s="91" t="s">
        <v>3252</v>
      </c>
      <c r="F281" s="91" t="s">
        <v>3266</v>
      </c>
      <c r="G281" s="91" t="s">
        <v>2494</v>
      </c>
      <c r="H281" s="91" t="s">
        <v>2482</v>
      </c>
      <c r="I281" s="92">
        <v>124</v>
      </c>
      <c r="J281" s="91" t="s">
        <v>42</v>
      </c>
      <c r="K281" s="91" t="s">
        <v>765</v>
      </c>
      <c r="L281" s="91" t="s">
        <v>3839</v>
      </c>
      <c r="M281" s="91" t="s">
        <v>5771</v>
      </c>
      <c r="N281" s="92">
        <v>10000</v>
      </c>
      <c r="O281" s="93"/>
      <c r="P281" s="92">
        <v>304</v>
      </c>
      <c r="Q281" s="92">
        <v>287</v>
      </c>
      <c r="R281" s="92">
        <v>616</v>
      </c>
      <c r="S281" s="92">
        <v>9384</v>
      </c>
      <c r="T281" s="91" t="s">
        <v>5772</v>
      </c>
      <c r="U281" s="91" t="s">
        <v>3840</v>
      </c>
      <c r="V281" s="93"/>
      <c r="X281" s="93"/>
      <c r="Y281" s="93"/>
      <c r="Z281" s="93"/>
      <c r="AA281" s="93"/>
      <c r="AB281" s="92">
        <v>25</v>
      </c>
      <c r="AD281" s="93"/>
      <c r="AF281" s="93"/>
    </row>
    <row r="282" spans="1:32">
      <c r="A282" s="91" t="s">
        <v>2476</v>
      </c>
      <c r="B282" s="91" t="s">
        <v>11</v>
      </c>
      <c r="C282" s="91" t="s">
        <v>2506</v>
      </c>
      <c r="D282" s="91" t="s">
        <v>3251</v>
      </c>
      <c r="E282" s="91" t="s">
        <v>3252</v>
      </c>
      <c r="F282" s="91" t="s">
        <v>3279</v>
      </c>
      <c r="G282" s="91" t="s">
        <v>833</v>
      </c>
      <c r="H282" s="91" t="s">
        <v>1138</v>
      </c>
      <c r="I282" s="92">
        <v>970</v>
      </c>
      <c r="J282" s="91" t="s">
        <v>834</v>
      </c>
      <c r="K282" s="91" t="s">
        <v>809</v>
      </c>
      <c r="L282" s="91" t="s">
        <v>3841</v>
      </c>
      <c r="M282" s="91" t="s">
        <v>5771</v>
      </c>
      <c r="N282" s="92">
        <v>150000</v>
      </c>
      <c r="O282" s="92">
        <v>23866.59</v>
      </c>
      <c r="P282" s="92">
        <v>4560</v>
      </c>
      <c r="Q282" s="92">
        <v>4305</v>
      </c>
      <c r="R282" s="92">
        <v>32806.589999999997</v>
      </c>
      <c r="S282" s="92">
        <v>117193.41</v>
      </c>
      <c r="T282" s="91" t="s">
        <v>5772</v>
      </c>
      <c r="U282" s="91" t="s">
        <v>3842</v>
      </c>
      <c r="V282" s="93"/>
      <c r="X282" s="93"/>
      <c r="Y282" s="93"/>
      <c r="Z282" s="93"/>
      <c r="AA282" s="92">
        <v>50</v>
      </c>
      <c r="AB282" s="92">
        <v>25</v>
      </c>
      <c r="AD282" s="93"/>
      <c r="AF282" s="93"/>
    </row>
    <row r="283" spans="1:32">
      <c r="A283" s="91" t="s">
        <v>2476</v>
      </c>
      <c r="B283" s="91" t="s">
        <v>11</v>
      </c>
      <c r="C283" s="91" t="s">
        <v>2506</v>
      </c>
      <c r="D283" s="91" t="s">
        <v>3251</v>
      </c>
      <c r="E283" s="91" t="s">
        <v>3252</v>
      </c>
      <c r="F283" s="91" t="s">
        <v>3266</v>
      </c>
      <c r="G283" s="91" t="s">
        <v>5795</v>
      </c>
      <c r="H283" s="91" t="s">
        <v>5796</v>
      </c>
      <c r="I283" s="92">
        <v>592</v>
      </c>
      <c r="J283" s="91" t="s">
        <v>395</v>
      </c>
      <c r="K283" s="91" t="s">
        <v>261</v>
      </c>
      <c r="L283" s="91" t="s">
        <v>5797</v>
      </c>
      <c r="M283" s="91" t="s">
        <v>5771</v>
      </c>
      <c r="N283" s="92">
        <v>22000</v>
      </c>
      <c r="O283" s="93"/>
      <c r="P283" s="92">
        <v>668.8</v>
      </c>
      <c r="Q283" s="92">
        <v>631.4</v>
      </c>
      <c r="R283" s="92">
        <v>1325.2</v>
      </c>
      <c r="S283" s="92">
        <v>20674.8</v>
      </c>
      <c r="T283" s="91" t="s">
        <v>5772</v>
      </c>
      <c r="U283" s="91" t="s">
        <v>5798</v>
      </c>
      <c r="V283" s="93"/>
      <c r="X283" s="93"/>
      <c r="Y283" s="93"/>
      <c r="Z283" s="93"/>
      <c r="AA283" s="93"/>
      <c r="AB283" s="92">
        <v>25</v>
      </c>
      <c r="AD283" s="93"/>
      <c r="AF283" s="93"/>
    </row>
    <row r="284" spans="1:32">
      <c r="A284" s="91" t="s">
        <v>2476</v>
      </c>
      <c r="B284" s="91" t="s">
        <v>11</v>
      </c>
      <c r="C284" s="91" t="s">
        <v>2506</v>
      </c>
      <c r="D284" s="91" t="s">
        <v>3251</v>
      </c>
      <c r="E284" s="91" t="s">
        <v>3252</v>
      </c>
      <c r="F284" s="91" t="s">
        <v>3261</v>
      </c>
      <c r="G284" s="91" t="s">
        <v>2751</v>
      </c>
      <c r="H284" s="91" t="s">
        <v>2752</v>
      </c>
      <c r="I284" s="92">
        <v>72</v>
      </c>
      <c r="J284" s="91" t="s">
        <v>889</v>
      </c>
      <c r="K284" s="91" t="s">
        <v>765</v>
      </c>
      <c r="L284" s="91" t="s">
        <v>3843</v>
      </c>
      <c r="M284" s="91" t="s">
        <v>5771</v>
      </c>
      <c r="N284" s="92">
        <v>55000</v>
      </c>
      <c r="O284" s="93"/>
      <c r="P284" s="92">
        <v>1672</v>
      </c>
      <c r="Q284" s="92">
        <v>1578.5</v>
      </c>
      <c r="R284" s="92">
        <v>3275.5</v>
      </c>
      <c r="S284" s="92">
        <v>51724.5</v>
      </c>
      <c r="T284" s="91" t="s">
        <v>5772</v>
      </c>
      <c r="U284" s="91" t="s">
        <v>3844</v>
      </c>
      <c r="V284" s="93"/>
      <c r="X284" s="93"/>
      <c r="Y284" s="93"/>
      <c r="Z284" s="93"/>
      <c r="AA284" s="93"/>
      <c r="AB284" s="92">
        <v>25</v>
      </c>
      <c r="AD284" s="93"/>
      <c r="AF284" s="93"/>
    </row>
    <row r="285" spans="1:32">
      <c r="A285" s="91" t="s">
        <v>2476</v>
      </c>
      <c r="B285" s="91" t="s">
        <v>11</v>
      </c>
      <c r="C285" s="91" t="s">
        <v>2506</v>
      </c>
      <c r="D285" s="91" t="s">
        <v>3251</v>
      </c>
      <c r="E285" s="91" t="s">
        <v>3252</v>
      </c>
      <c r="F285" s="91" t="s">
        <v>3273</v>
      </c>
      <c r="G285" s="91" t="s">
        <v>578</v>
      </c>
      <c r="H285" s="91" t="s">
        <v>1881</v>
      </c>
      <c r="I285" s="92">
        <v>9</v>
      </c>
      <c r="J285" s="91" t="s">
        <v>8</v>
      </c>
      <c r="K285" s="91" t="s">
        <v>566</v>
      </c>
      <c r="L285" s="91" t="s">
        <v>3845</v>
      </c>
      <c r="M285" s="91" t="s">
        <v>5771</v>
      </c>
      <c r="N285" s="92">
        <v>20000</v>
      </c>
      <c r="O285" s="93"/>
      <c r="P285" s="92">
        <v>608</v>
      </c>
      <c r="Q285" s="92">
        <v>574</v>
      </c>
      <c r="R285" s="92">
        <v>4213</v>
      </c>
      <c r="S285" s="92">
        <v>15787</v>
      </c>
      <c r="T285" s="91" t="s">
        <v>5772</v>
      </c>
      <c r="U285" s="91" t="s">
        <v>3846</v>
      </c>
      <c r="V285" s="93"/>
      <c r="X285" s="92">
        <v>300</v>
      </c>
      <c r="Y285" s="92">
        <v>2656</v>
      </c>
      <c r="Z285" s="93"/>
      <c r="AA285" s="92">
        <v>50</v>
      </c>
      <c r="AB285" s="92">
        <v>25</v>
      </c>
      <c r="AD285" s="93"/>
      <c r="AF285" s="93"/>
    </row>
    <row r="286" spans="1:32">
      <c r="A286" s="91" t="s">
        <v>2476</v>
      </c>
      <c r="B286" s="91" t="s">
        <v>11</v>
      </c>
      <c r="C286" s="91" t="s">
        <v>2506</v>
      </c>
      <c r="D286" s="91" t="s">
        <v>3251</v>
      </c>
      <c r="E286" s="91" t="s">
        <v>3252</v>
      </c>
      <c r="F286" s="91" t="s">
        <v>3315</v>
      </c>
      <c r="G286" s="91" t="s">
        <v>835</v>
      </c>
      <c r="H286" s="91" t="s">
        <v>1882</v>
      </c>
      <c r="I286" s="92">
        <v>947</v>
      </c>
      <c r="J286" s="91" t="s">
        <v>836</v>
      </c>
      <c r="K286" s="91" t="s">
        <v>809</v>
      </c>
      <c r="L286" s="91" t="s">
        <v>3847</v>
      </c>
      <c r="M286" s="91" t="s">
        <v>5771</v>
      </c>
      <c r="N286" s="92">
        <v>100000</v>
      </c>
      <c r="O286" s="92">
        <v>11710.97</v>
      </c>
      <c r="P286" s="92">
        <v>3040</v>
      </c>
      <c r="Q286" s="92">
        <v>2870</v>
      </c>
      <c r="R286" s="92">
        <v>19323.419999999998</v>
      </c>
      <c r="S286" s="92">
        <v>80676.58</v>
      </c>
      <c r="T286" s="91" t="s">
        <v>5772</v>
      </c>
      <c r="U286" s="91" t="s">
        <v>3848</v>
      </c>
      <c r="V286" s="93"/>
      <c r="X286" s="93"/>
      <c r="Y286" s="93"/>
      <c r="Z286" s="93"/>
      <c r="AA286" s="92">
        <v>100</v>
      </c>
      <c r="AB286" s="92">
        <v>25</v>
      </c>
      <c r="AD286" s="93"/>
      <c r="AF286" s="105">
        <v>1577.45</v>
      </c>
    </row>
    <row r="287" spans="1:32">
      <c r="A287" s="91" t="s">
        <v>2476</v>
      </c>
      <c r="B287" s="91" t="s">
        <v>11</v>
      </c>
      <c r="C287" s="91" t="s">
        <v>2506</v>
      </c>
      <c r="D287" s="91" t="s">
        <v>3251</v>
      </c>
      <c r="E287" s="91" t="s">
        <v>3252</v>
      </c>
      <c r="F287" s="91" t="s">
        <v>3266</v>
      </c>
      <c r="G287" s="91" t="s">
        <v>5799</v>
      </c>
      <c r="H287" s="91" t="s">
        <v>5800</v>
      </c>
      <c r="I287" s="92">
        <v>77</v>
      </c>
      <c r="J287" s="91" t="s">
        <v>2629</v>
      </c>
      <c r="K287" s="91" t="s">
        <v>261</v>
      </c>
      <c r="L287" s="91" t="s">
        <v>5801</v>
      </c>
      <c r="M287" s="91" t="s">
        <v>5771</v>
      </c>
      <c r="N287" s="92">
        <v>30000</v>
      </c>
      <c r="O287" s="93"/>
      <c r="P287" s="92">
        <v>912</v>
      </c>
      <c r="Q287" s="92">
        <v>861</v>
      </c>
      <c r="R287" s="92">
        <v>1798</v>
      </c>
      <c r="S287" s="92">
        <v>28202</v>
      </c>
      <c r="T287" s="91" t="s">
        <v>5772</v>
      </c>
      <c r="U287" s="91" t="s">
        <v>5802</v>
      </c>
      <c r="V287" s="93"/>
      <c r="X287" s="93"/>
      <c r="Y287" s="93"/>
      <c r="Z287" s="93"/>
      <c r="AA287" s="93"/>
      <c r="AB287" s="92">
        <v>25</v>
      </c>
      <c r="AD287" s="93"/>
      <c r="AF287" s="93"/>
    </row>
    <row r="288" spans="1:32">
      <c r="A288" s="91" t="s">
        <v>2476</v>
      </c>
      <c r="B288" s="91" t="s">
        <v>11</v>
      </c>
      <c r="C288" s="91" t="s">
        <v>2506</v>
      </c>
      <c r="D288" s="91" t="s">
        <v>3251</v>
      </c>
      <c r="E288" s="91" t="s">
        <v>3252</v>
      </c>
      <c r="F288" s="91" t="s">
        <v>3288</v>
      </c>
      <c r="G288" s="91" t="s">
        <v>202</v>
      </c>
      <c r="H288" s="91" t="s">
        <v>1883</v>
      </c>
      <c r="I288" s="92">
        <v>20</v>
      </c>
      <c r="J288" s="91" t="s">
        <v>27</v>
      </c>
      <c r="K288" s="91" t="s">
        <v>930</v>
      </c>
      <c r="L288" s="91" t="s">
        <v>3849</v>
      </c>
      <c r="M288" s="91" t="s">
        <v>5771</v>
      </c>
      <c r="N288" s="92">
        <v>22000</v>
      </c>
      <c r="O288" s="93"/>
      <c r="P288" s="92">
        <v>668.8</v>
      </c>
      <c r="Q288" s="92">
        <v>631.4</v>
      </c>
      <c r="R288" s="92">
        <v>8784.7000000000007</v>
      </c>
      <c r="S288" s="92">
        <v>13215.3</v>
      </c>
      <c r="T288" s="91" t="s">
        <v>5772</v>
      </c>
      <c r="U288" s="91" t="s">
        <v>3850</v>
      </c>
      <c r="V288" s="93"/>
      <c r="X288" s="93"/>
      <c r="Y288" s="92">
        <v>7459.5</v>
      </c>
      <c r="Z288" s="93"/>
      <c r="AA288" s="93"/>
      <c r="AB288" s="92">
        <v>25</v>
      </c>
      <c r="AD288" s="93"/>
      <c r="AF288" s="93"/>
    </row>
    <row r="289" spans="1:32">
      <c r="A289" s="91" t="s">
        <v>2476</v>
      </c>
      <c r="B289" s="91" t="s">
        <v>11</v>
      </c>
      <c r="C289" s="91" t="s">
        <v>2506</v>
      </c>
      <c r="D289" s="91" t="s">
        <v>3251</v>
      </c>
      <c r="E289" s="91" t="s">
        <v>3252</v>
      </c>
      <c r="F289" s="91" t="s">
        <v>3288</v>
      </c>
      <c r="G289" s="91" t="s">
        <v>589</v>
      </c>
      <c r="H289" s="91" t="s">
        <v>1884</v>
      </c>
      <c r="I289" s="92">
        <v>67</v>
      </c>
      <c r="J289" s="91" t="s">
        <v>132</v>
      </c>
      <c r="K289" s="91" t="s">
        <v>581</v>
      </c>
      <c r="L289" s="91" t="s">
        <v>3851</v>
      </c>
      <c r="M289" s="91" t="s">
        <v>5771</v>
      </c>
      <c r="N289" s="92">
        <v>30000</v>
      </c>
      <c r="O289" s="93"/>
      <c r="P289" s="92">
        <v>912</v>
      </c>
      <c r="Q289" s="92">
        <v>861</v>
      </c>
      <c r="R289" s="92">
        <v>21633.06</v>
      </c>
      <c r="S289" s="92">
        <v>8366.94</v>
      </c>
      <c r="T289" s="91" t="s">
        <v>5772</v>
      </c>
      <c r="U289" s="91" t="s">
        <v>3852</v>
      </c>
      <c r="V289" s="93"/>
      <c r="X289" s="93"/>
      <c r="Y289" s="92">
        <v>19835.060000000001</v>
      </c>
      <c r="Z289" s="93"/>
      <c r="AA289" s="93"/>
      <c r="AB289" s="92">
        <v>25</v>
      </c>
      <c r="AD289" s="93"/>
      <c r="AF289" s="93"/>
    </row>
    <row r="290" spans="1:32">
      <c r="A290" s="91" t="s">
        <v>2476</v>
      </c>
      <c r="B290" s="91" t="s">
        <v>11</v>
      </c>
      <c r="C290" s="91" t="s">
        <v>2506</v>
      </c>
      <c r="D290" s="91" t="s">
        <v>3251</v>
      </c>
      <c r="E290" s="91" t="s">
        <v>3252</v>
      </c>
      <c r="F290" s="91" t="s">
        <v>3266</v>
      </c>
      <c r="G290" s="91" t="s">
        <v>1677</v>
      </c>
      <c r="H290" s="91" t="s">
        <v>1885</v>
      </c>
      <c r="I290" s="92">
        <v>10</v>
      </c>
      <c r="J290" s="91" t="s">
        <v>286</v>
      </c>
      <c r="K290" s="91" t="s">
        <v>765</v>
      </c>
      <c r="L290" s="91" t="s">
        <v>3853</v>
      </c>
      <c r="M290" s="91" t="s">
        <v>5771</v>
      </c>
      <c r="N290" s="92">
        <v>45000</v>
      </c>
      <c r="O290" s="93"/>
      <c r="P290" s="92">
        <v>1368</v>
      </c>
      <c r="Q290" s="92">
        <v>1291.5</v>
      </c>
      <c r="R290" s="92">
        <v>4230.5</v>
      </c>
      <c r="S290" s="92">
        <v>40769.5</v>
      </c>
      <c r="T290" s="91" t="s">
        <v>5772</v>
      </c>
      <c r="U290" s="91" t="s">
        <v>3854</v>
      </c>
      <c r="V290" s="93"/>
      <c r="X290" s="93"/>
      <c r="Y290" s="92">
        <v>1546</v>
      </c>
      <c r="Z290" s="93"/>
      <c r="AA290" s="93"/>
      <c r="AB290" s="92">
        <v>25</v>
      </c>
      <c r="AD290" s="93"/>
      <c r="AF290" s="93"/>
    </row>
    <row r="291" spans="1:32">
      <c r="A291" s="91" t="s">
        <v>2476</v>
      </c>
      <c r="B291" s="91" t="s">
        <v>11</v>
      </c>
      <c r="C291" s="91" t="s">
        <v>2506</v>
      </c>
      <c r="D291" s="91" t="s">
        <v>3251</v>
      </c>
      <c r="E291" s="91" t="s">
        <v>3252</v>
      </c>
      <c r="F291" s="91" t="s">
        <v>3258</v>
      </c>
      <c r="G291" s="91" t="s">
        <v>1041</v>
      </c>
      <c r="H291" s="91" t="s">
        <v>1886</v>
      </c>
      <c r="I291" s="92">
        <v>309</v>
      </c>
      <c r="J291" s="91" t="s">
        <v>317</v>
      </c>
      <c r="K291" s="91" t="s">
        <v>312</v>
      </c>
      <c r="L291" s="91" t="s">
        <v>3855</v>
      </c>
      <c r="M291" s="91" t="s">
        <v>5771</v>
      </c>
      <c r="N291" s="92">
        <v>60000</v>
      </c>
      <c r="O291" s="92">
        <v>1937.39</v>
      </c>
      <c r="P291" s="92">
        <v>1824</v>
      </c>
      <c r="Q291" s="92">
        <v>1722</v>
      </c>
      <c r="R291" s="92">
        <v>5508.39</v>
      </c>
      <c r="S291" s="92">
        <v>54491.61</v>
      </c>
      <c r="T291" s="91" t="s">
        <v>5772</v>
      </c>
      <c r="U291" s="91" t="s">
        <v>3856</v>
      </c>
      <c r="V291" s="93"/>
      <c r="X291" s="93"/>
      <c r="Y291" s="93"/>
      <c r="Z291" s="93"/>
      <c r="AA291" s="93"/>
      <c r="AB291" s="92">
        <v>25</v>
      </c>
      <c r="AD291" s="93"/>
      <c r="AF291" s="93"/>
    </row>
    <row r="292" spans="1:32">
      <c r="A292" s="91" t="s">
        <v>2476</v>
      </c>
      <c r="B292" s="91" t="s">
        <v>11</v>
      </c>
      <c r="C292" s="91" t="s">
        <v>2506</v>
      </c>
      <c r="D292" s="91" t="s">
        <v>3251</v>
      </c>
      <c r="E292" s="91" t="s">
        <v>3252</v>
      </c>
      <c r="F292" s="91" t="s">
        <v>3261</v>
      </c>
      <c r="G292" s="91" t="s">
        <v>837</v>
      </c>
      <c r="H292" s="91" t="s">
        <v>1140</v>
      </c>
      <c r="I292" s="92">
        <v>997</v>
      </c>
      <c r="J292" s="91" t="s">
        <v>838</v>
      </c>
      <c r="K292" s="91" t="s">
        <v>809</v>
      </c>
      <c r="L292" s="91" t="s">
        <v>3857</v>
      </c>
      <c r="M292" s="91" t="s">
        <v>5771</v>
      </c>
      <c r="N292" s="92">
        <v>45000</v>
      </c>
      <c r="O292" s="93"/>
      <c r="P292" s="92">
        <v>1368</v>
      </c>
      <c r="Q292" s="92">
        <v>1291.5</v>
      </c>
      <c r="R292" s="92">
        <v>24559.17</v>
      </c>
      <c r="S292" s="92">
        <v>20440.830000000002</v>
      </c>
      <c r="T292" s="91" t="s">
        <v>5772</v>
      </c>
      <c r="U292" s="91" t="s">
        <v>3858</v>
      </c>
      <c r="V292" s="93"/>
      <c r="X292" s="93"/>
      <c r="Y292" s="92">
        <v>21774.67</v>
      </c>
      <c r="Z292" s="93"/>
      <c r="AA292" s="92">
        <v>100</v>
      </c>
      <c r="AB292" s="92">
        <v>25</v>
      </c>
      <c r="AD292" s="93"/>
      <c r="AF292" s="93"/>
    </row>
    <row r="293" spans="1:32">
      <c r="A293" s="91" t="s">
        <v>2476</v>
      </c>
      <c r="B293" s="91" t="s">
        <v>11</v>
      </c>
      <c r="C293" s="91" t="s">
        <v>2506</v>
      </c>
      <c r="D293" s="91" t="s">
        <v>3251</v>
      </c>
      <c r="E293" s="91" t="s">
        <v>3252</v>
      </c>
      <c r="F293" s="91" t="s">
        <v>3315</v>
      </c>
      <c r="G293" s="91" t="s">
        <v>793</v>
      </c>
      <c r="H293" s="91" t="s">
        <v>1887</v>
      </c>
      <c r="I293" s="92">
        <v>72</v>
      </c>
      <c r="J293" s="91" t="s">
        <v>59</v>
      </c>
      <c r="K293" s="91" t="s">
        <v>765</v>
      </c>
      <c r="L293" s="91" t="s">
        <v>3859</v>
      </c>
      <c r="M293" s="91" t="s">
        <v>5771</v>
      </c>
      <c r="N293" s="92">
        <v>75000</v>
      </c>
      <c r="O293" s="92">
        <v>6309.38</v>
      </c>
      <c r="P293" s="92">
        <v>2280</v>
      </c>
      <c r="Q293" s="92">
        <v>2152.5</v>
      </c>
      <c r="R293" s="92">
        <v>10766.88</v>
      </c>
      <c r="S293" s="92">
        <v>64233.120000000003</v>
      </c>
      <c r="T293" s="91" t="s">
        <v>5772</v>
      </c>
      <c r="U293" s="91" t="s">
        <v>3860</v>
      </c>
      <c r="V293" s="93"/>
      <c r="X293" s="93"/>
      <c r="Y293" s="93"/>
      <c r="Z293" s="93"/>
      <c r="AA293" s="93"/>
      <c r="AB293" s="92">
        <v>25</v>
      </c>
      <c r="AD293" s="93"/>
      <c r="AF293" s="93"/>
    </row>
    <row r="294" spans="1:32">
      <c r="A294" s="91" t="s">
        <v>2476</v>
      </c>
      <c r="B294" s="91" t="s">
        <v>11</v>
      </c>
      <c r="C294" s="91" t="s">
        <v>2506</v>
      </c>
      <c r="D294" s="91" t="s">
        <v>3251</v>
      </c>
      <c r="E294" s="91" t="s">
        <v>3252</v>
      </c>
      <c r="F294" s="91" t="s">
        <v>3279</v>
      </c>
      <c r="G294" s="91" t="s">
        <v>658</v>
      </c>
      <c r="H294" s="91" t="s">
        <v>1141</v>
      </c>
      <c r="I294" s="92">
        <v>12</v>
      </c>
      <c r="J294" s="91" t="s">
        <v>30</v>
      </c>
      <c r="K294" s="91" t="s">
        <v>930</v>
      </c>
      <c r="L294" s="91" t="s">
        <v>3861</v>
      </c>
      <c r="M294" s="91" t="s">
        <v>5771</v>
      </c>
      <c r="N294" s="92">
        <v>40000</v>
      </c>
      <c r="O294" s="93"/>
      <c r="P294" s="92">
        <v>1216</v>
      </c>
      <c r="Q294" s="92">
        <v>1148</v>
      </c>
      <c r="R294" s="92">
        <v>18170.560000000001</v>
      </c>
      <c r="S294" s="92">
        <v>21829.439999999999</v>
      </c>
      <c r="T294" s="91" t="s">
        <v>5772</v>
      </c>
      <c r="U294" s="91" t="s">
        <v>3862</v>
      </c>
      <c r="V294" s="93"/>
      <c r="X294" s="92">
        <v>300</v>
      </c>
      <c r="Y294" s="92">
        <v>15431.56</v>
      </c>
      <c r="Z294" s="93"/>
      <c r="AA294" s="92">
        <v>50</v>
      </c>
      <c r="AB294" s="92">
        <v>25</v>
      </c>
      <c r="AD294" s="93"/>
      <c r="AF294" s="93"/>
    </row>
    <row r="295" spans="1:32">
      <c r="A295" s="91" t="s">
        <v>2476</v>
      </c>
      <c r="B295" s="91" t="s">
        <v>11</v>
      </c>
      <c r="C295" s="91" t="s">
        <v>2506</v>
      </c>
      <c r="D295" s="91" t="s">
        <v>3251</v>
      </c>
      <c r="E295" s="91" t="s">
        <v>3252</v>
      </c>
      <c r="F295" s="91" t="s">
        <v>3288</v>
      </c>
      <c r="G295" s="91" t="s">
        <v>1000</v>
      </c>
      <c r="H295" s="91" t="s">
        <v>1888</v>
      </c>
      <c r="I295" s="92">
        <v>25</v>
      </c>
      <c r="J295" s="91" t="s">
        <v>637</v>
      </c>
      <c r="K295" s="91" t="s">
        <v>930</v>
      </c>
      <c r="L295" s="91" t="s">
        <v>3863</v>
      </c>
      <c r="M295" s="91" t="s">
        <v>5771</v>
      </c>
      <c r="N295" s="92">
        <v>90000</v>
      </c>
      <c r="O295" s="92">
        <v>9753.1200000000008</v>
      </c>
      <c r="P295" s="92">
        <v>2736</v>
      </c>
      <c r="Q295" s="92">
        <v>2583</v>
      </c>
      <c r="R295" s="92">
        <v>15097.12</v>
      </c>
      <c r="S295" s="92">
        <v>74902.880000000005</v>
      </c>
      <c r="T295" s="91" t="s">
        <v>5772</v>
      </c>
      <c r="U295" s="91" t="s">
        <v>3864</v>
      </c>
      <c r="V295" s="93"/>
      <c r="X295" s="93"/>
      <c r="Y295" s="93"/>
      <c r="Z295" s="93"/>
      <c r="AA295" s="93"/>
      <c r="AB295" s="92">
        <v>25</v>
      </c>
      <c r="AD295" s="93"/>
      <c r="AF295" s="93"/>
    </row>
    <row r="296" spans="1:32">
      <c r="A296" s="91" t="s">
        <v>2476</v>
      </c>
      <c r="B296" s="91" t="s">
        <v>11</v>
      </c>
      <c r="C296" s="91" t="s">
        <v>2506</v>
      </c>
      <c r="D296" s="91" t="s">
        <v>3251</v>
      </c>
      <c r="E296" s="91" t="s">
        <v>3252</v>
      </c>
      <c r="F296" s="91" t="s">
        <v>3273</v>
      </c>
      <c r="G296" s="91" t="s">
        <v>237</v>
      </c>
      <c r="H296" s="91" t="s">
        <v>1889</v>
      </c>
      <c r="I296" s="92">
        <v>24</v>
      </c>
      <c r="J296" s="91" t="s">
        <v>238</v>
      </c>
      <c r="K296" s="91" t="s">
        <v>234</v>
      </c>
      <c r="L296" s="91" t="s">
        <v>3865</v>
      </c>
      <c r="M296" s="91" t="s">
        <v>5771</v>
      </c>
      <c r="N296" s="92">
        <v>55000</v>
      </c>
      <c r="O296" s="92">
        <v>681.89</v>
      </c>
      <c r="P296" s="92">
        <v>1672</v>
      </c>
      <c r="Q296" s="92">
        <v>1578.5</v>
      </c>
      <c r="R296" s="92">
        <v>3957.39</v>
      </c>
      <c r="S296" s="92">
        <v>51042.61</v>
      </c>
      <c r="T296" s="91" t="s">
        <v>5772</v>
      </c>
      <c r="U296" s="91" t="s">
        <v>3866</v>
      </c>
      <c r="V296" s="93"/>
      <c r="X296" s="93"/>
      <c r="Y296" s="93"/>
      <c r="Z296" s="93"/>
      <c r="AA296" s="93"/>
      <c r="AB296" s="92">
        <v>25</v>
      </c>
      <c r="AD296" s="93"/>
      <c r="AF296" s="93"/>
    </row>
    <row r="297" spans="1:32">
      <c r="A297" s="91" t="s">
        <v>2476</v>
      </c>
      <c r="B297" s="91" t="s">
        <v>11</v>
      </c>
      <c r="C297" s="91" t="s">
        <v>2506</v>
      </c>
      <c r="D297" s="91" t="s">
        <v>3251</v>
      </c>
      <c r="E297" s="91" t="s">
        <v>3252</v>
      </c>
      <c r="F297" s="91" t="s">
        <v>3266</v>
      </c>
      <c r="G297" s="91" t="s">
        <v>2753</v>
      </c>
      <c r="H297" s="91" t="s">
        <v>2754</v>
      </c>
      <c r="I297" s="92">
        <v>58</v>
      </c>
      <c r="J297" s="91" t="s">
        <v>32</v>
      </c>
      <c r="K297" s="91" t="s">
        <v>930</v>
      </c>
      <c r="L297" s="91" t="s">
        <v>3867</v>
      </c>
      <c r="M297" s="91" t="s">
        <v>5771</v>
      </c>
      <c r="N297" s="92">
        <v>80000</v>
      </c>
      <c r="O297" s="92">
        <v>7006.51</v>
      </c>
      <c r="P297" s="92">
        <v>2432</v>
      </c>
      <c r="Q297" s="92">
        <v>2296</v>
      </c>
      <c r="R297" s="92">
        <v>13336.96</v>
      </c>
      <c r="S297" s="92">
        <v>66663.039999999994</v>
      </c>
      <c r="T297" s="91" t="s">
        <v>5772</v>
      </c>
      <c r="U297" s="91" t="s">
        <v>3868</v>
      </c>
      <c r="V297" s="93"/>
      <c r="X297" s="93"/>
      <c r="Y297" s="93"/>
      <c r="Z297" s="93"/>
      <c r="AA297" s="93"/>
      <c r="AB297" s="92">
        <v>25</v>
      </c>
      <c r="AD297" s="93"/>
      <c r="AF297" s="105">
        <v>1577.45</v>
      </c>
    </row>
    <row r="298" spans="1:32">
      <c r="A298" s="91" t="s">
        <v>2476</v>
      </c>
      <c r="B298" s="91" t="s">
        <v>11</v>
      </c>
      <c r="C298" s="91" t="s">
        <v>2506</v>
      </c>
      <c r="D298" s="91" t="s">
        <v>3251</v>
      </c>
      <c r="E298" s="91" t="s">
        <v>3252</v>
      </c>
      <c r="F298" s="91" t="s">
        <v>3258</v>
      </c>
      <c r="G298" s="91" t="s">
        <v>1693</v>
      </c>
      <c r="H298" s="91" t="s">
        <v>1890</v>
      </c>
      <c r="I298" s="92">
        <v>165</v>
      </c>
      <c r="J298" s="91" t="s">
        <v>55</v>
      </c>
      <c r="K298" s="91" t="s">
        <v>765</v>
      </c>
      <c r="L298" s="91" t="s">
        <v>3869</v>
      </c>
      <c r="M298" s="91" t="s">
        <v>5771</v>
      </c>
      <c r="N298" s="92">
        <v>25000</v>
      </c>
      <c r="O298" s="93"/>
      <c r="P298" s="92">
        <v>760</v>
      </c>
      <c r="Q298" s="92">
        <v>717.5</v>
      </c>
      <c r="R298" s="92">
        <v>1502.5</v>
      </c>
      <c r="S298" s="92">
        <v>23497.5</v>
      </c>
      <c r="T298" s="91" t="s">
        <v>5772</v>
      </c>
      <c r="U298" s="91" t="s">
        <v>3870</v>
      </c>
      <c r="V298" s="93"/>
      <c r="X298" s="93"/>
      <c r="Y298" s="93"/>
      <c r="Z298" s="93"/>
      <c r="AA298" s="93"/>
      <c r="AB298" s="92">
        <v>25</v>
      </c>
      <c r="AD298" s="93"/>
      <c r="AF298" s="93"/>
    </row>
    <row r="299" spans="1:32">
      <c r="A299" s="91" t="s">
        <v>2476</v>
      </c>
      <c r="B299" s="91" t="s">
        <v>11</v>
      </c>
      <c r="C299" s="91" t="s">
        <v>2506</v>
      </c>
      <c r="D299" s="91" t="s">
        <v>3251</v>
      </c>
      <c r="E299" s="91" t="s">
        <v>3252</v>
      </c>
      <c r="F299" s="91" t="s">
        <v>3288</v>
      </c>
      <c r="G299" s="91" t="s">
        <v>954</v>
      </c>
      <c r="H299" s="91" t="s">
        <v>1891</v>
      </c>
      <c r="I299" s="92">
        <v>58</v>
      </c>
      <c r="J299" s="91" t="s">
        <v>32</v>
      </c>
      <c r="K299" s="91" t="s">
        <v>282</v>
      </c>
      <c r="L299" s="91" t="s">
        <v>3871</v>
      </c>
      <c r="M299" s="91" t="s">
        <v>5771</v>
      </c>
      <c r="N299" s="92">
        <v>70000</v>
      </c>
      <c r="O299" s="92">
        <v>2188.2399999999998</v>
      </c>
      <c r="P299" s="92">
        <v>2128</v>
      </c>
      <c r="Q299" s="92">
        <v>2009</v>
      </c>
      <c r="R299" s="92">
        <v>6350.24</v>
      </c>
      <c r="S299" s="92">
        <v>63649.760000000002</v>
      </c>
      <c r="T299" s="91" t="s">
        <v>5772</v>
      </c>
      <c r="U299" s="91" t="s">
        <v>3872</v>
      </c>
      <c r="V299" s="93"/>
      <c r="X299" s="93"/>
      <c r="Y299" s="93"/>
      <c r="Z299" s="93"/>
      <c r="AA299" s="93"/>
      <c r="AB299" s="92">
        <v>25</v>
      </c>
      <c r="AD299" s="93"/>
      <c r="AF299" s="93"/>
    </row>
    <row r="300" spans="1:32">
      <c r="A300" s="91" t="s">
        <v>2476</v>
      </c>
      <c r="B300" s="91" t="s">
        <v>11</v>
      </c>
      <c r="C300" s="91" t="s">
        <v>2506</v>
      </c>
      <c r="D300" s="91" t="s">
        <v>3251</v>
      </c>
      <c r="E300" s="91" t="s">
        <v>3252</v>
      </c>
      <c r="F300" s="91" t="s">
        <v>3258</v>
      </c>
      <c r="G300" s="91" t="s">
        <v>1013</v>
      </c>
      <c r="H300" s="91" t="s">
        <v>1892</v>
      </c>
      <c r="I300" s="92">
        <v>901</v>
      </c>
      <c r="J300" s="91" t="s">
        <v>10</v>
      </c>
      <c r="K300" s="91" t="s">
        <v>467</v>
      </c>
      <c r="L300" s="91" t="s">
        <v>3873</v>
      </c>
      <c r="M300" s="91" t="s">
        <v>5771</v>
      </c>
      <c r="N300" s="92">
        <v>35000</v>
      </c>
      <c r="O300" s="93"/>
      <c r="P300" s="92">
        <v>1064</v>
      </c>
      <c r="Q300" s="92">
        <v>1004.5</v>
      </c>
      <c r="R300" s="92">
        <v>5289.5</v>
      </c>
      <c r="S300" s="92">
        <v>29710.5</v>
      </c>
      <c r="T300" s="91" t="s">
        <v>5772</v>
      </c>
      <c r="U300" s="91" t="s">
        <v>3874</v>
      </c>
      <c r="V300" s="93"/>
      <c r="X300" s="93"/>
      <c r="Y300" s="92">
        <v>3196</v>
      </c>
      <c r="Z300" s="93"/>
      <c r="AA300" s="93"/>
      <c r="AB300" s="92">
        <v>25</v>
      </c>
      <c r="AD300" s="93"/>
      <c r="AF300" s="93"/>
    </row>
    <row r="301" spans="1:32">
      <c r="A301" s="91" t="s">
        <v>2476</v>
      </c>
      <c r="B301" s="91" t="s">
        <v>11</v>
      </c>
      <c r="C301" s="91" t="s">
        <v>2506</v>
      </c>
      <c r="D301" s="91" t="s">
        <v>3251</v>
      </c>
      <c r="E301" s="91" t="s">
        <v>3252</v>
      </c>
      <c r="F301" s="91" t="s">
        <v>3273</v>
      </c>
      <c r="G301" s="91" t="s">
        <v>332</v>
      </c>
      <c r="H301" s="91" t="s">
        <v>1893</v>
      </c>
      <c r="I301" s="92">
        <v>25</v>
      </c>
      <c r="J301" s="91" t="s">
        <v>82</v>
      </c>
      <c r="K301" s="91" t="s">
        <v>331</v>
      </c>
      <c r="L301" s="91" t="s">
        <v>3875</v>
      </c>
      <c r="M301" s="91" t="s">
        <v>5771</v>
      </c>
      <c r="N301" s="92">
        <v>35000</v>
      </c>
      <c r="O301" s="93"/>
      <c r="P301" s="92">
        <v>1064</v>
      </c>
      <c r="Q301" s="92">
        <v>1004.5</v>
      </c>
      <c r="R301" s="92">
        <v>26795.25</v>
      </c>
      <c r="S301" s="92">
        <v>8204.75</v>
      </c>
      <c r="T301" s="91" t="s">
        <v>5772</v>
      </c>
      <c r="U301" s="91" t="s">
        <v>3876</v>
      </c>
      <c r="V301" s="93"/>
      <c r="X301" s="92">
        <v>300</v>
      </c>
      <c r="Y301" s="92">
        <v>24301.75</v>
      </c>
      <c r="Z301" s="93"/>
      <c r="AA301" s="92">
        <v>100</v>
      </c>
      <c r="AB301" s="92">
        <v>25</v>
      </c>
      <c r="AD301" s="93"/>
      <c r="AF301" s="93"/>
    </row>
    <row r="302" spans="1:32">
      <c r="A302" s="91" t="s">
        <v>2476</v>
      </c>
      <c r="B302" s="91" t="s">
        <v>11</v>
      </c>
      <c r="C302" s="91" t="s">
        <v>2506</v>
      </c>
      <c r="D302" s="91" t="s">
        <v>3251</v>
      </c>
      <c r="E302" s="91" t="s">
        <v>3252</v>
      </c>
      <c r="F302" s="91" t="s">
        <v>3258</v>
      </c>
      <c r="G302" s="91" t="s">
        <v>2588</v>
      </c>
      <c r="H302" s="91" t="s">
        <v>2604</v>
      </c>
      <c r="I302" s="92">
        <v>9</v>
      </c>
      <c r="J302" s="91" t="s">
        <v>8</v>
      </c>
      <c r="K302" s="91" t="s">
        <v>566</v>
      </c>
      <c r="L302" s="91" t="s">
        <v>3877</v>
      </c>
      <c r="M302" s="91" t="s">
        <v>5771</v>
      </c>
      <c r="N302" s="92">
        <v>17000</v>
      </c>
      <c r="O302" s="93"/>
      <c r="P302" s="92">
        <v>516.79999999999995</v>
      </c>
      <c r="Q302" s="92">
        <v>487.9</v>
      </c>
      <c r="R302" s="92">
        <v>7075.7</v>
      </c>
      <c r="S302" s="92">
        <v>9924.2999999999993</v>
      </c>
      <c r="T302" s="91" t="s">
        <v>5772</v>
      </c>
      <c r="U302" s="91" t="s">
        <v>3878</v>
      </c>
      <c r="V302" s="93"/>
      <c r="X302" s="93"/>
      <c r="Y302" s="92">
        <v>6046</v>
      </c>
      <c r="Z302" s="93"/>
      <c r="AA302" s="93"/>
      <c r="AB302" s="92">
        <v>25</v>
      </c>
      <c r="AD302" s="93"/>
      <c r="AF302" s="93"/>
    </row>
    <row r="303" spans="1:32">
      <c r="A303" s="91" t="s">
        <v>2476</v>
      </c>
      <c r="B303" s="91" t="s">
        <v>11</v>
      </c>
      <c r="C303" s="91" t="s">
        <v>2506</v>
      </c>
      <c r="D303" s="91" t="s">
        <v>3251</v>
      </c>
      <c r="E303" s="91" t="s">
        <v>3252</v>
      </c>
      <c r="F303" s="91" t="s">
        <v>3288</v>
      </c>
      <c r="G303" s="91" t="s">
        <v>794</v>
      </c>
      <c r="H303" s="91" t="s">
        <v>1894</v>
      </c>
      <c r="I303" s="92">
        <v>72</v>
      </c>
      <c r="J303" s="91" t="s">
        <v>59</v>
      </c>
      <c r="K303" s="91" t="s">
        <v>765</v>
      </c>
      <c r="L303" s="91" t="s">
        <v>3879</v>
      </c>
      <c r="M303" s="91" t="s">
        <v>5771</v>
      </c>
      <c r="N303" s="92">
        <v>31500</v>
      </c>
      <c r="O303" s="93"/>
      <c r="P303" s="92">
        <v>957.6</v>
      </c>
      <c r="Q303" s="92">
        <v>904.05</v>
      </c>
      <c r="R303" s="92">
        <v>1886.65</v>
      </c>
      <c r="S303" s="92">
        <v>29613.35</v>
      </c>
      <c r="T303" s="91" t="s">
        <v>5772</v>
      </c>
      <c r="U303" s="91" t="s">
        <v>3880</v>
      </c>
      <c r="V303" s="93"/>
      <c r="X303" s="93"/>
      <c r="Y303" s="93"/>
      <c r="Z303" s="93"/>
      <c r="AA303" s="93"/>
      <c r="AB303" s="92">
        <v>25</v>
      </c>
      <c r="AD303" s="93"/>
      <c r="AF303" s="93"/>
    </row>
    <row r="304" spans="1:32">
      <c r="A304" s="91" t="s">
        <v>2476</v>
      </c>
      <c r="B304" s="91" t="s">
        <v>11</v>
      </c>
      <c r="C304" s="91" t="s">
        <v>2506</v>
      </c>
      <c r="D304" s="91" t="s">
        <v>3251</v>
      </c>
      <c r="E304" s="91" t="s">
        <v>3252</v>
      </c>
      <c r="F304" s="91" t="s">
        <v>3253</v>
      </c>
      <c r="G304" s="91" t="s">
        <v>795</v>
      </c>
      <c r="H304" s="91" t="s">
        <v>1895</v>
      </c>
      <c r="I304" s="92">
        <v>476</v>
      </c>
      <c r="J304" s="91" t="s">
        <v>786</v>
      </c>
      <c r="K304" s="91" t="s">
        <v>765</v>
      </c>
      <c r="L304" s="91" t="s">
        <v>3881</v>
      </c>
      <c r="M304" s="91" t="s">
        <v>5771</v>
      </c>
      <c r="N304" s="92">
        <v>10000</v>
      </c>
      <c r="O304" s="93"/>
      <c r="P304" s="92">
        <v>304</v>
      </c>
      <c r="Q304" s="92">
        <v>287</v>
      </c>
      <c r="R304" s="92">
        <v>616</v>
      </c>
      <c r="S304" s="92">
        <v>9384</v>
      </c>
      <c r="T304" s="91" t="s">
        <v>5772</v>
      </c>
      <c r="U304" s="91" t="s">
        <v>3882</v>
      </c>
      <c r="V304" s="93"/>
      <c r="X304" s="93"/>
      <c r="Y304" s="93"/>
      <c r="Z304" s="93"/>
      <c r="AA304" s="93"/>
      <c r="AB304" s="92">
        <v>25</v>
      </c>
      <c r="AD304" s="93"/>
      <c r="AF304" s="93"/>
    </row>
    <row r="305" spans="1:32">
      <c r="A305" s="91" t="s">
        <v>2476</v>
      </c>
      <c r="B305" s="91" t="s">
        <v>11</v>
      </c>
      <c r="C305" s="91" t="s">
        <v>2506</v>
      </c>
      <c r="D305" s="91" t="s">
        <v>3251</v>
      </c>
      <c r="E305" s="91" t="s">
        <v>3252</v>
      </c>
      <c r="F305" s="91" t="s">
        <v>3315</v>
      </c>
      <c r="G305" s="91" t="s">
        <v>579</v>
      </c>
      <c r="H305" s="91" t="s">
        <v>1896</v>
      </c>
      <c r="I305" s="92">
        <v>11</v>
      </c>
      <c r="J305" s="91" t="s">
        <v>127</v>
      </c>
      <c r="K305" s="91" t="s">
        <v>566</v>
      </c>
      <c r="L305" s="91" t="s">
        <v>3883</v>
      </c>
      <c r="M305" s="91" t="s">
        <v>5771</v>
      </c>
      <c r="N305" s="92">
        <v>22000</v>
      </c>
      <c r="O305" s="93"/>
      <c r="P305" s="92">
        <v>668.8</v>
      </c>
      <c r="Q305" s="92">
        <v>631.4</v>
      </c>
      <c r="R305" s="92">
        <v>2371.1999999999998</v>
      </c>
      <c r="S305" s="92">
        <v>19628.8</v>
      </c>
      <c r="T305" s="91" t="s">
        <v>5772</v>
      </c>
      <c r="U305" s="91" t="s">
        <v>3884</v>
      </c>
      <c r="V305" s="93"/>
      <c r="X305" s="93"/>
      <c r="Y305" s="92">
        <v>1046</v>
      </c>
      <c r="Z305" s="93"/>
      <c r="AA305" s="93"/>
      <c r="AB305" s="92">
        <v>25</v>
      </c>
      <c r="AD305" s="93"/>
      <c r="AF305" s="93"/>
    </row>
    <row r="306" spans="1:32">
      <c r="A306" s="91" t="s">
        <v>2476</v>
      </c>
      <c r="B306" s="91" t="s">
        <v>11</v>
      </c>
      <c r="C306" s="91" t="s">
        <v>2506</v>
      </c>
      <c r="D306" s="91" t="s">
        <v>3251</v>
      </c>
      <c r="E306" s="91" t="s">
        <v>3252</v>
      </c>
      <c r="F306" s="91" t="s">
        <v>3276</v>
      </c>
      <c r="G306" s="91" t="s">
        <v>271</v>
      </c>
      <c r="H306" s="91" t="s">
        <v>1897</v>
      </c>
      <c r="I306" s="92">
        <v>63</v>
      </c>
      <c r="J306" s="91" t="s">
        <v>254</v>
      </c>
      <c r="K306" s="91" t="s">
        <v>269</v>
      </c>
      <c r="L306" s="91" t="s">
        <v>3885</v>
      </c>
      <c r="M306" s="91" t="s">
        <v>5771</v>
      </c>
      <c r="N306" s="92">
        <v>55000</v>
      </c>
      <c r="O306" s="92">
        <v>681.89</v>
      </c>
      <c r="P306" s="92">
        <v>1672</v>
      </c>
      <c r="Q306" s="92">
        <v>1578.5</v>
      </c>
      <c r="R306" s="92">
        <v>6153.39</v>
      </c>
      <c r="S306" s="92">
        <v>48846.61</v>
      </c>
      <c r="T306" s="91" t="s">
        <v>5772</v>
      </c>
      <c r="U306" s="91" t="s">
        <v>3886</v>
      </c>
      <c r="V306" s="93"/>
      <c r="X306" s="93"/>
      <c r="Y306" s="92">
        <v>2196</v>
      </c>
      <c r="Z306" s="93"/>
      <c r="AA306" s="93"/>
      <c r="AB306" s="92">
        <v>25</v>
      </c>
      <c r="AD306" s="93"/>
      <c r="AF306" s="93"/>
    </row>
    <row r="307" spans="1:32">
      <c r="A307" s="91" t="s">
        <v>2476</v>
      </c>
      <c r="B307" s="91" t="s">
        <v>11</v>
      </c>
      <c r="C307" s="91" t="s">
        <v>2506</v>
      </c>
      <c r="D307" s="91" t="s">
        <v>3251</v>
      </c>
      <c r="E307" s="91" t="s">
        <v>3252</v>
      </c>
      <c r="F307" s="91" t="s">
        <v>3261</v>
      </c>
      <c r="G307" s="91" t="s">
        <v>3887</v>
      </c>
      <c r="H307" s="91" t="s">
        <v>1898</v>
      </c>
      <c r="I307" s="92">
        <v>1133</v>
      </c>
      <c r="J307" s="91" t="s">
        <v>659</v>
      </c>
      <c r="K307" s="91" t="s">
        <v>930</v>
      </c>
      <c r="L307" s="91" t="s">
        <v>3888</v>
      </c>
      <c r="M307" s="91" t="s">
        <v>5771</v>
      </c>
      <c r="N307" s="92">
        <v>27205.34</v>
      </c>
      <c r="O307" s="93"/>
      <c r="P307" s="92">
        <v>827.04</v>
      </c>
      <c r="Q307" s="92">
        <v>780.79</v>
      </c>
      <c r="R307" s="92">
        <v>1632.83</v>
      </c>
      <c r="S307" s="92">
        <v>25572.51</v>
      </c>
      <c r="T307" s="91" t="s">
        <v>5772</v>
      </c>
      <c r="U307" s="91" t="s">
        <v>3889</v>
      </c>
      <c r="V307" s="93"/>
      <c r="X307" s="93"/>
      <c r="Y307" s="93"/>
      <c r="Z307" s="93"/>
      <c r="AA307" s="93"/>
      <c r="AB307" s="92">
        <v>25</v>
      </c>
      <c r="AD307" s="93"/>
      <c r="AF307" s="93"/>
    </row>
    <row r="308" spans="1:32">
      <c r="A308" s="91" t="s">
        <v>2476</v>
      </c>
      <c r="B308" s="91" t="s">
        <v>11</v>
      </c>
      <c r="C308" s="91" t="s">
        <v>2506</v>
      </c>
      <c r="D308" s="91" t="s">
        <v>3251</v>
      </c>
      <c r="E308" s="91" t="s">
        <v>3252</v>
      </c>
      <c r="F308" s="91" t="s">
        <v>3261</v>
      </c>
      <c r="G308" s="91" t="s">
        <v>660</v>
      </c>
      <c r="H308" s="91" t="s">
        <v>1899</v>
      </c>
      <c r="I308" s="92">
        <v>11</v>
      </c>
      <c r="J308" s="91" t="s">
        <v>127</v>
      </c>
      <c r="K308" s="91" t="s">
        <v>930</v>
      </c>
      <c r="L308" s="91" t="s">
        <v>3890</v>
      </c>
      <c r="M308" s="91" t="s">
        <v>5771</v>
      </c>
      <c r="N308" s="92">
        <v>15000</v>
      </c>
      <c r="O308" s="93"/>
      <c r="P308" s="92">
        <v>456</v>
      </c>
      <c r="Q308" s="92">
        <v>430.5</v>
      </c>
      <c r="R308" s="92">
        <v>8346.66</v>
      </c>
      <c r="S308" s="92">
        <v>6653.34</v>
      </c>
      <c r="T308" s="91" t="s">
        <v>5772</v>
      </c>
      <c r="U308" s="91" t="s">
        <v>3891</v>
      </c>
      <c r="V308" s="93"/>
      <c r="X308" s="93"/>
      <c r="Y308" s="92">
        <v>7385.16</v>
      </c>
      <c r="Z308" s="93"/>
      <c r="AA308" s="92">
        <v>50</v>
      </c>
      <c r="AB308" s="92">
        <v>25</v>
      </c>
      <c r="AD308" s="93"/>
      <c r="AF308" s="93"/>
    </row>
    <row r="309" spans="1:32">
      <c r="A309" s="91" t="s">
        <v>2476</v>
      </c>
      <c r="B309" s="91" t="s">
        <v>11</v>
      </c>
      <c r="C309" s="91" t="s">
        <v>2506</v>
      </c>
      <c r="D309" s="91" t="s">
        <v>3251</v>
      </c>
      <c r="E309" s="91" t="s">
        <v>3252</v>
      </c>
      <c r="F309" s="91" t="s">
        <v>3456</v>
      </c>
      <c r="G309" s="91" t="s">
        <v>225</v>
      </c>
      <c r="H309" s="91" t="s">
        <v>1900</v>
      </c>
      <c r="I309" s="92">
        <v>1137</v>
      </c>
      <c r="J309" s="91" t="s">
        <v>192</v>
      </c>
      <c r="K309" s="91" t="s">
        <v>930</v>
      </c>
      <c r="L309" s="91" t="s">
        <v>3892</v>
      </c>
      <c r="M309" s="91" t="s">
        <v>5771</v>
      </c>
      <c r="N309" s="92">
        <v>30000</v>
      </c>
      <c r="O309" s="93"/>
      <c r="P309" s="92">
        <v>912</v>
      </c>
      <c r="Q309" s="92">
        <v>861</v>
      </c>
      <c r="R309" s="92">
        <v>1798</v>
      </c>
      <c r="S309" s="92">
        <v>28202</v>
      </c>
      <c r="T309" s="91" t="s">
        <v>5772</v>
      </c>
      <c r="U309" s="91" t="s">
        <v>3893</v>
      </c>
      <c r="V309" s="93"/>
      <c r="X309" s="93"/>
      <c r="Y309" s="93"/>
      <c r="Z309" s="93"/>
      <c r="AA309" s="93"/>
      <c r="AB309" s="92">
        <v>25</v>
      </c>
      <c r="AD309" s="93"/>
      <c r="AF309" s="93"/>
    </row>
    <row r="310" spans="1:32">
      <c r="A310" s="91" t="s">
        <v>2476</v>
      </c>
      <c r="B310" s="91" t="s">
        <v>11</v>
      </c>
      <c r="C310" s="91" t="s">
        <v>2506</v>
      </c>
      <c r="D310" s="91" t="s">
        <v>3251</v>
      </c>
      <c r="E310" s="91" t="s">
        <v>3252</v>
      </c>
      <c r="F310" s="91" t="s">
        <v>3261</v>
      </c>
      <c r="G310" s="91" t="s">
        <v>281</v>
      </c>
      <c r="H310" s="91" t="s">
        <v>1901</v>
      </c>
      <c r="I310" s="92">
        <v>138</v>
      </c>
      <c r="J310" s="91" t="s">
        <v>355</v>
      </c>
      <c r="K310" s="91" t="s">
        <v>312</v>
      </c>
      <c r="L310" s="91" t="s">
        <v>3894</v>
      </c>
      <c r="M310" s="91" t="s">
        <v>5771</v>
      </c>
      <c r="N310" s="92">
        <v>27000</v>
      </c>
      <c r="O310" s="93"/>
      <c r="P310" s="92">
        <v>820.8</v>
      </c>
      <c r="Q310" s="92">
        <v>774.9</v>
      </c>
      <c r="R310" s="92">
        <v>20159.16</v>
      </c>
      <c r="S310" s="92">
        <v>6840.84</v>
      </c>
      <c r="T310" s="91" t="s">
        <v>5772</v>
      </c>
      <c r="U310" s="91" t="s">
        <v>3895</v>
      </c>
      <c r="V310" s="93"/>
      <c r="X310" s="92">
        <v>300</v>
      </c>
      <c r="Y310" s="92">
        <v>18238.46</v>
      </c>
      <c r="Z310" s="93"/>
      <c r="AA310" s="93"/>
      <c r="AB310" s="92">
        <v>25</v>
      </c>
      <c r="AD310" s="93"/>
      <c r="AF310" s="93"/>
    </row>
    <row r="311" spans="1:32">
      <c r="A311" s="91" t="s">
        <v>2476</v>
      </c>
      <c r="B311" s="91" t="s">
        <v>11</v>
      </c>
      <c r="C311" s="91" t="s">
        <v>2506</v>
      </c>
      <c r="D311" s="91" t="s">
        <v>3251</v>
      </c>
      <c r="E311" s="91" t="s">
        <v>3252</v>
      </c>
      <c r="F311" s="91" t="s">
        <v>3266</v>
      </c>
      <c r="G311" s="91" t="s">
        <v>1630</v>
      </c>
      <c r="H311" s="91" t="s">
        <v>1902</v>
      </c>
      <c r="I311" s="92">
        <v>20</v>
      </c>
      <c r="J311" s="91" t="s">
        <v>27</v>
      </c>
      <c r="K311" s="91" t="s">
        <v>765</v>
      </c>
      <c r="L311" s="91" t="s">
        <v>3896</v>
      </c>
      <c r="M311" s="91" t="s">
        <v>5771</v>
      </c>
      <c r="N311" s="92">
        <v>16500</v>
      </c>
      <c r="O311" s="93"/>
      <c r="P311" s="92">
        <v>501.6</v>
      </c>
      <c r="Q311" s="92">
        <v>473.55</v>
      </c>
      <c r="R311" s="92">
        <v>1000.15</v>
      </c>
      <c r="S311" s="92">
        <v>15499.85</v>
      </c>
      <c r="T311" s="91" t="s">
        <v>5772</v>
      </c>
      <c r="U311" s="91" t="s">
        <v>3897</v>
      </c>
      <c r="V311" s="93"/>
      <c r="X311" s="93"/>
      <c r="Y311" s="93"/>
      <c r="Z311" s="93"/>
      <c r="AA311" s="93"/>
      <c r="AB311" s="92">
        <v>25</v>
      </c>
      <c r="AD311" s="93"/>
      <c r="AF311" s="93"/>
    </row>
    <row r="312" spans="1:32">
      <c r="A312" s="91" t="s">
        <v>2476</v>
      </c>
      <c r="B312" s="91" t="s">
        <v>11</v>
      </c>
      <c r="C312" s="91" t="s">
        <v>2506</v>
      </c>
      <c r="D312" s="91" t="s">
        <v>3251</v>
      </c>
      <c r="E312" s="91" t="s">
        <v>3252</v>
      </c>
      <c r="F312" s="91" t="s">
        <v>3258</v>
      </c>
      <c r="G312" s="91" t="s">
        <v>3898</v>
      </c>
      <c r="H312" s="91" t="s">
        <v>1903</v>
      </c>
      <c r="I312" s="92">
        <v>138</v>
      </c>
      <c r="J312" s="91" t="s">
        <v>355</v>
      </c>
      <c r="K312" s="91" t="s">
        <v>846</v>
      </c>
      <c r="L312" s="91" t="s">
        <v>3899</v>
      </c>
      <c r="M312" s="91" t="s">
        <v>5771</v>
      </c>
      <c r="N312" s="92">
        <v>30000</v>
      </c>
      <c r="O312" s="93"/>
      <c r="P312" s="92">
        <v>912</v>
      </c>
      <c r="Q312" s="92">
        <v>861</v>
      </c>
      <c r="R312" s="92">
        <v>1798</v>
      </c>
      <c r="S312" s="92">
        <v>28202</v>
      </c>
      <c r="T312" s="91" t="s">
        <v>5772</v>
      </c>
      <c r="U312" s="91" t="s">
        <v>3900</v>
      </c>
      <c r="V312" s="93"/>
      <c r="X312" s="93"/>
      <c r="Y312" s="93"/>
      <c r="Z312" s="93"/>
      <c r="AA312" s="93"/>
      <c r="AB312" s="92">
        <v>25</v>
      </c>
      <c r="AD312" s="93"/>
      <c r="AF312" s="93"/>
    </row>
    <row r="313" spans="1:32">
      <c r="A313" s="91" t="s">
        <v>2476</v>
      </c>
      <c r="B313" s="91" t="s">
        <v>11</v>
      </c>
      <c r="C313" s="91" t="s">
        <v>2506</v>
      </c>
      <c r="D313" s="91" t="s">
        <v>3251</v>
      </c>
      <c r="E313" s="91" t="s">
        <v>3252</v>
      </c>
      <c r="F313" s="91" t="s">
        <v>3258</v>
      </c>
      <c r="G313" s="91" t="s">
        <v>1143</v>
      </c>
      <c r="H313" s="91" t="s">
        <v>1904</v>
      </c>
      <c r="I313" s="92">
        <v>9</v>
      </c>
      <c r="J313" s="91" t="s">
        <v>8</v>
      </c>
      <c r="K313" s="91" t="s">
        <v>809</v>
      </c>
      <c r="L313" s="91" t="s">
        <v>3901</v>
      </c>
      <c r="M313" s="91" t="s">
        <v>5771</v>
      </c>
      <c r="N313" s="92">
        <v>20000</v>
      </c>
      <c r="O313" s="93"/>
      <c r="P313" s="92">
        <v>608</v>
      </c>
      <c r="Q313" s="92">
        <v>574</v>
      </c>
      <c r="R313" s="92">
        <v>3953</v>
      </c>
      <c r="S313" s="92">
        <v>16047</v>
      </c>
      <c r="T313" s="91" t="s">
        <v>5772</v>
      </c>
      <c r="U313" s="91" t="s">
        <v>3902</v>
      </c>
      <c r="V313" s="93"/>
      <c r="X313" s="93"/>
      <c r="Y313" s="92">
        <v>2746</v>
      </c>
      <c r="Z313" s="93"/>
      <c r="AA313" s="93"/>
      <c r="AB313" s="92">
        <v>25</v>
      </c>
      <c r="AD313" s="93"/>
      <c r="AF313" s="93"/>
    </row>
    <row r="314" spans="1:32">
      <c r="A314" s="91" t="s">
        <v>2476</v>
      </c>
      <c r="B314" s="91" t="s">
        <v>11</v>
      </c>
      <c r="C314" s="91" t="s">
        <v>2506</v>
      </c>
      <c r="D314" s="91" t="s">
        <v>3251</v>
      </c>
      <c r="E314" s="91" t="s">
        <v>3252</v>
      </c>
      <c r="F314" s="91" t="s">
        <v>3258</v>
      </c>
      <c r="G314" s="91" t="s">
        <v>1051</v>
      </c>
      <c r="H314" s="91" t="s">
        <v>1905</v>
      </c>
      <c r="I314" s="92">
        <v>1062</v>
      </c>
      <c r="J314" s="91" t="s">
        <v>960</v>
      </c>
      <c r="K314" s="91" t="s">
        <v>802</v>
      </c>
      <c r="L314" s="91" t="s">
        <v>3903</v>
      </c>
      <c r="M314" s="91" t="s">
        <v>5771</v>
      </c>
      <c r="N314" s="92">
        <v>30000</v>
      </c>
      <c r="O314" s="93"/>
      <c r="P314" s="92">
        <v>912</v>
      </c>
      <c r="Q314" s="92">
        <v>861</v>
      </c>
      <c r="R314" s="92">
        <v>1798</v>
      </c>
      <c r="S314" s="92">
        <v>28202</v>
      </c>
      <c r="T314" s="91" t="s">
        <v>5772</v>
      </c>
      <c r="U314" s="91" t="s">
        <v>3904</v>
      </c>
      <c r="V314" s="93"/>
      <c r="X314" s="93"/>
      <c r="Y314" s="93"/>
      <c r="Z314" s="93"/>
      <c r="AA314" s="93"/>
      <c r="AB314" s="92">
        <v>25</v>
      </c>
      <c r="AD314" s="93"/>
      <c r="AF314" s="93"/>
    </row>
    <row r="315" spans="1:32">
      <c r="A315" s="91" t="s">
        <v>2476</v>
      </c>
      <c r="B315" s="91" t="s">
        <v>11</v>
      </c>
      <c r="C315" s="91" t="s">
        <v>2506</v>
      </c>
      <c r="D315" s="91" t="s">
        <v>3251</v>
      </c>
      <c r="E315" s="91" t="s">
        <v>3252</v>
      </c>
      <c r="F315" s="91" t="s">
        <v>3258</v>
      </c>
      <c r="G315" s="91" t="s">
        <v>5803</v>
      </c>
      <c r="H315" s="91" t="s">
        <v>5804</v>
      </c>
      <c r="I315" s="92">
        <v>138</v>
      </c>
      <c r="J315" s="91" t="s">
        <v>355</v>
      </c>
      <c r="K315" s="91" t="s">
        <v>929</v>
      </c>
      <c r="L315" s="91" t="s">
        <v>5805</v>
      </c>
      <c r="M315" s="91" t="s">
        <v>5771</v>
      </c>
      <c r="N315" s="92">
        <v>35000</v>
      </c>
      <c r="O315" s="93"/>
      <c r="P315" s="92">
        <v>1064</v>
      </c>
      <c r="Q315" s="92">
        <v>1004.5</v>
      </c>
      <c r="R315" s="92">
        <v>2093.5</v>
      </c>
      <c r="S315" s="92">
        <v>32906.5</v>
      </c>
      <c r="T315" s="91" t="s">
        <v>5772</v>
      </c>
      <c r="U315" s="91" t="s">
        <v>5806</v>
      </c>
      <c r="V315" s="93"/>
      <c r="X315" s="93"/>
      <c r="Y315" s="93"/>
      <c r="Z315" s="93"/>
      <c r="AA315" s="93"/>
      <c r="AB315" s="92">
        <v>25</v>
      </c>
      <c r="AD315" s="93"/>
      <c r="AF315" s="93"/>
    </row>
    <row r="316" spans="1:32">
      <c r="A316" s="91" t="s">
        <v>2476</v>
      </c>
      <c r="B316" s="91" t="s">
        <v>11</v>
      </c>
      <c r="C316" s="91" t="s">
        <v>2506</v>
      </c>
      <c r="D316" s="91" t="s">
        <v>3251</v>
      </c>
      <c r="E316" s="91" t="s">
        <v>3252</v>
      </c>
      <c r="F316" s="91" t="s">
        <v>3266</v>
      </c>
      <c r="G316" s="91" t="s">
        <v>1052</v>
      </c>
      <c r="H316" s="91" t="s">
        <v>1906</v>
      </c>
      <c r="I316" s="92">
        <v>6</v>
      </c>
      <c r="J316" s="91" t="s">
        <v>588</v>
      </c>
      <c r="K316" s="91" t="s">
        <v>181</v>
      </c>
      <c r="L316" s="91" t="s">
        <v>3905</v>
      </c>
      <c r="M316" s="91" t="s">
        <v>5771</v>
      </c>
      <c r="N316" s="92">
        <v>24000</v>
      </c>
      <c r="O316" s="93"/>
      <c r="P316" s="92">
        <v>729.6</v>
      </c>
      <c r="Q316" s="92">
        <v>688.8</v>
      </c>
      <c r="R316" s="92">
        <v>1443.4</v>
      </c>
      <c r="S316" s="92">
        <v>22556.6</v>
      </c>
      <c r="T316" s="91" t="s">
        <v>5772</v>
      </c>
      <c r="U316" s="91" t="s">
        <v>3906</v>
      </c>
      <c r="V316" s="93"/>
      <c r="X316" s="93"/>
      <c r="Y316" s="93"/>
      <c r="Z316" s="93"/>
      <c r="AA316" s="93"/>
      <c r="AB316" s="92">
        <v>25</v>
      </c>
      <c r="AD316" s="93"/>
      <c r="AF316" s="93"/>
    </row>
    <row r="317" spans="1:32">
      <c r="A317" s="91" t="s">
        <v>2476</v>
      </c>
      <c r="B317" s="91" t="s">
        <v>11</v>
      </c>
      <c r="C317" s="91" t="s">
        <v>2506</v>
      </c>
      <c r="D317" s="91" t="s">
        <v>3251</v>
      </c>
      <c r="E317" s="91" t="s">
        <v>3252</v>
      </c>
      <c r="F317" s="91" t="s">
        <v>3315</v>
      </c>
      <c r="G317" s="91" t="s">
        <v>937</v>
      </c>
      <c r="H317" s="91" t="s">
        <v>1907</v>
      </c>
      <c r="I317" s="92">
        <v>1137</v>
      </c>
      <c r="J317" s="91" t="s">
        <v>192</v>
      </c>
      <c r="K317" s="91" t="s">
        <v>929</v>
      </c>
      <c r="L317" s="91" t="s">
        <v>3907</v>
      </c>
      <c r="M317" s="91" t="s">
        <v>5771</v>
      </c>
      <c r="N317" s="92">
        <v>35000</v>
      </c>
      <c r="O317" s="93"/>
      <c r="P317" s="92">
        <v>1064</v>
      </c>
      <c r="Q317" s="92">
        <v>1004.5</v>
      </c>
      <c r="R317" s="92">
        <v>21451.11</v>
      </c>
      <c r="S317" s="92">
        <v>13548.89</v>
      </c>
      <c r="T317" s="91" t="s">
        <v>5772</v>
      </c>
      <c r="U317" s="91" t="s">
        <v>3908</v>
      </c>
      <c r="V317" s="93"/>
      <c r="X317" s="93"/>
      <c r="Y317" s="92">
        <v>19357.61</v>
      </c>
      <c r="Z317" s="93"/>
      <c r="AA317" s="93"/>
      <c r="AB317" s="92">
        <v>25</v>
      </c>
      <c r="AD317" s="93"/>
      <c r="AF317" s="93"/>
    </row>
    <row r="318" spans="1:32">
      <c r="A318" s="91" t="s">
        <v>2476</v>
      </c>
      <c r="B318" s="91" t="s">
        <v>11</v>
      </c>
      <c r="C318" s="91" t="s">
        <v>2506</v>
      </c>
      <c r="D318" s="91" t="s">
        <v>3251</v>
      </c>
      <c r="E318" s="91" t="s">
        <v>3252</v>
      </c>
      <c r="F318" s="91" t="s">
        <v>3276</v>
      </c>
      <c r="G318" s="91" t="s">
        <v>475</v>
      </c>
      <c r="H318" s="91" t="s">
        <v>1144</v>
      </c>
      <c r="I318" s="92">
        <v>86</v>
      </c>
      <c r="J318" s="91" t="s">
        <v>108</v>
      </c>
      <c r="K318" s="91" t="s">
        <v>467</v>
      </c>
      <c r="L318" s="91" t="s">
        <v>3911</v>
      </c>
      <c r="M318" s="91" t="s">
        <v>5771</v>
      </c>
      <c r="N318" s="92">
        <v>50000</v>
      </c>
      <c r="O318" s="93"/>
      <c r="P318" s="92">
        <v>1520</v>
      </c>
      <c r="Q318" s="92">
        <v>1435</v>
      </c>
      <c r="R318" s="92">
        <v>5646</v>
      </c>
      <c r="S318" s="92">
        <v>44354</v>
      </c>
      <c r="T318" s="91" t="s">
        <v>5772</v>
      </c>
      <c r="U318" s="91" t="s">
        <v>3912</v>
      </c>
      <c r="V318" s="93"/>
      <c r="X318" s="92">
        <v>300</v>
      </c>
      <c r="Y318" s="92">
        <v>2246</v>
      </c>
      <c r="Z318" s="93"/>
      <c r="AA318" s="92">
        <v>120</v>
      </c>
      <c r="AB318" s="92">
        <v>25</v>
      </c>
      <c r="AD318" s="93"/>
      <c r="AF318" s="93"/>
    </row>
    <row r="319" spans="1:32">
      <c r="A319" s="91" t="s">
        <v>2476</v>
      </c>
      <c r="B319" s="91" t="s">
        <v>11</v>
      </c>
      <c r="C319" s="91" t="s">
        <v>2506</v>
      </c>
      <c r="D319" s="91" t="s">
        <v>3251</v>
      </c>
      <c r="E319" s="91" t="s">
        <v>3252</v>
      </c>
      <c r="F319" s="91" t="s">
        <v>3266</v>
      </c>
      <c r="G319" s="91" t="s">
        <v>3913</v>
      </c>
      <c r="H319" s="91" t="s">
        <v>1908</v>
      </c>
      <c r="I319" s="92">
        <v>1137</v>
      </c>
      <c r="J319" s="91" t="s">
        <v>192</v>
      </c>
      <c r="K319" s="91" t="s">
        <v>929</v>
      </c>
      <c r="L319" s="91" t="s">
        <v>3914</v>
      </c>
      <c r="M319" s="91" t="s">
        <v>5771</v>
      </c>
      <c r="N319" s="92">
        <v>35000</v>
      </c>
      <c r="O319" s="93"/>
      <c r="P319" s="92">
        <v>1064</v>
      </c>
      <c r="Q319" s="92">
        <v>1004.5</v>
      </c>
      <c r="R319" s="92">
        <v>2093.5</v>
      </c>
      <c r="S319" s="92">
        <v>32906.5</v>
      </c>
      <c r="T319" s="91" t="s">
        <v>5772</v>
      </c>
      <c r="U319" s="91" t="s">
        <v>3915</v>
      </c>
      <c r="V319" s="93"/>
      <c r="X319" s="93"/>
      <c r="Y319" s="93"/>
      <c r="Z319" s="93"/>
      <c r="AA319" s="93"/>
      <c r="AB319" s="92">
        <v>25</v>
      </c>
      <c r="AD319" s="93"/>
      <c r="AF319" s="93"/>
    </row>
    <row r="320" spans="1:32">
      <c r="A320" s="91" t="s">
        <v>2476</v>
      </c>
      <c r="B320" s="91" t="s">
        <v>11</v>
      </c>
      <c r="C320" s="91" t="s">
        <v>2506</v>
      </c>
      <c r="D320" s="91" t="s">
        <v>3251</v>
      </c>
      <c r="E320" s="91" t="s">
        <v>3252</v>
      </c>
      <c r="F320" s="91" t="s">
        <v>3273</v>
      </c>
      <c r="G320" s="91" t="s">
        <v>275</v>
      </c>
      <c r="H320" s="91" t="s">
        <v>1910</v>
      </c>
      <c r="I320" s="92">
        <v>628</v>
      </c>
      <c r="J320" s="91" t="s">
        <v>129</v>
      </c>
      <c r="K320" s="91" t="s">
        <v>277</v>
      </c>
      <c r="L320" s="91" t="s">
        <v>3916</v>
      </c>
      <c r="M320" s="91" t="s">
        <v>5771</v>
      </c>
      <c r="N320" s="92">
        <v>130000</v>
      </c>
      <c r="O320" s="92">
        <v>19162.12</v>
      </c>
      <c r="P320" s="92">
        <v>3952</v>
      </c>
      <c r="Q320" s="92">
        <v>3731</v>
      </c>
      <c r="R320" s="92">
        <v>32016.12</v>
      </c>
      <c r="S320" s="92">
        <v>97983.88</v>
      </c>
      <c r="T320" s="91" t="s">
        <v>5772</v>
      </c>
      <c r="U320" s="91" t="s">
        <v>3917</v>
      </c>
      <c r="V320" s="93"/>
      <c r="X320" s="92">
        <v>1200</v>
      </c>
      <c r="Y320" s="92">
        <v>3946</v>
      </c>
      <c r="Z320" s="93"/>
      <c r="AA320" s="93"/>
      <c r="AB320" s="92">
        <v>25</v>
      </c>
      <c r="AD320" s="93"/>
      <c r="AF320" s="93"/>
    </row>
    <row r="321" spans="1:32">
      <c r="A321" s="91" t="s">
        <v>2476</v>
      </c>
      <c r="B321" s="91" t="s">
        <v>11</v>
      </c>
      <c r="C321" s="91" t="s">
        <v>2506</v>
      </c>
      <c r="D321" s="91" t="s">
        <v>3251</v>
      </c>
      <c r="E321" s="91" t="s">
        <v>3252</v>
      </c>
      <c r="F321" s="91" t="s">
        <v>3266</v>
      </c>
      <c r="G321" s="91" t="s">
        <v>1577</v>
      </c>
      <c r="H321" s="91" t="s">
        <v>1911</v>
      </c>
      <c r="I321" s="92">
        <v>295</v>
      </c>
      <c r="J321" s="91" t="s">
        <v>378</v>
      </c>
      <c r="K321" s="91" t="s">
        <v>765</v>
      </c>
      <c r="L321" s="91" t="s">
        <v>3918</v>
      </c>
      <c r="M321" s="91" t="s">
        <v>5771</v>
      </c>
      <c r="N321" s="92">
        <v>25000</v>
      </c>
      <c r="O321" s="93"/>
      <c r="P321" s="92">
        <v>760</v>
      </c>
      <c r="Q321" s="92">
        <v>717.5</v>
      </c>
      <c r="R321" s="92">
        <v>1502.5</v>
      </c>
      <c r="S321" s="92">
        <v>23497.5</v>
      </c>
      <c r="T321" s="91" t="s">
        <v>5772</v>
      </c>
      <c r="U321" s="91" t="s">
        <v>3919</v>
      </c>
      <c r="V321" s="93"/>
      <c r="X321" s="93"/>
      <c r="Y321" s="93"/>
      <c r="Z321" s="93"/>
      <c r="AA321" s="93"/>
      <c r="AB321" s="92">
        <v>25</v>
      </c>
      <c r="AD321" s="93"/>
      <c r="AF321" s="93"/>
    </row>
    <row r="322" spans="1:32">
      <c r="A322" s="91" t="s">
        <v>2476</v>
      </c>
      <c r="B322" s="91" t="s">
        <v>11</v>
      </c>
      <c r="C322" s="91" t="s">
        <v>2506</v>
      </c>
      <c r="D322" s="91" t="s">
        <v>3251</v>
      </c>
      <c r="E322" s="91" t="s">
        <v>3252</v>
      </c>
      <c r="F322" s="91" t="s">
        <v>3288</v>
      </c>
      <c r="G322" s="91" t="s">
        <v>1014</v>
      </c>
      <c r="H322" s="91" t="s">
        <v>1912</v>
      </c>
      <c r="I322" s="92">
        <v>2301</v>
      </c>
      <c r="J322" s="91" t="s">
        <v>781</v>
      </c>
      <c r="K322" s="91" t="s">
        <v>802</v>
      </c>
      <c r="L322" s="91" t="s">
        <v>3920</v>
      </c>
      <c r="M322" s="91" t="s">
        <v>5771</v>
      </c>
      <c r="N322" s="92">
        <v>260000</v>
      </c>
      <c r="O322" s="92">
        <v>50295.99</v>
      </c>
      <c r="P322" s="92">
        <v>5685.41</v>
      </c>
      <c r="Q322" s="92">
        <v>7462</v>
      </c>
      <c r="R322" s="92">
        <v>63468.4</v>
      </c>
      <c r="S322" s="92">
        <v>196531.6</v>
      </c>
      <c r="T322" s="91" t="s">
        <v>5772</v>
      </c>
      <c r="U322" s="91" t="s">
        <v>3921</v>
      </c>
      <c r="V322" s="93"/>
      <c r="X322" s="93"/>
      <c r="Y322" s="93"/>
      <c r="Z322" s="93"/>
      <c r="AA322" s="93"/>
      <c r="AB322" s="92">
        <v>25</v>
      </c>
      <c r="AD322" s="93"/>
      <c r="AF322" s="93"/>
    </row>
    <row r="323" spans="1:32">
      <c r="A323" s="91" t="s">
        <v>2476</v>
      </c>
      <c r="B323" s="91" t="s">
        <v>11</v>
      </c>
      <c r="C323" s="91" t="s">
        <v>2506</v>
      </c>
      <c r="D323" s="91" t="s">
        <v>3251</v>
      </c>
      <c r="E323" s="91" t="s">
        <v>3252</v>
      </c>
      <c r="F323" s="91" t="s">
        <v>3315</v>
      </c>
      <c r="G323" s="91" t="s">
        <v>807</v>
      </c>
      <c r="H323" s="91" t="s">
        <v>1913</v>
      </c>
      <c r="I323" s="92">
        <v>9</v>
      </c>
      <c r="J323" s="91" t="s">
        <v>8</v>
      </c>
      <c r="K323" s="91" t="s">
        <v>806</v>
      </c>
      <c r="L323" s="91" t="s">
        <v>3922</v>
      </c>
      <c r="M323" s="91" t="s">
        <v>5771</v>
      </c>
      <c r="N323" s="92">
        <v>30000</v>
      </c>
      <c r="O323" s="93"/>
      <c r="P323" s="92">
        <v>912</v>
      </c>
      <c r="Q323" s="92">
        <v>861</v>
      </c>
      <c r="R323" s="92">
        <v>24362.61</v>
      </c>
      <c r="S323" s="92">
        <v>5637.39</v>
      </c>
      <c r="T323" s="91" t="s">
        <v>5772</v>
      </c>
      <c r="U323" s="91" t="s">
        <v>3923</v>
      </c>
      <c r="V323" s="93"/>
      <c r="X323" s="92">
        <v>300</v>
      </c>
      <c r="Y323" s="92">
        <v>22264.61</v>
      </c>
      <c r="Z323" s="93"/>
      <c r="AA323" s="93"/>
      <c r="AB323" s="92">
        <v>25</v>
      </c>
      <c r="AD323" s="93"/>
      <c r="AF323" s="93"/>
    </row>
    <row r="324" spans="1:32">
      <c r="A324" s="91" t="s">
        <v>2476</v>
      </c>
      <c r="B324" s="91" t="s">
        <v>11</v>
      </c>
      <c r="C324" s="91" t="s">
        <v>2506</v>
      </c>
      <c r="D324" s="91" t="s">
        <v>3251</v>
      </c>
      <c r="E324" s="91" t="s">
        <v>3252</v>
      </c>
      <c r="F324" s="91" t="s">
        <v>3266</v>
      </c>
      <c r="G324" s="91" t="s">
        <v>2757</v>
      </c>
      <c r="H324" s="91" t="s">
        <v>2758</v>
      </c>
      <c r="I324" s="92">
        <v>11</v>
      </c>
      <c r="J324" s="91" t="s">
        <v>127</v>
      </c>
      <c r="K324" s="91" t="s">
        <v>930</v>
      </c>
      <c r="L324" s="91" t="s">
        <v>3924</v>
      </c>
      <c r="M324" s="91" t="s">
        <v>5771</v>
      </c>
      <c r="N324" s="92">
        <v>18000</v>
      </c>
      <c r="O324" s="93"/>
      <c r="P324" s="92">
        <v>547.20000000000005</v>
      </c>
      <c r="Q324" s="92">
        <v>516.6</v>
      </c>
      <c r="R324" s="92">
        <v>4254.8</v>
      </c>
      <c r="S324" s="92">
        <v>13745.2</v>
      </c>
      <c r="T324" s="91" t="s">
        <v>5772</v>
      </c>
      <c r="U324" s="91" t="s">
        <v>3925</v>
      </c>
      <c r="V324" s="93"/>
      <c r="X324" s="93"/>
      <c r="Y324" s="92">
        <v>3166</v>
      </c>
      <c r="Z324" s="93"/>
      <c r="AA324" s="93"/>
      <c r="AB324" s="92">
        <v>25</v>
      </c>
      <c r="AD324" s="93"/>
      <c r="AF324" s="93"/>
    </row>
    <row r="325" spans="1:32">
      <c r="A325" s="91" t="s">
        <v>2476</v>
      </c>
      <c r="B325" s="91" t="s">
        <v>11</v>
      </c>
      <c r="C325" s="91" t="s">
        <v>2506</v>
      </c>
      <c r="D325" s="91" t="s">
        <v>3251</v>
      </c>
      <c r="E325" s="91" t="s">
        <v>3252</v>
      </c>
      <c r="F325" s="91" t="s">
        <v>3273</v>
      </c>
      <c r="G325" s="91" t="s">
        <v>804</v>
      </c>
      <c r="H325" s="91" t="s">
        <v>1914</v>
      </c>
      <c r="I325" s="92">
        <v>382</v>
      </c>
      <c r="J325" s="91" t="s">
        <v>246</v>
      </c>
      <c r="K325" s="91" t="s">
        <v>930</v>
      </c>
      <c r="L325" s="91" t="s">
        <v>3926</v>
      </c>
      <c r="M325" s="91" t="s">
        <v>5771</v>
      </c>
      <c r="N325" s="92">
        <v>25000</v>
      </c>
      <c r="O325" s="93"/>
      <c r="P325" s="92">
        <v>760</v>
      </c>
      <c r="Q325" s="92">
        <v>717.5</v>
      </c>
      <c r="R325" s="92">
        <v>9056.7000000000007</v>
      </c>
      <c r="S325" s="92">
        <v>15943.3</v>
      </c>
      <c r="T325" s="91" t="s">
        <v>5772</v>
      </c>
      <c r="U325" s="91" t="s">
        <v>3927</v>
      </c>
      <c r="V325" s="93"/>
      <c r="X325" s="93"/>
      <c r="Y325" s="92">
        <v>7554.2</v>
      </c>
      <c r="Z325" s="93"/>
      <c r="AA325" s="93"/>
      <c r="AB325" s="92">
        <v>25</v>
      </c>
      <c r="AD325" s="93"/>
      <c r="AF325" s="93"/>
    </row>
    <row r="326" spans="1:32">
      <c r="A326" s="91" t="s">
        <v>2476</v>
      </c>
      <c r="B326" s="91" t="s">
        <v>11</v>
      </c>
      <c r="C326" s="91" t="s">
        <v>2506</v>
      </c>
      <c r="D326" s="91" t="s">
        <v>3251</v>
      </c>
      <c r="E326" s="91" t="s">
        <v>3252</v>
      </c>
      <c r="F326" s="91" t="s">
        <v>3276</v>
      </c>
      <c r="G326" s="91" t="s">
        <v>839</v>
      </c>
      <c r="H326" s="91" t="s">
        <v>1915</v>
      </c>
      <c r="I326" s="92">
        <v>858</v>
      </c>
      <c r="J326" s="91" t="s">
        <v>405</v>
      </c>
      <c r="K326" s="91" t="s">
        <v>809</v>
      </c>
      <c r="L326" s="91" t="s">
        <v>3928</v>
      </c>
      <c r="M326" s="91" t="s">
        <v>5771</v>
      </c>
      <c r="N326" s="92">
        <v>65000</v>
      </c>
      <c r="O326" s="92">
        <v>1732.57</v>
      </c>
      <c r="P326" s="92">
        <v>1976</v>
      </c>
      <c r="Q326" s="92">
        <v>1865.5</v>
      </c>
      <c r="R326" s="92">
        <v>5599.07</v>
      </c>
      <c r="S326" s="92">
        <v>59400.93</v>
      </c>
      <c r="T326" s="91" t="s">
        <v>5772</v>
      </c>
      <c r="U326" s="91" t="s">
        <v>3929</v>
      </c>
      <c r="V326" s="93"/>
      <c r="X326" s="93"/>
      <c r="Y326" s="93"/>
      <c r="Z326" s="93"/>
      <c r="AA326" s="93"/>
      <c r="AB326" s="92">
        <v>25</v>
      </c>
      <c r="AD326" s="93"/>
      <c r="AF326" s="93"/>
    </row>
    <row r="327" spans="1:32">
      <c r="A327" s="91" t="s">
        <v>2476</v>
      </c>
      <c r="B327" s="91" t="s">
        <v>11</v>
      </c>
      <c r="C327" s="91" t="s">
        <v>2506</v>
      </c>
      <c r="D327" s="91" t="s">
        <v>3251</v>
      </c>
      <c r="E327" s="91" t="s">
        <v>3252</v>
      </c>
      <c r="F327" s="91" t="s">
        <v>3279</v>
      </c>
      <c r="G327" s="91" t="s">
        <v>796</v>
      </c>
      <c r="H327" s="91" t="s">
        <v>1916</v>
      </c>
      <c r="I327" s="92">
        <v>187</v>
      </c>
      <c r="J327" s="91" t="s">
        <v>111</v>
      </c>
      <c r="K327" s="91" t="s">
        <v>765</v>
      </c>
      <c r="L327" s="91" t="s">
        <v>3930</v>
      </c>
      <c r="M327" s="91" t="s">
        <v>5771</v>
      </c>
      <c r="N327" s="92">
        <v>10000</v>
      </c>
      <c r="O327" s="93"/>
      <c r="P327" s="92">
        <v>304</v>
      </c>
      <c r="Q327" s="92">
        <v>287</v>
      </c>
      <c r="R327" s="92">
        <v>616</v>
      </c>
      <c r="S327" s="92">
        <v>9384</v>
      </c>
      <c r="T327" s="91" t="s">
        <v>5772</v>
      </c>
      <c r="U327" s="91" t="s">
        <v>3931</v>
      </c>
      <c r="V327" s="93"/>
      <c r="X327" s="93"/>
      <c r="Y327" s="93"/>
      <c r="Z327" s="93"/>
      <c r="AA327" s="93"/>
      <c r="AB327" s="92">
        <v>25</v>
      </c>
      <c r="AD327" s="93"/>
      <c r="AF327" s="93"/>
    </row>
    <row r="328" spans="1:32">
      <c r="A328" s="91" t="s">
        <v>2476</v>
      </c>
      <c r="B328" s="91" t="s">
        <v>11</v>
      </c>
      <c r="C328" s="91" t="s">
        <v>2506</v>
      </c>
      <c r="D328" s="91" t="s">
        <v>3251</v>
      </c>
      <c r="E328" s="91" t="s">
        <v>3252</v>
      </c>
      <c r="F328" s="91" t="s">
        <v>3258</v>
      </c>
      <c r="G328" s="91" t="s">
        <v>910</v>
      </c>
      <c r="H328" s="91" t="s">
        <v>1917</v>
      </c>
      <c r="I328" s="92">
        <v>9</v>
      </c>
      <c r="J328" s="91" t="s">
        <v>8</v>
      </c>
      <c r="K328" s="91" t="s">
        <v>930</v>
      </c>
      <c r="L328" s="91" t="s">
        <v>3932</v>
      </c>
      <c r="M328" s="91" t="s">
        <v>5771</v>
      </c>
      <c r="N328" s="92">
        <v>20000</v>
      </c>
      <c r="O328" s="93"/>
      <c r="P328" s="92">
        <v>608</v>
      </c>
      <c r="Q328" s="92">
        <v>574</v>
      </c>
      <c r="R328" s="92">
        <v>14212.37</v>
      </c>
      <c r="S328" s="92">
        <v>5787.63</v>
      </c>
      <c r="T328" s="91" t="s">
        <v>5772</v>
      </c>
      <c r="U328" s="91" t="s">
        <v>3933</v>
      </c>
      <c r="V328" s="93"/>
      <c r="X328" s="93"/>
      <c r="Y328" s="92">
        <v>13005.37</v>
      </c>
      <c r="Z328" s="93"/>
      <c r="AA328" s="93"/>
      <c r="AB328" s="92">
        <v>25</v>
      </c>
      <c r="AD328" s="93"/>
      <c r="AF328" s="93"/>
    </row>
    <row r="329" spans="1:32">
      <c r="A329" s="91" t="s">
        <v>2476</v>
      </c>
      <c r="B329" s="91" t="s">
        <v>11</v>
      </c>
      <c r="C329" s="91" t="s">
        <v>2506</v>
      </c>
      <c r="D329" s="91" t="s">
        <v>3251</v>
      </c>
      <c r="E329" s="91" t="s">
        <v>3252</v>
      </c>
      <c r="F329" s="91" t="s">
        <v>3266</v>
      </c>
      <c r="G329" s="91" t="s">
        <v>1042</v>
      </c>
      <c r="H329" s="91" t="s">
        <v>1918</v>
      </c>
      <c r="I329" s="92">
        <v>11</v>
      </c>
      <c r="J329" s="91" t="s">
        <v>127</v>
      </c>
      <c r="K329" s="91" t="s">
        <v>930</v>
      </c>
      <c r="L329" s="91" t="s">
        <v>3934</v>
      </c>
      <c r="M329" s="91" t="s">
        <v>5771</v>
      </c>
      <c r="N329" s="92">
        <v>15000</v>
      </c>
      <c r="O329" s="93"/>
      <c r="P329" s="92">
        <v>456</v>
      </c>
      <c r="Q329" s="92">
        <v>430.5</v>
      </c>
      <c r="R329" s="92">
        <v>3962.48</v>
      </c>
      <c r="S329" s="92">
        <v>11037.52</v>
      </c>
      <c r="T329" s="91" t="s">
        <v>5772</v>
      </c>
      <c r="U329" s="91" t="s">
        <v>3935</v>
      </c>
      <c r="V329" s="93"/>
      <c r="X329" s="93"/>
      <c r="Y329" s="92">
        <v>3050.98</v>
      </c>
      <c r="Z329" s="93"/>
      <c r="AA329" s="93"/>
      <c r="AB329" s="92">
        <v>25</v>
      </c>
      <c r="AD329" s="93"/>
      <c r="AF329" s="93"/>
    </row>
    <row r="330" spans="1:32">
      <c r="A330" s="91" t="s">
        <v>2476</v>
      </c>
      <c r="B330" s="91" t="s">
        <v>11</v>
      </c>
      <c r="C330" s="91" t="s">
        <v>2506</v>
      </c>
      <c r="D330" s="91" t="s">
        <v>3251</v>
      </c>
      <c r="E330" s="91" t="s">
        <v>3252</v>
      </c>
      <c r="F330" s="91" t="s">
        <v>3273</v>
      </c>
      <c r="G330" s="91" t="s">
        <v>874</v>
      </c>
      <c r="H330" s="91" t="s">
        <v>2004</v>
      </c>
      <c r="I330" s="92">
        <v>901</v>
      </c>
      <c r="J330" s="91" t="s">
        <v>10</v>
      </c>
      <c r="K330" s="91" t="s">
        <v>802</v>
      </c>
      <c r="L330" s="91" t="s">
        <v>3936</v>
      </c>
      <c r="M330" s="91" t="s">
        <v>5771</v>
      </c>
      <c r="N330" s="92">
        <v>35000</v>
      </c>
      <c r="O330" s="93"/>
      <c r="P330" s="92">
        <v>1064</v>
      </c>
      <c r="Q330" s="92">
        <v>1004.5</v>
      </c>
      <c r="R330" s="92">
        <v>4189.5</v>
      </c>
      <c r="S330" s="92">
        <v>30810.5</v>
      </c>
      <c r="T330" s="91" t="s">
        <v>5772</v>
      </c>
      <c r="U330" s="91" t="s">
        <v>3937</v>
      </c>
      <c r="V330" s="93"/>
      <c r="X330" s="93"/>
      <c r="Y330" s="92">
        <v>2096</v>
      </c>
      <c r="Z330" s="93"/>
      <c r="AA330" s="93"/>
      <c r="AB330" s="92">
        <v>25</v>
      </c>
      <c r="AD330" s="93"/>
      <c r="AF330" s="93"/>
    </row>
    <row r="331" spans="1:32">
      <c r="A331" s="91" t="s">
        <v>2476</v>
      </c>
      <c r="B331" s="91" t="s">
        <v>11</v>
      </c>
      <c r="C331" s="91" t="s">
        <v>2506</v>
      </c>
      <c r="D331" s="91" t="s">
        <v>3251</v>
      </c>
      <c r="E331" s="91" t="s">
        <v>3252</v>
      </c>
      <c r="F331" s="91" t="s">
        <v>3456</v>
      </c>
      <c r="G331" s="91" t="s">
        <v>797</v>
      </c>
      <c r="H331" s="91" t="s">
        <v>1921</v>
      </c>
      <c r="I331" s="92">
        <v>423</v>
      </c>
      <c r="J331" s="91" t="s">
        <v>75</v>
      </c>
      <c r="K331" s="91" t="s">
        <v>765</v>
      </c>
      <c r="L331" s="91" t="s">
        <v>3938</v>
      </c>
      <c r="M331" s="91" t="s">
        <v>5771</v>
      </c>
      <c r="N331" s="92">
        <v>10000</v>
      </c>
      <c r="O331" s="93"/>
      <c r="P331" s="92">
        <v>304</v>
      </c>
      <c r="Q331" s="92">
        <v>287</v>
      </c>
      <c r="R331" s="92">
        <v>616</v>
      </c>
      <c r="S331" s="92">
        <v>9384</v>
      </c>
      <c r="T331" s="91" t="s">
        <v>5772</v>
      </c>
      <c r="U331" s="91" t="s">
        <v>3939</v>
      </c>
      <c r="V331" s="93"/>
      <c r="X331" s="93"/>
      <c r="Y331" s="93"/>
      <c r="Z331" s="93"/>
      <c r="AA331" s="93"/>
      <c r="AB331" s="92">
        <v>25</v>
      </c>
      <c r="AD331" s="93"/>
      <c r="AF331" s="93"/>
    </row>
    <row r="332" spans="1:32">
      <c r="A332" s="91" t="s">
        <v>2476</v>
      </c>
      <c r="B332" s="91" t="s">
        <v>11</v>
      </c>
      <c r="C332" s="91" t="s">
        <v>2506</v>
      </c>
      <c r="D332" s="91" t="s">
        <v>3251</v>
      </c>
      <c r="E332" s="91" t="s">
        <v>3252</v>
      </c>
      <c r="F332" s="91" t="s">
        <v>3266</v>
      </c>
      <c r="G332" s="91" t="s">
        <v>1015</v>
      </c>
      <c r="H332" s="91" t="s">
        <v>1922</v>
      </c>
      <c r="I332" s="92">
        <v>9</v>
      </c>
      <c r="J332" s="91" t="s">
        <v>8</v>
      </c>
      <c r="K332" s="91" t="s">
        <v>566</v>
      </c>
      <c r="L332" s="91" t="s">
        <v>3940</v>
      </c>
      <c r="M332" s="91" t="s">
        <v>5771</v>
      </c>
      <c r="N332" s="92">
        <v>15000</v>
      </c>
      <c r="O332" s="93"/>
      <c r="P332" s="92">
        <v>456</v>
      </c>
      <c r="Q332" s="92">
        <v>430.5</v>
      </c>
      <c r="R332" s="92">
        <v>6650.38</v>
      </c>
      <c r="S332" s="92">
        <v>8349.6200000000008</v>
      </c>
      <c r="T332" s="91" t="s">
        <v>5772</v>
      </c>
      <c r="U332" s="91" t="s">
        <v>3941</v>
      </c>
      <c r="V332" s="93"/>
      <c r="X332" s="93"/>
      <c r="Y332" s="92">
        <v>5738.88</v>
      </c>
      <c r="Z332" s="93"/>
      <c r="AA332" s="93"/>
      <c r="AB332" s="92">
        <v>25</v>
      </c>
      <c r="AD332" s="93"/>
      <c r="AF332" s="93"/>
    </row>
    <row r="333" spans="1:32">
      <c r="A333" s="91" t="s">
        <v>2476</v>
      </c>
      <c r="B333" s="91" t="s">
        <v>11</v>
      </c>
      <c r="C333" s="91" t="s">
        <v>2506</v>
      </c>
      <c r="D333" s="91" t="s">
        <v>3251</v>
      </c>
      <c r="E333" s="91" t="s">
        <v>3252</v>
      </c>
      <c r="F333" s="91" t="s">
        <v>3273</v>
      </c>
      <c r="G333" s="91" t="s">
        <v>297</v>
      </c>
      <c r="H333" s="91" t="s">
        <v>1145</v>
      </c>
      <c r="I333" s="92">
        <v>974</v>
      </c>
      <c r="J333" s="91" t="s">
        <v>298</v>
      </c>
      <c r="K333" s="91" t="s">
        <v>765</v>
      </c>
      <c r="L333" s="91" t="s">
        <v>3942</v>
      </c>
      <c r="M333" s="91" t="s">
        <v>5771</v>
      </c>
      <c r="N333" s="92">
        <v>115000</v>
      </c>
      <c r="O333" s="92">
        <v>15633.74</v>
      </c>
      <c r="P333" s="92">
        <v>3496</v>
      </c>
      <c r="Q333" s="92">
        <v>3300.5</v>
      </c>
      <c r="R333" s="92">
        <v>22505.24</v>
      </c>
      <c r="S333" s="92">
        <v>92494.76</v>
      </c>
      <c r="T333" s="91" t="s">
        <v>5772</v>
      </c>
      <c r="U333" s="91" t="s">
        <v>3943</v>
      </c>
      <c r="V333" s="93"/>
      <c r="X333" s="93"/>
      <c r="Y333" s="93"/>
      <c r="Z333" s="93"/>
      <c r="AA333" s="92">
        <v>50</v>
      </c>
      <c r="AB333" s="92">
        <v>25</v>
      </c>
      <c r="AD333" s="93"/>
      <c r="AF333" s="93"/>
    </row>
    <row r="334" spans="1:32">
      <c r="A334" s="91" t="s">
        <v>2476</v>
      </c>
      <c r="B334" s="91" t="s">
        <v>11</v>
      </c>
      <c r="C334" s="91" t="s">
        <v>2506</v>
      </c>
      <c r="D334" s="91" t="s">
        <v>3251</v>
      </c>
      <c r="E334" s="91" t="s">
        <v>3252</v>
      </c>
      <c r="F334" s="91" t="s">
        <v>3279</v>
      </c>
      <c r="G334" s="91" t="s">
        <v>840</v>
      </c>
      <c r="H334" s="91" t="s">
        <v>1147</v>
      </c>
      <c r="I334" s="92">
        <v>782</v>
      </c>
      <c r="J334" s="91" t="s">
        <v>1036</v>
      </c>
      <c r="K334" s="91" t="s">
        <v>809</v>
      </c>
      <c r="L334" s="91" t="s">
        <v>3944</v>
      </c>
      <c r="M334" s="91" t="s">
        <v>5771</v>
      </c>
      <c r="N334" s="92">
        <v>50000</v>
      </c>
      <c r="O334" s="93"/>
      <c r="P334" s="92">
        <v>1520</v>
      </c>
      <c r="Q334" s="92">
        <v>1435</v>
      </c>
      <c r="R334" s="92">
        <v>30184.080000000002</v>
      </c>
      <c r="S334" s="92">
        <v>19815.919999999998</v>
      </c>
      <c r="T334" s="91" t="s">
        <v>5772</v>
      </c>
      <c r="U334" s="91" t="s">
        <v>3945</v>
      </c>
      <c r="V334" s="93"/>
      <c r="X334" s="92">
        <v>400</v>
      </c>
      <c r="Y334" s="92">
        <v>26664.080000000002</v>
      </c>
      <c r="Z334" s="93"/>
      <c r="AA334" s="92">
        <v>140</v>
      </c>
      <c r="AB334" s="92">
        <v>25</v>
      </c>
      <c r="AD334" s="93"/>
      <c r="AF334" s="93"/>
    </row>
    <row r="335" spans="1:32">
      <c r="A335" s="91" t="s">
        <v>2476</v>
      </c>
      <c r="B335" s="91" t="s">
        <v>11</v>
      </c>
      <c r="C335" s="91" t="s">
        <v>2506</v>
      </c>
      <c r="D335" s="91" t="s">
        <v>3251</v>
      </c>
      <c r="E335" s="91" t="s">
        <v>3252</v>
      </c>
      <c r="F335" s="91" t="s">
        <v>3276</v>
      </c>
      <c r="G335" s="91" t="s">
        <v>555</v>
      </c>
      <c r="H335" s="91" t="s">
        <v>1148</v>
      </c>
      <c r="I335" s="92">
        <v>901</v>
      </c>
      <c r="J335" s="91" t="s">
        <v>10</v>
      </c>
      <c r="K335" s="91" t="s">
        <v>765</v>
      </c>
      <c r="L335" s="91" t="s">
        <v>3946</v>
      </c>
      <c r="M335" s="91" t="s">
        <v>5771</v>
      </c>
      <c r="N335" s="92">
        <v>45000</v>
      </c>
      <c r="O335" s="93"/>
      <c r="P335" s="92">
        <v>1368</v>
      </c>
      <c r="Q335" s="92">
        <v>1291.5</v>
      </c>
      <c r="R335" s="92">
        <v>3934.5</v>
      </c>
      <c r="S335" s="92">
        <v>41065.5</v>
      </c>
      <c r="T335" s="91" t="s">
        <v>5772</v>
      </c>
      <c r="U335" s="91" t="s">
        <v>3947</v>
      </c>
      <c r="V335" s="93"/>
      <c r="X335" s="92">
        <v>1200</v>
      </c>
      <c r="Y335" s="93"/>
      <c r="Z335" s="93"/>
      <c r="AA335" s="92">
        <v>50</v>
      </c>
      <c r="AB335" s="92">
        <v>25</v>
      </c>
      <c r="AD335" s="93"/>
      <c r="AF335" s="93"/>
    </row>
    <row r="336" spans="1:32">
      <c r="A336" s="91" t="s">
        <v>2476</v>
      </c>
      <c r="B336" s="91" t="s">
        <v>11</v>
      </c>
      <c r="C336" s="91" t="s">
        <v>2506</v>
      </c>
      <c r="D336" s="91" t="s">
        <v>3251</v>
      </c>
      <c r="E336" s="91" t="s">
        <v>3252</v>
      </c>
      <c r="F336" s="91" t="s">
        <v>3258</v>
      </c>
      <c r="G336" s="91" t="s">
        <v>1016</v>
      </c>
      <c r="H336" s="91" t="s">
        <v>1923</v>
      </c>
      <c r="I336" s="92">
        <v>901</v>
      </c>
      <c r="J336" s="91" t="s">
        <v>10</v>
      </c>
      <c r="K336" s="91" t="s">
        <v>765</v>
      </c>
      <c r="L336" s="91" t="s">
        <v>3948</v>
      </c>
      <c r="M336" s="91" t="s">
        <v>5771</v>
      </c>
      <c r="N336" s="92">
        <v>26250</v>
      </c>
      <c r="O336" s="93"/>
      <c r="P336" s="92">
        <v>798</v>
      </c>
      <c r="Q336" s="92">
        <v>753.38</v>
      </c>
      <c r="R336" s="92">
        <v>1576.38</v>
      </c>
      <c r="S336" s="92">
        <v>24673.62</v>
      </c>
      <c r="T336" s="91" t="s">
        <v>5772</v>
      </c>
      <c r="U336" s="91" t="s">
        <v>3949</v>
      </c>
      <c r="V336" s="93"/>
      <c r="X336" s="93"/>
      <c r="Y336" s="93"/>
      <c r="Z336" s="93"/>
      <c r="AA336" s="93"/>
      <c r="AB336" s="92">
        <v>25</v>
      </c>
      <c r="AD336" s="93"/>
      <c r="AF336" s="93"/>
    </row>
    <row r="337" spans="1:32">
      <c r="A337" s="91" t="s">
        <v>2476</v>
      </c>
      <c r="B337" s="91" t="s">
        <v>11</v>
      </c>
      <c r="C337" s="91" t="s">
        <v>2506</v>
      </c>
      <c r="D337" s="91" t="s">
        <v>3251</v>
      </c>
      <c r="E337" s="91" t="s">
        <v>3252</v>
      </c>
      <c r="F337" s="91" t="s">
        <v>3266</v>
      </c>
      <c r="G337" s="91" t="s">
        <v>5807</v>
      </c>
      <c r="H337" s="91" t="s">
        <v>5808</v>
      </c>
      <c r="I337" s="92">
        <v>11</v>
      </c>
      <c r="J337" s="91" t="s">
        <v>127</v>
      </c>
      <c r="K337" s="91" t="s">
        <v>930</v>
      </c>
      <c r="L337" s="91" t="s">
        <v>5809</v>
      </c>
      <c r="M337" s="91" t="s">
        <v>5771</v>
      </c>
      <c r="N337" s="92">
        <v>18000</v>
      </c>
      <c r="O337" s="93"/>
      <c r="P337" s="92">
        <v>547.20000000000005</v>
      </c>
      <c r="Q337" s="92">
        <v>516.6</v>
      </c>
      <c r="R337" s="92">
        <v>1088.8</v>
      </c>
      <c r="S337" s="92">
        <v>16911.2</v>
      </c>
      <c r="T337" s="91" t="s">
        <v>5772</v>
      </c>
      <c r="U337" s="91" t="s">
        <v>5810</v>
      </c>
      <c r="V337" s="93"/>
      <c r="X337" s="93"/>
      <c r="Y337" s="93"/>
      <c r="Z337" s="93"/>
      <c r="AA337" s="93"/>
      <c r="AB337" s="92">
        <v>25</v>
      </c>
      <c r="AD337" s="93"/>
      <c r="AF337" s="93"/>
    </row>
    <row r="338" spans="1:32">
      <c r="A338" s="91" t="s">
        <v>2476</v>
      </c>
      <c r="B338" s="91" t="s">
        <v>11</v>
      </c>
      <c r="C338" s="91" t="s">
        <v>2506</v>
      </c>
      <c r="D338" s="91" t="s">
        <v>3251</v>
      </c>
      <c r="E338" s="91" t="s">
        <v>3252</v>
      </c>
      <c r="F338" s="91" t="s">
        <v>3258</v>
      </c>
      <c r="G338" s="91" t="s">
        <v>1017</v>
      </c>
      <c r="H338" s="91" t="s">
        <v>1924</v>
      </c>
      <c r="I338" s="92">
        <v>165</v>
      </c>
      <c r="J338" s="91" t="s">
        <v>55</v>
      </c>
      <c r="K338" s="91" t="s">
        <v>312</v>
      </c>
      <c r="L338" s="91" t="s">
        <v>3950</v>
      </c>
      <c r="M338" s="91" t="s">
        <v>5771</v>
      </c>
      <c r="N338" s="92">
        <v>25000</v>
      </c>
      <c r="O338" s="93"/>
      <c r="P338" s="92">
        <v>760</v>
      </c>
      <c r="Q338" s="92">
        <v>717.5</v>
      </c>
      <c r="R338" s="92">
        <v>1502.5</v>
      </c>
      <c r="S338" s="92">
        <v>23497.5</v>
      </c>
      <c r="T338" s="91" t="s">
        <v>5772</v>
      </c>
      <c r="U338" s="91" t="s">
        <v>3951</v>
      </c>
      <c r="V338" s="93"/>
      <c r="X338" s="93"/>
      <c r="Y338" s="93"/>
      <c r="Z338" s="93"/>
      <c r="AA338" s="93"/>
      <c r="AB338" s="92">
        <v>25</v>
      </c>
      <c r="AD338" s="93"/>
      <c r="AF338" s="93"/>
    </row>
    <row r="339" spans="1:32">
      <c r="A339" s="91" t="s">
        <v>2476</v>
      </c>
      <c r="B339" s="91" t="s">
        <v>11</v>
      </c>
      <c r="C339" s="91" t="s">
        <v>2506</v>
      </c>
      <c r="D339" s="91" t="s">
        <v>3251</v>
      </c>
      <c r="E339" s="91" t="s">
        <v>3252</v>
      </c>
      <c r="F339" s="91" t="s">
        <v>3288</v>
      </c>
      <c r="G339" s="91" t="s">
        <v>2681</v>
      </c>
      <c r="H339" s="91" t="s">
        <v>1925</v>
      </c>
      <c r="I339" s="92">
        <v>271</v>
      </c>
      <c r="J339" s="91" t="s">
        <v>982</v>
      </c>
      <c r="K339" s="91" t="s">
        <v>282</v>
      </c>
      <c r="L339" s="91" t="s">
        <v>3952</v>
      </c>
      <c r="M339" s="91" t="s">
        <v>5771</v>
      </c>
      <c r="N339" s="92">
        <v>145000</v>
      </c>
      <c r="O339" s="92">
        <v>22690.49</v>
      </c>
      <c r="P339" s="92">
        <v>4408</v>
      </c>
      <c r="Q339" s="92">
        <v>4161.5</v>
      </c>
      <c r="R339" s="92">
        <v>31284.99</v>
      </c>
      <c r="S339" s="92">
        <v>113715.01</v>
      </c>
      <c r="T339" s="91" t="s">
        <v>5772</v>
      </c>
      <c r="U339" s="91" t="s">
        <v>3953</v>
      </c>
      <c r="V339" s="93"/>
      <c r="X339" s="93"/>
      <c r="Y339" s="93"/>
      <c r="Z339" s="93"/>
      <c r="AA339" s="93"/>
      <c r="AB339" s="92">
        <v>25</v>
      </c>
      <c r="AD339" s="93"/>
      <c r="AF339" s="93"/>
    </row>
    <row r="340" spans="1:32">
      <c r="A340" s="91" t="s">
        <v>2476</v>
      </c>
      <c r="B340" s="91" t="s">
        <v>11</v>
      </c>
      <c r="C340" s="91" t="s">
        <v>2506</v>
      </c>
      <c r="D340" s="91" t="s">
        <v>3251</v>
      </c>
      <c r="E340" s="91" t="s">
        <v>3252</v>
      </c>
      <c r="F340" s="91" t="s">
        <v>3266</v>
      </c>
      <c r="G340" s="91" t="s">
        <v>1150</v>
      </c>
      <c r="H340" s="91" t="s">
        <v>1926</v>
      </c>
      <c r="I340" s="92">
        <v>138</v>
      </c>
      <c r="J340" s="91" t="s">
        <v>355</v>
      </c>
      <c r="K340" s="91" t="s">
        <v>846</v>
      </c>
      <c r="L340" s="91" t="s">
        <v>3954</v>
      </c>
      <c r="M340" s="91" t="s">
        <v>5771</v>
      </c>
      <c r="N340" s="92">
        <v>35000</v>
      </c>
      <c r="O340" s="93"/>
      <c r="P340" s="92">
        <v>1064</v>
      </c>
      <c r="Q340" s="92">
        <v>1004.5</v>
      </c>
      <c r="R340" s="92">
        <v>2093.5</v>
      </c>
      <c r="S340" s="92">
        <v>32906.5</v>
      </c>
      <c r="T340" s="91" t="s">
        <v>5772</v>
      </c>
      <c r="U340" s="91" t="s">
        <v>3955</v>
      </c>
      <c r="V340" s="93"/>
      <c r="X340" s="93"/>
      <c r="Y340" s="93"/>
      <c r="Z340" s="93"/>
      <c r="AA340" s="93"/>
      <c r="AB340" s="92">
        <v>25</v>
      </c>
      <c r="AD340" s="93"/>
      <c r="AF340" s="93"/>
    </row>
    <row r="341" spans="1:32">
      <c r="A341" s="91" t="s">
        <v>2476</v>
      </c>
      <c r="B341" s="91" t="s">
        <v>11</v>
      </c>
      <c r="C341" s="91" t="s">
        <v>2506</v>
      </c>
      <c r="D341" s="91" t="s">
        <v>3251</v>
      </c>
      <c r="E341" s="91" t="s">
        <v>3252</v>
      </c>
      <c r="F341" s="91" t="s">
        <v>3261</v>
      </c>
      <c r="G341" s="91" t="s">
        <v>218</v>
      </c>
      <c r="H341" s="91" t="s">
        <v>1151</v>
      </c>
      <c r="I341" s="92">
        <v>124</v>
      </c>
      <c r="J341" s="91" t="s">
        <v>42</v>
      </c>
      <c r="K341" s="91" t="s">
        <v>1682</v>
      </c>
      <c r="L341" s="91" t="s">
        <v>3956</v>
      </c>
      <c r="M341" s="91" t="s">
        <v>5771</v>
      </c>
      <c r="N341" s="92">
        <v>25000</v>
      </c>
      <c r="O341" s="93"/>
      <c r="P341" s="92">
        <v>760</v>
      </c>
      <c r="Q341" s="92">
        <v>717.5</v>
      </c>
      <c r="R341" s="92">
        <v>17785.8</v>
      </c>
      <c r="S341" s="92">
        <v>7214.2</v>
      </c>
      <c r="T341" s="91" t="s">
        <v>5772</v>
      </c>
      <c r="U341" s="91" t="s">
        <v>3957</v>
      </c>
      <c r="V341" s="93"/>
      <c r="X341" s="92">
        <v>300</v>
      </c>
      <c r="Y341" s="92">
        <v>15933.3</v>
      </c>
      <c r="Z341" s="93"/>
      <c r="AA341" s="92">
        <v>50</v>
      </c>
      <c r="AB341" s="92">
        <v>25</v>
      </c>
      <c r="AD341" s="93"/>
      <c r="AF341" s="93"/>
    </row>
    <row r="342" spans="1:32">
      <c r="A342" s="91" t="s">
        <v>2476</v>
      </c>
      <c r="B342" s="91" t="s">
        <v>11</v>
      </c>
      <c r="C342" s="91" t="s">
        <v>2506</v>
      </c>
      <c r="D342" s="91" t="s">
        <v>3251</v>
      </c>
      <c r="E342" s="91" t="s">
        <v>3252</v>
      </c>
      <c r="F342" s="91" t="s">
        <v>3266</v>
      </c>
      <c r="G342" s="91" t="s">
        <v>1636</v>
      </c>
      <c r="H342" s="91" t="s">
        <v>1927</v>
      </c>
      <c r="I342" s="92">
        <v>165</v>
      </c>
      <c r="J342" s="91" t="s">
        <v>55</v>
      </c>
      <c r="K342" s="91" t="s">
        <v>930</v>
      </c>
      <c r="L342" s="91" t="s">
        <v>3958</v>
      </c>
      <c r="M342" s="91" t="s">
        <v>5771</v>
      </c>
      <c r="N342" s="92">
        <v>35000</v>
      </c>
      <c r="O342" s="93"/>
      <c r="P342" s="92">
        <v>1064</v>
      </c>
      <c r="Q342" s="92">
        <v>1004.5</v>
      </c>
      <c r="R342" s="92">
        <v>2093.5</v>
      </c>
      <c r="S342" s="92">
        <v>32906.5</v>
      </c>
      <c r="T342" s="91" t="s">
        <v>5772</v>
      </c>
      <c r="U342" s="91" t="s">
        <v>3959</v>
      </c>
      <c r="V342" s="93"/>
      <c r="X342" s="93"/>
      <c r="Y342" s="93"/>
      <c r="Z342" s="93"/>
      <c r="AA342" s="93"/>
      <c r="AB342" s="92">
        <v>25</v>
      </c>
      <c r="AD342" s="93"/>
      <c r="AF342" s="93"/>
    </row>
    <row r="343" spans="1:32">
      <c r="A343" s="91" t="s">
        <v>2476</v>
      </c>
      <c r="B343" s="91" t="s">
        <v>11</v>
      </c>
      <c r="C343" s="91" t="s">
        <v>2506</v>
      </c>
      <c r="D343" s="91" t="s">
        <v>3251</v>
      </c>
      <c r="E343" s="91" t="s">
        <v>3252</v>
      </c>
      <c r="F343" s="91" t="s">
        <v>3273</v>
      </c>
      <c r="G343" s="91" t="s">
        <v>841</v>
      </c>
      <c r="H343" s="91" t="s">
        <v>1928</v>
      </c>
      <c r="I343" s="92">
        <v>304</v>
      </c>
      <c r="J343" s="91" t="s">
        <v>648</v>
      </c>
      <c r="K343" s="91" t="s">
        <v>809</v>
      </c>
      <c r="L343" s="91" t="s">
        <v>3960</v>
      </c>
      <c r="M343" s="91" t="s">
        <v>5771</v>
      </c>
      <c r="N343" s="92">
        <v>20000</v>
      </c>
      <c r="O343" s="93"/>
      <c r="P343" s="92">
        <v>608</v>
      </c>
      <c r="Q343" s="92">
        <v>574</v>
      </c>
      <c r="R343" s="92">
        <v>2107</v>
      </c>
      <c r="S343" s="92">
        <v>17893</v>
      </c>
      <c r="T343" s="91" t="s">
        <v>5772</v>
      </c>
      <c r="U343" s="91" t="s">
        <v>3961</v>
      </c>
      <c r="V343" s="93"/>
      <c r="X343" s="92">
        <v>900</v>
      </c>
      <c r="Y343" s="93"/>
      <c r="Z343" s="93"/>
      <c r="AA343" s="93"/>
      <c r="AB343" s="92">
        <v>25</v>
      </c>
      <c r="AD343" s="93"/>
      <c r="AF343" s="93"/>
    </row>
    <row r="344" spans="1:32">
      <c r="A344" s="91" t="s">
        <v>2476</v>
      </c>
      <c r="B344" s="91" t="s">
        <v>11</v>
      </c>
      <c r="C344" s="91" t="s">
        <v>2506</v>
      </c>
      <c r="D344" s="91" t="s">
        <v>3251</v>
      </c>
      <c r="E344" s="91" t="s">
        <v>3252</v>
      </c>
      <c r="F344" s="91" t="s">
        <v>3266</v>
      </c>
      <c r="G344" s="91" t="s">
        <v>999</v>
      </c>
      <c r="H344" s="91" t="s">
        <v>1929</v>
      </c>
      <c r="I344" s="92">
        <v>201</v>
      </c>
      <c r="J344" s="91" t="s">
        <v>120</v>
      </c>
      <c r="K344" s="91" t="s">
        <v>261</v>
      </c>
      <c r="L344" s="91" t="s">
        <v>3962</v>
      </c>
      <c r="M344" s="91" t="s">
        <v>5771</v>
      </c>
      <c r="N344" s="92">
        <v>35000</v>
      </c>
      <c r="O344" s="93"/>
      <c r="P344" s="92">
        <v>1064</v>
      </c>
      <c r="Q344" s="92">
        <v>1004.5</v>
      </c>
      <c r="R344" s="92">
        <v>13781.91</v>
      </c>
      <c r="S344" s="92">
        <v>21218.09</v>
      </c>
      <c r="T344" s="91" t="s">
        <v>5772</v>
      </c>
      <c r="U344" s="91" t="s">
        <v>3963</v>
      </c>
      <c r="V344" s="93"/>
      <c r="X344" s="93"/>
      <c r="Y344" s="92">
        <v>11688.41</v>
      </c>
      <c r="Z344" s="93"/>
      <c r="AA344" s="93"/>
      <c r="AB344" s="92">
        <v>25</v>
      </c>
      <c r="AD344" s="93"/>
      <c r="AF344" s="93"/>
    </row>
    <row r="345" spans="1:32">
      <c r="A345" s="91" t="s">
        <v>2476</v>
      </c>
      <c r="B345" s="91" t="s">
        <v>11</v>
      </c>
      <c r="C345" s="91" t="s">
        <v>2506</v>
      </c>
      <c r="D345" s="91" t="s">
        <v>3251</v>
      </c>
      <c r="E345" s="91" t="s">
        <v>3252</v>
      </c>
      <c r="F345" s="91" t="s">
        <v>3258</v>
      </c>
      <c r="G345" s="91" t="s">
        <v>938</v>
      </c>
      <c r="H345" s="91" t="s">
        <v>1930</v>
      </c>
      <c r="I345" s="92">
        <v>153</v>
      </c>
      <c r="J345" s="91" t="s">
        <v>205</v>
      </c>
      <c r="K345" s="91" t="s">
        <v>467</v>
      </c>
      <c r="L345" s="91" t="s">
        <v>3964</v>
      </c>
      <c r="M345" s="91" t="s">
        <v>5771</v>
      </c>
      <c r="N345" s="92">
        <v>40000</v>
      </c>
      <c r="O345" s="92">
        <v>442.65</v>
      </c>
      <c r="P345" s="92">
        <v>1216</v>
      </c>
      <c r="Q345" s="92">
        <v>1148</v>
      </c>
      <c r="R345" s="92">
        <v>4077.65</v>
      </c>
      <c r="S345" s="92">
        <v>35922.35</v>
      </c>
      <c r="T345" s="91" t="s">
        <v>5772</v>
      </c>
      <c r="U345" s="91" t="s">
        <v>3965</v>
      </c>
      <c r="V345" s="93"/>
      <c r="X345" s="93"/>
      <c r="Y345" s="92">
        <v>1246</v>
      </c>
      <c r="Z345" s="93"/>
      <c r="AA345" s="93"/>
      <c r="AB345" s="92">
        <v>25</v>
      </c>
      <c r="AD345" s="93"/>
      <c r="AF345" s="93"/>
    </row>
    <row r="346" spans="1:32">
      <c r="A346" s="91" t="s">
        <v>2476</v>
      </c>
      <c r="B346" s="91" t="s">
        <v>11</v>
      </c>
      <c r="C346" s="91" t="s">
        <v>2506</v>
      </c>
      <c r="D346" s="91" t="s">
        <v>3251</v>
      </c>
      <c r="E346" s="91" t="s">
        <v>3252</v>
      </c>
      <c r="F346" s="91" t="s">
        <v>3266</v>
      </c>
      <c r="G346" s="91" t="s">
        <v>1546</v>
      </c>
      <c r="H346" s="91" t="s">
        <v>1931</v>
      </c>
      <c r="I346" s="92">
        <v>138</v>
      </c>
      <c r="J346" s="91" t="s">
        <v>355</v>
      </c>
      <c r="K346" s="91" t="s">
        <v>250</v>
      </c>
      <c r="L346" s="91" t="s">
        <v>3966</v>
      </c>
      <c r="M346" s="91" t="s">
        <v>5771</v>
      </c>
      <c r="N346" s="92">
        <v>25000</v>
      </c>
      <c r="O346" s="93"/>
      <c r="P346" s="92">
        <v>760</v>
      </c>
      <c r="Q346" s="92">
        <v>717.5</v>
      </c>
      <c r="R346" s="92">
        <v>4125.95</v>
      </c>
      <c r="S346" s="92">
        <v>20874.05</v>
      </c>
      <c r="T346" s="91" t="s">
        <v>5772</v>
      </c>
      <c r="U346" s="91" t="s">
        <v>3967</v>
      </c>
      <c r="V346" s="93"/>
      <c r="X346" s="93"/>
      <c r="Y346" s="92">
        <v>1046</v>
      </c>
      <c r="Z346" s="93"/>
      <c r="AA346" s="93"/>
      <c r="AB346" s="92">
        <v>25</v>
      </c>
      <c r="AD346" s="93"/>
      <c r="AF346" s="105">
        <v>1577.45</v>
      </c>
    </row>
    <row r="347" spans="1:32">
      <c r="A347" s="91" t="s">
        <v>2476</v>
      </c>
      <c r="B347" s="91" t="s">
        <v>11</v>
      </c>
      <c r="C347" s="91" t="s">
        <v>2506</v>
      </c>
      <c r="D347" s="91" t="s">
        <v>3251</v>
      </c>
      <c r="E347" s="91" t="s">
        <v>3252</v>
      </c>
      <c r="F347" s="91" t="s">
        <v>3261</v>
      </c>
      <c r="G347" s="91" t="s">
        <v>798</v>
      </c>
      <c r="H347" s="91" t="s">
        <v>1932</v>
      </c>
      <c r="I347" s="92">
        <v>1138</v>
      </c>
      <c r="J347" s="91" t="s">
        <v>303</v>
      </c>
      <c r="K347" s="91" t="s">
        <v>765</v>
      </c>
      <c r="L347" s="91" t="s">
        <v>3968</v>
      </c>
      <c r="M347" s="91" t="s">
        <v>5771</v>
      </c>
      <c r="N347" s="92">
        <v>19800</v>
      </c>
      <c r="O347" s="93"/>
      <c r="P347" s="92">
        <v>601.91999999999996</v>
      </c>
      <c r="Q347" s="92">
        <v>568.26</v>
      </c>
      <c r="R347" s="92">
        <v>1195.18</v>
      </c>
      <c r="S347" s="92">
        <v>18604.82</v>
      </c>
      <c r="T347" s="91" t="s">
        <v>5772</v>
      </c>
      <c r="U347" s="91" t="s">
        <v>3969</v>
      </c>
      <c r="V347" s="93"/>
      <c r="X347" s="93"/>
      <c r="Y347" s="93"/>
      <c r="Z347" s="93"/>
      <c r="AA347" s="93"/>
      <c r="AB347" s="92">
        <v>25</v>
      </c>
      <c r="AD347" s="93"/>
      <c r="AF347" s="93"/>
    </row>
    <row r="348" spans="1:32">
      <c r="A348" s="91" t="s">
        <v>2476</v>
      </c>
      <c r="B348" s="91" t="s">
        <v>11</v>
      </c>
      <c r="C348" s="91" t="s">
        <v>2506</v>
      </c>
      <c r="D348" s="91" t="s">
        <v>3251</v>
      </c>
      <c r="E348" s="91" t="s">
        <v>3252</v>
      </c>
      <c r="F348" s="91" t="s">
        <v>3266</v>
      </c>
      <c r="G348" s="91" t="s">
        <v>2759</v>
      </c>
      <c r="H348" s="91" t="s">
        <v>2760</v>
      </c>
      <c r="I348" s="92">
        <v>901</v>
      </c>
      <c r="J348" s="91" t="s">
        <v>10</v>
      </c>
      <c r="K348" s="91" t="s">
        <v>809</v>
      </c>
      <c r="L348" s="91" t="s">
        <v>3970</v>
      </c>
      <c r="M348" s="91" t="s">
        <v>5771</v>
      </c>
      <c r="N348" s="92">
        <v>30000</v>
      </c>
      <c r="O348" s="93"/>
      <c r="P348" s="92">
        <v>912</v>
      </c>
      <c r="Q348" s="92">
        <v>861</v>
      </c>
      <c r="R348" s="92">
        <v>5844</v>
      </c>
      <c r="S348" s="92">
        <v>24156</v>
      </c>
      <c r="T348" s="91" t="s">
        <v>5772</v>
      </c>
      <c r="U348" s="91" t="s">
        <v>3971</v>
      </c>
      <c r="V348" s="93"/>
      <c r="X348" s="93"/>
      <c r="Y348" s="92">
        <v>4046</v>
      </c>
      <c r="Z348" s="93"/>
      <c r="AA348" s="93"/>
      <c r="AB348" s="92">
        <v>25</v>
      </c>
      <c r="AD348" s="93"/>
      <c r="AF348" s="93"/>
    </row>
    <row r="349" spans="1:32">
      <c r="A349" s="91" t="s">
        <v>2476</v>
      </c>
      <c r="B349" s="91" t="s">
        <v>11</v>
      </c>
      <c r="C349" s="91" t="s">
        <v>2506</v>
      </c>
      <c r="D349" s="91" t="s">
        <v>3251</v>
      </c>
      <c r="E349" s="91" t="s">
        <v>3252</v>
      </c>
      <c r="F349" s="91" t="s">
        <v>3279</v>
      </c>
      <c r="G349" s="91" t="s">
        <v>661</v>
      </c>
      <c r="H349" s="91" t="s">
        <v>1933</v>
      </c>
      <c r="I349" s="92">
        <v>456</v>
      </c>
      <c r="J349" s="91" t="s">
        <v>662</v>
      </c>
      <c r="K349" s="91" t="s">
        <v>930</v>
      </c>
      <c r="L349" s="91" t="s">
        <v>3972</v>
      </c>
      <c r="M349" s="91" t="s">
        <v>5771</v>
      </c>
      <c r="N349" s="92">
        <v>25000</v>
      </c>
      <c r="O349" s="93"/>
      <c r="P349" s="92">
        <v>760</v>
      </c>
      <c r="Q349" s="92">
        <v>717.5</v>
      </c>
      <c r="R349" s="92">
        <v>5600.5</v>
      </c>
      <c r="S349" s="92">
        <v>19399.5</v>
      </c>
      <c r="T349" s="91" t="s">
        <v>5772</v>
      </c>
      <c r="U349" s="91" t="s">
        <v>3973</v>
      </c>
      <c r="V349" s="93"/>
      <c r="X349" s="92">
        <v>300</v>
      </c>
      <c r="Y349" s="92">
        <v>3748</v>
      </c>
      <c r="Z349" s="93"/>
      <c r="AA349" s="92">
        <v>50</v>
      </c>
      <c r="AB349" s="92">
        <v>25</v>
      </c>
      <c r="AD349" s="93"/>
      <c r="AF349" s="93"/>
    </row>
    <row r="350" spans="1:32">
      <c r="A350" s="91" t="s">
        <v>2476</v>
      </c>
      <c r="B350" s="91" t="s">
        <v>11</v>
      </c>
      <c r="C350" s="91" t="s">
        <v>2506</v>
      </c>
      <c r="D350" s="91" t="s">
        <v>3251</v>
      </c>
      <c r="E350" s="91" t="s">
        <v>3252</v>
      </c>
      <c r="F350" s="91" t="s">
        <v>3266</v>
      </c>
      <c r="G350" s="91" t="s">
        <v>939</v>
      </c>
      <c r="H350" s="91" t="s">
        <v>1934</v>
      </c>
      <c r="I350" s="92">
        <v>901</v>
      </c>
      <c r="J350" s="91" t="s">
        <v>10</v>
      </c>
      <c r="K350" s="91" t="s">
        <v>930</v>
      </c>
      <c r="L350" s="91" t="s">
        <v>3974</v>
      </c>
      <c r="M350" s="91" t="s">
        <v>5771</v>
      </c>
      <c r="N350" s="92">
        <v>65000</v>
      </c>
      <c r="O350" s="92">
        <v>1732.57</v>
      </c>
      <c r="P350" s="92">
        <v>1976</v>
      </c>
      <c r="Q350" s="92">
        <v>1865.5</v>
      </c>
      <c r="R350" s="92">
        <v>8395.07</v>
      </c>
      <c r="S350" s="92">
        <v>56604.93</v>
      </c>
      <c r="T350" s="91" t="s">
        <v>5772</v>
      </c>
      <c r="U350" s="91" t="s">
        <v>3975</v>
      </c>
      <c r="V350" s="93"/>
      <c r="X350" s="92">
        <v>600</v>
      </c>
      <c r="Y350" s="92">
        <v>2196</v>
      </c>
      <c r="Z350" s="93"/>
      <c r="AA350" s="93"/>
      <c r="AB350" s="92">
        <v>25</v>
      </c>
      <c r="AD350" s="93"/>
      <c r="AF350" s="93"/>
    </row>
    <row r="351" spans="1:32">
      <c r="A351" s="91" t="s">
        <v>2476</v>
      </c>
      <c r="B351" s="91" t="s">
        <v>11</v>
      </c>
      <c r="C351" s="91" t="s">
        <v>2506</v>
      </c>
      <c r="D351" s="91" t="s">
        <v>3251</v>
      </c>
      <c r="E351" s="91" t="s">
        <v>3252</v>
      </c>
      <c r="F351" s="91" t="s">
        <v>3266</v>
      </c>
      <c r="G351" s="91" t="s">
        <v>3186</v>
      </c>
      <c r="H351" s="91" t="s">
        <v>3187</v>
      </c>
      <c r="I351" s="92">
        <v>72</v>
      </c>
      <c r="J351" s="91" t="s">
        <v>889</v>
      </c>
      <c r="K351" s="91" t="s">
        <v>250</v>
      </c>
      <c r="L351" s="91" t="s">
        <v>3976</v>
      </c>
      <c r="M351" s="91" t="s">
        <v>5771</v>
      </c>
      <c r="N351" s="92">
        <v>35000</v>
      </c>
      <c r="O351" s="93"/>
      <c r="P351" s="92">
        <v>1064</v>
      </c>
      <c r="Q351" s="92">
        <v>1004.5</v>
      </c>
      <c r="R351" s="92">
        <v>5139.5</v>
      </c>
      <c r="S351" s="92">
        <v>29860.5</v>
      </c>
      <c r="T351" s="91" t="s">
        <v>5772</v>
      </c>
      <c r="U351" s="91" t="s">
        <v>3977</v>
      </c>
      <c r="V351" s="93"/>
      <c r="X351" s="93"/>
      <c r="Y351" s="92">
        <v>3046</v>
      </c>
      <c r="Z351" s="93"/>
      <c r="AA351" s="93"/>
      <c r="AB351" s="92">
        <v>25</v>
      </c>
      <c r="AD351" s="93"/>
      <c r="AF351" s="93"/>
    </row>
    <row r="352" spans="1:32">
      <c r="A352" s="91" t="s">
        <v>2476</v>
      </c>
      <c r="B352" s="91" t="s">
        <v>11</v>
      </c>
      <c r="C352" s="91" t="s">
        <v>2506</v>
      </c>
      <c r="D352" s="91" t="s">
        <v>3251</v>
      </c>
      <c r="E352" s="91" t="s">
        <v>3252</v>
      </c>
      <c r="F352" s="91" t="s">
        <v>3261</v>
      </c>
      <c r="G352" s="91" t="s">
        <v>663</v>
      </c>
      <c r="H352" s="91" t="s">
        <v>1935</v>
      </c>
      <c r="I352" s="92">
        <v>21</v>
      </c>
      <c r="J352" s="91" t="s">
        <v>646</v>
      </c>
      <c r="K352" s="91" t="s">
        <v>930</v>
      </c>
      <c r="L352" s="91" t="s">
        <v>3978</v>
      </c>
      <c r="M352" s="91" t="s">
        <v>5771</v>
      </c>
      <c r="N352" s="92">
        <v>95000</v>
      </c>
      <c r="O352" s="92">
        <v>10534.88</v>
      </c>
      <c r="P352" s="92">
        <v>2888</v>
      </c>
      <c r="Q352" s="92">
        <v>2726.5</v>
      </c>
      <c r="R352" s="92">
        <v>17751.830000000002</v>
      </c>
      <c r="S352" s="92">
        <v>77248.17</v>
      </c>
      <c r="T352" s="91" t="s">
        <v>5772</v>
      </c>
      <c r="U352" s="91" t="s">
        <v>3979</v>
      </c>
      <c r="V352" s="93"/>
      <c r="X352" s="93"/>
      <c r="Y352" s="93"/>
      <c r="Z352" s="93"/>
      <c r="AA352" s="93"/>
      <c r="AB352" s="92">
        <v>25</v>
      </c>
      <c r="AD352" s="93"/>
      <c r="AF352" s="105">
        <v>1577.45</v>
      </c>
    </row>
    <row r="353" spans="1:32">
      <c r="A353" s="91" t="s">
        <v>2476</v>
      </c>
      <c r="B353" s="91" t="s">
        <v>11</v>
      </c>
      <c r="C353" s="91" t="s">
        <v>2506</v>
      </c>
      <c r="D353" s="91" t="s">
        <v>3251</v>
      </c>
      <c r="E353" s="91" t="s">
        <v>3252</v>
      </c>
      <c r="F353" s="91" t="s">
        <v>3261</v>
      </c>
      <c r="G353" s="91" t="s">
        <v>580</v>
      </c>
      <c r="H353" s="91" t="s">
        <v>1152</v>
      </c>
      <c r="I353" s="92">
        <v>9</v>
      </c>
      <c r="J353" s="91" t="s">
        <v>8</v>
      </c>
      <c r="K353" s="91" t="s">
        <v>566</v>
      </c>
      <c r="L353" s="91" t="s">
        <v>3980</v>
      </c>
      <c r="M353" s="91" t="s">
        <v>5771</v>
      </c>
      <c r="N353" s="92">
        <v>22000</v>
      </c>
      <c r="O353" s="93"/>
      <c r="P353" s="92">
        <v>668.8</v>
      </c>
      <c r="Q353" s="92">
        <v>631.4</v>
      </c>
      <c r="R353" s="92">
        <v>15724.49</v>
      </c>
      <c r="S353" s="92">
        <v>6275.51</v>
      </c>
      <c r="T353" s="91" t="s">
        <v>5772</v>
      </c>
      <c r="U353" s="91" t="s">
        <v>3981</v>
      </c>
      <c r="V353" s="93"/>
      <c r="X353" s="93"/>
      <c r="Y353" s="92">
        <v>14349.29</v>
      </c>
      <c r="Z353" s="93"/>
      <c r="AA353" s="92">
        <v>50</v>
      </c>
      <c r="AB353" s="92">
        <v>25</v>
      </c>
      <c r="AD353" s="93"/>
      <c r="AF353" s="93"/>
    </row>
    <row r="354" spans="1:32">
      <c r="A354" s="91" t="s">
        <v>2476</v>
      </c>
      <c r="B354" s="91" t="s">
        <v>11</v>
      </c>
      <c r="C354" s="91" t="s">
        <v>2506</v>
      </c>
      <c r="D354" s="91" t="s">
        <v>3251</v>
      </c>
      <c r="E354" s="91" t="s">
        <v>3252</v>
      </c>
      <c r="F354" s="91" t="s">
        <v>3266</v>
      </c>
      <c r="G354" s="91" t="s">
        <v>1578</v>
      </c>
      <c r="H354" s="91" t="s">
        <v>1936</v>
      </c>
      <c r="I354" s="92">
        <v>58</v>
      </c>
      <c r="J354" s="91" t="s">
        <v>32</v>
      </c>
      <c r="K354" s="91" t="s">
        <v>806</v>
      </c>
      <c r="L354" s="91" t="s">
        <v>3982</v>
      </c>
      <c r="M354" s="91" t="s">
        <v>5771</v>
      </c>
      <c r="N354" s="92">
        <v>45000</v>
      </c>
      <c r="O354" s="93"/>
      <c r="P354" s="92">
        <v>1368</v>
      </c>
      <c r="Q354" s="92">
        <v>1291.5</v>
      </c>
      <c r="R354" s="92">
        <v>2684.5</v>
      </c>
      <c r="S354" s="92">
        <v>42315.5</v>
      </c>
      <c r="T354" s="91" t="s">
        <v>5772</v>
      </c>
      <c r="U354" s="91" t="s">
        <v>3983</v>
      </c>
      <c r="V354" s="93"/>
      <c r="X354" s="93"/>
      <c r="Y354" s="93"/>
      <c r="Z354" s="93"/>
      <c r="AA354" s="93"/>
      <c r="AB354" s="92">
        <v>25</v>
      </c>
      <c r="AD354" s="93"/>
      <c r="AF354" s="93"/>
    </row>
    <row r="355" spans="1:32">
      <c r="A355" s="91" t="s">
        <v>2476</v>
      </c>
      <c r="B355" s="91" t="s">
        <v>11</v>
      </c>
      <c r="C355" s="91" t="s">
        <v>2506</v>
      </c>
      <c r="D355" s="91" t="s">
        <v>3251</v>
      </c>
      <c r="E355" s="91" t="s">
        <v>3252</v>
      </c>
      <c r="F355" s="91" t="s">
        <v>3276</v>
      </c>
      <c r="G355" s="91" t="s">
        <v>560</v>
      </c>
      <c r="H355" s="91" t="s">
        <v>1153</v>
      </c>
      <c r="I355" s="92">
        <v>628</v>
      </c>
      <c r="J355" s="91" t="s">
        <v>129</v>
      </c>
      <c r="K355" s="91" t="s">
        <v>559</v>
      </c>
      <c r="L355" s="91" t="s">
        <v>3984</v>
      </c>
      <c r="M355" s="91" t="s">
        <v>5771</v>
      </c>
      <c r="N355" s="92">
        <v>70000</v>
      </c>
      <c r="O355" s="92">
        <v>2170.85</v>
      </c>
      <c r="P355" s="92">
        <v>2128</v>
      </c>
      <c r="Q355" s="92">
        <v>2009</v>
      </c>
      <c r="R355" s="92">
        <v>10055.82</v>
      </c>
      <c r="S355" s="92">
        <v>59944.18</v>
      </c>
      <c r="T355" s="91" t="s">
        <v>5772</v>
      </c>
      <c r="U355" s="91" t="s">
        <v>3985</v>
      </c>
      <c r="V355" s="93"/>
      <c r="X355" s="93"/>
      <c r="Y355" s="92">
        <v>3672.97</v>
      </c>
      <c r="Z355" s="93"/>
      <c r="AA355" s="92">
        <v>50</v>
      </c>
      <c r="AB355" s="92">
        <v>25</v>
      </c>
      <c r="AD355" s="93"/>
      <c r="AF355" s="93"/>
    </row>
    <row r="356" spans="1:32">
      <c r="A356" s="91" t="s">
        <v>2476</v>
      </c>
      <c r="B356" s="91" t="s">
        <v>11</v>
      </c>
      <c r="C356" s="91" t="s">
        <v>2506</v>
      </c>
      <c r="D356" s="91" t="s">
        <v>3251</v>
      </c>
      <c r="E356" s="91" t="s">
        <v>3252</v>
      </c>
      <c r="F356" s="91" t="s">
        <v>3273</v>
      </c>
      <c r="G356" s="91" t="s">
        <v>955</v>
      </c>
      <c r="H356" s="91" t="s">
        <v>1937</v>
      </c>
      <c r="I356" s="92">
        <v>901</v>
      </c>
      <c r="J356" s="91" t="s">
        <v>10</v>
      </c>
      <c r="K356" s="91" t="s">
        <v>189</v>
      </c>
      <c r="L356" s="91" t="s">
        <v>3986</v>
      </c>
      <c r="M356" s="91" t="s">
        <v>5771</v>
      </c>
      <c r="N356" s="92">
        <v>35000</v>
      </c>
      <c r="O356" s="93"/>
      <c r="P356" s="92">
        <v>1064</v>
      </c>
      <c r="Q356" s="92">
        <v>1004.5</v>
      </c>
      <c r="R356" s="92">
        <v>18017.78</v>
      </c>
      <c r="S356" s="92">
        <v>16982.22</v>
      </c>
      <c r="T356" s="91" t="s">
        <v>5772</v>
      </c>
      <c r="U356" s="91" t="s">
        <v>3987</v>
      </c>
      <c r="V356" s="93"/>
      <c r="X356" s="93"/>
      <c r="Y356" s="92">
        <v>14346.83</v>
      </c>
      <c r="Z356" s="93"/>
      <c r="AA356" s="93"/>
      <c r="AB356" s="92">
        <v>25</v>
      </c>
      <c r="AD356" s="93"/>
      <c r="AF356" s="105">
        <v>1577.45</v>
      </c>
    </row>
    <row r="357" spans="1:32">
      <c r="A357" s="91" t="s">
        <v>2476</v>
      </c>
      <c r="B357" s="91" t="s">
        <v>11</v>
      </c>
      <c r="C357" s="91" t="s">
        <v>2506</v>
      </c>
      <c r="D357" s="91" t="s">
        <v>3251</v>
      </c>
      <c r="E357" s="91" t="s">
        <v>3252</v>
      </c>
      <c r="F357" s="91" t="s">
        <v>3288</v>
      </c>
      <c r="G357" s="91" t="s">
        <v>556</v>
      </c>
      <c r="H357" s="91" t="s">
        <v>1938</v>
      </c>
      <c r="I357" s="92">
        <v>901</v>
      </c>
      <c r="J357" s="91" t="s">
        <v>10</v>
      </c>
      <c r="K357" s="91" t="s">
        <v>542</v>
      </c>
      <c r="L357" s="91" t="s">
        <v>3988</v>
      </c>
      <c r="M357" s="91" t="s">
        <v>5771</v>
      </c>
      <c r="N357" s="92">
        <v>16992.62</v>
      </c>
      <c r="O357" s="93"/>
      <c r="P357" s="92">
        <v>516.58000000000004</v>
      </c>
      <c r="Q357" s="92">
        <v>487.69</v>
      </c>
      <c r="R357" s="92">
        <v>1329.27</v>
      </c>
      <c r="S357" s="92">
        <v>15663.35</v>
      </c>
      <c r="T357" s="91" t="s">
        <v>5772</v>
      </c>
      <c r="U357" s="91" t="s">
        <v>3989</v>
      </c>
      <c r="V357" s="93"/>
      <c r="X357" s="92">
        <v>300</v>
      </c>
      <c r="Y357" s="93"/>
      <c r="Z357" s="93"/>
      <c r="AA357" s="93"/>
      <c r="AB357" s="92">
        <v>25</v>
      </c>
      <c r="AD357" s="93"/>
      <c r="AF357" s="93"/>
    </row>
    <row r="358" spans="1:32">
      <c r="A358" s="91" t="s">
        <v>2476</v>
      </c>
      <c r="B358" s="91" t="s">
        <v>11</v>
      </c>
      <c r="C358" s="91" t="s">
        <v>2506</v>
      </c>
      <c r="D358" s="91" t="s">
        <v>3251</v>
      </c>
      <c r="E358" s="91" t="s">
        <v>3252</v>
      </c>
      <c r="F358" s="91" t="s">
        <v>3279</v>
      </c>
      <c r="G358" s="91" t="s">
        <v>319</v>
      </c>
      <c r="H358" s="91" t="s">
        <v>1939</v>
      </c>
      <c r="I358" s="92">
        <v>78</v>
      </c>
      <c r="J358" s="91" t="s">
        <v>15</v>
      </c>
      <c r="K358" s="91" t="s">
        <v>312</v>
      </c>
      <c r="L358" s="91" t="s">
        <v>3990</v>
      </c>
      <c r="M358" s="91" t="s">
        <v>5771</v>
      </c>
      <c r="N358" s="92">
        <v>22000</v>
      </c>
      <c r="O358" s="93"/>
      <c r="P358" s="92">
        <v>668.8</v>
      </c>
      <c r="Q358" s="92">
        <v>631.4</v>
      </c>
      <c r="R358" s="92">
        <v>2131.1999999999998</v>
      </c>
      <c r="S358" s="92">
        <v>19868.8</v>
      </c>
      <c r="T358" s="91" t="s">
        <v>5772</v>
      </c>
      <c r="U358" s="91" t="s">
        <v>3991</v>
      </c>
      <c r="V358" s="93"/>
      <c r="X358" s="93"/>
      <c r="Y358" s="92">
        <v>706</v>
      </c>
      <c r="Z358" s="93"/>
      <c r="AA358" s="92">
        <v>100</v>
      </c>
      <c r="AB358" s="92">
        <v>25</v>
      </c>
      <c r="AD358" s="93"/>
      <c r="AF358" s="93"/>
    </row>
    <row r="359" spans="1:32">
      <c r="A359" s="91" t="s">
        <v>2476</v>
      </c>
      <c r="B359" s="91" t="s">
        <v>11</v>
      </c>
      <c r="C359" s="91" t="s">
        <v>2506</v>
      </c>
      <c r="D359" s="91" t="s">
        <v>3251</v>
      </c>
      <c r="E359" s="91" t="s">
        <v>3252</v>
      </c>
      <c r="F359" s="91" t="s">
        <v>3266</v>
      </c>
      <c r="G359" s="91" t="s">
        <v>940</v>
      </c>
      <c r="H359" s="91" t="s">
        <v>1940</v>
      </c>
      <c r="I359" s="92">
        <v>1137</v>
      </c>
      <c r="J359" s="91" t="s">
        <v>192</v>
      </c>
      <c r="K359" s="91" t="s">
        <v>929</v>
      </c>
      <c r="L359" s="91" t="s">
        <v>3992</v>
      </c>
      <c r="M359" s="91" t="s">
        <v>5771</v>
      </c>
      <c r="N359" s="92">
        <v>35000</v>
      </c>
      <c r="O359" s="93"/>
      <c r="P359" s="92">
        <v>1064</v>
      </c>
      <c r="Q359" s="92">
        <v>1004.5</v>
      </c>
      <c r="R359" s="92">
        <v>2093.5</v>
      </c>
      <c r="S359" s="92">
        <v>32906.5</v>
      </c>
      <c r="T359" s="91" t="s">
        <v>5772</v>
      </c>
      <c r="U359" s="91" t="s">
        <v>3993</v>
      </c>
      <c r="V359" s="93"/>
      <c r="X359" s="93"/>
      <c r="Y359" s="93"/>
      <c r="Z359" s="93"/>
      <c r="AA359" s="93"/>
      <c r="AB359" s="92">
        <v>25</v>
      </c>
      <c r="AD359" s="93"/>
      <c r="AF359" s="93"/>
    </row>
    <row r="360" spans="1:32">
      <c r="A360" s="91" t="s">
        <v>2476</v>
      </c>
      <c r="B360" s="91" t="s">
        <v>11</v>
      </c>
      <c r="C360" s="91" t="s">
        <v>2506</v>
      </c>
      <c r="D360" s="91" t="s">
        <v>3251</v>
      </c>
      <c r="E360" s="91" t="s">
        <v>3252</v>
      </c>
      <c r="F360" s="91" t="s">
        <v>3253</v>
      </c>
      <c r="G360" s="91" t="s">
        <v>333</v>
      </c>
      <c r="H360" s="91" t="s">
        <v>1941</v>
      </c>
      <c r="I360" s="92">
        <v>11</v>
      </c>
      <c r="J360" s="91" t="s">
        <v>2593</v>
      </c>
      <c r="K360" s="91" t="s">
        <v>331</v>
      </c>
      <c r="L360" s="91" t="s">
        <v>3994</v>
      </c>
      <c r="M360" s="91" t="s">
        <v>5771</v>
      </c>
      <c r="N360" s="92">
        <v>70000</v>
      </c>
      <c r="O360" s="92">
        <v>3158.69</v>
      </c>
      <c r="P360" s="92">
        <v>2128</v>
      </c>
      <c r="Q360" s="92">
        <v>2009</v>
      </c>
      <c r="R360" s="92">
        <v>26866.69</v>
      </c>
      <c r="S360" s="92">
        <v>43133.31</v>
      </c>
      <c r="T360" s="91" t="s">
        <v>5772</v>
      </c>
      <c r="U360" s="91" t="s">
        <v>3995</v>
      </c>
      <c r="V360" s="93"/>
      <c r="X360" s="92">
        <v>900</v>
      </c>
      <c r="Y360" s="92">
        <v>18646</v>
      </c>
      <c r="Z360" s="93"/>
      <c r="AA360" s="93"/>
      <c r="AB360" s="92">
        <v>25</v>
      </c>
      <c r="AD360" s="93"/>
      <c r="AF360" s="93"/>
    </row>
    <row r="361" spans="1:32">
      <c r="A361" s="91" t="s">
        <v>2476</v>
      </c>
      <c r="B361" s="91" t="s">
        <v>11</v>
      </c>
      <c r="C361" s="91" t="s">
        <v>2506</v>
      </c>
      <c r="D361" s="91" t="s">
        <v>3251</v>
      </c>
      <c r="E361" s="91" t="s">
        <v>3252</v>
      </c>
      <c r="F361" s="91" t="s">
        <v>3258</v>
      </c>
      <c r="G361" s="91" t="s">
        <v>1637</v>
      </c>
      <c r="H361" s="91" t="s">
        <v>1942</v>
      </c>
      <c r="I361" s="92">
        <v>20</v>
      </c>
      <c r="J361" s="91" t="s">
        <v>27</v>
      </c>
      <c r="K361" s="91" t="s">
        <v>765</v>
      </c>
      <c r="L361" s="91" t="s">
        <v>3996</v>
      </c>
      <c r="M361" s="91" t="s">
        <v>5771</v>
      </c>
      <c r="N361" s="92">
        <v>18000</v>
      </c>
      <c r="O361" s="93"/>
      <c r="P361" s="92">
        <v>547.20000000000005</v>
      </c>
      <c r="Q361" s="92">
        <v>516.6</v>
      </c>
      <c r="R361" s="92">
        <v>1088.8</v>
      </c>
      <c r="S361" s="92">
        <v>16911.2</v>
      </c>
      <c r="T361" s="91" t="s">
        <v>5772</v>
      </c>
      <c r="U361" s="91" t="s">
        <v>3997</v>
      </c>
      <c r="V361" s="93"/>
      <c r="X361" s="93"/>
      <c r="Y361" s="93"/>
      <c r="Z361" s="93"/>
      <c r="AA361" s="93"/>
      <c r="AB361" s="92">
        <v>25</v>
      </c>
      <c r="AD361" s="93"/>
      <c r="AF361" s="93"/>
    </row>
    <row r="362" spans="1:32">
      <c r="A362" s="91" t="s">
        <v>2476</v>
      </c>
      <c r="B362" s="91" t="s">
        <v>11</v>
      </c>
      <c r="C362" s="91" t="s">
        <v>2506</v>
      </c>
      <c r="D362" s="91" t="s">
        <v>3251</v>
      </c>
      <c r="E362" s="91" t="s">
        <v>3252</v>
      </c>
      <c r="F362" s="91" t="s">
        <v>3258</v>
      </c>
      <c r="G362" s="91" t="s">
        <v>3998</v>
      </c>
      <c r="H362" s="91" t="s">
        <v>1943</v>
      </c>
      <c r="I362" s="92">
        <v>628</v>
      </c>
      <c r="J362" s="91" t="s">
        <v>129</v>
      </c>
      <c r="K362" s="91" t="s">
        <v>930</v>
      </c>
      <c r="L362" s="91" t="s">
        <v>3999</v>
      </c>
      <c r="M362" s="91" t="s">
        <v>5771</v>
      </c>
      <c r="N362" s="92">
        <v>115000</v>
      </c>
      <c r="O362" s="92">
        <v>15239.38</v>
      </c>
      <c r="P362" s="92">
        <v>3496</v>
      </c>
      <c r="Q362" s="92">
        <v>3300.5</v>
      </c>
      <c r="R362" s="92">
        <v>23638.33</v>
      </c>
      <c r="S362" s="92">
        <v>91361.67</v>
      </c>
      <c r="T362" s="91" t="s">
        <v>5772</v>
      </c>
      <c r="U362" s="91" t="s">
        <v>4000</v>
      </c>
      <c r="V362" s="93"/>
      <c r="X362" s="93"/>
      <c r="Y362" s="93"/>
      <c r="Z362" s="93"/>
      <c r="AA362" s="93"/>
      <c r="AB362" s="92">
        <v>25</v>
      </c>
      <c r="AD362" s="93"/>
      <c r="AF362" s="105">
        <v>1577.45</v>
      </c>
    </row>
    <row r="363" spans="1:32">
      <c r="A363" s="91" t="s">
        <v>2476</v>
      </c>
      <c r="B363" s="91" t="s">
        <v>11</v>
      </c>
      <c r="C363" s="91" t="s">
        <v>2506</v>
      </c>
      <c r="D363" s="91" t="s">
        <v>3251</v>
      </c>
      <c r="E363" s="91" t="s">
        <v>3252</v>
      </c>
      <c r="F363" s="91" t="s">
        <v>3266</v>
      </c>
      <c r="G363" s="91" t="s">
        <v>1519</v>
      </c>
      <c r="H363" s="91" t="s">
        <v>1944</v>
      </c>
      <c r="I363" s="92">
        <v>67</v>
      </c>
      <c r="J363" s="91" t="s">
        <v>132</v>
      </c>
      <c r="K363" s="91" t="s">
        <v>765</v>
      </c>
      <c r="L363" s="91" t="s">
        <v>4001</v>
      </c>
      <c r="M363" s="91" t="s">
        <v>5771</v>
      </c>
      <c r="N363" s="92">
        <v>25000</v>
      </c>
      <c r="O363" s="93"/>
      <c r="P363" s="92">
        <v>760</v>
      </c>
      <c r="Q363" s="92">
        <v>717.5</v>
      </c>
      <c r="R363" s="92">
        <v>1502.5</v>
      </c>
      <c r="S363" s="92">
        <v>23497.5</v>
      </c>
      <c r="T363" s="91" t="s">
        <v>5772</v>
      </c>
      <c r="U363" s="91" t="s">
        <v>4002</v>
      </c>
      <c r="V363" s="93"/>
      <c r="X363" s="93"/>
      <c r="Y363" s="93"/>
      <c r="Z363" s="93"/>
      <c r="AA363" s="93"/>
      <c r="AB363" s="92">
        <v>25</v>
      </c>
      <c r="AD363" s="93"/>
      <c r="AF363" s="93"/>
    </row>
    <row r="364" spans="1:32">
      <c r="A364" s="91" t="s">
        <v>2476</v>
      </c>
      <c r="B364" s="91" t="s">
        <v>11</v>
      </c>
      <c r="C364" s="91" t="s">
        <v>2506</v>
      </c>
      <c r="D364" s="91" t="s">
        <v>3251</v>
      </c>
      <c r="E364" s="91" t="s">
        <v>3252</v>
      </c>
      <c r="F364" s="91" t="s">
        <v>3273</v>
      </c>
      <c r="G364" s="91" t="s">
        <v>2761</v>
      </c>
      <c r="H364" s="91" t="s">
        <v>2762</v>
      </c>
      <c r="I364" s="92">
        <v>123</v>
      </c>
      <c r="J364" s="91" t="s">
        <v>1400</v>
      </c>
      <c r="K364" s="91" t="s">
        <v>930</v>
      </c>
      <c r="L364" s="91" t="s">
        <v>4003</v>
      </c>
      <c r="M364" s="91" t="s">
        <v>5771</v>
      </c>
      <c r="N364" s="92">
        <v>135000</v>
      </c>
      <c r="O364" s="93"/>
      <c r="P364" s="92">
        <v>4104</v>
      </c>
      <c r="Q364" s="92">
        <v>3874.5</v>
      </c>
      <c r="R364" s="92">
        <v>8003.5</v>
      </c>
      <c r="S364" s="92">
        <v>126996.5</v>
      </c>
      <c r="T364" s="91" t="s">
        <v>5772</v>
      </c>
      <c r="U364" s="91" t="s">
        <v>4004</v>
      </c>
      <c r="V364" s="93"/>
      <c r="X364" s="93"/>
      <c r="Y364" s="93"/>
      <c r="Z364" s="93"/>
      <c r="AA364" s="93"/>
      <c r="AB364" s="92">
        <v>25</v>
      </c>
      <c r="AD364" s="93"/>
      <c r="AF364" s="93"/>
    </row>
    <row r="365" spans="1:32">
      <c r="A365" s="91" t="s">
        <v>2476</v>
      </c>
      <c r="B365" s="91" t="s">
        <v>11</v>
      </c>
      <c r="C365" s="91" t="s">
        <v>2506</v>
      </c>
      <c r="D365" s="91" t="s">
        <v>3251</v>
      </c>
      <c r="E365" s="91" t="s">
        <v>3252</v>
      </c>
      <c r="F365" s="91" t="s">
        <v>3261</v>
      </c>
      <c r="G365" s="91" t="s">
        <v>998</v>
      </c>
      <c r="H365" s="91" t="s">
        <v>1945</v>
      </c>
      <c r="I365" s="92">
        <v>397</v>
      </c>
      <c r="J365" s="91" t="s">
        <v>997</v>
      </c>
      <c r="K365" s="91" t="s">
        <v>765</v>
      </c>
      <c r="L365" s="91" t="s">
        <v>4005</v>
      </c>
      <c r="M365" s="91" t="s">
        <v>5771</v>
      </c>
      <c r="N365" s="92">
        <v>26250</v>
      </c>
      <c r="O365" s="93"/>
      <c r="P365" s="92">
        <v>798</v>
      </c>
      <c r="Q365" s="92">
        <v>753.38</v>
      </c>
      <c r="R365" s="92">
        <v>1576.38</v>
      </c>
      <c r="S365" s="92">
        <v>24673.62</v>
      </c>
      <c r="T365" s="91" t="s">
        <v>5772</v>
      </c>
      <c r="U365" s="91" t="s">
        <v>4006</v>
      </c>
      <c r="V365" s="93"/>
      <c r="X365" s="93"/>
      <c r="Y365" s="93"/>
      <c r="Z365" s="93"/>
      <c r="AA365" s="93"/>
      <c r="AB365" s="92">
        <v>25</v>
      </c>
      <c r="AD365" s="93"/>
      <c r="AF365" s="93"/>
    </row>
    <row r="366" spans="1:32">
      <c r="A366" s="91" t="s">
        <v>2476</v>
      </c>
      <c r="B366" s="91" t="s">
        <v>11</v>
      </c>
      <c r="C366" s="91" t="s">
        <v>2506</v>
      </c>
      <c r="D366" s="91" t="s">
        <v>3251</v>
      </c>
      <c r="E366" s="91" t="s">
        <v>3252</v>
      </c>
      <c r="F366" s="91" t="s">
        <v>3273</v>
      </c>
      <c r="G366" s="91" t="s">
        <v>454</v>
      </c>
      <c r="H366" s="91" t="s">
        <v>1155</v>
      </c>
      <c r="I366" s="92">
        <v>9</v>
      </c>
      <c r="J366" s="91" t="s">
        <v>8</v>
      </c>
      <c r="K366" s="91" t="s">
        <v>802</v>
      </c>
      <c r="L366" s="91" t="s">
        <v>4007</v>
      </c>
      <c r="M366" s="91" t="s">
        <v>5771</v>
      </c>
      <c r="N366" s="92">
        <v>17000</v>
      </c>
      <c r="O366" s="93"/>
      <c r="P366" s="92">
        <v>516.79999999999995</v>
      </c>
      <c r="Q366" s="92">
        <v>487.9</v>
      </c>
      <c r="R366" s="92">
        <v>13129.59</v>
      </c>
      <c r="S366" s="92">
        <v>3870.41</v>
      </c>
      <c r="T366" s="91" t="s">
        <v>5772</v>
      </c>
      <c r="U366" s="91" t="s">
        <v>4008</v>
      </c>
      <c r="V366" s="93"/>
      <c r="X366" s="93"/>
      <c r="Y366" s="92">
        <v>12049.89</v>
      </c>
      <c r="Z366" s="93"/>
      <c r="AA366" s="92">
        <v>50</v>
      </c>
      <c r="AB366" s="92">
        <v>25</v>
      </c>
      <c r="AD366" s="93"/>
      <c r="AF366" s="93"/>
    </row>
    <row r="367" spans="1:32">
      <c r="A367" s="91" t="s">
        <v>2476</v>
      </c>
      <c r="B367" s="91" t="s">
        <v>11</v>
      </c>
      <c r="C367" s="91" t="s">
        <v>2506</v>
      </c>
      <c r="D367" s="91" t="s">
        <v>3251</v>
      </c>
      <c r="E367" s="91" t="s">
        <v>3252</v>
      </c>
      <c r="F367" s="91" t="s">
        <v>3315</v>
      </c>
      <c r="G367" s="91" t="s">
        <v>239</v>
      </c>
      <c r="H367" s="91" t="s">
        <v>1156</v>
      </c>
      <c r="I367" s="92">
        <v>31</v>
      </c>
      <c r="J367" s="91" t="s">
        <v>235</v>
      </c>
      <c r="K367" s="91" t="s">
        <v>234</v>
      </c>
      <c r="L367" s="91" t="s">
        <v>4009</v>
      </c>
      <c r="M367" s="91" t="s">
        <v>5771</v>
      </c>
      <c r="N367" s="92">
        <v>60000</v>
      </c>
      <c r="O367" s="93"/>
      <c r="P367" s="92">
        <v>1824</v>
      </c>
      <c r="Q367" s="92">
        <v>1722</v>
      </c>
      <c r="R367" s="92">
        <v>6448.45</v>
      </c>
      <c r="S367" s="92">
        <v>53551.55</v>
      </c>
      <c r="T367" s="91" t="s">
        <v>5772</v>
      </c>
      <c r="U367" s="91" t="s">
        <v>4010</v>
      </c>
      <c r="V367" s="93"/>
      <c r="X367" s="92">
        <v>1200</v>
      </c>
      <c r="Y367" s="93"/>
      <c r="Z367" s="93"/>
      <c r="AA367" s="92">
        <v>100</v>
      </c>
      <c r="AB367" s="92">
        <v>25</v>
      </c>
      <c r="AD367" s="93"/>
      <c r="AF367" s="105">
        <v>1577.45</v>
      </c>
    </row>
    <row r="368" spans="1:32">
      <c r="A368" s="91" t="s">
        <v>2476</v>
      </c>
      <c r="B368" s="91" t="s">
        <v>11</v>
      </c>
      <c r="C368" s="91" t="s">
        <v>2506</v>
      </c>
      <c r="D368" s="91" t="s">
        <v>3251</v>
      </c>
      <c r="E368" s="91" t="s">
        <v>3252</v>
      </c>
      <c r="F368" s="91" t="s">
        <v>3288</v>
      </c>
      <c r="G368" s="91" t="s">
        <v>1043</v>
      </c>
      <c r="H368" s="91" t="s">
        <v>1946</v>
      </c>
      <c r="I368" s="92">
        <v>138</v>
      </c>
      <c r="J368" s="91" t="s">
        <v>355</v>
      </c>
      <c r="K368" s="91" t="s">
        <v>312</v>
      </c>
      <c r="L368" s="91" t="s">
        <v>4011</v>
      </c>
      <c r="M368" s="91" t="s">
        <v>5771</v>
      </c>
      <c r="N368" s="92">
        <v>35000</v>
      </c>
      <c r="O368" s="93"/>
      <c r="P368" s="92">
        <v>1064</v>
      </c>
      <c r="Q368" s="92">
        <v>1004.5</v>
      </c>
      <c r="R368" s="92">
        <v>3189.5</v>
      </c>
      <c r="S368" s="92">
        <v>31810.5</v>
      </c>
      <c r="T368" s="91" t="s">
        <v>5772</v>
      </c>
      <c r="U368" s="91" t="s">
        <v>4012</v>
      </c>
      <c r="V368" s="93"/>
      <c r="X368" s="93"/>
      <c r="Y368" s="92">
        <v>1096</v>
      </c>
      <c r="Z368" s="93"/>
      <c r="AA368" s="93"/>
      <c r="AB368" s="92">
        <v>25</v>
      </c>
      <c r="AD368" s="93"/>
      <c r="AF368" s="93"/>
    </row>
    <row r="369" spans="1:32">
      <c r="A369" s="91" t="s">
        <v>2476</v>
      </c>
      <c r="B369" s="91" t="s">
        <v>11</v>
      </c>
      <c r="C369" s="91" t="s">
        <v>2506</v>
      </c>
      <c r="D369" s="91" t="s">
        <v>3251</v>
      </c>
      <c r="E369" s="91" t="s">
        <v>3252</v>
      </c>
      <c r="F369" s="91" t="s">
        <v>3266</v>
      </c>
      <c r="G369" s="91" t="s">
        <v>1059</v>
      </c>
      <c r="H369" s="91" t="s">
        <v>1947</v>
      </c>
      <c r="I369" s="92">
        <v>9</v>
      </c>
      <c r="J369" s="91" t="s">
        <v>8</v>
      </c>
      <c r="K369" s="91" t="s">
        <v>566</v>
      </c>
      <c r="L369" s="91" t="s">
        <v>4013</v>
      </c>
      <c r="M369" s="91" t="s">
        <v>5771</v>
      </c>
      <c r="N369" s="92">
        <v>16500</v>
      </c>
      <c r="O369" s="93"/>
      <c r="P369" s="92">
        <v>501.6</v>
      </c>
      <c r="Q369" s="92">
        <v>473.55</v>
      </c>
      <c r="R369" s="92">
        <v>4669.8999999999996</v>
      </c>
      <c r="S369" s="92">
        <v>11830.1</v>
      </c>
      <c r="T369" s="91" t="s">
        <v>5772</v>
      </c>
      <c r="U369" s="91" t="s">
        <v>4014</v>
      </c>
      <c r="V369" s="93"/>
      <c r="X369" s="93"/>
      <c r="Y369" s="92">
        <v>3669.75</v>
      </c>
      <c r="Z369" s="93"/>
      <c r="AA369" s="93"/>
      <c r="AB369" s="92">
        <v>25</v>
      </c>
      <c r="AD369" s="93"/>
      <c r="AF369" s="93"/>
    </row>
    <row r="370" spans="1:32">
      <c r="A370" s="91" t="s">
        <v>2476</v>
      </c>
      <c r="B370" s="91" t="s">
        <v>11</v>
      </c>
      <c r="C370" s="91" t="s">
        <v>2506</v>
      </c>
      <c r="D370" s="91" t="s">
        <v>3251</v>
      </c>
      <c r="E370" s="91" t="s">
        <v>3252</v>
      </c>
      <c r="F370" s="91" t="s">
        <v>3253</v>
      </c>
      <c r="G370" s="91" t="s">
        <v>842</v>
      </c>
      <c r="H370" s="91" t="s">
        <v>1157</v>
      </c>
      <c r="I370" s="92">
        <v>58</v>
      </c>
      <c r="J370" s="91" t="s">
        <v>32</v>
      </c>
      <c r="K370" s="91" t="s">
        <v>809</v>
      </c>
      <c r="L370" s="91" t="s">
        <v>4015</v>
      </c>
      <c r="M370" s="91" t="s">
        <v>5771</v>
      </c>
      <c r="N370" s="92">
        <v>55000</v>
      </c>
      <c r="O370" s="93"/>
      <c r="P370" s="92">
        <v>1672</v>
      </c>
      <c r="Q370" s="92">
        <v>1578.5</v>
      </c>
      <c r="R370" s="92">
        <v>40777.93</v>
      </c>
      <c r="S370" s="92">
        <v>14222.07</v>
      </c>
      <c r="T370" s="91" t="s">
        <v>5772</v>
      </c>
      <c r="U370" s="91" t="s">
        <v>4016</v>
      </c>
      <c r="V370" s="93"/>
      <c r="X370" s="92">
        <v>600</v>
      </c>
      <c r="Y370" s="92">
        <v>35224.980000000003</v>
      </c>
      <c r="Z370" s="93"/>
      <c r="AA370" s="92">
        <v>100</v>
      </c>
      <c r="AB370" s="92">
        <v>25</v>
      </c>
      <c r="AD370" s="93"/>
      <c r="AF370" s="105">
        <v>1577.45</v>
      </c>
    </row>
    <row r="371" spans="1:32">
      <c r="A371" s="91" t="s">
        <v>2476</v>
      </c>
      <c r="B371" s="91" t="s">
        <v>11</v>
      </c>
      <c r="C371" s="91" t="s">
        <v>2506</v>
      </c>
      <c r="D371" s="91" t="s">
        <v>3251</v>
      </c>
      <c r="E371" s="91" t="s">
        <v>3252</v>
      </c>
      <c r="F371" s="91" t="s">
        <v>3266</v>
      </c>
      <c r="G371" s="91" t="s">
        <v>3188</v>
      </c>
      <c r="H371" s="91" t="s">
        <v>3189</v>
      </c>
      <c r="I371" s="92">
        <v>138</v>
      </c>
      <c r="J371" s="91" t="s">
        <v>355</v>
      </c>
      <c r="K371" s="91" t="s">
        <v>250</v>
      </c>
      <c r="L371" s="91" t="s">
        <v>4017</v>
      </c>
      <c r="M371" s="91" t="s">
        <v>5771</v>
      </c>
      <c r="N371" s="92">
        <v>25000</v>
      </c>
      <c r="O371" s="93"/>
      <c r="P371" s="92">
        <v>760</v>
      </c>
      <c r="Q371" s="92">
        <v>717.5</v>
      </c>
      <c r="R371" s="92">
        <v>1502.5</v>
      </c>
      <c r="S371" s="92">
        <v>23497.5</v>
      </c>
      <c r="T371" s="91" t="s">
        <v>5772</v>
      </c>
      <c r="U371" s="91" t="s">
        <v>4018</v>
      </c>
      <c r="V371" s="93"/>
      <c r="X371" s="93"/>
      <c r="Y371" s="93"/>
      <c r="Z371" s="93"/>
      <c r="AA371" s="93"/>
      <c r="AB371" s="92">
        <v>25</v>
      </c>
      <c r="AD371" s="93"/>
      <c r="AF371" s="93"/>
    </row>
    <row r="372" spans="1:32">
      <c r="A372" s="91" t="s">
        <v>2476</v>
      </c>
      <c r="B372" s="91" t="s">
        <v>11</v>
      </c>
      <c r="C372" s="91" t="s">
        <v>2506</v>
      </c>
      <c r="D372" s="91" t="s">
        <v>3251</v>
      </c>
      <c r="E372" s="91" t="s">
        <v>3252</v>
      </c>
      <c r="F372" s="91" t="s">
        <v>3266</v>
      </c>
      <c r="G372" s="91" t="s">
        <v>1363</v>
      </c>
      <c r="H372" s="91" t="s">
        <v>1948</v>
      </c>
      <c r="I372" s="92">
        <v>592</v>
      </c>
      <c r="J372" s="91" t="s">
        <v>395</v>
      </c>
      <c r="K372" s="91" t="s">
        <v>261</v>
      </c>
      <c r="L372" s="91" t="s">
        <v>4019</v>
      </c>
      <c r="M372" s="91" t="s">
        <v>5771</v>
      </c>
      <c r="N372" s="92">
        <v>15000</v>
      </c>
      <c r="O372" s="93"/>
      <c r="P372" s="92">
        <v>456</v>
      </c>
      <c r="Q372" s="92">
        <v>430.5</v>
      </c>
      <c r="R372" s="92">
        <v>911.5</v>
      </c>
      <c r="S372" s="92">
        <v>14088.5</v>
      </c>
      <c r="T372" s="91" t="s">
        <v>5772</v>
      </c>
      <c r="U372" s="91" t="s">
        <v>4020</v>
      </c>
      <c r="V372" s="93"/>
      <c r="X372" s="93"/>
      <c r="Y372" s="93"/>
      <c r="Z372" s="93"/>
      <c r="AA372" s="93"/>
      <c r="AB372" s="92">
        <v>25</v>
      </c>
      <c r="AD372" s="93"/>
      <c r="AF372" s="93"/>
    </row>
    <row r="373" spans="1:32">
      <c r="A373" s="91" t="s">
        <v>2476</v>
      </c>
      <c r="B373" s="91" t="s">
        <v>11</v>
      </c>
      <c r="C373" s="91" t="s">
        <v>2506</v>
      </c>
      <c r="D373" s="91" t="s">
        <v>3251</v>
      </c>
      <c r="E373" s="91" t="s">
        <v>3252</v>
      </c>
      <c r="F373" s="91" t="s">
        <v>3266</v>
      </c>
      <c r="G373" s="91" t="s">
        <v>3190</v>
      </c>
      <c r="H373" s="91" t="s">
        <v>3191</v>
      </c>
      <c r="I373" s="92">
        <v>6</v>
      </c>
      <c r="J373" s="91" t="s">
        <v>588</v>
      </c>
      <c r="K373" s="91" t="s">
        <v>581</v>
      </c>
      <c r="L373" s="91" t="s">
        <v>4021</v>
      </c>
      <c r="M373" s="91" t="s">
        <v>5771</v>
      </c>
      <c r="N373" s="92">
        <v>24000</v>
      </c>
      <c r="O373" s="93"/>
      <c r="P373" s="92">
        <v>729.6</v>
      </c>
      <c r="Q373" s="92">
        <v>688.8</v>
      </c>
      <c r="R373" s="92">
        <v>3489.4</v>
      </c>
      <c r="S373" s="92">
        <v>20510.599999999999</v>
      </c>
      <c r="T373" s="91" t="s">
        <v>5772</v>
      </c>
      <c r="U373" s="91" t="s">
        <v>4022</v>
      </c>
      <c r="V373" s="93"/>
      <c r="X373" s="93"/>
      <c r="Y373" s="92">
        <v>2046</v>
      </c>
      <c r="Z373" s="93"/>
      <c r="AA373" s="93"/>
      <c r="AB373" s="92">
        <v>25</v>
      </c>
      <c r="AD373" s="93"/>
      <c r="AF373" s="93"/>
    </row>
    <row r="374" spans="1:32">
      <c r="A374" s="91" t="s">
        <v>2476</v>
      </c>
      <c r="B374" s="91" t="s">
        <v>11</v>
      </c>
      <c r="C374" s="91" t="s">
        <v>2506</v>
      </c>
      <c r="D374" s="91" t="s">
        <v>3251</v>
      </c>
      <c r="E374" s="91" t="s">
        <v>3252</v>
      </c>
      <c r="F374" s="91" t="s">
        <v>3288</v>
      </c>
      <c r="G374" s="91" t="s">
        <v>557</v>
      </c>
      <c r="H374" s="91" t="s">
        <v>1949</v>
      </c>
      <c r="I374" s="92">
        <v>1137</v>
      </c>
      <c r="J374" s="91" t="s">
        <v>192</v>
      </c>
      <c r="K374" s="91" t="s">
        <v>542</v>
      </c>
      <c r="L374" s="91" t="s">
        <v>4023</v>
      </c>
      <c r="M374" s="91" t="s">
        <v>5771</v>
      </c>
      <c r="N374" s="92">
        <v>15400</v>
      </c>
      <c r="O374" s="93"/>
      <c r="P374" s="92">
        <v>468.16</v>
      </c>
      <c r="Q374" s="92">
        <v>441.98</v>
      </c>
      <c r="R374" s="92">
        <v>1535.14</v>
      </c>
      <c r="S374" s="92">
        <v>13864.86</v>
      </c>
      <c r="T374" s="91" t="s">
        <v>5772</v>
      </c>
      <c r="U374" s="91" t="s">
        <v>4024</v>
      </c>
      <c r="V374" s="93"/>
      <c r="X374" s="92">
        <v>600</v>
      </c>
      <c r="Y374" s="93"/>
      <c r="Z374" s="93"/>
      <c r="AA374" s="93"/>
      <c r="AB374" s="92">
        <v>25</v>
      </c>
      <c r="AD374" s="93"/>
      <c r="AF374" s="93"/>
    </row>
    <row r="375" spans="1:32">
      <c r="A375" s="91" t="s">
        <v>2476</v>
      </c>
      <c r="B375" s="91" t="s">
        <v>11</v>
      </c>
      <c r="C375" s="91" t="s">
        <v>2506</v>
      </c>
      <c r="D375" s="91" t="s">
        <v>3251</v>
      </c>
      <c r="E375" s="91" t="s">
        <v>3252</v>
      </c>
      <c r="F375" s="91" t="s">
        <v>3288</v>
      </c>
      <c r="G375" s="91" t="s">
        <v>219</v>
      </c>
      <c r="H375" s="91" t="s">
        <v>1950</v>
      </c>
      <c r="I375" s="92">
        <v>124</v>
      </c>
      <c r="J375" s="91" t="s">
        <v>42</v>
      </c>
      <c r="K375" s="91" t="s">
        <v>1682</v>
      </c>
      <c r="L375" s="91" t="s">
        <v>4025</v>
      </c>
      <c r="M375" s="91" t="s">
        <v>5771</v>
      </c>
      <c r="N375" s="92">
        <v>22050</v>
      </c>
      <c r="O375" s="93"/>
      <c r="P375" s="92">
        <v>670.32</v>
      </c>
      <c r="Q375" s="92">
        <v>632.84</v>
      </c>
      <c r="R375" s="92">
        <v>15242.67</v>
      </c>
      <c r="S375" s="92">
        <v>6807.33</v>
      </c>
      <c r="T375" s="91" t="s">
        <v>5772</v>
      </c>
      <c r="U375" s="91" t="s">
        <v>4026</v>
      </c>
      <c r="V375" s="93"/>
      <c r="X375" s="92">
        <v>300</v>
      </c>
      <c r="Y375" s="92">
        <v>13614.51</v>
      </c>
      <c r="Z375" s="93"/>
      <c r="AA375" s="93"/>
      <c r="AB375" s="92">
        <v>25</v>
      </c>
      <c r="AD375" s="93"/>
      <c r="AF375" s="93"/>
    </row>
    <row r="376" spans="1:32">
      <c r="A376" s="91" t="s">
        <v>2476</v>
      </c>
      <c r="B376" s="91" t="s">
        <v>11</v>
      </c>
      <c r="C376" s="91" t="s">
        <v>2506</v>
      </c>
      <c r="D376" s="91" t="s">
        <v>3251</v>
      </c>
      <c r="E376" s="91" t="s">
        <v>3252</v>
      </c>
      <c r="F376" s="91" t="s">
        <v>3266</v>
      </c>
      <c r="G376" s="91" t="s">
        <v>996</v>
      </c>
      <c r="H376" s="91" t="s">
        <v>1951</v>
      </c>
      <c r="I376" s="92">
        <v>138</v>
      </c>
      <c r="J376" s="91" t="s">
        <v>355</v>
      </c>
      <c r="K376" s="91" t="s">
        <v>231</v>
      </c>
      <c r="L376" s="91" t="s">
        <v>4027</v>
      </c>
      <c r="M376" s="91" t="s">
        <v>5771</v>
      </c>
      <c r="N376" s="92">
        <v>25000</v>
      </c>
      <c r="O376" s="93"/>
      <c r="P376" s="92">
        <v>760</v>
      </c>
      <c r="Q376" s="92">
        <v>717.5</v>
      </c>
      <c r="R376" s="92">
        <v>7048.5</v>
      </c>
      <c r="S376" s="92">
        <v>17951.5</v>
      </c>
      <c r="T376" s="91" t="s">
        <v>5772</v>
      </c>
      <c r="U376" s="91" t="s">
        <v>4028</v>
      </c>
      <c r="V376" s="93"/>
      <c r="X376" s="93"/>
      <c r="Y376" s="92">
        <v>5546</v>
      </c>
      <c r="Z376" s="93"/>
      <c r="AA376" s="93"/>
      <c r="AB376" s="92">
        <v>25</v>
      </c>
      <c r="AD376" s="93"/>
      <c r="AF376" s="93"/>
    </row>
    <row r="377" spans="1:32">
      <c r="A377" s="91" t="s">
        <v>2476</v>
      </c>
      <c r="B377" s="91" t="s">
        <v>11</v>
      </c>
      <c r="C377" s="91" t="s">
        <v>2506</v>
      </c>
      <c r="D377" s="91" t="s">
        <v>3251</v>
      </c>
      <c r="E377" s="91" t="s">
        <v>3252</v>
      </c>
      <c r="F377" s="91" t="s">
        <v>3258</v>
      </c>
      <c r="G377" s="91" t="s">
        <v>911</v>
      </c>
      <c r="H377" s="91" t="s">
        <v>1952</v>
      </c>
      <c r="I377" s="92">
        <v>9</v>
      </c>
      <c r="J377" s="91" t="s">
        <v>8</v>
      </c>
      <c r="K377" s="91" t="s">
        <v>930</v>
      </c>
      <c r="L377" s="91" t="s">
        <v>4029</v>
      </c>
      <c r="M377" s="91" t="s">
        <v>5771</v>
      </c>
      <c r="N377" s="92">
        <v>15000</v>
      </c>
      <c r="O377" s="93"/>
      <c r="P377" s="92">
        <v>456</v>
      </c>
      <c r="Q377" s="92">
        <v>430.5</v>
      </c>
      <c r="R377" s="92">
        <v>911.5</v>
      </c>
      <c r="S377" s="92">
        <v>14088.5</v>
      </c>
      <c r="T377" s="91" t="s">
        <v>5772</v>
      </c>
      <c r="U377" s="91" t="s">
        <v>4030</v>
      </c>
      <c r="V377" s="93"/>
      <c r="X377" s="93"/>
      <c r="Y377" s="93"/>
      <c r="Z377" s="93"/>
      <c r="AA377" s="93"/>
      <c r="AB377" s="92">
        <v>25</v>
      </c>
      <c r="AD377" s="93"/>
      <c r="AF377" s="93"/>
    </row>
    <row r="378" spans="1:32">
      <c r="A378" s="91" t="s">
        <v>2476</v>
      </c>
      <c r="B378" s="91" t="s">
        <v>11</v>
      </c>
      <c r="C378" s="91" t="s">
        <v>2506</v>
      </c>
      <c r="D378" s="91" t="s">
        <v>3251</v>
      </c>
      <c r="E378" s="91" t="s">
        <v>3252</v>
      </c>
      <c r="F378" s="91" t="s">
        <v>3258</v>
      </c>
      <c r="G378" s="91" t="s">
        <v>843</v>
      </c>
      <c r="H378" s="91" t="s">
        <v>1953</v>
      </c>
      <c r="I378" s="92">
        <v>2301</v>
      </c>
      <c r="J378" s="91" t="s">
        <v>781</v>
      </c>
      <c r="K378" s="91" t="s">
        <v>809</v>
      </c>
      <c r="L378" s="91" t="s">
        <v>4031</v>
      </c>
      <c r="M378" s="91" t="s">
        <v>5771</v>
      </c>
      <c r="N378" s="92">
        <v>260000</v>
      </c>
      <c r="O378" s="92">
        <v>50295.99</v>
      </c>
      <c r="P378" s="92">
        <v>5685.41</v>
      </c>
      <c r="Q378" s="92">
        <v>7462</v>
      </c>
      <c r="R378" s="92">
        <v>67468.399999999994</v>
      </c>
      <c r="S378" s="92">
        <v>192531.6</v>
      </c>
      <c r="T378" s="91" t="s">
        <v>5772</v>
      </c>
      <c r="U378" s="91" t="s">
        <v>4032</v>
      </c>
      <c r="V378" s="93"/>
      <c r="X378" s="92">
        <v>4000</v>
      </c>
      <c r="Y378" s="93"/>
      <c r="Z378" s="93"/>
      <c r="AA378" s="93"/>
      <c r="AB378" s="92">
        <v>25</v>
      </c>
      <c r="AD378" s="93"/>
      <c r="AF378" s="93"/>
    </row>
    <row r="379" spans="1:32">
      <c r="A379" s="91" t="s">
        <v>2476</v>
      </c>
      <c r="B379" s="91" t="s">
        <v>11</v>
      </c>
      <c r="C379" s="91" t="s">
        <v>2506</v>
      </c>
      <c r="D379" s="91" t="s">
        <v>3251</v>
      </c>
      <c r="E379" s="91" t="s">
        <v>3252</v>
      </c>
      <c r="F379" s="91" t="s">
        <v>3266</v>
      </c>
      <c r="G379" s="91" t="s">
        <v>995</v>
      </c>
      <c r="H379" s="91" t="s">
        <v>1954</v>
      </c>
      <c r="I379" s="92">
        <v>138</v>
      </c>
      <c r="J379" s="91" t="s">
        <v>355</v>
      </c>
      <c r="K379" s="91" t="s">
        <v>189</v>
      </c>
      <c r="L379" s="91" t="s">
        <v>4033</v>
      </c>
      <c r="M379" s="91" t="s">
        <v>5771</v>
      </c>
      <c r="N379" s="92">
        <v>35000</v>
      </c>
      <c r="O379" s="93"/>
      <c r="P379" s="92">
        <v>1064</v>
      </c>
      <c r="Q379" s="92">
        <v>1004.5</v>
      </c>
      <c r="R379" s="92">
        <v>2093.5</v>
      </c>
      <c r="S379" s="92">
        <v>32906.5</v>
      </c>
      <c r="T379" s="91" t="s">
        <v>5772</v>
      </c>
      <c r="U379" s="91" t="s">
        <v>4034</v>
      </c>
      <c r="V379" s="93"/>
      <c r="X379" s="93"/>
      <c r="Y379" s="93"/>
      <c r="Z379" s="93"/>
      <c r="AA379" s="93"/>
      <c r="AB379" s="92">
        <v>25</v>
      </c>
      <c r="AD379" s="93"/>
      <c r="AF379" s="93"/>
    </row>
    <row r="380" spans="1:32">
      <c r="A380" s="91" t="s">
        <v>2476</v>
      </c>
      <c r="B380" s="91" t="s">
        <v>11</v>
      </c>
      <c r="C380" s="91" t="s">
        <v>2506</v>
      </c>
      <c r="D380" s="91" t="s">
        <v>3251</v>
      </c>
      <c r="E380" s="91" t="s">
        <v>3252</v>
      </c>
      <c r="F380" s="91" t="s">
        <v>3273</v>
      </c>
      <c r="G380" s="91" t="s">
        <v>267</v>
      </c>
      <c r="H380" s="91" t="s">
        <v>1955</v>
      </c>
      <c r="I380" s="92">
        <v>39</v>
      </c>
      <c r="J380" s="91" t="s">
        <v>228</v>
      </c>
      <c r="K380" s="91" t="s">
        <v>265</v>
      </c>
      <c r="L380" s="91" t="s">
        <v>4035</v>
      </c>
      <c r="M380" s="91" t="s">
        <v>5771</v>
      </c>
      <c r="N380" s="92">
        <v>60000</v>
      </c>
      <c r="O380" s="92">
        <v>1036.98</v>
      </c>
      <c r="P380" s="92">
        <v>1824</v>
      </c>
      <c r="Q380" s="92">
        <v>1722</v>
      </c>
      <c r="R380" s="92">
        <v>10031.43</v>
      </c>
      <c r="S380" s="92">
        <v>49968.57</v>
      </c>
      <c r="T380" s="91" t="s">
        <v>5772</v>
      </c>
      <c r="U380" s="91" t="s">
        <v>4036</v>
      </c>
      <c r="V380" s="93"/>
      <c r="X380" s="93"/>
      <c r="Y380" s="92">
        <v>3846</v>
      </c>
      <c r="Z380" s="93"/>
      <c r="AA380" s="93"/>
      <c r="AB380" s="92">
        <v>25</v>
      </c>
      <c r="AD380" s="93"/>
      <c r="AF380" s="105">
        <v>1577.45</v>
      </c>
    </row>
    <row r="381" spans="1:32">
      <c r="A381" s="91" t="s">
        <v>2476</v>
      </c>
      <c r="B381" s="91" t="s">
        <v>11</v>
      </c>
      <c r="C381" s="91" t="s">
        <v>2506</v>
      </c>
      <c r="D381" s="91" t="s">
        <v>3251</v>
      </c>
      <c r="E381" s="91" t="s">
        <v>3252</v>
      </c>
      <c r="F381" s="91" t="s">
        <v>3258</v>
      </c>
      <c r="G381" s="91" t="s">
        <v>2763</v>
      </c>
      <c r="H381" s="91" t="s">
        <v>2764</v>
      </c>
      <c r="I381" s="92">
        <v>9</v>
      </c>
      <c r="J381" s="91" t="s">
        <v>8</v>
      </c>
      <c r="K381" s="91" t="s">
        <v>566</v>
      </c>
      <c r="L381" s="91" t="s">
        <v>4037</v>
      </c>
      <c r="M381" s="91" t="s">
        <v>5771</v>
      </c>
      <c r="N381" s="92">
        <v>17000</v>
      </c>
      <c r="O381" s="93"/>
      <c r="P381" s="92">
        <v>516.79999999999995</v>
      </c>
      <c r="Q381" s="92">
        <v>487.9</v>
      </c>
      <c r="R381" s="92">
        <v>8823.2000000000007</v>
      </c>
      <c r="S381" s="92">
        <v>8176.8</v>
      </c>
      <c r="T381" s="91" t="s">
        <v>5772</v>
      </c>
      <c r="U381" s="91" t="s">
        <v>4038</v>
      </c>
      <c r="V381" s="93"/>
      <c r="X381" s="93"/>
      <c r="Y381" s="92">
        <v>7793.5</v>
      </c>
      <c r="Z381" s="93"/>
      <c r="AA381" s="93"/>
      <c r="AB381" s="92">
        <v>25</v>
      </c>
      <c r="AD381" s="93"/>
      <c r="AF381" s="93"/>
    </row>
    <row r="382" spans="1:32">
      <c r="A382" s="91" t="s">
        <v>2476</v>
      </c>
      <c r="B382" s="91" t="s">
        <v>11</v>
      </c>
      <c r="C382" s="91" t="s">
        <v>2506</v>
      </c>
      <c r="D382" s="91" t="s">
        <v>3251</v>
      </c>
      <c r="E382" s="91" t="s">
        <v>3252</v>
      </c>
      <c r="F382" s="91" t="s">
        <v>3258</v>
      </c>
      <c r="G382" s="91" t="s">
        <v>1701</v>
      </c>
      <c r="H382" s="91" t="s">
        <v>2340</v>
      </c>
      <c r="I382" s="92">
        <v>8951</v>
      </c>
      <c r="J382" s="91" t="s">
        <v>2595</v>
      </c>
      <c r="K382" s="91" t="s">
        <v>930</v>
      </c>
      <c r="L382" s="91" t="s">
        <v>4039</v>
      </c>
      <c r="M382" s="91" t="s">
        <v>5771</v>
      </c>
      <c r="N382" s="92">
        <v>200000</v>
      </c>
      <c r="O382" s="93"/>
      <c r="P382" s="92">
        <v>5685.41</v>
      </c>
      <c r="Q382" s="92">
        <v>5740</v>
      </c>
      <c r="R382" s="92">
        <v>12250.41</v>
      </c>
      <c r="S382" s="92">
        <v>187749.59</v>
      </c>
      <c r="T382" s="91" t="s">
        <v>5772</v>
      </c>
      <c r="U382" s="91" t="s">
        <v>4040</v>
      </c>
      <c r="V382" s="93"/>
      <c r="X382" s="92">
        <v>800</v>
      </c>
      <c r="Y382" s="93"/>
      <c r="Z382" s="93"/>
      <c r="AA382" s="93"/>
      <c r="AB382" s="92">
        <v>25</v>
      </c>
      <c r="AD382" s="93"/>
      <c r="AF382" s="93"/>
    </row>
    <row r="383" spans="1:32">
      <c r="A383" s="91" t="s">
        <v>2476</v>
      </c>
      <c r="B383" s="91" t="s">
        <v>11</v>
      </c>
      <c r="C383" s="91" t="s">
        <v>2506</v>
      </c>
      <c r="D383" s="91" t="s">
        <v>3251</v>
      </c>
      <c r="E383" s="91" t="s">
        <v>3252</v>
      </c>
      <c r="F383" s="91" t="s">
        <v>3276</v>
      </c>
      <c r="G383" s="91" t="s">
        <v>805</v>
      </c>
      <c r="H383" s="91" t="s">
        <v>1158</v>
      </c>
      <c r="I383" s="92">
        <v>217</v>
      </c>
      <c r="J383" s="91" t="s">
        <v>748</v>
      </c>
      <c r="K383" s="91" t="s">
        <v>765</v>
      </c>
      <c r="L383" s="91" t="s">
        <v>4041</v>
      </c>
      <c r="M383" s="91" t="s">
        <v>5771</v>
      </c>
      <c r="N383" s="92">
        <v>70000</v>
      </c>
      <c r="O383" s="92">
        <v>562.29999999999995</v>
      </c>
      <c r="P383" s="92">
        <v>2128</v>
      </c>
      <c r="Q383" s="92">
        <v>2009</v>
      </c>
      <c r="R383" s="92">
        <v>8729.2000000000007</v>
      </c>
      <c r="S383" s="92">
        <v>61270.8</v>
      </c>
      <c r="T383" s="91" t="s">
        <v>5772</v>
      </c>
      <c r="U383" s="91" t="s">
        <v>4042</v>
      </c>
      <c r="V383" s="93"/>
      <c r="X383" s="92">
        <v>800</v>
      </c>
      <c r="Y383" s="93"/>
      <c r="Z383" s="93"/>
      <c r="AA383" s="92">
        <v>50</v>
      </c>
      <c r="AB383" s="92">
        <v>25</v>
      </c>
      <c r="AD383" s="93"/>
      <c r="AF383" s="105">
        <v>3154.9</v>
      </c>
    </row>
    <row r="384" spans="1:32">
      <c r="A384" s="91" t="s">
        <v>2476</v>
      </c>
      <c r="B384" s="91" t="s">
        <v>11</v>
      </c>
      <c r="C384" s="91" t="s">
        <v>2506</v>
      </c>
      <c r="D384" s="91" t="s">
        <v>3251</v>
      </c>
      <c r="E384" s="91" t="s">
        <v>3252</v>
      </c>
      <c r="F384" s="91" t="s">
        <v>3266</v>
      </c>
      <c r="G384" s="91" t="s">
        <v>2765</v>
      </c>
      <c r="H384" s="91" t="s">
        <v>2766</v>
      </c>
      <c r="I384" s="92">
        <v>138</v>
      </c>
      <c r="J384" s="91" t="s">
        <v>355</v>
      </c>
      <c r="K384" s="91" t="s">
        <v>765</v>
      </c>
      <c r="L384" s="91" t="s">
        <v>4043</v>
      </c>
      <c r="M384" s="91" t="s">
        <v>5771</v>
      </c>
      <c r="N384" s="92">
        <v>25000</v>
      </c>
      <c r="O384" s="93"/>
      <c r="P384" s="92">
        <v>760</v>
      </c>
      <c r="Q384" s="92">
        <v>717.5</v>
      </c>
      <c r="R384" s="92">
        <v>1502.5</v>
      </c>
      <c r="S384" s="92">
        <v>23497.5</v>
      </c>
      <c r="T384" s="91" t="s">
        <v>5772</v>
      </c>
      <c r="U384" s="91" t="s">
        <v>4044</v>
      </c>
      <c r="V384" s="93"/>
      <c r="X384" s="93"/>
      <c r="Y384" s="93"/>
      <c r="Z384" s="93"/>
      <c r="AA384" s="93"/>
      <c r="AB384" s="92">
        <v>25</v>
      </c>
      <c r="AD384" s="93"/>
      <c r="AF384" s="93"/>
    </row>
    <row r="385" spans="1:32">
      <c r="A385" s="91" t="s">
        <v>2476</v>
      </c>
      <c r="B385" s="91" t="s">
        <v>11</v>
      </c>
      <c r="C385" s="91" t="s">
        <v>2506</v>
      </c>
      <c r="D385" s="91" t="s">
        <v>3251</v>
      </c>
      <c r="E385" s="91" t="s">
        <v>3252</v>
      </c>
      <c r="F385" s="91" t="s">
        <v>3456</v>
      </c>
      <c r="G385" s="91" t="s">
        <v>800</v>
      </c>
      <c r="H385" s="91" t="s">
        <v>1956</v>
      </c>
      <c r="I385" s="92">
        <v>423</v>
      </c>
      <c r="J385" s="91" t="s">
        <v>75</v>
      </c>
      <c r="K385" s="91" t="s">
        <v>765</v>
      </c>
      <c r="L385" s="91" t="s">
        <v>4045</v>
      </c>
      <c r="M385" s="91" t="s">
        <v>5771</v>
      </c>
      <c r="N385" s="92">
        <v>12375</v>
      </c>
      <c r="O385" s="93"/>
      <c r="P385" s="92">
        <v>376.2</v>
      </c>
      <c r="Q385" s="92">
        <v>355.16</v>
      </c>
      <c r="R385" s="92">
        <v>756.36</v>
      </c>
      <c r="S385" s="92">
        <v>11618.64</v>
      </c>
      <c r="T385" s="91" t="s">
        <v>5772</v>
      </c>
      <c r="U385" s="91" t="s">
        <v>4046</v>
      </c>
      <c r="V385" s="93"/>
      <c r="X385" s="93"/>
      <c r="Y385" s="93"/>
      <c r="Z385" s="93"/>
      <c r="AA385" s="93"/>
      <c r="AB385" s="92">
        <v>25</v>
      </c>
      <c r="AD385" s="93"/>
      <c r="AF385" s="93"/>
    </row>
    <row r="386" spans="1:32">
      <c r="A386" s="91" t="s">
        <v>2476</v>
      </c>
      <c r="B386" s="91" t="s">
        <v>11</v>
      </c>
      <c r="C386" s="91" t="s">
        <v>2506</v>
      </c>
      <c r="D386" s="91" t="s">
        <v>3251</v>
      </c>
      <c r="E386" s="91" t="s">
        <v>3252</v>
      </c>
      <c r="F386" s="91" t="s">
        <v>3273</v>
      </c>
      <c r="G386" s="91" t="s">
        <v>844</v>
      </c>
      <c r="H386" s="91" t="s">
        <v>1159</v>
      </c>
      <c r="I386" s="92">
        <v>11</v>
      </c>
      <c r="J386" s="91" t="s">
        <v>653</v>
      </c>
      <c r="K386" s="91" t="s">
        <v>809</v>
      </c>
      <c r="L386" s="91" t="s">
        <v>4047</v>
      </c>
      <c r="M386" s="91" t="s">
        <v>5771</v>
      </c>
      <c r="N386" s="92">
        <v>45000</v>
      </c>
      <c r="O386" s="92">
        <v>1148.33</v>
      </c>
      <c r="P386" s="92">
        <v>1368</v>
      </c>
      <c r="Q386" s="92">
        <v>1291.5</v>
      </c>
      <c r="R386" s="92">
        <v>15782.41</v>
      </c>
      <c r="S386" s="92">
        <v>29217.59</v>
      </c>
      <c r="T386" s="91" t="s">
        <v>5772</v>
      </c>
      <c r="U386" s="91" t="s">
        <v>4048</v>
      </c>
      <c r="V386" s="93"/>
      <c r="X386" s="93"/>
      <c r="Y386" s="92">
        <v>11899.58</v>
      </c>
      <c r="Z386" s="93"/>
      <c r="AA386" s="92">
        <v>50</v>
      </c>
      <c r="AB386" s="92">
        <v>25</v>
      </c>
      <c r="AD386" s="93"/>
      <c r="AF386" s="93"/>
    </row>
    <row r="387" spans="1:32">
      <c r="A387" s="91" t="s">
        <v>2476</v>
      </c>
      <c r="B387" s="91" t="s">
        <v>11</v>
      </c>
      <c r="C387" s="91" t="s">
        <v>2506</v>
      </c>
      <c r="D387" s="91" t="s">
        <v>3251</v>
      </c>
      <c r="E387" s="91" t="s">
        <v>3252</v>
      </c>
      <c r="F387" s="91" t="s">
        <v>3456</v>
      </c>
      <c r="G387" s="91" t="s">
        <v>801</v>
      </c>
      <c r="H387" s="91" t="s">
        <v>1957</v>
      </c>
      <c r="I387" s="92">
        <v>423</v>
      </c>
      <c r="J387" s="91" t="s">
        <v>75</v>
      </c>
      <c r="K387" s="91" t="s">
        <v>765</v>
      </c>
      <c r="L387" s="91" t="s">
        <v>4049</v>
      </c>
      <c r="M387" s="91" t="s">
        <v>5771</v>
      </c>
      <c r="N387" s="92">
        <v>10000</v>
      </c>
      <c r="O387" s="93"/>
      <c r="P387" s="92">
        <v>304</v>
      </c>
      <c r="Q387" s="92">
        <v>287</v>
      </c>
      <c r="R387" s="92">
        <v>616</v>
      </c>
      <c r="S387" s="92">
        <v>9384</v>
      </c>
      <c r="T387" s="91" t="s">
        <v>5772</v>
      </c>
      <c r="U387" s="91" t="s">
        <v>4050</v>
      </c>
      <c r="V387" s="93"/>
      <c r="X387" s="93"/>
      <c r="Y387" s="93"/>
      <c r="Z387" s="93"/>
      <c r="AA387" s="93"/>
      <c r="AB387" s="92">
        <v>25</v>
      </c>
      <c r="AD387" s="93"/>
      <c r="AF387" s="93"/>
    </row>
    <row r="388" spans="1:32">
      <c r="A388" s="91" t="s">
        <v>2476</v>
      </c>
      <c r="B388" s="91" t="s">
        <v>11</v>
      </c>
      <c r="C388" s="91" t="s">
        <v>2506</v>
      </c>
      <c r="D388" s="91" t="s">
        <v>3251</v>
      </c>
      <c r="E388" s="91" t="s">
        <v>3252</v>
      </c>
      <c r="F388" s="91" t="s">
        <v>3266</v>
      </c>
      <c r="G388" s="91" t="s">
        <v>5811</v>
      </c>
      <c r="H388" s="91" t="s">
        <v>5812</v>
      </c>
      <c r="I388" s="92">
        <v>12</v>
      </c>
      <c r="J388" s="91" t="s">
        <v>30</v>
      </c>
      <c r="K388" s="91" t="s">
        <v>261</v>
      </c>
      <c r="L388" s="91" t="s">
        <v>5813</v>
      </c>
      <c r="M388" s="91" t="s">
        <v>5771</v>
      </c>
      <c r="N388" s="92">
        <v>30000</v>
      </c>
      <c r="O388" s="93"/>
      <c r="P388" s="92">
        <v>912</v>
      </c>
      <c r="Q388" s="92">
        <v>861</v>
      </c>
      <c r="R388" s="92">
        <v>1798</v>
      </c>
      <c r="S388" s="92">
        <v>28202</v>
      </c>
      <c r="T388" s="91" t="s">
        <v>5772</v>
      </c>
      <c r="U388" s="91" t="s">
        <v>5814</v>
      </c>
      <c r="V388" s="93"/>
      <c r="X388" s="93"/>
      <c r="Y388" s="93"/>
      <c r="Z388" s="93"/>
      <c r="AA388" s="93"/>
      <c r="AB388" s="92">
        <v>25</v>
      </c>
      <c r="AD388" s="93"/>
      <c r="AF388" s="93"/>
    </row>
    <row r="389" spans="1:32">
      <c r="A389" s="91" t="s">
        <v>2476</v>
      </c>
      <c r="B389" s="91" t="s">
        <v>11</v>
      </c>
      <c r="C389" s="91" t="s">
        <v>2506</v>
      </c>
      <c r="D389" s="91" t="s">
        <v>3251</v>
      </c>
      <c r="E389" s="91" t="s">
        <v>3252</v>
      </c>
      <c r="F389" s="91" t="s">
        <v>3279</v>
      </c>
      <c r="G389" s="91" t="s">
        <v>458</v>
      </c>
      <c r="H389" s="91" t="s">
        <v>1268</v>
      </c>
      <c r="I389" s="92">
        <v>45</v>
      </c>
      <c r="J389" s="91" t="s">
        <v>459</v>
      </c>
      <c r="K389" s="91" t="s">
        <v>542</v>
      </c>
      <c r="L389" s="91" t="s">
        <v>4051</v>
      </c>
      <c r="M389" s="91" t="s">
        <v>5771</v>
      </c>
      <c r="N389" s="92">
        <v>45000</v>
      </c>
      <c r="O389" s="93"/>
      <c r="P389" s="92">
        <v>1368</v>
      </c>
      <c r="Q389" s="92">
        <v>1291.5</v>
      </c>
      <c r="R389" s="92">
        <v>4261.95</v>
      </c>
      <c r="S389" s="92">
        <v>40738.050000000003</v>
      </c>
      <c r="T389" s="91" t="s">
        <v>5772</v>
      </c>
      <c r="U389" s="91" t="s">
        <v>4052</v>
      </c>
      <c r="V389" s="93"/>
      <c r="X389" s="93"/>
      <c r="Y389" s="93"/>
      <c r="Z389" s="93"/>
      <c r="AA389" s="93"/>
      <c r="AB389" s="92">
        <v>25</v>
      </c>
      <c r="AD389" s="93"/>
      <c r="AF389" s="105">
        <v>1577.45</v>
      </c>
    </row>
    <row r="390" spans="1:32">
      <c r="A390" s="91" t="s">
        <v>2476</v>
      </c>
      <c r="B390" s="91" t="s">
        <v>11</v>
      </c>
      <c r="C390" s="91" t="s">
        <v>2506</v>
      </c>
      <c r="D390" s="91" t="s">
        <v>3251</v>
      </c>
      <c r="E390" s="91" t="s">
        <v>3252</v>
      </c>
      <c r="F390" s="91" t="s">
        <v>3258</v>
      </c>
      <c r="G390" s="91" t="s">
        <v>1033</v>
      </c>
      <c r="H390" s="91" t="s">
        <v>2212</v>
      </c>
      <c r="I390" s="92">
        <v>165</v>
      </c>
      <c r="J390" s="91" t="s">
        <v>55</v>
      </c>
      <c r="K390" s="91" t="s">
        <v>929</v>
      </c>
      <c r="L390" s="91" t="s">
        <v>4830</v>
      </c>
      <c r="M390" s="91" t="s">
        <v>5771</v>
      </c>
      <c r="N390" s="92">
        <v>20000</v>
      </c>
      <c r="O390" s="93"/>
      <c r="P390" s="92">
        <v>608</v>
      </c>
      <c r="Q390" s="92">
        <v>574</v>
      </c>
      <c r="R390" s="92">
        <v>1207</v>
      </c>
      <c r="S390" s="92">
        <v>18793</v>
      </c>
      <c r="T390" s="91" t="s">
        <v>5772</v>
      </c>
      <c r="U390" s="91" t="s">
        <v>5815</v>
      </c>
      <c r="V390" s="93"/>
      <c r="X390" s="93"/>
      <c r="Y390" s="93"/>
      <c r="Z390" s="93"/>
      <c r="AA390" s="93"/>
      <c r="AB390" s="92">
        <v>25</v>
      </c>
      <c r="AD390" s="93"/>
      <c r="AF390" s="93"/>
    </row>
    <row r="391" spans="1:32">
      <c r="A391" s="91" t="s">
        <v>2476</v>
      </c>
      <c r="B391" s="91" t="s">
        <v>11</v>
      </c>
      <c r="C391" s="91" t="s">
        <v>2509</v>
      </c>
      <c r="D391" s="91" t="s">
        <v>3251</v>
      </c>
      <c r="E391" s="91" t="s">
        <v>4053</v>
      </c>
      <c r="F391" s="91" t="s">
        <v>3668</v>
      </c>
      <c r="G391" s="91" t="s">
        <v>481</v>
      </c>
      <c r="H391" s="91" t="s">
        <v>1958</v>
      </c>
      <c r="I391" s="92">
        <v>732</v>
      </c>
      <c r="J391" s="91" t="s">
        <v>942</v>
      </c>
      <c r="K391" s="91" t="s">
        <v>482</v>
      </c>
      <c r="L391" s="91" t="s">
        <v>4054</v>
      </c>
      <c r="M391" s="91" t="s">
        <v>5771</v>
      </c>
      <c r="N391" s="92">
        <v>150000</v>
      </c>
      <c r="O391" s="92">
        <v>23866.59</v>
      </c>
      <c r="P391" s="92">
        <v>4560</v>
      </c>
      <c r="Q391" s="92">
        <v>4305</v>
      </c>
      <c r="R391" s="92">
        <v>33106.589999999997</v>
      </c>
      <c r="S391" s="92">
        <v>116893.41</v>
      </c>
      <c r="T391" s="91" t="s">
        <v>5772</v>
      </c>
      <c r="U391" s="91" t="s">
        <v>4055</v>
      </c>
      <c r="V391" s="93"/>
      <c r="X391" s="92">
        <v>300</v>
      </c>
      <c r="Y391" s="93"/>
      <c r="Z391" s="93"/>
      <c r="AA391" s="92">
        <v>50</v>
      </c>
      <c r="AB391" s="92">
        <v>25</v>
      </c>
      <c r="AD391" s="93"/>
      <c r="AF391" s="93"/>
    </row>
    <row r="392" spans="1:32">
      <c r="A392" s="91" t="s">
        <v>2476</v>
      </c>
      <c r="B392" s="91" t="s">
        <v>11</v>
      </c>
      <c r="C392" s="91" t="s">
        <v>2509</v>
      </c>
      <c r="D392" s="91" t="s">
        <v>3251</v>
      </c>
      <c r="E392" s="91" t="s">
        <v>4053</v>
      </c>
      <c r="F392" s="91" t="s">
        <v>3288</v>
      </c>
      <c r="G392" s="91" t="s">
        <v>483</v>
      </c>
      <c r="H392" s="91" t="s">
        <v>1959</v>
      </c>
      <c r="I392" s="92">
        <v>20</v>
      </c>
      <c r="J392" s="91" t="s">
        <v>27</v>
      </c>
      <c r="K392" s="91" t="s">
        <v>482</v>
      </c>
      <c r="L392" s="91" t="s">
        <v>4056</v>
      </c>
      <c r="M392" s="91" t="s">
        <v>5771</v>
      </c>
      <c r="N392" s="92">
        <v>11000</v>
      </c>
      <c r="O392" s="93"/>
      <c r="P392" s="92">
        <v>334.4</v>
      </c>
      <c r="Q392" s="92">
        <v>315.7</v>
      </c>
      <c r="R392" s="92">
        <v>675.1</v>
      </c>
      <c r="S392" s="92">
        <v>10324.9</v>
      </c>
      <c r="T392" s="91" t="s">
        <v>5772</v>
      </c>
      <c r="U392" s="91" t="s">
        <v>4057</v>
      </c>
      <c r="V392" s="93"/>
      <c r="X392" s="93"/>
      <c r="Y392" s="93"/>
      <c r="Z392" s="93"/>
      <c r="AA392" s="93"/>
      <c r="AB392" s="92">
        <v>25</v>
      </c>
      <c r="AD392" s="93"/>
      <c r="AF392" s="93"/>
    </row>
    <row r="393" spans="1:32">
      <c r="A393" s="91" t="s">
        <v>2476</v>
      </c>
      <c r="B393" s="91" t="s">
        <v>11</v>
      </c>
      <c r="C393" s="91" t="s">
        <v>2509</v>
      </c>
      <c r="D393" s="91" t="s">
        <v>3251</v>
      </c>
      <c r="E393" s="91" t="s">
        <v>4053</v>
      </c>
      <c r="F393" s="91" t="s">
        <v>3288</v>
      </c>
      <c r="G393" s="91" t="s">
        <v>484</v>
      </c>
      <c r="H393" s="91" t="s">
        <v>1165</v>
      </c>
      <c r="I393" s="92">
        <v>277</v>
      </c>
      <c r="J393" s="91" t="s">
        <v>485</v>
      </c>
      <c r="K393" s="91" t="s">
        <v>482</v>
      </c>
      <c r="L393" s="91" t="s">
        <v>4058</v>
      </c>
      <c r="M393" s="91" t="s">
        <v>5771</v>
      </c>
      <c r="N393" s="92">
        <v>22000</v>
      </c>
      <c r="O393" s="93"/>
      <c r="P393" s="92">
        <v>668.8</v>
      </c>
      <c r="Q393" s="92">
        <v>631.4</v>
      </c>
      <c r="R393" s="92">
        <v>1675.2</v>
      </c>
      <c r="S393" s="92">
        <v>20324.8</v>
      </c>
      <c r="T393" s="91" t="s">
        <v>5772</v>
      </c>
      <c r="U393" s="91" t="s">
        <v>4059</v>
      </c>
      <c r="V393" s="93"/>
      <c r="X393" s="92">
        <v>300</v>
      </c>
      <c r="Y393" s="93"/>
      <c r="Z393" s="93"/>
      <c r="AA393" s="92">
        <v>50</v>
      </c>
      <c r="AB393" s="92">
        <v>25</v>
      </c>
      <c r="AD393" s="93"/>
      <c r="AF393" s="93"/>
    </row>
    <row r="394" spans="1:32">
      <c r="A394" s="91" t="s">
        <v>2476</v>
      </c>
      <c r="B394" s="91" t="s">
        <v>11</v>
      </c>
      <c r="C394" s="91" t="s">
        <v>2509</v>
      </c>
      <c r="D394" s="91" t="s">
        <v>3251</v>
      </c>
      <c r="E394" s="91" t="s">
        <v>4053</v>
      </c>
      <c r="F394" s="91" t="s">
        <v>3261</v>
      </c>
      <c r="G394" s="91" t="s">
        <v>870</v>
      </c>
      <c r="H394" s="91" t="s">
        <v>2021</v>
      </c>
      <c r="I394" s="92">
        <v>382</v>
      </c>
      <c r="J394" s="91" t="s">
        <v>246</v>
      </c>
      <c r="K394" s="91" t="s">
        <v>241</v>
      </c>
      <c r="L394" s="91" t="s">
        <v>4060</v>
      </c>
      <c r="M394" s="91" t="s">
        <v>5771</v>
      </c>
      <c r="N394" s="92">
        <v>25000</v>
      </c>
      <c r="O394" s="93"/>
      <c r="P394" s="92">
        <v>760</v>
      </c>
      <c r="Q394" s="92">
        <v>717.5</v>
      </c>
      <c r="R394" s="92">
        <v>9509.52</v>
      </c>
      <c r="S394" s="92">
        <v>15490.48</v>
      </c>
      <c r="T394" s="91" t="s">
        <v>5772</v>
      </c>
      <c r="U394" s="91" t="s">
        <v>4061</v>
      </c>
      <c r="V394" s="93"/>
      <c r="X394" s="93"/>
      <c r="Y394" s="92">
        <v>8007.02</v>
      </c>
      <c r="Z394" s="93"/>
      <c r="AA394" s="93"/>
      <c r="AB394" s="92">
        <v>25</v>
      </c>
      <c r="AD394" s="93"/>
      <c r="AF394" s="93"/>
    </row>
    <row r="395" spans="1:32">
      <c r="A395" s="91" t="s">
        <v>2476</v>
      </c>
      <c r="B395" s="91" t="s">
        <v>11</v>
      </c>
      <c r="C395" s="91" t="s">
        <v>2509</v>
      </c>
      <c r="D395" s="91" t="s">
        <v>3251</v>
      </c>
      <c r="E395" s="91" t="s">
        <v>4053</v>
      </c>
      <c r="F395" s="91" t="s">
        <v>3266</v>
      </c>
      <c r="G395" s="91" t="s">
        <v>1018</v>
      </c>
      <c r="H395" s="91" t="s">
        <v>1961</v>
      </c>
      <c r="I395" s="92">
        <v>9</v>
      </c>
      <c r="J395" s="91" t="s">
        <v>8</v>
      </c>
      <c r="K395" s="91" t="s">
        <v>482</v>
      </c>
      <c r="L395" s="91" t="s">
        <v>4062</v>
      </c>
      <c r="M395" s="91" t="s">
        <v>5771</v>
      </c>
      <c r="N395" s="92">
        <v>20000</v>
      </c>
      <c r="O395" s="93"/>
      <c r="P395" s="92">
        <v>608</v>
      </c>
      <c r="Q395" s="92">
        <v>574</v>
      </c>
      <c r="R395" s="92">
        <v>1207</v>
      </c>
      <c r="S395" s="92">
        <v>18793</v>
      </c>
      <c r="T395" s="91" t="s">
        <v>5772</v>
      </c>
      <c r="U395" s="91" t="s">
        <v>4063</v>
      </c>
      <c r="V395" s="93"/>
      <c r="X395" s="93"/>
      <c r="Y395" s="93"/>
      <c r="Z395" s="93"/>
      <c r="AA395" s="93"/>
      <c r="AB395" s="92">
        <v>25</v>
      </c>
      <c r="AD395" s="93"/>
      <c r="AF395" s="93"/>
    </row>
    <row r="396" spans="1:32">
      <c r="A396" s="91" t="s">
        <v>2476</v>
      </c>
      <c r="B396" s="91" t="s">
        <v>11</v>
      </c>
      <c r="C396" s="91" t="s">
        <v>2509</v>
      </c>
      <c r="D396" s="91" t="s">
        <v>3251</v>
      </c>
      <c r="E396" s="91" t="s">
        <v>4053</v>
      </c>
      <c r="F396" s="91" t="s">
        <v>3266</v>
      </c>
      <c r="G396" s="91" t="s">
        <v>488</v>
      </c>
      <c r="H396" s="91" t="s">
        <v>1962</v>
      </c>
      <c r="I396" s="92">
        <v>63</v>
      </c>
      <c r="J396" s="91" t="s">
        <v>254</v>
      </c>
      <c r="K396" s="91" t="s">
        <v>482</v>
      </c>
      <c r="L396" s="91" t="s">
        <v>4064</v>
      </c>
      <c r="M396" s="91" t="s">
        <v>5771</v>
      </c>
      <c r="N396" s="92">
        <v>49116</v>
      </c>
      <c r="O396" s="93"/>
      <c r="P396" s="92">
        <v>1493.13</v>
      </c>
      <c r="Q396" s="92">
        <v>1409.63</v>
      </c>
      <c r="R396" s="92">
        <v>2927.76</v>
      </c>
      <c r="S396" s="92">
        <v>46188.24</v>
      </c>
      <c r="T396" s="91" t="s">
        <v>5772</v>
      </c>
      <c r="U396" s="91" t="s">
        <v>4065</v>
      </c>
      <c r="V396" s="93"/>
      <c r="X396" s="93"/>
      <c r="Y396" s="93"/>
      <c r="Z396" s="93"/>
      <c r="AA396" s="93"/>
      <c r="AB396" s="92">
        <v>25</v>
      </c>
      <c r="AD396" s="93"/>
      <c r="AF396" s="93"/>
    </row>
    <row r="397" spans="1:32">
      <c r="A397" s="91" t="s">
        <v>2476</v>
      </c>
      <c r="B397" s="91" t="s">
        <v>11</v>
      </c>
      <c r="C397" s="91" t="s">
        <v>2509</v>
      </c>
      <c r="D397" s="91" t="s">
        <v>3251</v>
      </c>
      <c r="E397" s="91" t="s">
        <v>4053</v>
      </c>
      <c r="F397" s="91" t="s">
        <v>3266</v>
      </c>
      <c r="G397" s="91" t="s">
        <v>1019</v>
      </c>
      <c r="H397" s="91" t="s">
        <v>1963</v>
      </c>
      <c r="I397" s="92">
        <v>11</v>
      </c>
      <c r="J397" s="91" t="s">
        <v>127</v>
      </c>
      <c r="K397" s="91" t="s">
        <v>482</v>
      </c>
      <c r="L397" s="91" t="s">
        <v>4066</v>
      </c>
      <c r="M397" s="91" t="s">
        <v>5771</v>
      </c>
      <c r="N397" s="92">
        <v>20000</v>
      </c>
      <c r="O397" s="93"/>
      <c r="P397" s="92">
        <v>608</v>
      </c>
      <c r="Q397" s="92">
        <v>574</v>
      </c>
      <c r="R397" s="92">
        <v>1207</v>
      </c>
      <c r="S397" s="92">
        <v>18793</v>
      </c>
      <c r="T397" s="91" t="s">
        <v>5772</v>
      </c>
      <c r="U397" s="91" t="s">
        <v>4067</v>
      </c>
      <c r="V397" s="93"/>
      <c r="X397" s="93"/>
      <c r="Y397" s="93"/>
      <c r="Z397" s="93"/>
      <c r="AA397" s="93"/>
      <c r="AB397" s="92">
        <v>25</v>
      </c>
      <c r="AD397" s="93"/>
      <c r="AF397" s="93"/>
    </row>
    <row r="398" spans="1:32">
      <c r="A398" s="91" t="s">
        <v>2476</v>
      </c>
      <c r="B398" s="91" t="s">
        <v>11</v>
      </c>
      <c r="C398" s="91" t="s">
        <v>2509</v>
      </c>
      <c r="D398" s="91" t="s">
        <v>3251</v>
      </c>
      <c r="E398" s="91" t="s">
        <v>4053</v>
      </c>
      <c r="F398" s="91" t="s">
        <v>3258</v>
      </c>
      <c r="G398" s="91" t="s">
        <v>666</v>
      </c>
      <c r="H398" s="91" t="s">
        <v>1175</v>
      </c>
      <c r="I398" s="92">
        <v>9</v>
      </c>
      <c r="J398" s="91" t="s">
        <v>8</v>
      </c>
      <c r="K398" s="91" t="s">
        <v>667</v>
      </c>
      <c r="L398" s="91" t="s">
        <v>4068</v>
      </c>
      <c r="M398" s="91" t="s">
        <v>5771</v>
      </c>
      <c r="N398" s="92">
        <v>10000</v>
      </c>
      <c r="O398" s="93"/>
      <c r="P398" s="92">
        <v>304</v>
      </c>
      <c r="Q398" s="92">
        <v>287</v>
      </c>
      <c r="R398" s="92">
        <v>2243.4499999999998</v>
      </c>
      <c r="S398" s="92">
        <v>7756.55</v>
      </c>
      <c r="T398" s="91" t="s">
        <v>5772</v>
      </c>
      <c r="U398" s="91" t="s">
        <v>4069</v>
      </c>
      <c r="V398" s="93"/>
      <c r="X398" s="93"/>
      <c r="Y398" s="93"/>
      <c r="Z398" s="93"/>
      <c r="AA398" s="92">
        <v>50</v>
      </c>
      <c r="AB398" s="92">
        <v>25</v>
      </c>
      <c r="AD398" s="93"/>
      <c r="AF398" s="105">
        <v>1577.45</v>
      </c>
    </row>
    <row r="399" spans="1:32">
      <c r="A399" s="91" t="s">
        <v>2476</v>
      </c>
      <c r="B399" s="91" t="s">
        <v>11</v>
      </c>
      <c r="C399" s="91" t="s">
        <v>2509</v>
      </c>
      <c r="D399" s="91" t="s">
        <v>3251</v>
      </c>
      <c r="E399" s="91" t="s">
        <v>4053</v>
      </c>
      <c r="F399" s="91" t="s">
        <v>3258</v>
      </c>
      <c r="G399" s="91" t="s">
        <v>668</v>
      </c>
      <c r="H399" s="91" t="s">
        <v>1176</v>
      </c>
      <c r="I399" s="92">
        <v>338</v>
      </c>
      <c r="J399" s="91" t="s">
        <v>669</v>
      </c>
      <c r="K399" s="91" t="s">
        <v>667</v>
      </c>
      <c r="L399" s="91" t="s">
        <v>4070</v>
      </c>
      <c r="M399" s="91" t="s">
        <v>5771</v>
      </c>
      <c r="N399" s="92">
        <v>14550.36</v>
      </c>
      <c r="O399" s="93"/>
      <c r="P399" s="92">
        <v>442.33</v>
      </c>
      <c r="Q399" s="92">
        <v>417.6</v>
      </c>
      <c r="R399" s="92">
        <v>3480.93</v>
      </c>
      <c r="S399" s="92">
        <v>11069.43</v>
      </c>
      <c r="T399" s="91" t="s">
        <v>5772</v>
      </c>
      <c r="U399" s="91" t="s">
        <v>4071</v>
      </c>
      <c r="V399" s="93"/>
      <c r="X399" s="93"/>
      <c r="Y399" s="92">
        <v>2546</v>
      </c>
      <c r="Z399" s="93"/>
      <c r="AA399" s="92">
        <v>50</v>
      </c>
      <c r="AB399" s="92">
        <v>25</v>
      </c>
      <c r="AD399" s="93"/>
      <c r="AF399" s="93"/>
    </row>
    <row r="400" spans="1:32">
      <c r="A400" s="91" t="s">
        <v>2476</v>
      </c>
      <c r="B400" s="91" t="s">
        <v>11</v>
      </c>
      <c r="C400" s="91" t="s">
        <v>2509</v>
      </c>
      <c r="D400" s="91" t="s">
        <v>3251</v>
      </c>
      <c r="E400" s="91" t="s">
        <v>4053</v>
      </c>
      <c r="F400" s="91" t="s">
        <v>3288</v>
      </c>
      <c r="G400" s="91" t="s">
        <v>489</v>
      </c>
      <c r="H400" s="91" t="s">
        <v>1177</v>
      </c>
      <c r="I400" s="92">
        <v>427</v>
      </c>
      <c r="J400" s="91" t="s">
        <v>490</v>
      </c>
      <c r="K400" s="91" t="s">
        <v>482</v>
      </c>
      <c r="L400" s="91" t="s">
        <v>4072</v>
      </c>
      <c r="M400" s="91" t="s">
        <v>5771</v>
      </c>
      <c r="N400" s="92">
        <v>11000</v>
      </c>
      <c r="O400" s="93"/>
      <c r="P400" s="92">
        <v>334.4</v>
      </c>
      <c r="Q400" s="92">
        <v>315.7</v>
      </c>
      <c r="R400" s="92">
        <v>8866.84</v>
      </c>
      <c r="S400" s="92">
        <v>2133.16</v>
      </c>
      <c r="T400" s="91" t="s">
        <v>5772</v>
      </c>
      <c r="U400" s="91" t="s">
        <v>4073</v>
      </c>
      <c r="V400" s="93"/>
      <c r="X400" s="93"/>
      <c r="Y400" s="92">
        <v>8141.74</v>
      </c>
      <c r="Z400" s="93"/>
      <c r="AA400" s="92">
        <v>50</v>
      </c>
      <c r="AB400" s="92">
        <v>25</v>
      </c>
      <c r="AD400" s="93"/>
      <c r="AF400" s="93"/>
    </row>
    <row r="401" spans="1:32">
      <c r="A401" s="91" t="s">
        <v>2476</v>
      </c>
      <c r="B401" s="91" t="s">
        <v>11</v>
      </c>
      <c r="C401" s="91" t="s">
        <v>2509</v>
      </c>
      <c r="D401" s="91" t="s">
        <v>3251</v>
      </c>
      <c r="E401" s="91" t="s">
        <v>4053</v>
      </c>
      <c r="F401" s="91" t="s">
        <v>3266</v>
      </c>
      <c r="G401" s="91" t="s">
        <v>1020</v>
      </c>
      <c r="H401" s="91" t="s">
        <v>1964</v>
      </c>
      <c r="I401" s="92">
        <v>20</v>
      </c>
      <c r="J401" s="91" t="s">
        <v>27</v>
      </c>
      <c r="K401" s="91" t="s">
        <v>482</v>
      </c>
      <c r="L401" s="91" t="s">
        <v>4074</v>
      </c>
      <c r="M401" s="91" t="s">
        <v>5771</v>
      </c>
      <c r="N401" s="92">
        <v>20000</v>
      </c>
      <c r="O401" s="93"/>
      <c r="P401" s="92">
        <v>608</v>
      </c>
      <c r="Q401" s="92">
        <v>574</v>
      </c>
      <c r="R401" s="92">
        <v>1207</v>
      </c>
      <c r="S401" s="92">
        <v>18793</v>
      </c>
      <c r="T401" s="91" t="s">
        <v>5772</v>
      </c>
      <c r="U401" s="91" t="s">
        <v>4075</v>
      </c>
      <c r="V401" s="93"/>
      <c r="X401" s="93"/>
      <c r="Y401" s="93"/>
      <c r="Z401" s="93"/>
      <c r="AA401" s="93"/>
      <c r="AB401" s="92">
        <v>25</v>
      </c>
      <c r="AD401" s="93"/>
      <c r="AF401" s="93"/>
    </row>
    <row r="402" spans="1:32">
      <c r="A402" s="91" t="s">
        <v>2476</v>
      </c>
      <c r="B402" s="91" t="s">
        <v>11</v>
      </c>
      <c r="C402" s="91" t="s">
        <v>2509</v>
      </c>
      <c r="D402" s="91" t="s">
        <v>3251</v>
      </c>
      <c r="E402" s="91" t="s">
        <v>4053</v>
      </c>
      <c r="F402" s="91" t="s">
        <v>3258</v>
      </c>
      <c r="G402" s="91" t="s">
        <v>670</v>
      </c>
      <c r="H402" s="91" t="s">
        <v>1180</v>
      </c>
      <c r="I402" s="92">
        <v>901</v>
      </c>
      <c r="J402" s="91" t="s">
        <v>10</v>
      </c>
      <c r="K402" s="91" t="s">
        <v>667</v>
      </c>
      <c r="L402" s="91" t="s">
        <v>4076</v>
      </c>
      <c r="M402" s="91" t="s">
        <v>5771</v>
      </c>
      <c r="N402" s="92">
        <v>20900.61</v>
      </c>
      <c r="O402" s="93"/>
      <c r="P402" s="92">
        <v>635.38</v>
      </c>
      <c r="Q402" s="92">
        <v>599.85</v>
      </c>
      <c r="R402" s="92">
        <v>7946.55</v>
      </c>
      <c r="S402" s="92">
        <v>12954.06</v>
      </c>
      <c r="T402" s="91" t="s">
        <v>5772</v>
      </c>
      <c r="U402" s="91" t="s">
        <v>4077</v>
      </c>
      <c r="V402" s="93"/>
      <c r="X402" s="93"/>
      <c r="Y402" s="92">
        <v>6636.32</v>
      </c>
      <c r="Z402" s="93"/>
      <c r="AA402" s="92">
        <v>50</v>
      </c>
      <c r="AB402" s="92">
        <v>25</v>
      </c>
      <c r="AD402" s="93"/>
      <c r="AF402" s="93"/>
    </row>
    <row r="403" spans="1:32">
      <c r="A403" s="91" t="s">
        <v>2476</v>
      </c>
      <c r="B403" s="91" t="s">
        <v>11</v>
      </c>
      <c r="C403" s="91" t="s">
        <v>2509</v>
      </c>
      <c r="D403" s="91" t="s">
        <v>3251</v>
      </c>
      <c r="E403" s="91" t="s">
        <v>4053</v>
      </c>
      <c r="F403" s="91" t="s">
        <v>3276</v>
      </c>
      <c r="G403" s="91" t="s">
        <v>493</v>
      </c>
      <c r="H403" s="91" t="s">
        <v>1181</v>
      </c>
      <c r="I403" s="92">
        <v>642</v>
      </c>
      <c r="J403" s="91" t="s">
        <v>494</v>
      </c>
      <c r="K403" s="91" t="s">
        <v>482</v>
      </c>
      <c r="L403" s="91" t="s">
        <v>4078</v>
      </c>
      <c r="M403" s="91" t="s">
        <v>5771</v>
      </c>
      <c r="N403" s="92">
        <v>35000</v>
      </c>
      <c r="O403" s="93"/>
      <c r="P403" s="92">
        <v>1064</v>
      </c>
      <c r="Q403" s="92">
        <v>1004.5</v>
      </c>
      <c r="R403" s="92">
        <v>22862.5</v>
      </c>
      <c r="S403" s="92">
        <v>12137.5</v>
      </c>
      <c r="T403" s="91" t="s">
        <v>5772</v>
      </c>
      <c r="U403" s="91" t="s">
        <v>4079</v>
      </c>
      <c r="V403" s="93"/>
      <c r="X403" s="92">
        <v>300</v>
      </c>
      <c r="Y403" s="92">
        <v>20419</v>
      </c>
      <c r="Z403" s="93"/>
      <c r="AA403" s="92">
        <v>50</v>
      </c>
      <c r="AB403" s="92">
        <v>25</v>
      </c>
      <c r="AD403" s="93"/>
      <c r="AF403" s="93"/>
    </row>
    <row r="404" spans="1:32">
      <c r="A404" s="91" t="s">
        <v>2476</v>
      </c>
      <c r="B404" s="91" t="s">
        <v>11</v>
      </c>
      <c r="C404" s="91" t="s">
        <v>2509</v>
      </c>
      <c r="D404" s="91" t="s">
        <v>3251</v>
      </c>
      <c r="E404" s="91" t="s">
        <v>4053</v>
      </c>
      <c r="F404" s="91" t="s">
        <v>3266</v>
      </c>
      <c r="G404" s="91" t="s">
        <v>1517</v>
      </c>
      <c r="H404" s="91" t="s">
        <v>1965</v>
      </c>
      <c r="I404" s="92">
        <v>20</v>
      </c>
      <c r="J404" s="91" t="s">
        <v>27</v>
      </c>
      <c r="K404" s="91" t="s">
        <v>482</v>
      </c>
      <c r="L404" s="91" t="s">
        <v>4080</v>
      </c>
      <c r="M404" s="91" t="s">
        <v>5771</v>
      </c>
      <c r="N404" s="92">
        <v>16500</v>
      </c>
      <c r="O404" s="93"/>
      <c r="P404" s="92">
        <v>501.6</v>
      </c>
      <c r="Q404" s="92">
        <v>473.55</v>
      </c>
      <c r="R404" s="92">
        <v>1000.15</v>
      </c>
      <c r="S404" s="92">
        <v>15499.85</v>
      </c>
      <c r="T404" s="91" t="s">
        <v>5772</v>
      </c>
      <c r="U404" s="91" t="s">
        <v>4081</v>
      </c>
      <c r="V404" s="93"/>
      <c r="X404" s="93"/>
      <c r="Y404" s="93"/>
      <c r="Z404" s="93"/>
      <c r="AA404" s="93"/>
      <c r="AB404" s="92">
        <v>25</v>
      </c>
      <c r="AD404" s="93"/>
      <c r="AF404" s="93"/>
    </row>
    <row r="405" spans="1:32">
      <c r="A405" s="91" t="s">
        <v>2476</v>
      </c>
      <c r="B405" s="91" t="s">
        <v>11</v>
      </c>
      <c r="C405" s="91" t="s">
        <v>2509</v>
      </c>
      <c r="D405" s="91" t="s">
        <v>3251</v>
      </c>
      <c r="E405" s="91" t="s">
        <v>4053</v>
      </c>
      <c r="F405" s="91" t="s">
        <v>3288</v>
      </c>
      <c r="G405" s="91" t="s">
        <v>495</v>
      </c>
      <c r="H405" s="91" t="s">
        <v>1183</v>
      </c>
      <c r="I405" s="92">
        <v>592</v>
      </c>
      <c r="J405" s="91" t="s">
        <v>395</v>
      </c>
      <c r="K405" s="91" t="s">
        <v>482</v>
      </c>
      <c r="L405" s="91" t="s">
        <v>4082</v>
      </c>
      <c r="M405" s="91" t="s">
        <v>5771</v>
      </c>
      <c r="N405" s="92">
        <v>11000</v>
      </c>
      <c r="O405" s="93"/>
      <c r="P405" s="92">
        <v>334.4</v>
      </c>
      <c r="Q405" s="92">
        <v>315.7</v>
      </c>
      <c r="R405" s="92">
        <v>9124.19</v>
      </c>
      <c r="S405" s="92">
        <v>1875.81</v>
      </c>
      <c r="T405" s="91" t="s">
        <v>5772</v>
      </c>
      <c r="U405" s="91" t="s">
        <v>4083</v>
      </c>
      <c r="V405" s="93"/>
      <c r="X405" s="92">
        <v>300</v>
      </c>
      <c r="Y405" s="92">
        <v>5349.09</v>
      </c>
      <c r="Z405" s="93"/>
      <c r="AA405" s="93"/>
      <c r="AB405" s="92">
        <v>25</v>
      </c>
      <c r="AD405" s="105">
        <v>2800</v>
      </c>
      <c r="AF405" s="93"/>
    </row>
    <row r="406" spans="1:32">
      <c r="A406" s="91" t="s">
        <v>2476</v>
      </c>
      <c r="B406" s="91" t="s">
        <v>11</v>
      </c>
      <c r="C406" s="91" t="s">
        <v>2509</v>
      </c>
      <c r="D406" s="91" t="s">
        <v>3251</v>
      </c>
      <c r="E406" s="91" t="s">
        <v>4053</v>
      </c>
      <c r="F406" s="91" t="s">
        <v>3266</v>
      </c>
      <c r="G406" s="91" t="s">
        <v>1021</v>
      </c>
      <c r="H406" s="91" t="s">
        <v>1966</v>
      </c>
      <c r="I406" s="92">
        <v>295</v>
      </c>
      <c r="J406" s="91" t="s">
        <v>378</v>
      </c>
      <c r="K406" s="91" t="s">
        <v>482</v>
      </c>
      <c r="L406" s="91" t="s">
        <v>4084</v>
      </c>
      <c r="M406" s="91" t="s">
        <v>5771</v>
      </c>
      <c r="N406" s="92">
        <v>25000</v>
      </c>
      <c r="O406" s="93"/>
      <c r="P406" s="92">
        <v>760</v>
      </c>
      <c r="Q406" s="92">
        <v>717.5</v>
      </c>
      <c r="R406" s="92">
        <v>1502.5</v>
      </c>
      <c r="S406" s="92">
        <v>23497.5</v>
      </c>
      <c r="T406" s="91" t="s">
        <v>5772</v>
      </c>
      <c r="U406" s="91" t="s">
        <v>4085</v>
      </c>
      <c r="V406" s="93"/>
      <c r="X406" s="93"/>
      <c r="Y406" s="93"/>
      <c r="Z406" s="93"/>
      <c r="AA406" s="93"/>
      <c r="AB406" s="92">
        <v>25</v>
      </c>
      <c r="AD406" s="93"/>
      <c r="AF406" s="93"/>
    </row>
    <row r="407" spans="1:32">
      <c r="A407" s="91" t="s">
        <v>2476</v>
      </c>
      <c r="B407" s="91" t="s">
        <v>11</v>
      </c>
      <c r="C407" s="91" t="s">
        <v>2509</v>
      </c>
      <c r="D407" s="91" t="s">
        <v>3251</v>
      </c>
      <c r="E407" s="91" t="s">
        <v>4053</v>
      </c>
      <c r="F407" s="91" t="s">
        <v>3266</v>
      </c>
      <c r="G407" s="91" t="s">
        <v>5816</v>
      </c>
      <c r="H407" s="91" t="s">
        <v>5817</v>
      </c>
      <c r="I407" s="92">
        <v>138</v>
      </c>
      <c r="J407" s="91" t="s">
        <v>355</v>
      </c>
      <c r="K407" s="91" t="s">
        <v>482</v>
      </c>
      <c r="L407" s="91" t="s">
        <v>5818</v>
      </c>
      <c r="M407" s="91" t="s">
        <v>5771</v>
      </c>
      <c r="N407" s="92">
        <v>30000</v>
      </c>
      <c r="O407" s="93"/>
      <c r="P407" s="92">
        <v>912</v>
      </c>
      <c r="Q407" s="92">
        <v>861</v>
      </c>
      <c r="R407" s="92">
        <v>1798</v>
      </c>
      <c r="S407" s="92">
        <v>28202</v>
      </c>
      <c r="T407" s="91" t="s">
        <v>5772</v>
      </c>
      <c r="U407" s="91" t="s">
        <v>5819</v>
      </c>
      <c r="V407" s="93"/>
      <c r="X407" s="93"/>
      <c r="Y407" s="93"/>
      <c r="Z407" s="93"/>
      <c r="AA407" s="93"/>
      <c r="AB407" s="92">
        <v>25</v>
      </c>
      <c r="AD407" s="93"/>
      <c r="AF407" s="93"/>
    </row>
    <row r="408" spans="1:32">
      <c r="A408" s="91" t="s">
        <v>2476</v>
      </c>
      <c r="B408" s="91" t="s">
        <v>11</v>
      </c>
      <c r="C408" s="91" t="s">
        <v>2509</v>
      </c>
      <c r="D408" s="91" t="s">
        <v>3251</v>
      </c>
      <c r="E408" s="91" t="s">
        <v>4053</v>
      </c>
      <c r="F408" s="91" t="s">
        <v>3279</v>
      </c>
      <c r="G408" s="91" t="s">
        <v>366</v>
      </c>
      <c r="H408" s="91" t="s">
        <v>2216</v>
      </c>
      <c r="I408" s="92">
        <v>9</v>
      </c>
      <c r="J408" s="91" t="s">
        <v>8</v>
      </c>
      <c r="K408" s="91" t="s">
        <v>241</v>
      </c>
      <c r="L408" s="91" t="s">
        <v>4086</v>
      </c>
      <c r="M408" s="91" t="s">
        <v>5771</v>
      </c>
      <c r="N408" s="92">
        <v>20000</v>
      </c>
      <c r="O408" s="93"/>
      <c r="P408" s="92">
        <v>608</v>
      </c>
      <c r="Q408" s="92">
        <v>574</v>
      </c>
      <c r="R408" s="92">
        <v>15505.13</v>
      </c>
      <c r="S408" s="92">
        <v>4494.87</v>
      </c>
      <c r="T408" s="91" t="s">
        <v>5772</v>
      </c>
      <c r="U408" s="91" t="s">
        <v>4087</v>
      </c>
      <c r="V408" s="93"/>
      <c r="X408" s="92">
        <v>300</v>
      </c>
      <c r="Y408" s="92">
        <v>13898.13</v>
      </c>
      <c r="Z408" s="93"/>
      <c r="AA408" s="92">
        <v>100</v>
      </c>
      <c r="AB408" s="92">
        <v>25</v>
      </c>
      <c r="AD408" s="93"/>
      <c r="AF408" s="93"/>
    </row>
    <row r="409" spans="1:32">
      <c r="A409" s="91" t="s">
        <v>2476</v>
      </c>
      <c r="B409" s="91" t="s">
        <v>11</v>
      </c>
      <c r="C409" s="91" t="s">
        <v>2509</v>
      </c>
      <c r="D409" s="91" t="s">
        <v>3251</v>
      </c>
      <c r="E409" s="91" t="s">
        <v>4053</v>
      </c>
      <c r="F409" s="91" t="s">
        <v>3266</v>
      </c>
      <c r="G409" s="91" t="s">
        <v>1539</v>
      </c>
      <c r="H409" s="91" t="s">
        <v>2022</v>
      </c>
      <c r="I409" s="92">
        <v>9</v>
      </c>
      <c r="J409" s="91" t="s">
        <v>8</v>
      </c>
      <c r="K409" s="91" t="s">
        <v>241</v>
      </c>
      <c r="L409" s="91" t="s">
        <v>4088</v>
      </c>
      <c r="M409" s="91" t="s">
        <v>5771</v>
      </c>
      <c r="N409" s="92">
        <v>20000</v>
      </c>
      <c r="O409" s="93"/>
      <c r="P409" s="92">
        <v>608</v>
      </c>
      <c r="Q409" s="92">
        <v>574</v>
      </c>
      <c r="R409" s="92">
        <v>14924.95</v>
      </c>
      <c r="S409" s="92">
        <v>5075.05</v>
      </c>
      <c r="T409" s="91" t="s">
        <v>5772</v>
      </c>
      <c r="U409" s="91" t="s">
        <v>4089</v>
      </c>
      <c r="V409" s="93"/>
      <c r="X409" s="93"/>
      <c r="Y409" s="92">
        <v>13717.95</v>
      </c>
      <c r="Z409" s="93"/>
      <c r="AA409" s="93"/>
      <c r="AB409" s="92">
        <v>25</v>
      </c>
      <c r="AD409" s="93"/>
      <c r="AF409" s="93"/>
    </row>
    <row r="410" spans="1:32">
      <c r="A410" s="91" t="s">
        <v>2476</v>
      </c>
      <c r="B410" s="91" t="s">
        <v>11</v>
      </c>
      <c r="C410" s="91" t="s">
        <v>2509</v>
      </c>
      <c r="D410" s="91" t="s">
        <v>3251</v>
      </c>
      <c r="E410" s="91" t="s">
        <v>4053</v>
      </c>
      <c r="F410" s="91" t="s">
        <v>3266</v>
      </c>
      <c r="G410" s="91" t="s">
        <v>1552</v>
      </c>
      <c r="H410" s="91" t="s">
        <v>1967</v>
      </c>
      <c r="I410" s="92">
        <v>138</v>
      </c>
      <c r="J410" s="91" t="s">
        <v>355</v>
      </c>
      <c r="K410" s="91" t="s">
        <v>482</v>
      </c>
      <c r="L410" s="91" t="s">
        <v>4090</v>
      </c>
      <c r="M410" s="91" t="s">
        <v>5771</v>
      </c>
      <c r="N410" s="92">
        <v>35000</v>
      </c>
      <c r="O410" s="93"/>
      <c r="P410" s="92">
        <v>1064</v>
      </c>
      <c r="Q410" s="92">
        <v>1004.5</v>
      </c>
      <c r="R410" s="92">
        <v>2093.5</v>
      </c>
      <c r="S410" s="92">
        <v>32906.5</v>
      </c>
      <c r="T410" s="91" t="s">
        <v>5772</v>
      </c>
      <c r="U410" s="91" t="s">
        <v>4091</v>
      </c>
      <c r="V410" s="93"/>
      <c r="X410" s="93"/>
      <c r="Y410" s="93"/>
      <c r="Z410" s="93"/>
      <c r="AA410" s="93"/>
      <c r="AB410" s="92">
        <v>25</v>
      </c>
      <c r="AD410" s="93"/>
      <c r="AF410" s="93"/>
    </row>
    <row r="411" spans="1:32">
      <c r="A411" s="91" t="s">
        <v>2476</v>
      </c>
      <c r="B411" s="91" t="s">
        <v>11</v>
      </c>
      <c r="C411" s="91" t="s">
        <v>2509</v>
      </c>
      <c r="D411" s="91" t="s">
        <v>3251</v>
      </c>
      <c r="E411" s="91" t="s">
        <v>4053</v>
      </c>
      <c r="F411" s="91" t="s">
        <v>3266</v>
      </c>
      <c r="G411" s="91" t="s">
        <v>1022</v>
      </c>
      <c r="H411" s="91" t="s">
        <v>1968</v>
      </c>
      <c r="I411" s="92">
        <v>20</v>
      </c>
      <c r="J411" s="91" t="s">
        <v>27</v>
      </c>
      <c r="K411" s="91" t="s">
        <v>482</v>
      </c>
      <c r="L411" s="91" t="s">
        <v>4092</v>
      </c>
      <c r="M411" s="91" t="s">
        <v>5771</v>
      </c>
      <c r="N411" s="92">
        <v>20000</v>
      </c>
      <c r="O411" s="93"/>
      <c r="P411" s="92">
        <v>608</v>
      </c>
      <c r="Q411" s="92">
        <v>574</v>
      </c>
      <c r="R411" s="92">
        <v>1207</v>
      </c>
      <c r="S411" s="92">
        <v>18793</v>
      </c>
      <c r="T411" s="91" t="s">
        <v>5772</v>
      </c>
      <c r="U411" s="91" t="s">
        <v>4093</v>
      </c>
      <c r="V411" s="93"/>
      <c r="X411" s="93"/>
      <c r="Y411" s="93"/>
      <c r="Z411" s="93"/>
      <c r="AA411" s="93"/>
      <c r="AB411" s="92">
        <v>25</v>
      </c>
      <c r="AD411" s="93"/>
      <c r="AF411" s="93"/>
    </row>
    <row r="412" spans="1:32">
      <c r="A412" s="91" t="s">
        <v>2476</v>
      </c>
      <c r="B412" s="91" t="s">
        <v>11</v>
      </c>
      <c r="C412" s="91" t="s">
        <v>2509</v>
      </c>
      <c r="D412" s="91" t="s">
        <v>3251</v>
      </c>
      <c r="E412" s="91" t="s">
        <v>4053</v>
      </c>
      <c r="F412" s="91" t="s">
        <v>3273</v>
      </c>
      <c r="G412" s="91" t="s">
        <v>497</v>
      </c>
      <c r="H412" s="91" t="s">
        <v>1193</v>
      </c>
      <c r="I412" s="92">
        <v>858</v>
      </c>
      <c r="J412" s="91" t="s">
        <v>405</v>
      </c>
      <c r="K412" s="91" t="s">
        <v>482</v>
      </c>
      <c r="L412" s="91" t="s">
        <v>4094</v>
      </c>
      <c r="M412" s="91" t="s">
        <v>5771</v>
      </c>
      <c r="N412" s="92">
        <v>50000</v>
      </c>
      <c r="O412" s="92">
        <v>1617.38</v>
      </c>
      <c r="P412" s="92">
        <v>1520</v>
      </c>
      <c r="Q412" s="92">
        <v>1435</v>
      </c>
      <c r="R412" s="92">
        <v>26396.26</v>
      </c>
      <c r="S412" s="92">
        <v>23603.74</v>
      </c>
      <c r="T412" s="91" t="s">
        <v>5772</v>
      </c>
      <c r="U412" s="91" t="s">
        <v>4095</v>
      </c>
      <c r="V412" s="93"/>
      <c r="X412" s="92">
        <v>300</v>
      </c>
      <c r="Y412" s="92">
        <v>19821.43</v>
      </c>
      <c r="Z412" s="93"/>
      <c r="AA412" s="92">
        <v>100</v>
      </c>
      <c r="AB412" s="92">
        <v>25</v>
      </c>
      <c r="AD412" s="93"/>
      <c r="AF412" s="105">
        <v>1577.45</v>
      </c>
    </row>
    <row r="413" spans="1:32">
      <c r="A413" s="91" t="s">
        <v>2476</v>
      </c>
      <c r="B413" s="91" t="s">
        <v>11</v>
      </c>
      <c r="C413" s="91" t="s">
        <v>2509</v>
      </c>
      <c r="D413" s="91" t="s">
        <v>3251</v>
      </c>
      <c r="E413" s="91" t="s">
        <v>4053</v>
      </c>
      <c r="F413" s="91" t="s">
        <v>3258</v>
      </c>
      <c r="G413" s="91" t="s">
        <v>4096</v>
      </c>
      <c r="H413" s="91" t="s">
        <v>1970</v>
      </c>
      <c r="I413" s="92">
        <v>1012</v>
      </c>
      <c r="J413" s="91" t="s">
        <v>671</v>
      </c>
      <c r="K413" s="91" t="s">
        <v>667</v>
      </c>
      <c r="L413" s="91" t="s">
        <v>4097</v>
      </c>
      <c r="M413" s="91" t="s">
        <v>5771</v>
      </c>
      <c r="N413" s="92">
        <v>13300.39</v>
      </c>
      <c r="O413" s="93"/>
      <c r="P413" s="92">
        <v>404.33</v>
      </c>
      <c r="Q413" s="92">
        <v>381.72</v>
      </c>
      <c r="R413" s="92">
        <v>3271.35</v>
      </c>
      <c r="S413" s="92">
        <v>10029.040000000001</v>
      </c>
      <c r="T413" s="91" t="s">
        <v>5772</v>
      </c>
      <c r="U413" s="91" t="s">
        <v>4098</v>
      </c>
      <c r="V413" s="93"/>
      <c r="X413" s="92">
        <v>300</v>
      </c>
      <c r="Y413" s="92">
        <v>2110.3000000000002</v>
      </c>
      <c r="Z413" s="93"/>
      <c r="AA413" s="92">
        <v>50</v>
      </c>
      <c r="AB413" s="92">
        <v>25</v>
      </c>
      <c r="AD413" s="93"/>
      <c r="AF413" s="93"/>
    </row>
    <row r="414" spans="1:32">
      <c r="A414" s="91" t="s">
        <v>2476</v>
      </c>
      <c r="B414" s="91" t="s">
        <v>11</v>
      </c>
      <c r="C414" s="91" t="s">
        <v>2509</v>
      </c>
      <c r="D414" s="91" t="s">
        <v>3251</v>
      </c>
      <c r="E414" s="91" t="s">
        <v>4053</v>
      </c>
      <c r="F414" s="91" t="s">
        <v>3315</v>
      </c>
      <c r="G414" s="91" t="s">
        <v>240</v>
      </c>
      <c r="H414" s="91" t="s">
        <v>2023</v>
      </c>
      <c r="I414" s="92">
        <v>24</v>
      </c>
      <c r="J414" s="91" t="s">
        <v>238</v>
      </c>
      <c r="K414" s="91" t="s">
        <v>241</v>
      </c>
      <c r="L414" s="91" t="s">
        <v>4099</v>
      </c>
      <c r="M414" s="91" t="s">
        <v>5771</v>
      </c>
      <c r="N414" s="92">
        <v>55000</v>
      </c>
      <c r="O414" s="92">
        <v>681.89</v>
      </c>
      <c r="P414" s="92">
        <v>1672</v>
      </c>
      <c r="Q414" s="92">
        <v>1578.5</v>
      </c>
      <c r="R414" s="92">
        <v>13269.99</v>
      </c>
      <c r="S414" s="92">
        <v>41730.01</v>
      </c>
      <c r="T414" s="91" t="s">
        <v>5772</v>
      </c>
      <c r="U414" s="91" t="s">
        <v>4100</v>
      </c>
      <c r="V414" s="93"/>
      <c r="X414" s="93"/>
      <c r="Y414" s="92">
        <v>9262.6</v>
      </c>
      <c r="Z414" s="93"/>
      <c r="AA414" s="92">
        <v>50</v>
      </c>
      <c r="AB414" s="92">
        <v>25</v>
      </c>
      <c r="AD414" s="93"/>
      <c r="AF414" s="93"/>
    </row>
    <row r="415" spans="1:32">
      <c r="A415" s="91" t="s">
        <v>2476</v>
      </c>
      <c r="B415" s="91" t="s">
        <v>11</v>
      </c>
      <c r="C415" s="91" t="s">
        <v>2509</v>
      </c>
      <c r="D415" s="91" t="s">
        <v>3251</v>
      </c>
      <c r="E415" s="91" t="s">
        <v>4053</v>
      </c>
      <c r="F415" s="91" t="s">
        <v>3266</v>
      </c>
      <c r="G415" s="91" t="s">
        <v>1023</v>
      </c>
      <c r="H415" s="91" t="s">
        <v>1971</v>
      </c>
      <c r="I415" s="92">
        <v>1188</v>
      </c>
      <c r="J415" s="91" t="s">
        <v>67</v>
      </c>
      <c r="K415" s="91" t="s">
        <v>482</v>
      </c>
      <c r="L415" s="91" t="s">
        <v>4101</v>
      </c>
      <c r="M415" s="91" t="s">
        <v>5771</v>
      </c>
      <c r="N415" s="92">
        <v>30000</v>
      </c>
      <c r="O415" s="93"/>
      <c r="P415" s="92">
        <v>912</v>
      </c>
      <c r="Q415" s="92">
        <v>861</v>
      </c>
      <c r="R415" s="92">
        <v>1798</v>
      </c>
      <c r="S415" s="92">
        <v>28202</v>
      </c>
      <c r="T415" s="91" t="s">
        <v>5772</v>
      </c>
      <c r="U415" s="91" t="s">
        <v>4102</v>
      </c>
      <c r="V415" s="93"/>
      <c r="X415" s="93"/>
      <c r="Y415" s="93"/>
      <c r="Z415" s="93"/>
      <c r="AA415" s="93"/>
      <c r="AB415" s="92">
        <v>25</v>
      </c>
      <c r="AD415" s="93"/>
      <c r="AF415" s="93"/>
    </row>
    <row r="416" spans="1:32">
      <c r="A416" s="91" t="s">
        <v>2476</v>
      </c>
      <c r="B416" s="91" t="s">
        <v>11</v>
      </c>
      <c r="C416" s="91" t="s">
        <v>2509</v>
      </c>
      <c r="D416" s="91" t="s">
        <v>3251</v>
      </c>
      <c r="E416" s="91" t="s">
        <v>4053</v>
      </c>
      <c r="F416" s="91" t="s">
        <v>3273</v>
      </c>
      <c r="G416" s="91" t="s">
        <v>374</v>
      </c>
      <c r="H416" s="91" t="s">
        <v>1195</v>
      </c>
      <c r="I416" s="92">
        <v>599</v>
      </c>
      <c r="J416" s="91" t="s">
        <v>375</v>
      </c>
      <c r="K416" s="91" t="s">
        <v>241</v>
      </c>
      <c r="L416" s="91" t="s">
        <v>4103</v>
      </c>
      <c r="M416" s="91" t="s">
        <v>5771</v>
      </c>
      <c r="N416" s="92">
        <v>40000</v>
      </c>
      <c r="O416" s="93"/>
      <c r="P416" s="92">
        <v>1216</v>
      </c>
      <c r="Q416" s="92">
        <v>1148</v>
      </c>
      <c r="R416" s="92">
        <v>14643.53</v>
      </c>
      <c r="S416" s="92">
        <v>25356.47</v>
      </c>
      <c r="T416" s="91" t="s">
        <v>5772</v>
      </c>
      <c r="U416" s="91" t="s">
        <v>4104</v>
      </c>
      <c r="V416" s="93"/>
      <c r="X416" s="92">
        <v>300</v>
      </c>
      <c r="Y416" s="92">
        <v>11904.53</v>
      </c>
      <c r="Z416" s="93"/>
      <c r="AA416" s="92">
        <v>50</v>
      </c>
      <c r="AB416" s="92">
        <v>25</v>
      </c>
      <c r="AD416" s="93"/>
      <c r="AF416" s="93"/>
    </row>
    <row r="417" spans="1:32">
      <c r="A417" s="91" t="s">
        <v>2476</v>
      </c>
      <c r="B417" s="91" t="s">
        <v>11</v>
      </c>
      <c r="C417" s="91" t="s">
        <v>2509</v>
      </c>
      <c r="D417" s="91" t="s">
        <v>3251</v>
      </c>
      <c r="E417" s="91" t="s">
        <v>4053</v>
      </c>
      <c r="F417" s="91" t="s">
        <v>3288</v>
      </c>
      <c r="G417" s="91" t="s">
        <v>471</v>
      </c>
      <c r="H417" s="91" t="s">
        <v>2024</v>
      </c>
      <c r="I417" s="92">
        <v>962</v>
      </c>
      <c r="J417" s="91" t="s">
        <v>472</v>
      </c>
      <c r="K417" s="91" t="s">
        <v>1031</v>
      </c>
      <c r="L417" s="91" t="s">
        <v>4105</v>
      </c>
      <c r="M417" s="91" t="s">
        <v>5771</v>
      </c>
      <c r="N417" s="92">
        <v>40000</v>
      </c>
      <c r="O417" s="93"/>
      <c r="P417" s="92">
        <v>1216</v>
      </c>
      <c r="Q417" s="92">
        <v>1148</v>
      </c>
      <c r="R417" s="92">
        <v>2739</v>
      </c>
      <c r="S417" s="92">
        <v>37261</v>
      </c>
      <c r="T417" s="91" t="s">
        <v>5772</v>
      </c>
      <c r="U417" s="91" t="s">
        <v>4106</v>
      </c>
      <c r="V417" s="93"/>
      <c r="X417" s="92">
        <v>300</v>
      </c>
      <c r="Y417" s="93"/>
      <c r="Z417" s="93"/>
      <c r="AA417" s="92">
        <v>50</v>
      </c>
      <c r="AB417" s="92">
        <v>25</v>
      </c>
      <c r="AD417" s="93"/>
      <c r="AF417" s="93"/>
    </row>
    <row r="418" spans="1:32">
      <c r="A418" s="91" t="s">
        <v>2476</v>
      </c>
      <c r="B418" s="91" t="s">
        <v>11</v>
      </c>
      <c r="C418" s="91" t="s">
        <v>2509</v>
      </c>
      <c r="D418" s="91" t="s">
        <v>3251</v>
      </c>
      <c r="E418" s="91" t="s">
        <v>4053</v>
      </c>
      <c r="F418" s="91" t="s">
        <v>3258</v>
      </c>
      <c r="G418" s="91" t="s">
        <v>499</v>
      </c>
      <c r="H418" s="91" t="s">
        <v>1196</v>
      </c>
      <c r="I418" s="92">
        <v>1149</v>
      </c>
      <c r="J418" s="91" t="s">
        <v>389</v>
      </c>
      <c r="K418" s="91" t="s">
        <v>482</v>
      </c>
      <c r="L418" s="91" t="s">
        <v>4107</v>
      </c>
      <c r="M418" s="91" t="s">
        <v>5771</v>
      </c>
      <c r="N418" s="92">
        <v>23577.96</v>
      </c>
      <c r="O418" s="93"/>
      <c r="P418" s="92">
        <v>716.77</v>
      </c>
      <c r="Q418" s="92">
        <v>676.69</v>
      </c>
      <c r="R418" s="92">
        <v>2952.46</v>
      </c>
      <c r="S418" s="92">
        <v>20625.5</v>
      </c>
      <c r="T418" s="91" t="s">
        <v>5772</v>
      </c>
      <c r="U418" s="91" t="s">
        <v>4108</v>
      </c>
      <c r="V418" s="93"/>
      <c r="X418" s="92">
        <v>300</v>
      </c>
      <c r="Y418" s="92">
        <v>1184</v>
      </c>
      <c r="Z418" s="93"/>
      <c r="AA418" s="92">
        <v>50</v>
      </c>
      <c r="AB418" s="92">
        <v>25</v>
      </c>
      <c r="AD418" s="93"/>
      <c r="AF418" s="93"/>
    </row>
    <row r="419" spans="1:32">
      <c r="A419" s="91" t="s">
        <v>2476</v>
      </c>
      <c r="B419" s="91" t="s">
        <v>11</v>
      </c>
      <c r="C419" s="91" t="s">
        <v>2509</v>
      </c>
      <c r="D419" s="91" t="s">
        <v>3251</v>
      </c>
      <c r="E419" s="91" t="s">
        <v>4053</v>
      </c>
      <c r="F419" s="91" t="s">
        <v>3273</v>
      </c>
      <c r="G419" s="91" t="s">
        <v>500</v>
      </c>
      <c r="H419" s="91" t="s">
        <v>1197</v>
      </c>
      <c r="I419" s="92">
        <v>124</v>
      </c>
      <c r="J419" s="91" t="s">
        <v>42</v>
      </c>
      <c r="K419" s="91" t="s">
        <v>482</v>
      </c>
      <c r="L419" s="91" t="s">
        <v>4109</v>
      </c>
      <c r="M419" s="91" t="s">
        <v>5771</v>
      </c>
      <c r="N419" s="92">
        <v>26250</v>
      </c>
      <c r="O419" s="93"/>
      <c r="P419" s="92">
        <v>798</v>
      </c>
      <c r="Q419" s="92">
        <v>753.38</v>
      </c>
      <c r="R419" s="92">
        <v>13455.17</v>
      </c>
      <c r="S419" s="92">
        <v>12794.83</v>
      </c>
      <c r="T419" s="91" t="s">
        <v>5772</v>
      </c>
      <c r="U419" s="91" t="s">
        <v>4110</v>
      </c>
      <c r="V419" s="93"/>
      <c r="X419" s="92">
        <v>300</v>
      </c>
      <c r="Y419" s="92">
        <v>11528.79</v>
      </c>
      <c r="Z419" s="93"/>
      <c r="AA419" s="92">
        <v>50</v>
      </c>
      <c r="AB419" s="92">
        <v>25</v>
      </c>
      <c r="AD419" s="93"/>
      <c r="AF419" s="93"/>
    </row>
    <row r="420" spans="1:32">
      <c r="A420" s="91" t="s">
        <v>2476</v>
      </c>
      <c r="B420" s="91" t="s">
        <v>11</v>
      </c>
      <c r="C420" s="91" t="s">
        <v>2509</v>
      </c>
      <c r="D420" s="91" t="s">
        <v>3251</v>
      </c>
      <c r="E420" s="91" t="s">
        <v>4053</v>
      </c>
      <c r="F420" s="91" t="s">
        <v>3288</v>
      </c>
      <c r="G420" s="91" t="s">
        <v>501</v>
      </c>
      <c r="H420" s="91" t="s">
        <v>1973</v>
      </c>
      <c r="I420" s="92">
        <v>151</v>
      </c>
      <c r="J420" s="91" t="s">
        <v>95</v>
      </c>
      <c r="K420" s="91" t="s">
        <v>482</v>
      </c>
      <c r="L420" s="91" t="s">
        <v>4111</v>
      </c>
      <c r="M420" s="91" t="s">
        <v>5771</v>
      </c>
      <c r="N420" s="92">
        <v>11000</v>
      </c>
      <c r="O420" s="93"/>
      <c r="P420" s="92">
        <v>334.4</v>
      </c>
      <c r="Q420" s="92">
        <v>315.7</v>
      </c>
      <c r="R420" s="92">
        <v>8744.86</v>
      </c>
      <c r="S420" s="92">
        <v>2255.14</v>
      </c>
      <c r="T420" s="91" t="s">
        <v>5772</v>
      </c>
      <c r="U420" s="91" t="s">
        <v>4112</v>
      </c>
      <c r="V420" s="93"/>
      <c r="X420" s="93"/>
      <c r="Y420" s="92">
        <v>8069.76</v>
      </c>
      <c r="Z420" s="93"/>
      <c r="AA420" s="93"/>
      <c r="AB420" s="92">
        <v>25</v>
      </c>
      <c r="AD420" s="93"/>
      <c r="AF420" s="93"/>
    </row>
    <row r="421" spans="1:32">
      <c r="A421" s="91" t="s">
        <v>2476</v>
      </c>
      <c r="B421" s="91" t="s">
        <v>11</v>
      </c>
      <c r="C421" s="91" t="s">
        <v>2509</v>
      </c>
      <c r="D421" s="91" t="s">
        <v>3251</v>
      </c>
      <c r="E421" s="91" t="s">
        <v>4053</v>
      </c>
      <c r="F421" s="91" t="s">
        <v>3288</v>
      </c>
      <c r="G421" s="91" t="s">
        <v>502</v>
      </c>
      <c r="H421" s="91" t="s">
        <v>1974</v>
      </c>
      <c r="I421" s="92">
        <v>592</v>
      </c>
      <c r="J421" s="91" t="s">
        <v>395</v>
      </c>
      <c r="K421" s="91" t="s">
        <v>482</v>
      </c>
      <c r="L421" s="91" t="s">
        <v>4113</v>
      </c>
      <c r="M421" s="91" t="s">
        <v>5771</v>
      </c>
      <c r="N421" s="92">
        <v>11000</v>
      </c>
      <c r="O421" s="93"/>
      <c r="P421" s="92">
        <v>334.4</v>
      </c>
      <c r="Q421" s="92">
        <v>315.7</v>
      </c>
      <c r="R421" s="92">
        <v>8859.35</v>
      </c>
      <c r="S421" s="92">
        <v>2140.65</v>
      </c>
      <c r="T421" s="91" t="s">
        <v>5772</v>
      </c>
      <c r="U421" s="91" t="s">
        <v>4114</v>
      </c>
      <c r="V421" s="93"/>
      <c r="X421" s="93"/>
      <c r="Y421" s="92">
        <v>8184.25</v>
      </c>
      <c r="Z421" s="93"/>
      <c r="AA421" s="93"/>
      <c r="AB421" s="92">
        <v>25</v>
      </c>
      <c r="AD421" s="93"/>
      <c r="AF421" s="93"/>
    </row>
    <row r="422" spans="1:32">
      <c r="A422" s="91" t="s">
        <v>2476</v>
      </c>
      <c r="B422" s="91" t="s">
        <v>11</v>
      </c>
      <c r="C422" s="91" t="s">
        <v>2509</v>
      </c>
      <c r="D422" s="91" t="s">
        <v>3251</v>
      </c>
      <c r="E422" s="91" t="s">
        <v>4053</v>
      </c>
      <c r="F422" s="91" t="s">
        <v>3361</v>
      </c>
      <c r="G422" s="91" t="s">
        <v>226</v>
      </c>
      <c r="H422" s="91" t="s">
        <v>1102</v>
      </c>
      <c r="I422" s="92">
        <v>39</v>
      </c>
      <c r="J422" s="91" t="s">
        <v>228</v>
      </c>
      <c r="K422" s="91" t="s">
        <v>482</v>
      </c>
      <c r="L422" s="91" t="s">
        <v>4115</v>
      </c>
      <c r="M422" s="91" t="s">
        <v>5771</v>
      </c>
      <c r="N422" s="92">
        <v>50000</v>
      </c>
      <c r="O422" s="93"/>
      <c r="P422" s="92">
        <v>1520</v>
      </c>
      <c r="Q422" s="92">
        <v>1435</v>
      </c>
      <c r="R422" s="92">
        <v>32336.81</v>
      </c>
      <c r="S422" s="92">
        <v>17663.189999999999</v>
      </c>
      <c r="T422" s="91" t="s">
        <v>5772</v>
      </c>
      <c r="U422" s="91" t="s">
        <v>4116</v>
      </c>
      <c r="V422" s="93"/>
      <c r="X422" s="93"/>
      <c r="Y422" s="92">
        <v>29306.81</v>
      </c>
      <c r="Z422" s="93"/>
      <c r="AA422" s="92">
        <v>50</v>
      </c>
      <c r="AB422" s="92">
        <v>25</v>
      </c>
      <c r="AD422" s="93"/>
      <c r="AF422" s="93"/>
    </row>
    <row r="423" spans="1:32">
      <c r="A423" s="91" t="s">
        <v>2476</v>
      </c>
      <c r="B423" s="91" t="s">
        <v>11</v>
      </c>
      <c r="C423" s="91" t="s">
        <v>2509</v>
      </c>
      <c r="D423" s="91" t="s">
        <v>3251</v>
      </c>
      <c r="E423" s="91" t="s">
        <v>4053</v>
      </c>
      <c r="F423" s="91" t="s">
        <v>3261</v>
      </c>
      <c r="G423" s="91" t="s">
        <v>247</v>
      </c>
      <c r="H423" s="91" t="s">
        <v>1975</v>
      </c>
      <c r="I423" s="92">
        <v>628</v>
      </c>
      <c r="J423" s="91" t="s">
        <v>129</v>
      </c>
      <c r="K423" s="91" t="s">
        <v>1686</v>
      </c>
      <c r="L423" s="91" t="s">
        <v>4117</v>
      </c>
      <c r="M423" s="91" t="s">
        <v>5771</v>
      </c>
      <c r="N423" s="92">
        <v>115000</v>
      </c>
      <c r="O423" s="92">
        <v>15633.74</v>
      </c>
      <c r="P423" s="92">
        <v>3496</v>
      </c>
      <c r="Q423" s="92">
        <v>3300.5</v>
      </c>
      <c r="R423" s="92">
        <v>25951.24</v>
      </c>
      <c r="S423" s="92">
        <v>89048.76</v>
      </c>
      <c r="T423" s="91" t="s">
        <v>5772</v>
      </c>
      <c r="U423" s="91" t="s">
        <v>4118</v>
      </c>
      <c r="V423" s="93"/>
      <c r="X423" s="93"/>
      <c r="Y423" s="92">
        <v>3496</v>
      </c>
      <c r="Z423" s="93"/>
      <c r="AA423" s="93"/>
      <c r="AB423" s="92">
        <v>25</v>
      </c>
      <c r="AD423" s="93"/>
      <c r="AF423" s="93"/>
    </row>
    <row r="424" spans="1:32">
      <c r="A424" s="91" t="s">
        <v>2476</v>
      </c>
      <c r="B424" s="91" t="s">
        <v>11</v>
      </c>
      <c r="C424" s="91" t="s">
        <v>2509</v>
      </c>
      <c r="D424" s="91" t="s">
        <v>3251</v>
      </c>
      <c r="E424" s="91" t="s">
        <v>4053</v>
      </c>
      <c r="F424" s="91" t="s">
        <v>3266</v>
      </c>
      <c r="G424" s="91" t="s">
        <v>1364</v>
      </c>
      <c r="H424" s="91" t="s">
        <v>1976</v>
      </c>
      <c r="I424" s="92">
        <v>20</v>
      </c>
      <c r="J424" s="91" t="s">
        <v>27</v>
      </c>
      <c r="K424" s="91" t="s">
        <v>482</v>
      </c>
      <c r="L424" s="91" t="s">
        <v>4119</v>
      </c>
      <c r="M424" s="91" t="s">
        <v>5771</v>
      </c>
      <c r="N424" s="92">
        <v>20000</v>
      </c>
      <c r="O424" s="93"/>
      <c r="P424" s="92">
        <v>608</v>
      </c>
      <c r="Q424" s="92">
        <v>574</v>
      </c>
      <c r="R424" s="92">
        <v>1207</v>
      </c>
      <c r="S424" s="92">
        <v>18793</v>
      </c>
      <c r="T424" s="91" t="s">
        <v>5772</v>
      </c>
      <c r="U424" s="91" t="s">
        <v>4120</v>
      </c>
      <c r="V424" s="93"/>
      <c r="X424" s="93"/>
      <c r="Y424" s="93"/>
      <c r="Z424" s="93"/>
      <c r="AA424" s="93"/>
      <c r="AB424" s="92">
        <v>25</v>
      </c>
      <c r="AD424" s="93"/>
      <c r="AF424" s="93"/>
    </row>
    <row r="425" spans="1:32">
      <c r="A425" s="91" t="s">
        <v>2476</v>
      </c>
      <c r="B425" s="91" t="s">
        <v>11</v>
      </c>
      <c r="C425" s="91" t="s">
        <v>2509</v>
      </c>
      <c r="D425" s="91" t="s">
        <v>3251</v>
      </c>
      <c r="E425" s="91" t="s">
        <v>4053</v>
      </c>
      <c r="F425" s="91" t="s">
        <v>3288</v>
      </c>
      <c r="G425" s="91" t="s">
        <v>503</v>
      </c>
      <c r="H425" s="91" t="s">
        <v>1977</v>
      </c>
      <c r="I425" s="92">
        <v>151</v>
      </c>
      <c r="J425" s="91" t="s">
        <v>95</v>
      </c>
      <c r="K425" s="91" t="s">
        <v>482</v>
      </c>
      <c r="L425" s="91" t="s">
        <v>4121</v>
      </c>
      <c r="M425" s="91" t="s">
        <v>5771</v>
      </c>
      <c r="N425" s="92">
        <v>11000</v>
      </c>
      <c r="O425" s="93"/>
      <c r="P425" s="92">
        <v>334.4</v>
      </c>
      <c r="Q425" s="92">
        <v>315.7</v>
      </c>
      <c r="R425" s="92">
        <v>8935.02</v>
      </c>
      <c r="S425" s="92">
        <v>2064.98</v>
      </c>
      <c r="T425" s="91" t="s">
        <v>5772</v>
      </c>
      <c r="U425" s="91" t="s">
        <v>4122</v>
      </c>
      <c r="V425" s="93"/>
      <c r="X425" s="93"/>
      <c r="Y425" s="92">
        <v>8259.92</v>
      </c>
      <c r="Z425" s="93"/>
      <c r="AA425" s="93"/>
      <c r="AB425" s="92">
        <v>25</v>
      </c>
      <c r="AD425" s="93"/>
      <c r="AF425" s="93"/>
    </row>
    <row r="426" spans="1:32">
      <c r="A426" s="91" t="s">
        <v>2476</v>
      </c>
      <c r="B426" s="91" t="s">
        <v>11</v>
      </c>
      <c r="C426" s="91" t="s">
        <v>2509</v>
      </c>
      <c r="D426" s="91" t="s">
        <v>3251</v>
      </c>
      <c r="E426" s="91" t="s">
        <v>4053</v>
      </c>
      <c r="F426" s="91" t="s">
        <v>3288</v>
      </c>
      <c r="G426" s="91" t="s">
        <v>504</v>
      </c>
      <c r="H426" s="91" t="s">
        <v>1203</v>
      </c>
      <c r="I426" s="92">
        <v>20</v>
      </c>
      <c r="J426" s="91" t="s">
        <v>27</v>
      </c>
      <c r="K426" s="91" t="s">
        <v>482</v>
      </c>
      <c r="L426" s="91" t="s">
        <v>4123</v>
      </c>
      <c r="M426" s="91" t="s">
        <v>5771</v>
      </c>
      <c r="N426" s="92">
        <v>10000</v>
      </c>
      <c r="O426" s="93"/>
      <c r="P426" s="92">
        <v>304</v>
      </c>
      <c r="Q426" s="92">
        <v>287</v>
      </c>
      <c r="R426" s="92">
        <v>966</v>
      </c>
      <c r="S426" s="92">
        <v>9034</v>
      </c>
      <c r="T426" s="91" t="s">
        <v>5772</v>
      </c>
      <c r="U426" s="91" t="s">
        <v>4124</v>
      </c>
      <c r="V426" s="93"/>
      <c r="X426" s="92">
        <v>300</v>
      </c>
      <c r="Y426" s="93"/>
      <c r="Z426" s="93"/>
      <c r="AA426" s="92">
        <v>50</v>
      </c>
      <c r="AB426" s="92">
        <v>25</v>
      </c>
      <c r="AD426" s="93"/>
      <c r="AF426" s="93"/>
    </row>
    <row r="427" spans="1:32">
      <c r="A427" s="91" t="s">
        <v>2476</v>
      </c>
      <c r="B427" s="91" t="s">
        <v>11</v>
      </c>
      <c r="C427" s="91" t="s">
        <v>2509</v>
      </c>
      <c r="D427" s="91" t="s">
        <v>3251</v>
      </c>
      <c r="E427" s="91" t="s">
        <v>4053</v>
      </c>
      <c r="F427" s="91" t="s">
        <v>3288</v>
      </c>
      <c r="G427" s="91" t="s">
        <v>505</v>
      </c>
      <c r="H427" s="91" t="s">
        <v>1978</v>
      </c>
      <c r="I427" s="92">
        <v>20</v>
      </c>
      <c r="J427" s="91" t="s">
        <v>27</v>
      </c>
      <c r="K427" s="91" t="s">
        <v>482</v>
      </c>
      <c r="L427" s="91" t="s">
        <v>4125</v>
      </c>
      <c r="M427" s="91" t="s">
        <v>5771</v>
      </c>
      <c r="N427" s="92">
        <v>11000</v>
      </c>
      <c r="O427" s="93"/>
      <c r="P427" s="92">
        <v>334.4</v>
      </c>
      <c r="Q427" s="92">
        <v>315.7</v>
      </c>
      <c r="R427" s="92">
        <v>8907.64</v>
      </c>
      <c r="S427" s="92">
        <v>2092.36</v>
      </c>
      <c r="T427" s="91" t="s">
        <v>5772</v>
      </c>
      <c r="U427" s="91" t="s">
        <v>4126</v>
      </c>
      <c r="V427" s="93"/>
      <c r="X427" s="93"/>
      <c r="Y427" s="92">
        <v>8232.5400000000009</v>
      </c>
      <c r="Z427" s="93"/>
      <c r="AA427" s="93"/>
      <c r="AB427" s="92">
        <v>25</v>
      </c>
      <c r="AD427" s="93"/>
      <c r="AF427" s="93"/>
    </row>
    <row r="428" spans="1:32">
      <c r="A428" s="91" t="s">
        <v>2476</v>
      </c>
      <c r="B428" s="91" t="s">
        <v>11</v>
      </c>
      <c r="C428" s="91" t="s">
        <v>2509</v>
      </c>
      <c r="D428" s="91" t="s">
        <v>3251</v>
      </c>
      <c r="E428" s="91" t="s">
        <v>4053</v>
      </c>
      <c r="F428" s="91" t="s">
        <v>3266</v>
      </c>
      <c r="G428" s="91" t="s">
        <v>1024</v>
      </c>
      <c r="H428" s="91" t="s">
        <v>1979</v>
      </c>
      <c r="I428" s="92">
        <v>10</v>
      </c>
      <c r="J428" s="91" t="s">
        <v>344</v>
      </c>
      <c r="K428" s="91" t="s">
        <v>482</v>
      </c>
      <c r="L428" s="91" t="s">
        <v>4127</v>
      </c>
      <c r="M428" s="91" t="s">
        <v>5771</v>
      </c>
      <c r="N428" s="92">
        <v>25000</v>
      </c>
      <c r="O428" s="93"/>
      <c r="P428" s="92">
        <v>760</v>
      </c>
      <c r="Q428" s="92">
        <v>717.5</v>
      </c>
      <c r="R428" s="92">
        <v>1502.5</v>
      </c>
      <c r="S428" s="92">
        <v>23497.5</v>
      </c>
      <c r="T428" s="91" t="s">
        <v>5772</v>
      </c>
      <c r="U428" s="91" t="s">
        <v>4128</v>
      </c>
      <c r="V428" s="93"/>
      <c r="X428" s="93"/>
      <c r="Y428" s="93"/>
      <c r="Z428" s="93"/>
      <c r="AA428" s="93"/>
      <c r="AB428" s="92">
        <v>25</v>
      </c>
      <c r="AD428" s="93"/>
      <c r="AF428" s="93"/>
    </row>
    <row r="429" spans="1:32">
      <c r="A429" s="91" t="s">
        <v>2476</v>
      </c>
      <c r="B429" s="91" t="s">
        <v>11</v>
      </c>
      <c r="C429" s="91" t="s">
        <v>2509</v>
      </c>
      <c r="D429" s="91" t="s">
        <v>3251</v>
      </c>
      <c r="E429" s="91" t="s">
        <v>4053</v>
      </c>
      <c r="F429" s="91" t="s">
        <v>3258</v>
      </c>
      <c r="G429" s="91" t="s">
        <v>507</v>
      </c>
      <c r="H429" s="91" t="s">
        <v>1980</v>
      </c>
      <c r="I429" s="92">
        <v>20</v>
      </c>
      <c r="J429" s="91" t="s">
        <v>27</v>
      </c>
      <c r="K429" s="91" t="s">
        <v>482</v>
      </c>
      <c r="L429" s="91" t="s">
        <v>4129</v>
      </c>
      <c r="M429" s="91" t="s">
        <v>5771</v>
      </c>
      <c r="N429" s="92">
        <v>16500</v>
      </c>
      <c r="O429" s="93"/>
      <c r="P429" s="92">
        <v>501.6</v>
      </c>
      <c r="Q429" s="92">
        <v>473.55</v>
      </c>
      <c r="R429" s="92">
        <v>7834.43</v>
      </c>
      <c r="S429" s="92">
        <v>8665.57</v>
      </c>
      <c r="T429" s="91" t="s">
        <v>5772</v>
      </c>
      <c r="U429" s="91" t="s">
        <v>4130</v>
      </c>
      <c r="V429" s="93"/>
      <c r="X429" s="93"/>
      <c r="Y429" s="92">
        <v>6834.28</v>
      </c>
      <c r="Z429" s="93"/>
      <c r="AA429" s="93"/>
      <c r="AB429" s="92">
        <v>25</v>
      </c>
      <c r="AD429" s="93"/>
      <c r="AF429" s="93"/>
    </row>
    <row r="430" spans="1:32">
      <c r="A430" s="91" t="s">
        <v>2476</v>
      </c>
      <c r="B430" s="91" t="s">
        <v>11</v>
      </c>
      <c r="C430" s="91" t="s">
        <v>2509</v>
      </c>
      <c r="D430" s="91" t="s">
        <v>3251</v>
      </c>
      <c r="E430" s="91" t="s">
        <v>4053</v>
      </c>
      <c r="F430" s="91" t="s">
        <v>3279</v>
      </c>
      <c r="G430" s="91" t="s">
        <v>508</v>
      </c>
      <c r="H430" s="91" t="s">
        <v>1981</v>
      </c>
      <c r="I430" s="92">
        <v>67</v>
      </c>
      <c r="J430" s="91" t="s">
        <v>132</v>
      </c>
      <c r="K430" s="91" t="s">
        <v>482</v>
      </c>
      <c r="L430" s="91" t="s">
        <v>4131</v>
      </c>
      <c r="M430" s="91" t="s">
        <v>5771</v>
      </c>
      <c r="N430" s="92">
        <v>30000</v>
      </c>
      <c r="O430" s="93"/>
      <c r="P430" s="92">
        <v>912</v>
      </c>
      <c r="Q430" s="92">
        <v>861</v>
      </c>
      <c r="R430" s="92">
        <v>16285.5</v>
      </c>
      <c r="S430" s="92">
        <v>13714.5</v>
      </c>
      <c r="T430" s="91" t="s">
        <v>5772</v>
      </c>
      <c r="U430" s="91" t="s">
        <v>4132</v>
      </c>
      <c r="V430" s="93"/>
      <c r="X430" s="93"/>
      <c r="Y430" s="92">
        <v>14437.5</v>
      </c>
      <c r="Z430" s="93"/>
      <c r="AA430" s="92">
        <v>50</v>
      </c>
      <c r="AB430" s="92">
        <v>25</v>
      </c>
      <c r="AD430" s="93"/>
      <c r="AF430" s="93"/>
    </row>
    <row r="431" spans="1:32">
      <c r="A431" s="91" t="s">
        <v>2476</v>
      </c>
      <c r="B431" s="91" t="s">
        <v>11</v>
      </c>
      <c r="C431" s="91" t="s">
        <v>2509</v>
      </c>
      <c r="D431" s="91" t="s">
        <v>3251</v>
      </c>
      <c r="E431" s="91" t="s">
        <v>4053</v>
      </c>
      <c r="F431" s="91" t="s">
        <v>3288</v>
      </c>
      <c r="G431" s="91" t="s">
        <v>1500</v>
      </c>
      <c r="H431" s="91" t="s">
        <v>1982</v>
      </c>
      <c r="I431" s="92">
        <v>20</v>
      </c>
      <c r="J431" s="91" t="s">
        <v>27</v>
      </c>
      <c r="K431" s="91" t="s">
        <v>482</v>
      </c>
      <c r="L431" s="91" t="s">
        <v>4133</v>
      </c>
      <c r="M431" s="91" t="s">
        <v>5771</v>
      </c>
      <c r="N431" s="92">
        <v>16500</v>
      </c>
      <c r="O431" s="93"/>
      <c r="P431" s="92">
        <v>501.6</v>
      </c>
      <c r="Q431" s="92">
        <v>473.55</v>
      </c>
      <c r="R431" s="92">
        <v>10914.07</v>
      </c>
      <c r="S431" s="92">
        <v>5585.93</v>
      </c>
      <c r="T431" s="91" t="s">
        <v>5772</v>
      </c>
      <c r="U431" s="91" t="s">
        <v>4134</v>
      </c>
      <c r="V431" s="93"/>
      <c r="X431" s="93"/>
      <c r="Y431" s="92">
        <v>9913.92</v>
      </c>
      <c r="Z431" s="93"/>
      <c r="AA431" s="93"/>
      <c r="AB431" s="92">
        <v>25</v>
      </c>
      <c r="AD431" s="93"/>
      <c r="AF431" s="93"/>
    </row>
    <row r="432" spans="1:32">
      <c r="A432" s="91" t="s">
        <v>2476</v>
      </c>
      <c r="B432" s="91" t="s">
        <v>11</v>
      </c>
      <c r="C432" s="91" t="s">
        <v>2509</v>
      </c>
      <c r="D432" s="91" t="s">
        <v>3251</v>
      </c>
      <c r="E432" s="91" t="s">
        <v>4053</v>
      </c>
      <c r="F432" s="91" t="s">
        <v>3266</v>
      </c>
      <c r="G432" s="91" t="s">
        <v>1529</v>
      </c>
      <c r="H432" s="91" t="s">
        <v>1983</v>
      </c>
      <c r="I432" s="92">
        <v>20</v>
      </c>
      <c r="J432" s="91" t="s">
        <v>27</v>
      </c>
      <c r="K432" s="91" t="s">
        <v>482</v>
      </c>
      <c r="L432" s="91" t="s">
        <v>4135</v>
      </c>
      <c r="M432" s="91" t="s">
        <v>5771</v>
      </c>
      <c r="N432" s="92">
        <v>16500</v>
      </c>
      <c r="O432" s="93"/>
      <c r="P432" s="92">
        <v>501.6</v>
      </c>
      <c r="Q432" s="92">
        <v>473.55</v>
      </c>
      <c r="R432" s="92">
        <v>1000.15</v>
      </c>
      <c r="S432" s="92">
        <v>15499.85</v>
      </c>
      <c r="T432" s="91" t="s">
        <v>5772</v>
      </c>
      <c r="U432" s="91" t="s">
        <v>4136</v>
      </c>
      <c r="V432" s="93"/>
      <c r="X432" s="93"/>
      <c r="Y432" s="93"/>
      <c r="Z432" s="93"/>
      <c r="AA432" s="93"/>
      <c r="AB432" s="92">
        <v>25</v>
      </c>
      <c r="AD432" s="93"/>
      <c r="AF432" s="93"/>
    </row>
    <row r="433" spans="1:32">
      <c r="A433" s="91" t="s">
        <v>2476</v>
      </c>
      <c r="B433" s="91" t="s">
        <v>11</v>
      </c>
      <c r="C433" s="91" t="s">
        <v>2509</v>
      </c>
      <c r="D433" s="91" t="s">
        <v>3251</v>
      </c>
      <c r="E433" s="91" t="s">
        <v>4053</v>
      </c>
      <c r="F433" s="91" t="s">
        <v>3266</v>
      </c>
      <c r="G433" s="91" t="s">
        <v>1509</v>
      </c>
      <c r="H433" s="91" t="s">
        <v>1984</v>
      </c>
      <c r="I433" s="92">
        <v>20</v>
      </c>
      <c r="J433" s="91" t="s">
        <v>27</v>
      </c>
      <c r="K433" s="91" t="s">
        <v>482</v>
      </c>
      <c r="L433" s="91" t="s">
        <v>4137</v>
      </c>
      <c r="M433" s="91" t="s">
        <v>5771</v>
      </c>
      <c r="N433" s="92">
        <v>16500</v>
      </c>
      <c r="O433" s="93"/>
      <c r="P433" s="92">
        <v>501.6</v>
      </c>
      <c r="Q433" s="92">
        <v>473.55</v>
      </c>
      <c r="R433" s="92">
        <v>6546.15</v>
      </c>
      <c r="S433" s="92">
        <v>9953.85</v>
      </c>
      <c r="T433" s="91" t="s">
        <v>5772</v>
      </c>
      <c r="U433" s="91" t="s">
        <v>4138</v>
      </c>
      <c r="V433" s="93"/>
      <c r="X433" s="93"/>
      <c r="Y433" s="92">
        <v>5546</v>
      </c>
      <c r="Z433" s="93"/>
      <c r="AA433" s="93"/>
      <c r="AB433" s="92">
        <v>25</v>
      </c>
      <c r="AD433" s="93"/>
      <c r="AF433" s="93"/>
    </row>
    <row r="434" spans="1:32">
      <c r="A434" s="91" t="s">
        <v>2476</v>
      </c>
      <c r="B434" s="91" t="s">
        <v>11</v>
      </c>
      <c r="C434" s="91" t="s">
        <v>2509</v>
      </c>
      <c r="D434" s="91" t="s">
        <v>3251</v>
      </c>
      <c r="E434" s="91" t="s">
        <v>4053</v>
      </c>
      <c r="F434" s="91" t="s">
        <v>3261</v>
      </c>
      <c r="G434" s="91" t="s">
        <v>305</v>
      </c>
      <c r="H434" s="91" t="s">
        <v>1985</v>
      </c>
      <c r="I434" s="92">
        <v>20</v>
      </c>
      <c r="J434" s="91" t="s">
        <v>27</v>
      </c>
      <c r="K434" s="91" t="s">
        <v>482</v>
      </c>
      <c r="L434" s="91" t="s">
        <v>4139</v>
      </c>
      <c r="M434" s="91" t="s">
        <v>5771</v>
      </c>
      <c r="N434" s="92">
        <v>11000</v>
      </c>
      <c r="O434" s="93"/>
      <c r="P434" s="92">
        <v>334.4</v>
      </c>
      <c r="Q434" s="92">
        <v>315.7</v>
      </c>
      <c r="R434" s="92">
        <v>675.1</v>
      </c>
      <c r="S434" s="92">
        <v>10324.9</v>
      </c>
      <c r="T434" s="91" t="s">
        <v>5772</v>
      </c>
      <c r="U434" s="91" t="s">
        <v>4140</v>
      </c>
      <c r="V434" s="93"/>
      <c r="X434" s="93"/>
      <c r="Y434" s="93"/>
      <c r="Z434" s="93"/>
      <c r="AA434" s="93"/>
      <c r="AB434" s="92">
        <v>25</v>
      </c>
      <c r="AD434" s="93"/>
      <c r="AF434" s="93"/>
    </row>
    <row r="435" spans="1:32">
      <c r="A435" s="91" t="s">
        <v>2476</v>
      </c>
      <c r="B435" s="91" t="s">
        <v>11</v>
      </c>
      <c r="C435" s="91" t="s">
        <v>2509</v>
      </c>
      <c r="D435" s="91" t="s">
        <v>3251</v>
      </c>
      <c r="E435" s="91" t="s">
        <v>4053</v>
      </c>
      <c r="F435" s="91" t="s">
        <v>3261</v>
      </c>
      <c r="G435" s="91" t="s">
        <v>509</v>
      </c>
      <c r="H435" s="91" t="s">
        <v>1207</v>
      </c>
      <c r="I435" s="92">
        <v>12</v>
      </c>
      <c r="J435" s="91" t="s">
        <v>30</v>
      </c>
      <c r="K435" s="91" t="s">
        <v>482</v>
      </c>
      <c r="L435" s="91" t="s">
        <v>4141</v>
      </c>
      <c r="M435" s="91" t="s">
        <v>5771</v>
      </c>
      <c r="N435" s="92">
        <v>36000</v>
      </c>
      <c r="O435" s="93"/>
      <c r="P435" s="92">
        <v>1094.4000000000001</v>
      </c>
      <c r="Q435" s="92">
        <v>1033.2</v>
      </c>
      <c r="R435" s="92">
        <v>3628.6</v>
      </c>
      <c r="S435" s="92">
        <v>32371.4</v>
      </c>
      <c r="T435" s="91" t="s">
        <v>5772</v>
      </c>
      <c r="U435" s="91" t="s">
        <v>4142</v>
      </c>
      <c r="V435" s="93"/>
      <c r="X435" s="92">
        <v>300</v>
      </c>
      <c r="Y435" s="92">
        <v>1126</v>
      </c>
      <c r="Z435" s="93"/>
      <c r="AA435" s="92">
        <v>50</v>
      </c>
      <c r="AB435" s="92">
        <v>25</v>
      </c>
      <c r="AD435" s="93"/>
      <c r="AF435" s="93"/>
    </row>
    <row r="436" spans="1:32">
      <c r="A436" s="91" t="s">
        <v>2476</v>
      </c>
      <c r="B436" s="91" t="s">
        <v>11</v>
      </c>
      <c r="C436" s="91" t="s">
        <v>2509</v>
      </c>
      <c r="D436" s="91" t="s">
        <v>3251</v>
      </c>
      <c r="E436" s="91" t="s">
        <v>4053</v>
      </c>
      <c r="F436" s="91" t="s">
        <v>3315</v>
      </c>
      <c r="G436" s="91" t="s">
        <v>510</v>
      </c>
      <c r="H436" s="91" t="s">
        <v>1271</v>
      </c>
      <c r="I436" s="92">
        <v>20</v>
      </c>
      <c r="J436" s="91" t="s">
        <v>27</v>
      </c>
      <c r="K436" s="91" t="s">
        <v>241</v>
      </c>
      <c r="L436" s="91" t="s">
        <v>4143</v>
      </c>
      <c r="M436" s="91" t="s">
        <v>5771</v>
      </c>
      <c r="N436" s="92">
        <v>20000</v>
      </c>
      <c r="O436" s="93"/>
      <c r="P436" s="92">
        <v>608</v>
      </c>
      <c r="Q436" s="92">
        <v>574</v>
      </c>
      <c r="R436" s="92">
        <v>10560.83</v>
      </c>
      <c r="S436" s="92">
        <v>9439.17</v>
      </c>
      <c r="T436" s="91" t="s">
        <v>5772</v>
      </c>
      <c r="U436" s="91" t="s">
        <v>4144</v>
      </c>
      <c r="V436" s="93"/>
      <c r="X436" s="93"/>
      <c r="Y436" s="92">
        <v>9353.83</v>
      </c>
      <c r="Z436" s="93"/>
      <c r="AA436" s="93"/>
      <c r="AB436" s="92">
        <v>25</v>
      </c>
      <c r="AD436" s="93"/>
      <c r="AF436" s="93"/>
    </row>
    <row r="437" spans="1:32">
      <c r="A437" s="91" t="s">
        <v>2476</v>
      </c>
      <c r="B437" s="91" t="s">
        <v>11</v>
      </c>
      <c r="C437" s="91" t="s">
        <v>2509</v>
      </c>
      <c r="D437" s="91" t="s">
        <v>3251</v>
      </c>
      <c r="E437" s="91" t="s">
        <v>4053</v>
      </c>
      <c r="F437" s="91" t="s">
        <v>3261</v>
      </c>
      <c r="G437" s="91" t="s">
        <v>511</v>
      </c>
      <c r="H437" s="91" t="s">
        <v>1986</v>
      </c>
      <c r="I437" s="92">
        <v>20</v>
      </c>
      <c r="J437" s="91" t="s">
        <v>27</v>
      </c>
      <c r="K437" s="91" t="s">
        <v>482</v>
      </c>
      <c r="L437" s="91" t="s">
        <v>4145</v>
      </c>
      <c r="M437" s="91" t="s">
        <v>5771</v>
      </c>
      <c r="N437" s="92">
        <v>11000</v>
      </c>
      <c r="O437" s="93"/>
      <c r="P437" s="92">
        <v>334.4</v>
      </c>
      <c r="Q437" s="92">
        <v>315.7</v>
      </c>
      <c r="R437" s="92">
        <v>3963.32</v>
      </c>
      <c r="S437" s="92">
        <v>7036.68</v>
      </c>
      <c r="T437" s="91" t="s">
        <v>5772</v>
      </c>
      <c r="U437" s="91" t="s">
        <v>4146</v>
      </c>
      <c r="V437" s="93"/>
      <c r="X437" s="92">
        <v>300</v>
      </c>
      <c r="Y437" s="92">
        <v>2938.22</v>
      </c>
      <c r="Z437" s="93"/>
      <c r="AA437" s="92">
        <v>50</v>
      </c>
      <c r="AB437" s="92">
        <v>25</v>
      </c>
      <c r="AD437" s="93"/>
      <c r="AF437" s="93"/>
    </row>
    <row r="438" spans="1:32">
      <c r="A438" s="91" t="s">
        <v>2476</v>
      </c>
      <c r="B438" s="91" t="s">
        <v>11</v>
      </c>
      <c r="C438" s="91" t="s">
        <v>2509</v>
      </c>
      <c r="D438" s="91" t="s">
        <v>3251</v>
      </c>
      <c r="E438" s="91" t="s">
        <v>4053</v>
      </c>
      <c r="F438" s="91" t="s">
        <v>3266</v>
      </c>
      <c r="G438" s="91" t="s">
        <v>1530</v>
      </c>
      <c r="H438" s="91" t="s">
        <v>1987</v>
      </c>
      <c r="I438" s="92">
        <v>20</v>
      </c>
      <c r="J438" s="91" t="s">
        <v>27</v>
      </c>
      <c r="K438" s="91" t="s">
        <v>482</v>
      </c>
      <c r="L438" s="91" t="s">
        <v>4147</v>
      </c>
      <c r="M438" s="91" t="s">
        <v>5771</v>
      </c>
      <c r="N438" s="92">
        <v>16500</v>
      </c>
      <c r="O438" s="93"/>
      <c r="P438" s="92">
        <v>501.6</v>
      </c>
      <c r="Q438" s="92">
        <v>473.55</v>
      </c>
      <c r="R438" s="92">
        <v>1000.15</v>
      </c>
      <c r="S438" s="92">
        <v>15499.85</v>
      </c>
      <c r="T438" s="91" t="s">
        <v>5772</v>
      </c>
      <c r="U438" s="91" t="s">
        <v>4148</v>
      </c>
      <c r="V438" s="93"/>
      <c r="X438" s="93"/>
      <c r="Y438" s="93"/>
      <c r="Z438" s="93"/>
      <c r="AA438" s="93"/>
      <c r="AB438" s="92">
        <v>25</v>
      </c>
      <c r="AD438" s="93"/>
      <c r="AF438" s="93"/>
    </row>
    <row r="439" spans="1:32">
      <c r="A439" s="91" t="s">
        <v>2476</v>
      </c>
      <c r="B439" s="91" t="s">
        <v>11</v>
      </c>
      <c r="C439" s="91" t="s">
        <v>2509</v>
      </c>
      <c r="D439" s="91" t="s">
        <v>3251</v>
      </c>
      <c r="E439" s="91" t="s">
        <v>4053</v>
      </c>
      <c r="F439" s="91" t="s">
        <v>3266</v>
      </c>
      <c r="G439" s="91" t="s">
        <v>512</v>
      </c>
      <c r="H439" s="91" t="s">
        <v>1988</v>
      </c>
      <c r="I439" s="92">
        <v>72</v>
      </c>
      <c r="J439" s="91" t="s">
        <v>59</v>
      </c>
      <c r="K439" s="91" t="s">
        <v>482</v>
      </c>
      <c r="L439" s="91" t="s">
        <v>4149</v>
      </c>
      <c r="M439" s="91" t="s">
        <v>5771</v>
      </c>
      <c r="N439" s="92">
        <v>160000</v>
      </c>
      <c r="O439" s="92">
        <v>26218.87</v>
      </c>
      <c r="P439" s="92">
        <v>4864</v>
      </c>
      <c r="Q439" s="92">
        <v>4592</v>
      </c>
      <c r="R439" s="92">
        <v>35699.870000000003</v>
      </c>
      <c r="S439" s="92">
        <v>124300.13</v>
      </c>
      <c r="T439" s="91" t="s">
        <v>5772</v>
      </c>
      <c r="U439" s="91" t="s">
        <v>4150</v>
      </c>
      <c r="V439" s="93"/>
      <c r="X439" s="93"/>
      <c r="Y439" s="93"/>
      <c r="Z439" s="93"/>
      <c r="AA439" s="93"/>
      <c r="AB439" s="92">
        <v>25</v>
      </c>
      <c r="AD439" s="93"/>
      <c r="AF439" s="93"/>
    </row>
    <row r="440" spans="1:32">
      <c r="A440" s="91" t="s">
        <v>2476</v>
      </c>
      <c r="B440" s="91" t="s">
        <v>11</v>
      </c>
      <c r="C440" s="91" t="s">
        <v>2509</v>
      </c>
      <c r="D440" s="91" t="s">
        <v>3251</v>
      </c>
      <c r="E440" s="91" t="s">
        <v>4053</v>
      </c>
      <c r="F440" s="91" t="s">
        <v>3261</v>
      </c>
      <c r="G440" s="91" t="s">
        <v>513</v>
      </c>
      <c r="H440" s="91" t="s">
        <v>1211</v>
      </c>
      <c r="I440" s="92">
        <v>69</v>
      </c>
      <c r="J440" s="91" t="s">
        <v>385</v>
      </c>
      <c r="K440" s="91" t="s">
        <v>482</v>
      </c>
      <c r="L440" s="91" t="s">
        <v>4151</v>
      </c>
      <c r="M440" s="91" t="s">
        <v>5771</v>
      </c>
      <c r="N440" s="92">
        <v>11000</v>
      </c>
      <c r="O440" s="93"/>
      <c r="P440" s="92">
        <v>334.4</v>
      </c>
      <c r="Q440" s="92">
        <v>315.7</v>
      </c>
      <c r="R440" s="92">
        <v>1025.0999999999999</v>
      </c>
      <c r="S440" s="92">
        <v>9974.9</v>
      </c>
      <c r="T440" s="91" t="s">
        <v>5772</v>
      </c>
      <c r="U440" s="91" t="s">
        <v>4152</v>
      </c>
      <c r="V440" s="93"/>
      <c r="X440" s="92">
        <v>300</v>
      </c>
      <c r="Y440" s="93"/>
      <c r="Z440" s="93"/>
      <c r="AA440" s="92">
        <v>50</v>
      </c>
      <c r="AB440" s="92">
        <v>25</v>
      </c>
      <c r="AD440" s="93"/>
      <c r="AF440" s="93"/>
    </row>
    <row r="441" spans="1:32">
      <c r="A441" s="91" t="s">
        <v>2476</v>
      </c>
      <c r="B441" s="91" t="s">
        <v>11</v>
      </c>
      <c r="C441" s="91" t="s">
        <v>2509</v>
      </c>
      <c r="D441" s="91" t="s">
        <v>3251</v>
      </c>
      <c r="E441" s="91" t="s">
        <v>4053</v>
      </c>
      <c r="F441" s="91" t="s">
        <v>3258</v>
      </c>
      <c r="G441" s="91" t="s">
        <v>672</v>
      </c>
      <c r="H441" s="91" t="s">
        <v>1216</v>
      </c>
      <c r="I441" s="92">
        <v>561</v>
      </c>
      <c r="J441" s="91" t="s">
        <v>673</v>
      </c>
      <c r="K441" s="91" t="s">
        <v>667</v>
      </c>
      <c r="L441" s="91" t="s">
        <v>4153</v>
      </c>
      <c r="M441" s="91" t="s">
        <v>5771</v>
      </c>
      <c r="N441" s="92">
        <v>21850.63</v>
      </c>
      <c r="O441" s="93"/>
      <c r="P441" s="92">
        <v>664.26</v>
      </c>
      <c r="Q441" s="92">
        <v>627.11</v>
      </c>
      <c r="R441" s="92">
        <v>1666.37</v>
      </c>
      <c r="S441" s="92">
        <v>20184.259999999998</v>
      </c>
      <c r="T441" s="91" t="s">
        <v>5772</v>
      </c>
      <c r="U441" s="91" t="s">
        <v>4154</v>
      </c>
      <c r="V441" s="93"/>
      <c r="X441" s="92">
        <v>300</v>
      </c>
      <c r="Y441" s="93"/>
      <c r="Z441" s="93"/>
      <c r="AA441" s="92">
        <v>50</v>
      </c>
      <c r="AB441" s="92">
        <v>25</v>
      </c>
      <c r="AD441" s="93"/>
      <c r="AF441" s="93"/>
    </row>
    <row r="442" spans="1:32">
      <c r="A442" s="91" t="s">
        <v>2476</v>
      </c>
      <c r="B442" s="91" t="s">
        <v>11</v>
      </c>
      <c r="C442" s="91" t="s">
        <v>2509</v>
      </c>
      <c r="D442" s="91" t="s">
        <v>3251</v>
      </c>
      <c r="E442" s="91" t="s">
        <v>4053</v>
      </c>
      <c r="F442" s="91" t="s">
        <v>3261</v>
      </c>
      <c r="G442" s="91" t="s">
        <v>514</v>
      </c>
      <c r="H442" s="91" t="s">
        <v>1989</v>
      </c>
      <c r="I442" s="92">
        <v>9</v>
      </c>
      <c r="J442" s="91" t="s">
        <v>8</v>
      </c>
      <c r="K442" s="91" t="s">
        <v>482</v>
      </c>
      <c r="L442" s="91" t="s">
        <v>4155</v>
      </c>
      <c r="M442" s="91" t="s">
        <v>5771</v>
      </c>
      <c r="N442" s="92">
        <v>11000</v>
      </c>
      <c r="O442" s="93"/>
      <c r="P442" s="92">
        <v>334.4</v>
      </c>
      <c r="Q442" s="92">
        <v>315.7</v>
      </c>
      <c r="R442" s="92">
        <v>8940.6200000000008</v>
      </c>
      <c r="S442" s="92">
        <v>2059.38</v>
      </c>
      <c r="T442" s="91" t="s">
        <v>5772</v>
      </c>
      <c r="U442" s="91" t="s">
        <v>4156</v>
      </c>
      <c r="V442" s="93"/>
      <c r="X442" s="92">
        <v>300</v>
      </c>
      <c r="Y442" s="92">
        <v>7965.52</v>
      </c>
      <c r="Z442" s="93"/>
      <c r="AA442" s="93"/>
      <c r="AB442" s="92">
        <v>25</v>
      </c>
      <c r="AD442" s="93"/>
      <c r="AF442" s="93"/>
    </row>
    <row r="443" spans="1:32">
      <c r="A443" s="91" t="s">
        <v>2476</v>
      </c>
      <c r="B443" s="91" t="s">
        <v>11</v>
      </c>
      <c r="C443" s="91" t="s">
        <v>2509</v>
      </c>
      <c r="D443" s="91" t="s">
        <v>3251</v>
      </c>
      <c r="E443" s="91" t="s">
        <v>4053</v>
      </c>
      <c r="F443" s="91" t="s">
        <v>3253</v>
      </c>
      <c r="G443" s="91" t="s">
        <v>270</v>
      </c>
      <c r="H443" s="91" t="s">
        <v>1120</v>
      </c>
      <c r="I443" s="92">
        <v>628</v>
      </c>
      <c r="J443" s="91" t="s">
        <v>129</v>
      </c>
      <c r="K443" s="91" t="s">
        <v>482</v>
      </c>
      <c r="L443" s="91" t="s">
        <v>4157</v>
      </c>
      <c r="M443" s="91" t="s">
        <v>5771</v>
      </c>
      <c r="N443" s="92">
        <v>100000</v>
      </c>
      <c r="O443" s="92">
        <v>12105.34</v>
      </c>
      <c r="P443" s="92">
        <v>3040</v>
      </c>
      <c r="Q443" s="92">
        <v>2870</v>
      </c>
      <c r="R443" s="92">
        <v>27436.34</v>
      </c>
      <c r="S443" s="92">
        <v>72563.66</v>
      </c>
      <c r="T443" s="91" t="s">
        <v>5772</v>
      </c>
      <c r="U443" s="91" t="s">
        <v>4158</v>
      </c>
      <c r="V443" s="93"/>
      <c r="X443" s="92">
        <v>300</v>
      </c>
      <c r="Y443" s="92">
        <v>9046</v>
      </c>
      <c r="Z443" s="93"/>
      <c r="AA443" s="92">
        <v>50</v>
      </c>
      <c r="AB443" s="92">
        <v>25</v>
      </c>
      <c r="AD443" s="93"/>
      <c r="AF443" s="93"/>
    </row>
    <row r="444" spans="1:32">
      <c r="A444" s="91" t="s">
        <v>2476</v>
      </c>
      <c r="B444" s="91" t="s">
        <v>11</v>
      </c>
      <c r="C444" s="91" t="s">
        <v>2509</v>
      </c>
      <c r="D444" s="91" t="s">
        <v>3251</v>
      </c>
      <c r="E444" s="91" t="s">
        <v>4053</v>
      </c>
      <c r="F444" s="91" t="s">
        <v>3485</v>
      </c>
      <c r="G444" s="91" t="s">
        <v>243</v>
      </c>
      <c r="H444" s="91" t="s">
        <v>2026</v>
      </c>
      <c r="I444" s="92">
        <v>14</v>
      </c>
      <c r="J444" s="91" t="s">
        <v>244</v>
      </c>
      <c r="K444" s="91" t="s">
        <v>241</v>
      </c>
      <c r="L444" s="91" t="s">
        <v>4159</v>
      </c>
      <c r="M444" s="91" t="s">
        <v>5771</v>
      </c>
      <c r="N444" s="92">
        <v>20000</v>
      </c>
      <c r="O444" s="93"/>
      <c r="P444" s="92">
        <v>608</v>
      </c>
      <c r="Q444" s="92">
        <v>574</v>
      </c>
      <c r="R444" s="92">
        <v>13202.15</v>
      </c>
      <c r="S444" s="92">
        <v>6797.85</v>
      </c>
      <c r="T444" s="91" t="s">
        <v>5772</v>
      </c>
      <c r="U444" s="91" t="s">
        <v>4160</v>
      </c>
      <c r="V444" s="93"/>
      <c r="X444" s="93"/>
      <c r="Y444" s="92">
        <v>11995.15</v>
      </c>
      <c r="Z444" s="93"/>
      <c r="AA444" s="93"/>
      <c r="AB444" s="92">
        <v>25</v>
      </c>
      <c r="AD444" s="93"/>
      <c r="AF444" s="93"/>
    </row>
    <row r="445" spans="1:32">
      <c r="A445" s="91" t="s">
        <v>2476</v>
      </c>
      <c r="B445" s="91" t="s">
        <v>11</v>
      </c>
      <c r="C445" s="91" t="s">
        <v>2509</v>
      </c>
      <c r="D445" s="91" t="s">
        <v>3251</v>
      </c>
      <c r="E445" s="91" t="s">
        <v>4053</v>
      </c>
      <c r="F445" s="91" t="s">
        <v>3279</v>
      </c>
      <c r="G445" s="91" t="s">
        <v>515</v>
      </c>
      <c r="H445" s="91" t="s">
        <v>1991</v>
      </c>
      <c r="I445" s="92">
        <v>20</v>
      </c>
      <c r="J445" s="91" t="s">
        <v>27</v>
      </c>
      <c r="K445" s="91" t="s">
        <v>482</v>
      </c>
      <c r="L445" s="91" t="s">
        <v>4161</v>
      </c>
      <c r="M445" s="91" t="s">
        <v>5771</v>
      </c>
      <c r="N445" s="92">
        <v>15000</v>
      </c>
      <c r="O445" s="93"/>
      <c r="P445" s="92">
        <v>456</v>
      </c>
      <c r="Q445" s="92">
        <v>430.5</v>
      </c>
      <c r="R445" s="92">
        <v>8467.16</v>
      </c>
      <c r="S445" s="92">
        <v>6532.84</v>
      </c>
      <c r="T445" s="91" t="s">
        <v>5772</v>
      </c>
      <c r="U445" s="91" t="s">
        <v>4162</v>
      </c>
      <c r="V445" s="93"/>
      <c r="X445" s="92">
        <v>300</v>
      </c>
      <c r="Y445" s="92">
        <v>7205.66</v>
      </c>
      <c r="Z445" s="93"/>
      <c r="AA445" s="92">
        <v>50</v>
      </c>
      <c r="AB445" s="92">
        <v>25</v>
      </c>
      <c r="AD445" s="93"/>
      <c r="AF445" s="93"/>
    </row>
    <row r="446" spans="1:32">
      <c r="A446" s="91" t="s">
        <v>2476</v>
      </c>
      <c r="B446" s="91" t="s">
        <v>11</v>
      </c>
      <c r="C446" s="91" t="s">
        <v>2509</v>
      </c>
      <c r="D446" s="91" t="s">
        <v>3251</v>
      </c>
      <c r="E446" s="91" t="s">
        <v>4053</v>
      </c>
      <c r="F446" s="91" t="s">
        <v>3253</v>
      </c>
      <c r="G446" s="91" t="s">
        <v>413</v>
      </c>
      <c r="H446" s="91" t="s">
        <v>2027</v>
      </c>
      <c r="I446" s="92">
        <v>382</v>
      </c>
      <c r="J446" s="91" t="s">
        <v>246</v>
      </c>
      <c r="K446" s="91" t="s">
        <v>295</v>
      </c>
      <c r="L446" s="91" t="s">
        <v>4163</v>
      </c>
      <c r="M446" s="91" t="s">
        <v>5771</v>
      </c>
      <c r="N446" s="92">
        <v>35000</v>
      </c>
      <c r="O446" s="93"/>
      <c r="P446" s="92">
        <v>1064</v>
      </c>
      <c r="Q446" s="92">
        <v>1004.5</v>
      </c>
      <c r="R446" s="92">
        <v>3189.5</v>
      </c>
      <c r="S446" s="92">
        <v>31810.5</v>
      </c>
      <c r="T446" s="91" t="s">
        <v>5772</v>
      </c>
      <c r="U446" s="91" t="s">
        <v>4164</v>
      </c>
      <c r="V446" s="93"/>
      <c r="X446" s="93"/>
      <c r="Y446" s="92">
        <v>1096</v>
      </c>
      <c r="Z446" s="93"/>
      <c r="AA446" s="93"/>
      <c r="AB446" s="92">
        <v>25</v>
      </c>
      <c r="AD446" s="93"/>
      <c r="AF446" s="93"/>
    </row>
    <row r="447" spans="1:32">
      <c r="A447" s="91" t="s">
        <v>2476</v>
      </c>
      <c r="B447" s="91" t="s">
        <v>11</v>
      </c>
      <c r="C447" s="91" t="s">
        <v>2509</v>
      </c>
      <c r="D447" s="91" t="s">
        <v>3251</v>
      </c>
      <c r="E447" s="91" t="s">
        <v>4053</v>
      </c>
      <c r="F447" s="91" t="s">
        <v>3288</v>
      </c>
      <c r="G447" s="91" t="s">
        <v>516</v>
      </c>
      <c r="H447" s="91" t="s">
        <v>1992</v>
      </c>
      <c r="I447" s="92">
        <v>8924</v>
      </c>
      <c r="J447" s="91" t="s">
        <v>517</v>
      </c>
      <c r="K447" s="91" t="s">
        <v>482</v>
      </c>
      <c r="L447" s="91" t="s">
        <v>4165</v>
      </c>
      <c r="M447" s="91" t="s">
        <v>5771</v>
      </c>
      <c r="N447" s="92">
        <v>31500</v>
      </c>
      <c r="O447" s="93"/>
      <c r="P447" s="92">
        <v>957.6</v>
      </c>
      <c r="Q447" s="92">
        <v>904.05</v>
      </c>
      <c r="R447" s="92">
        <v>1886.65</v>
      </c>
      <c r="S447" s="92">
        <v>29613.35</v>
      </c>
      <c r="T447" s="91" t="s">
        <v>5772</v>
      </c>
      <c r="U447" s="91" t="s">
        <v>4166</v>
      </c>
      <c r="V447" s="93"/>
      <c r="X447" s="93"/>
      <c r="Y447" s="93"/>
      <c r="Z447" s="93"/>
      <c r="AA447" s="93"/>
      <c r="AB447" s="92">
        <v>25</v>
      </c>
      <c r="AD447" s="93"/>
      <c r="AF447" s="93"/>
    </row>
    <row r="448" spans="1:32">
      <c r="A448" s="91" t="s">
        <v>2476</v>
      </c>
      <c r="B448" s="91" t="s">
        <v>11</v>
      </c>
      <c r="C448" s="91" t="s">
        <v>2509</v>
      </c>
      <c r="D448" s="91" t="s">
        <v>3251</v>
      </c>
      <c r="E448" s="91" t="s">
        <v>4053</v>
      </c>
      <c r="F448" s="91" t="s">
        <v>3266</v>
      </c>
      <c r="G448" s="91" t="s">
        <v>1025</v>
      </c>
      <c r="H448" s="91" t="s">
        <v>1993</v>
      </c>
      <c r="I448" s="92">
        <v>9</v>
      </c>
      <c r="J448" s="91" t="s">
        <v>8</v>
      </c>
      <c r="K448" s="91" t="s">
        <v>482</v>
      </c>
      <c r="L448" s="91" t="s">
        <v>4167</v>
      </c>
      <c r="M448" s="91" t="s">
        <v>5771</v>
      </c>
      <c r="N448" s="92">
        <v>20000</v>
      </c>
      <c r="O448" s="93"/>
      <c r="P448" s="92">
        <v>608</v>
      </c>
      <c r="Q448" s="92">
        <v>574</v>
      </c>
      <c r="R448" s="92">
        <v>1207</v>
      </c>
      <c r="S448" s="92">
        <v>18793</v>
      </c>
      <c r="T448" s="91" t="s">
        <v>5772</v>
      </c>
      <c r="U448" s="91" t="s">
        <v>4168</v>
      </c>
      <c r="V448" s="93"/>
      <c r="X448" s="93"/>
      <c r="Y448" s="93"/>
      <c r="Z448" s="93"/>
      <c r="AA448" s="93"/>
      <c r="AB448" s="92">
        <v>25</v>
      </c>
      <c r="AD448" s="93"/>
      <c r="AF448" s="93"/>
    </row>
    <row r="449" spans="1:32">
      <c r="A449" s="91" t="s">
        <v>2476</v>
      </c>
      <c r="B449" s="91" t="s">
        <v>11</v>
      </c>
      <c r="C449" s="91" t="s">
        <v>2509</v>
      </c>
      <c r="D449" s="91" t="s">
        <v>3251</v>
      </c>
      <c r="E449" s="91" t="s">
        <v>4053</v>
      </c>
      <c r="F449" s="91" t="s">
        <v>3258</v>
      </c>
      <c r="G449" s="91" t="s">
        <v>518</v>
      </c>
      <c r="H449" s="91" t="s">
        <v>1994</v>
      </c>
      <c r="I449" s="92">
        <v>1998</v>
      </c>
      <c r="J449" s="91" t="s">
        <v>179</v>
      </c>
      <c r="K449" s="91" t="s">
        <v>482</v>
      </c>
      <c r="L449" s="91" t="s">
        <v>4169</v>
      </c>
      <c r="M449" s="91" t="s">
        <v>5771</v>
      </c>
      <c r="N449" s="92">
        <v>22000</v>
      </c>
      <c r="O449" s="93"/>
      <c r="P449" s="92">
        <v>668.8</v>
      </c>
      <c r="Q449" s="92">
        <v>631.4</v>
      </c>
      <c r="R449" s="92">
        <v>1625.2</v>
      </c>
      <c r="S449" s="92">
        <v>20374.8</v>
      </c>
      <c r="T449" s="91" t="s">
        <v>5772</v>
      </c>
      <c r="U449" s="91" t="s">
        <v>4170</v>
      </c>
      <c r="V449" s="93"/>
      <c r="X449" s="92">
        <v>300</v>
      </c>
      <c r="Y449" s="93"/>
      <c r="Z449" s="93"/>
      <c r="AA449" s="93"/>
      <c r="AB449" s="92">
        <v>25</v>
      </c>
      <c r="AD449" s="93"/>
      <c r="AF449" s="93"/>
    </row>
    <row r="450" spans="1:32">
      <c r="A450" s="91" t="s">
        <v>2476</v>
      </c>
      <c r="B450" s="91" t="s">
        <v>11</v>
      </c>
      <c r="C450" s="91" t="s">
        <v>2509</v>
      </c>
      <c r="D450" s="91" t="s">
        <v>3251</v>
      </c>
      <c r="E450" s="91" t="s">
        <v>4053</v>
      </c>
      <c r="F450" s="91" t="s">
        <v>3266</v>
      </c>
      <c r="G450" s="91" t="s">
        <v>2688</v>
      </c>
      <c r="H450" s="91" t="s">
        <v>2689</v>
      </c>
      <c r="I450" s="92">
        <v>901</v>
      </c>
      <c r="J450" s="91" t="s">
        <v>10</v>
      </c>
      <c r="K450" s="91" t="s">
        <v>482</v>
      </c>
      <c r="L450" s="91" t="s">
        <v>4171</v>
      </c>
      <c r="M450" s="91" t="s">
        <v>5771</v>
      </c>
      <c r="N450" s="92">
        <v>25000</v>
      </c>
      <c r="O450" s="93"/>
      <c r="P450" s="92">
        <v>760</v>
      </c>
      <c r="Q450" s="92">
        <v>717.5</v>
      </c>
      <c r="R450" s="92">
        <v>1502.5</v>
      </c>
      <c r="S450" s="92">
        <v>23497.5</v>
      </c>
      <c r="T450" s="91" t="s">
        <v>5772</v>
      </c>
      <c r="U450" s="91" t="s">
        <v>4172</v>
      </c>
      <c r="V450" s="93"/>
      <c r="X450" s="93"/>
      <c r="Y450" s="93"/>
      <c r="Z450" s="93"/>
      <c r="AA450" s="93"/>
      <c r="AB450" s="92">
        <v>25</v>
      </c>
      <c r="AD450" s="93"/>
      <c r="AF450" s="93"/>
    </row>
    <row r="451" spans="1:32">
      <c r="A451" s="91" t="s">
        <v>2476</v>
      </c>
      <c r="B451" s="91" t="s">
        <v>11</v>
      </c>
      <c r="C451" s="91" t="s">
        <v>2509</v>
      </c>
      <c r="D451" s="91" t="s">
        <v>3251</v>
      </c>
      <c r="E451" s="91" t="s">
        <v>4053</v>
      </c>
      <c r="F451" s="91" t="s">
        <v>3361</v>
      </c>
      <c r="G451" s="91" t="s">
        <v>519</v>
      </c>
      <c r="H451" s="91" t="s">
        <v>1272</v>
      </c>
      <c r="I451" s="92">
        <v>213</v>
      </c>
      <c r="J451" s="91" t="s">
        <v>100</v>
      </c>
      <c r="K451" s="91" t="s">
        <v>241</v>
      </c>
      <c r="L451" s="91" t="s">
        <v>4173</v>
      </c>
      <c r="M451" s="91" t="s">
        <v>5771</v>
      </c>
      <c r="N451" s="92">
        <v>50000</v>
      </c>
      <c r="O451" s="93"/>
      <c r="P451" s="92">
        <v>1520</v>
      </c>
      <c r="Q451" s="92">
        <v>1435</v>
      </c>
      <c r="R451" s="92">
        <v>4607.45</v>
      </c>
      <c r="S451" s="92">
        <v>45392.55</v>
      </c>
      <c r="T451" s="91" t="s">
        <v>5772</v>
      </c>
      <c r="U451" s="91" t="s">
        <v>4174</v>
      </c>
      <c r="V451" s="93"/>
      <c r="X451" s="93"/>
      <c r="Y451" s="93"/>
      <c r="Z451" s="93"/>
      <c r="AA451" s="92">
        <v>50</v>
      </c>
      <c r="AB451" s="92">
        <v>25</v>
      </c>
      <c r="AD451" s="93"/>
      <c r="AF451" s="105">
        <v>1577.45</v>
      </c>
    </row>
    <row r="452" spans="1:32">
      <c r="A452" s="91" t="s">
        <v>2476</v>
      </c>
      <c r="B452" s="91" t="s">
        <v>11</v>
      </c>
      <c r="C452" s="91" t="s">
        <v>2509</v>
      </c>
      <c r="D452" s="91" t="s">
        <v>3251</v>
      </c>
      <c r="E452" s="91" t="s">
        <v>4053</v>
      </c>
      <c r="F452" s="91" t="s">
        <v>3279</v>
      </c>
      <c r="G452" s="91" t="s">
        <v>520</v>
      </c>
      <c r="H452" s="91" t="s">
        <v>1995</v>
      </c>
      <c r="I452" s="92">
        <v>9</v>
      </c>
      <c r="J452" s="91" t="s">
        <v>8</v>
      </c>
      <c r="K452" s="91" t="s">
        <v>482</v>
      </c>
      <c r="L452" s="91" t="s">
        <v>4175</v>
      </c>
      <c r="M452" s="91" t="s">
        <v>5771</v>
      </c>
      <c r="N452" s="92">
        <v>11000</v>
      </c>
      <c r="O452" s="93"/>
      <c r="P452" s="92">
        <v>334.4</v>
      </c>
      <c r="Q452" s="92">
        <v>315.7</v>
      </c>
      <c r="R452" s="92">
        <v>6966.37</v>
      </c>
      <c r="S452" s="92">
        <v>4033.63</v>
      </c>
      <c r="T452" s="91" t="s">
        <v>5772</v>
      </c>
      <c r="U452" s="91" t="s">
        <v>4176</v>
      </c>
      <c r="V452" s="93"/>
      <c r="X452" s="93"/>
      <c r="Y452" s="92">
        <v>6291.27</v>
      </c>
      <c r="Z452" s="93"/>
      <c r="AA452" s="93"/>
      <c r="AB452" s="92">
        <v>25</v>
      </c>
      <c r="AD452" s="93"/>
      <c r="AF452" s="93"/>
    </row>
    <row r="453" spans="1:32">
      <c r="A453" s="91" t="s">
        <v>2476</v>
      </c>
      <c r="B453" s="91" t="s">
        <v>11</v>
      </c>
      <c r="C453" s="91" t="s">
        <v>2509</v>
      </c>
      <c r="D453" s="91" t="s">
        <v>3251</v>
      </c>
      <c r="E453" s="91" t="s">
        <v>4053</v>
      </c>
      <c r="F453" s="91" t="s">
        <v>3261</v>
      </c>
      <c r="G453" s="91" t="s">
        <v>521</v>
      </c>
      <c r="H453" s="91" t="s">
        <v>1232</v>
      </c>
      <c r="I453" s="92">
        <v>20</v>
      </c>
      <c r="J453" s="91" t="s">
        <v>27</v>
      </c>
      <c r="K453" s="91" t="s">
        <v>482</v>
      </c>
      <c r="L453" s="91" t="s">
        <v>4177</v>
      </c>
      <c r="M453" s="91" t="s">
        <v>5771</v>
      </c>
      <c r="N453" s="92">
        <v>11000</v>
      </c>
      <c r="O453" s="93"/>
      <c r="P453" s="92">
        <v>334.4</v>
      </c>
      <c r="Q453" s="92">
        <v>315.7</v>
      </c>
      <c r="R453" s="92">
        <v>8729.66</v>
      </c>
      <c r="S453" s="92">
        <v>2270.34</v>
      </c>
      <c r="T453" s="91" t="s">
        <v>5772</v>
      </c>
      <c r="U453" s="91" t="s">
        <v>4178</v>
      </c>
      <c r="V453" s="93"/>
      <c r="X453" s="92">
        <v>300</v>
      </c>
      <c r="Y453" s="92">
        <v>7754.56</v>
      </c>
      <c r="Z453" s="93"/>
      <c r="AA453" s="93"/>
      <c r="AB453" s="92">
        <v>25</v>
      </c>
      <c r="AD453" s="93"/>
      <c r="AF453" s="93"/>
    </row>
    <row r="454" spans="1:32">
      <c r="A454" s="91" t="s">
        <v>2476</v>
      </c>
      <c r="B454" s="91" t="s">
        <v>11</v>
      </c>
      <c r="C454" s="91" t="s">
        <v>2509</v>
      </c>
      <c r="D454" s="91" t="s">
        <v>3251</v>
      </c>
      <c r="E454" s="91" t="s">
        <v>4053</v>
      </c>
      <c r="F454" s="91" t="s">
        <v>3288</v>
      </c>
      <c r="G454" s="91" t="s">
        <v>4179</v>
      </c>
      <c r="H454" s="91" t="s">
        <v>1996</v>
      </c>
      <c r="I454" s="92">
        <v>901</v>
      </c>
      <c r="J454" s="91" t="s">
        <v>10</v>
      </c>
      <c r="K454" s="91" t="s">
        <v>482</v>
      </c>
      <c r="L454" s="91" t="s">
        <v>4180</v>
      </c>
      <c r="M454" s="91" t="s">
        <v>5771</v>
      </c>
      <c r="N454" s="92">
        <v>31500</v>
      </c>
      <c r="O454" s="93"/>
      <c r="P454" s="92">
        <v>957.6</v>
      </c>
      <c r="Q454" s="92">
        <v>904.05</v>
      </c>
      <c r="R454" s="92">
        <v>2882.65</v>
      </c>
      <c r="S454" s="92">
        <v>28617.35</v>
      </c>
      <c r="T454" s="91" t="s">
        <v>5772</v>
      </c>
      <c r="U454" s="91" t="s">
        <v>4181</v>
      </c>
      <c r="V454" s="93"/>
      <c r="X454" s="93"/>
      <c r="Y454" s="92">
        <v>996</v>
      </c>
      <c r="Z454" s="93"/>
      <c r="AA454" s="93"/>
      <c r="AB454" s="92">
        <v>25</v>
      </c>
      <c r="AD454" s="93"/>
      <c r="AF454" s="93"/>
    </row>
    <row r="455" spans="1:32">
      <c r="A455" s="91" t="s">
        <v>2476</v>
      </c>
      <c r="B455" s="91" t="s">
        <v>11</v>
      </c>
      <c r="C455" s="91" t="s">
        <v>2509</v>
      </c>
      <c r="D455" s="91" t="s">
        <v>3251</v>
      </c>
      <c r="E455" s="91" t="s">
        <v>4053</v>
      </c>
      <c r="F455" s="91" t="s">
        <v>3261</v>
      </c>
      <c r="G455" s="91" t="s">
        <v>522</v>
      </c>
      <c r="H455" s="91" t="s">
        <v>1997</v>
      </c>
      <c r="I455" s="92">
        <v>901</v>
      </c>
      <c r="J455" s="91" t="s">
        <v>10</v>
      </c>
      <c r="K455" s="91" t="s">
        <v>482</v>
      </c>
      <c r="L455" s="91" t="s">
        <v>4182</v>
      </c>
      <c r="M455" s="91" t="s">
        <v>5771</v>
      </c>
      <c r="N455" s="92">
        <v>26250</v>
      </c>
      <c r="O455" s="93"/>
      <c r="P455" s="92">
        <v>798</v>
      </c>
      <c r="Q455" s="92">
        <v>753.38</v>
      </c>
      <c r="R455" s="92">
        <v>1876.38</v>
      </c>
      <c r="S455" s="92">
        <v>24373.62</v>
      </c>
      <c r="T455" s="91" t="s">
        <v>5772</v>
      </c>
      <c r="U455" s="91" t="s">
        <v>4183</v>
      </c>
      <c r="V455" s="93"/>
      <c r="X455" s="92">
        <v>300</v>
      </c>
      <c r="Y455" s="93"/>
      <c r="Z455" s="93"/>
      <c r="AA455" s="93"/>
      <c r="AB455" s="92">
        <v>25</v>
      </c>
      <c r="AD455" s="93"/>
      <c r="AF455" s="93"/>
    </row>
    <row r="456" spans="1:32">
      <c r="A456" s="91" t="s">
        <v>2476</v>
      </c>
      <c r="B456" s="91" t="s">
        <v>11</v>
      </c>
      <c r="C456" s="91" t="s">
        <v>2509</v>
      </c>
      <c r="D456" s="91" t="s">
        <v>3251</v>
      </c>
      <c r="E456" s="91" t="s">
        <v>4053</v>
      </c>
      <c r="F456" s="91" t="s">
        <v>3315</v>
      </c>
      <c r="G456" s="91" t="s">
        <v>655</v>
      </c>
      <c r="H456" s="91" t="s">
        <v>1130</v>
      </c>
      <c r="I456" s="92">
        <v>13</v>
      </c>
      <c r="J456" s="91" t="s">
        <v>4184</v>
      </c>
      <c r="K456" s="91" t="s">
        <v>482</v>
      </c>
      <c r="L456" s="91" t="s">
        <v>4185</v>
      </c>
      <c r="M456" s="91" t="s">
        <v>5771</v>
      </c>
      <c r="N456" s="92">
        <v>35000</v>
      </c>
      <c r="O456" s="93"/>
      <c r="P456" s="92">
        <v>1064</v>
      </c>
      <c r="Q456" s="92">
        <v>1004.5</v>
      </c>
      <c r="R456" s="92">
        <v>8270.85</v>
      </c>
      <c r="S456" s="92">
        <v>26729.15</v>
      </c>
      <c r="T456" s="91" t="s">
        <v>5772</v>
      </c>
      <c r="U456" s="91" t="s">
        <v>4186</v>
      </c>
      <c r="V456" s="93"/>
      <c r="X456" s="93"/>
      <c r="Y456" s="92">
        <v>6077.35</v>
      </c>
      <c r="Z456" s="93"/>
      <c r="AA456" s="92">
        <v>100</v>
      </c>
      <c r="AB456" s="92">
        <v>25</v>
      </c>
      <c r="AD456" s="93"/>
      <c r="AF456" s="93"/>
    </row>
    <row r="457" spans="1:32">
      <c r="A457" s="91" t="s">
        <v>2476</v>
      </c>
      <c r="B457" s="91" t="s">
        <v>11</v>
      </c>
      <c r="C457" s="91" t="s">
        <v>2509</v>
      </c>
      <c r="D457" s="91" t="s">
        <v>3251</v>
      </c>
      <c r="E457" s="91" t="s">
        <v>4053</v>
      </c>
      <c r="F457" s="91" t="s">
        <v>3288</v>
      </c>
      <c r="G457" s="91" t="s">
        <v>523</v>
      </c>
      <c r="H457" s="91" t="s">
        <v>1239</v>
      </c>
      <c r="I457" s="92">
        <v>20</v>
      </c>
      <c r="J457" s="91" t="s">
        <v>27</v>
      </c>
      <c r="K457" s="91" t="s">
        <v>482</v>
      </c>
      <c r="L457" s="91" t="s">
        <v>4187</v>
      </c>
      <c r="M457" s="91" t="s">
        <v>5771</v>
      </c>
      <c r="N457" s="92">
        <v>11000</v>
      </c>
      <c r="O457" s="93"/>
      <c r="P457" s="92">
        <v>334.4</v>
      </c>
      <c r="Q457" s="92">
        <v>315.7</v>
      </c>
      <c r="R457" s="92">
        <v>1025.0999999999999</v>
      </c>
      <c r="S457" s="92">
        <v>9974.9</v>
      </c>
      <c r="T457" s="91" t="s">
        <v>5772</v>
      </c>
      <c r="U457" s="91" t="s">
        <v>4188</v>
      </c>
      <c r="V457" s="93"/>
      <c r="X457" s="92">
        <v>300</v>
      </c>
      <c r="Y457" s="93"/>
      <c r="Z457" s="93"/>
      <c r="AA457" s="92">
        <v>50</v>
      </c>
      <c r="AB457" s="92">
        <v>25</v>
      </c>
      <c r="AD457" s="93"/>
      <c r="AF457" s="93"/>
    </row>
    <row r="458" spans="1:32">
      <c r="A458" s="91" t="s">
        <v>2476</v>
      </c>
      <c r="B458" s="91" t="s">
        <v>11</v>
      </c>
      <c r="C458" s="91" t="s">
        <v>2509</v>
      </c>
      <c r="D458" s="91" t="s">
        <v>3251</v>
      </c>
      <c r="E458" s="91" t="s">
        <v>4053</v>
      </c>
      <c r="F458" s="91" t="s">
        <v>3273</v>
      </c>
      <c r="G458" s="91" t="s">
        <v>524</v>
      </c>
      <c r="H458" s="91" t="s">
        <v>1998</v>
      </c>
      <c r="I458" s="92">
        <v>901</v>
      </c>
      <c r="J458" s="91" t="s">
        <v>10</v>
      </c>
      <c r="K458" s="91" t="s">
        <v>482</v>
      </c>
      <c r="L458" s="91" t="s">
        <v>4189</v>
      </c>
      <c r="M458" s="91" t="s">
        <v>5771</v>
      </c>
      <c r="N458" s="92">
        <v>22050</v>
      </c>
      <c r="O458" s="93"/>
      <c r="P458" s="92">
        <v>670.32</v>
      </c>
      <c r="Q458" s="92">
        <v>632.84</v>
      </c>
      <c r="R458" s="92">
        <v>1328.16</v>
      </c>
      <c r="S458" s="92">
        <v>20721.84</v>
      </c>
      <c r="T458" s="91" t="s">
        <v>5772</v>
      </c>
      <c r="U458" s="91" t="s">
        <v>4190</v>
      </c>
      <c r="V458" s="93"/>
      <c r="X458" s="93"/>
      <c r="Y458" s="93"/>
      <c r="Z458" s="93"/>
      <c r="AA458" s="93"/>
      <c r="AB458" s="92">
        <v>25</v>
      </c>
      <c r="AD458" s="93"/>
      <c r="AF458" s="93"/>
    </row>
    <row r="459" spans="1:32">
      <c r="A459" s="91" t="s">
        <v>2476</v>
      </c>
      <c r="B459" s="91" t="s">
        <v>11</v>
      </c>
      <c r="C459" s="91" t="s">
        <v>2509</v>
      </c>
      <c r="D459" s="91" t="s">
        <v>3251</v>
      </c>
      <c r="E459" s="91" t="s">
        <v>4053</v>
      </c>
      <c r="F459" s="91" t="s">
        <v>3266</v>
      </c>
      <c r="G459" s="91" t="s">
        <v>5820</v>
      </c>
      <c r="H459" s="91" t="s">
        <v>5821</v>
      </c>
      <c r="I459" s="92">
        <v>9</v>
      </c>
      <c r="J459" s="91" t="s">
        <v>8</v>
      </c>
      <c r="K459" s="91" t="s">
        <v>667</v>
      </c>
      <c r="L459" s="91" t="s">
        <v>5822</v>
      </c>
      <c r="M459" s="91" t="s">
        <v>5771</v>
      </c>
      <c r="N459" s="92">
        <v>20000</v>
      </c>
      <c r="O459" s="93"/>
      <c r="P459" s="92">
        <v>608</v>
      </c>
      <c r="Q459" s="92">
        <v>574</v>
      </c>
      <c r="R459" s="92">
        <v>1207</v>
      </c>
      <c r="S459" s="92">
        <v>18793</v>
      </c>
      <c r="T459" s="91" t="s">
        <v>5772</v>
      </c>
      <c r="U459" s="91" t="s">
        <v>5823</v>
      </c>
      <c r="V459" s="93"/>
      <c r="X459" s="93"/>
      <c r="Y459" s="93"/>
      <c r="Z459" s="93"/>
      <c r="AA459" s="93"/>
      <c r="AB459" s="92">
        <v>25</v>
      </c>
      <c r="AD459" s="93"/>
      <c r="AF459" s="93"/>
    </row>
    <row r="460" spans="1:32">
      <c r="A460" s="91" t="s">
        <v>2476</v>
      </c>
      <c r="B460" s="91" t="s">
        <v>11</v>
      </c>
      <c r="C460" s="91" t="s">
        <v>2509</v>
      </c>
      <c r="D460" s="91" t="s">
        <v>3251</v>
      </c>
      <c r="E460" s="91" t="s">
        <v>4053</v>
      </c>
      <c r="F460" s="91" t="s">
        <v>3266</v>
      </c>
      <c r="G460" s="91" t="s">
        <v>1026</v>
      </c>
      <c r="H460" s="91" t="s">
        <v>1999</v>
      </c>
      <c r="I460" s="92">
        <v>3</v>
      </c>
      <c r="J460" s="91" t="s">
        <v>1027</v>
      </c>
      <c r="K460" s="91" t="s">
        <v>482</v>
      </c>
      <c r="L460" s="91" t="s">
        <v>4191</v>
      </c>
      <c r="M460" s="91" t="s">
        <v>5771</v>
      </c>
      <c r="N460" s="92">
        <v>25000</v>
      </c>
      <c r="O460" s="93"/>
      <c r="P460" s="92">
        <v>760</v>
      </c>
      <c r="Q460" s="92">
        <v>717.5</v>
      </c>
      <c r="R460" s="92">
        <v>1502.5</v>
      </c>
      <c r="S460" s="92">
        <v>23497.5</v>
      </c>
      <c r="T460" s="91" t="s">
        <v>5772</v>
      </c>
      <c r="U460" s="91" t="s">
        <v>4192</v>
      </c>
      <c r="V460" s="93"/>
      <c r="X460" s="93"/>
      <c r="Y460" s="93"/>
      <c r="Z460" s="93"/>
      <c r="AA460" s="93"/>
      <c r="AB460" s="92">
        <v>25</v>
      </c>
      <c r="AD460" s="93"/>
      <c r="AF460" s="93"/>
    </row>
    <row r="461" spans="1:32">
      <c r="A461" s="91" t="s">
        <v>2476</v>
      </c>
      <c r="B461" s="91" t="s">
        <v>11</v>
      </c>
      <c r="C461" s="91" t="s">
        <v>2509</v>
      </c>
      <c r="D461" s="91" t="s">
        <v>3251</v>
      </c>
      <c r="E461" s="91" t="s">
        <v>4053</v>
      </c>
      <c r="F461" s="91" t="s">
        <v>3266</v>
      </c>
      <c r="G461" s="91" t="s">
        <v>4193</v>
      </c>
      <c r="H461" s="91" t="s">
        <v>4194</v>
      </c>
      <c r="I461" s="92">
        <v>165</v>
      </c>
      <c r="J461" s="91" t="s">
        <v>55</v>
      </c>
      <c r="K461" s="91" t="s">
        <v>482</v>
      </c>
      <c r="L461" s="91" t="s">
        <v>4195</v>
      </c>
      <c r="M461" s="91" t="s">
        <v>5771</v>
      </c>
      <c r="N461" s="92">
        <v>25000</v>
      </c>
      <c r="O461" s="93"/>
      <c r="P461" s="92">
        <v>760</v>
      </c>
      <c r="Q461" s="92">
        <v>717.5</v>
      </c>
      <c r="R461" s="92">
        <v>1502.5</v>
      </c>
      <c r="S461" s="92">
        <v>23497.5</v>
      </c>
      <c r="T461" s="91" t="s">
        <v>5772</v>
      </c>
      <c r="U461" s="91" t="s">
        <v>4196</v>
      </c>
      <c r="V461" s="93"/>
      <c r="X461" s="93"/>
      <c r="Y461" s="93"/>
      <c r="Z461" s="93"/>
      <c r="AA461" s="93"/>
      <c r="AB461" s="92">
        <v>25</v>
      </c>
      <c r="AD461" s="93"/>
      <c r="AF461" s="93"/>
    </row>
    <row r="462" spans="1:32">
      <c r="A462" s="91" t="s">
        <v>2476</v>
      </c>
      <c r="B462" s="91" t="s">
        <v>11</v>
      </c>
      <c r="C462" s="91" t="s">
        <v>2509</v>
      </c>
      <c r="D462" s="91" t="s">
        <v>3251</v>
      </c>
      <c r="E462" s="91" t="s">
        <v>4053</v>
      </c>
      <c r="F462" s="91" t="s">
        <v>3266</v>
      </c>
      <c r="G462" s="91" t="s">
        <v>3192</v>
      </c>
      <c r="H462" s="91" t="s">
        <v>3193</v>
      </c>
      <c r="I462" s="92">
        <v>9</v>
      </c>
      <c r="J462" s="91" t="s">
        <v>8</v>
      </c>
      <c r="K462" s="91" t="s">
        <v>482</v>
      </c>
      <c r="L462" s="91" t="s">
        <v>4197</v>
      </c>
      <c r="M462" s="91" t="s">
        <v>5771</v>
      </c>
      <c r="N462" s="92">
        <v>17000</v>
      </c>
      <c r="O462" s="93"/>
      <c r="P462" s="92">
        <v>516.79999999999995</v>
      </c>
      <c r="Q462" s="92">
        <v>487.9</v>
      </c>
      <c r="R462" s="92">
        <v>1029.7</v>
      </c>
      <c r="S462" s="92">
        <v>15970.3</v>
      </c>
      <c r="T462" s="91" t="s">
        <v>5772</v>
      </c>
      <c r="U462" s="91" t="s">
        <v>4198</v>
      </c>
      <c r="V462" s="93"/>
      <c r="X462" s="93"/>
      <c r="Y462" s="93"/>
      <c r="Z462" s="93"/>
      <c r="AA462" s="93"/>
      <c r="AB462" s="92">
        <v>25</v>
      </c>
      <c r="AD462" s="93"/>
      <c r="AF462" s="93"/>
    </row>
    <row r="463" spans="1:32">
      <c r="A463" s="91" t="s">
        <v>2476</v>
      </c>
      <c r="B463" s="91" t="s">
        <v>11</v>
      </c>
      <c r="C463" s="91" t="s">
        <v>2509</v>
      </c>
      <c r="D463" s="91" t="s">
        <v>3251</v>
      </c>
      <c r="E463" s="91" t="s">
        <v>4053</v>
      </c>
      <c r="F463" s="91" t="s">
        <v>3279</v>
      </c>
      <c r="G463" s="91" t="s">
        <v>525</v>
      </c>
      <c r="H463" s="91" t="s">
        <v>1247</v>
      </c>
      <c r="I463" s="92">
        <v>20</v>
      </c>
      <c r="J463" s="91" t="s">
        <v>27</v>
      </c>
      <c r="K463" s="91" t="s">
        <v>482</v>
      </c>
      <c r="L463" s="91" t="s">
        <v>4199</v>
      </c>
      <c r="M463" s="91" t="s">
        <v>5771</v>
      </c>
      <c r="N463" s="92">
        <v>15000</v>
      </c>
      <c r="O463" s="93"/>
      <c r="P463" s="92">
        <v>456</v>
      </c>
      <c r="Q463" s="92">
        <v>430.5</v>
      </c>
      <c r="R463" s="92">
        <v>8356.66</v>
      </c>
      <c r="S463" s="92">
        <v>6643.34</v>
      </c>
      <c r="T463" s="91" t="s">
        <v>5772</v>
      </c>
      <c r="U463" s="91" t="s">
        <v>4200</v>
      </c>
      <c r="V463" s="93"/>
      <c r="X463" s="93"/>
      <c r="Y463" s="92">
        <v>7395.16</v>
      </c>
      <c r="Z463" s="93"/>
      <c r="AA463" s="92">
        <v>50</v>
      </c>
      <c r="AB463" s="92">
        <v>25</v>
      </c>
      <c r="AD463" s="93"/>
      <c r="AF463" s="93"/>
    </row>
    <row r="464" spans="1:32">
      <c r="A464" s="91" t="s">
        <v>2476</v>
      </c>
      <c r="B464" s="91" t="s">
        <v>11</v>
      </c>
      <c r="C464" s="91" t="s">
        <v>2509</v>
      </c>
      <c r="D464" s="91" t="s">
        <v>3251</v>
      </c>
      <c r="E464" s="91" t="s">
        <v>4053</v>
      </c>
      <c r="F464" s="91" t="s">
        <v>3258</v>
      </c>
      <c r="G464" s="91" t="s">
        <v>674</v>
      </c>
      <c r="H464" s="91" t="s">
        <v>1249</v>
      </c>
      <c r="I464" s="92">
        <v>572</v>
      </c>
      <c r="J464" s="91" t="s">
        <v>675</v>
      </c>
      <c r="K464" s="91" t="s">
        <v>667</v>
      </c>
      <c r="L464" s="91" t="s">
        <v>4201</v>
      </c>
      <c r="M464" s="91" t="s">
        <v>5771</v>
      </c>
      <c r="N464" s="92">
        <v>18240.53</v>
      </c>
      <c r="O464" s="93"/>
      <c r="P464" s="92">
        <v>554.51</v>
      </c>
      <c r="Q464" s="92">
        <v>523.5</v>
      </c>
      <c r="R464" s="92">
        <v>1453.01</v>
      </c>
      <c r="S464" s="92">
        <v>16787.52</v>
      </c>
      <c r="T464" s="91" t="s">
        <v>5772</v>
      </c>
      <c r="U464" s="91" t="s">
        <v>4202</v>
      </c>
      <c r="V464" s="93"/>
      <c r="X464" s="92">
        <v>300</v>
      </c>
      <c r="Y464" s="93"/>
      <c r="Z464" s="93"/>
      <c r="AA464" s="92">
        <v>50</v>
      </c>
      <c r="AB464" s="92">
        <v>25</v>
      </c>
      <c r="AD464" s="93"/>
      <c r="AF464" s="93"/>
    </row>
    <row r="465" spans="1:32">
      <c r="A465" s="91" t="s">
        <v>2476</v>
      </c>
      <c r="B465" s="91" t="s">
        <v>11</v>
      </c>
      <c r="C465" s="91" t="s">
        <v>2509</v>
      </c>
      <c r="D465" s="91" t="s">
        <v>3251</v>
      </c>
      <c r="E465" s="91" t="s">
        <v>4053</v>
      </c>
      <c r="F465" s="91" t="s">
        <v>3266</v>
      </c>
      <c r="G465" s="91" t="s">
        <v>916</v>
      </c>
      <c r="H465" s="91" t="s">
        <v>2028</v>
      </c>
      <c r="I465" s="92">
        <v>72</v>
      </c>
      <c r="J465" s="91" t="s">
        <v>59</v>
      </c>
      <c r="K465" s="91" t="s">
        <v>1031</v>
      </c>
      <c r="L465" s="91" t="s">
        <v>4203</v>
      </c>
      <c r="M465" s="91" t="s">
        <v>5771</v>
      </c>
      <c r="N465" s="92">
        <v>180000</v>
      </c>
      <c r="O465" s="92">
        <v>30923.37</v>
      </c>
      <c r="P465" s="92">
        <v>5472</v>
      </c>
      <c r="Q465" s="92">
        <v>5166</v>
      </c>
      <c r="R465" s="92">
        <v>41586.370000000003</v>
      </c>
      <c r="S465" s="92">
        <v>138413.63</v>
      </c>
      <c r="T465" s="91" t="s">
        <v>5772</v>
      </c>
      <c r="U465" s="91" t="s">
        <v>4204</v>
      </c>
      <c r="V465" s="93"/>
      <c r="X465" s="93"/>
      <c r="Y465" s="93"/>
      <c r="Z465" s="93"/>
      <c r="AA465" s="93"/>
      <c r="AB465" s="92">
        <v>25</v>
      </c>
      <c r="AD465" s="93"/>
      <c r="AF465" s="93"/>
    </row>
    <row r="466" spans="1:32">
      <c r="A466" s="91" t="s">
        <v>2476</v>
      </c>
      <c r="B466" s="91" t="s">
        <v>11</v>
      </c>
      <c r="C466" s="91" t="s">
        <v>2509</v>
      </c>
      <c r="D466" s="91" t="s">
        <v>3251</v>
      </c>
      <c r="E466" s="91" t="s">
        <v>4053</v>
      </c>
      <c r="F466" s="91" t="s">
        <v>3261</v>
      </c>
      <c r="G466" s="91" t="s">
        <v>528</v>
      </c>
      <c r="H466" s="91" t="s">
        <v>2001</v>
      </c>
      <c r="I466" s="92">
        <v>1</v>
      </c>
      <c r="J466" s="91" t="s">
        <v>376</v>
      </c>
      <c r="K466" s="91" t="s">
        <v>482</v>
      </c>
      <c r="L466" s="91" t="s">
        <v>4205</v>
      </c>
      <c r="M466" s="91" t="s">
        <v>5771</v>
      </c>
      <c r="N466" s="92">
        <v>11000</v>
      </c>
      <c r="O466" s="93"/>
      <c r="P466" s="92">
        <v>334.4</v>
      </c>
      <c r="Q466" s="92">
        <v>315.7</v>
      </c>
      <c r="R466" s="92">
        <v>8775.6</v>
      </c>
      <c r="S466" s="92">
        <v>2224.4</v>
      </c>
      <c r="T466" s="91" t="s">
        <v>5772</v>
      </c>
      <c r="U466" s="91" t="s">
        <v>4206</v>
      </c>
      <c r="V466" s="93"/>
      <c r="X466" s="92">
        <v>300</v>
      </c>
      <c r="Y466" s="92">
        <v>7750.5</v>
      </c>
      <c r="Z466" s="93"/>
      <c r="AA466" s="92">
        <v>50</v>
      </c>
      <c r="AB466" s="92">
        <v>25</v>
      </c>
      <c r="AD466" s="93"/>
      <c r="AF466" s="93"/>
    </row>
    <row r="467" spans="1:32">
      <c r="A467" s="91" t="s">
        <v>2476</v>
      </c>
      <c r="B467" s="91" t="s">
        <v>11</v>
      </c>
      <c r="C467" s="91" t="s">
        <v>2509</v>
      </c>
      <c r="D467" s="91" t="s">
        <v>3251</v>
      </c>
      <c r="E467" s="91" t="s">
        <v>4053</v>
      </c>
      <c r="F467" s="91" t="s">
        <v>3266</v>
      </c>
      <c r="G467" s="91" t="s">
        <v>1028</v>
      </c>
      <c r="H467" s="91" t="s">
        <v>2002</v>
      </c>
      <c r="I467" s="92">
        <v>11</v>
      </c>
      <c r="J467" s="91" t="s">
        <v>127</v>
      </c>
      <c r="K467" s="91" t="s">
        <v>482</v>
      </c>
      <c r="L467" s="91" t="s">
        <v>4207</v>
      </c>
      <c r="M467" s="91" t="s">
        <v>5771</v>
      </c>
      <c r="N467" s="92">
        <v>20000</v>
      </c>
      <c r="O467" s="93"/>
      <c r="P467" s="92">
        <v>608</v>
      </c>
      <c r="Q467" s="92">
        <v>574</v>
      </c>
      <c r="R467" s="92">
        <v>1207</v>
      </c>
      <c r="S467" s="92">
        <v>18793</v>
      </c>
      <c r="T467" s="91" t="s">
        <v>5772</v>
      </c>
      <c r="U467" s="91" t="s">
        <v>4208</v>
      </c>
      <c r="V467" s="93"/>
      <c r="X467" s="93"/>
      <c r="Y467" s="93"/>
      <c r="Z467" s="93"/>
      <c r="AA467" s="93"/>
      <c r="AB467" s="92">
        <v>25</v>
      </c>
      <c r="AD467" s="93"/>
      <c r="AF467" s="93"/>
    </row>
    <row r="468" spans="1:32">
      <c r="A468" s="91" t="s">
        <v>2476</v>
      </c>
      <c r="B468" s="91" t="s">
        <v>11</v>
      </c>
      <c r="C468" s="91" t="s">
        <v>2509</v>
      </c>
      <c r="D468" s="91" t="s">
        <v>3251</v>
      </c>
      <c r="E468" s="91" t="s">
        <v>4053</v>
      </c>
      <c r="F468" s="91" t="s">
        <v>3279</v>
      </c>
      <c r="G468" s="91" t="s">
        <v>476</v>
      </c>
      <c r="H468" s="91" t="s">
        <v>2029</v>
      </c>
      <c r="I468" s="92">
        <v>4489</v>
      </c>
      <c r="J468" s="91" t="s">
        <v>477</v>
      </c>
      <c r="K468" s="91" t="s">
        <v>1031</v>
      </c>
      <c r="L468" s="91" t="s">
        <v>4209</v>
      </c>
      <c r="M468" s="91" t="s">
        <v>5771</v>
      </c>
      <c r="N468" s="92">
        <v>22000</v>
      </c>
      <c r="O468" s="93"/>
      <c r="P468" s="92">
        <v>668.8</v>
      </c>
      <c r="Q468" s="92">
        <v>631.4</v>
      </c>
      <c r="R468" s="92">
        <v>1675.2</v>
      </c>
      <c r="S468" s="92">
        <v>20324.8</v>
      </c>
      <c r="T468" s="91" t="s">
        <v>5772</v>
      </c>
      <c r="U468" s="91" t="s">
        <v>4210</v>
      </c>
      <c r="V468" s="93"/>
      <c r="X468" s="92">
        <v>300</v>
      </c>
      <c r="Y468" s="93"/>
      <c r="Z468" s="93"/>
      <c r="AA468" s="92">
        <v>50</v>
      </c>
      <c r="AB468" s="92">
        <v>25</v>
      </c>
      <c r="AD468" s="93"/>
      <c r="AF468" s="93"/>
    </row>
    <row r="469" spans="1:32">
      <c r="A469" s="91" t="s">
        <v>2476</v>
      </c>
      <c r="B469" s="91" t="s">
        <v>11</v>
      </c>
      <c r="C469" s="91" t="s">
        <v>2509</v>
      </c>
      <c r="D469" s="91" t="s">
        <v>3251</v>
      </c>
      <c r="E469" s="91" t="s">
        <v>4053</v>
      </c>
      <c r="F469" s="91" t="s">
        <v>3288</v>
      </c>
      <c r="G469" s="91" t="s">
        <v>676</v>
      </c>
      <c r="H469" s="91" t="s">
        <v>1253</v>
      </c>
      <c r="I469" s="92">
        <v>635</v>
      </c>
      <c r="J469" s="91" t="s">
        <v>492</v>
      </c>
      <c r="K469" s="91" t="s">
        <v>667</v>
      </c>
      <c r="L469" s="91" t="s">
        <v>4211</v>
      </c>
      <c r="M469" s="91" t="s">
        <v>5771</v>
      </c>
      <c r="N469" s="92">
        <v>26250</v>
      </c>
      <c r="O469" s="93"/>
      <c r="P469" s="92">
        <v>798</v>
      </c>
      <c r="Q469" s="92">
        <v>753.38</v>
      </c>
      <c r="R469" s="92">
        <v>1626.38</v>
      </c>
      <c r="S469" s="92">
        <v>24623.62</v>
      </c>
      <c r="T469" s="91" t="s">
        <v>5772</v>
      </c>
      <c r="U469" s="91" t="s">
        <v>4212</v>
      </c>
      <c r="V469" s="93"/>
      <c r="X469" s="93"/>
      <c r="Y469" s="93"/>
      <c r="Z469" s="93"/>
      <c r="AA469" s="92">
        <v>50</v>
      </c>
      <c r="AB469" s="92">
        <v>25</v>
      </c>
      <c r="AD469" s="93"/>
      <c r="AF469" s="93"/>
    </row>
    <row r="470" spans="1:32">
      <c r="A470" s="91" t="s">
        <v>2476</v>
      </c>
      <c r="B470" s="91" t="s">
        <v>11</v>
      </c>
      <c r="C470" s="91" t="s">
        <v>2509</v>
      </c>
      <c r="D470" s="91" t="s">
        <v>3251</v>
      </c>
      <c r="E470" s="91" t="s">
        <v>4053</v>
      </c>
      <c r="F470" s="91" t="s">
        <v>3258</v>
      </c>
      <c r="G470" s="91" t="s">
        <v>677</v>
      </c>
      <c r="H470" s="91" t="s">
        <v>1254</v>
      </c>
      <c r="I470" s="92">
        <v>782</v>
      </c>
      <c r="J470" s="91" t="s">
        <v>1036</v>
      </c>
      <c r="K470" s="91" t="s">
        <v>667</v>
      </c>
      <c r="L470" s="91" t="s">
        <v>4213</v>
      </c>
      <c r="M470" s="91" t="s">
        <v>5771</v>
      </c>
      <c r="N470" s="92">
        <v>25391.65</v>
      </c>
      <c r="O470" s="93"/>
      <c r="P470" s="92">
        <v>771.91</v>
      </c>
      <c r="Q470" s="92">
        <v>728.74</v>
      </c>
      <c r="R470" s="92">
        <v>1575.65</v>
      </c>
      <c r="S470" s="92">
        <v>23816</v>
      </c>
      <c r="T470" s="91" t="s">
        <v>5772</v>
      </c>
      <c r="U470" s="91" t="s">
        <v>4214</v>
      </c>
      <c r="V470" s="93"/>
      <c r="X470" s="93"/>
      <c r="Y470" s="93"/>
      <c r="Z470" s="93"/>
      <c r="AA470" s="92">
        <v>50</v>
      </c>
      <c r="AB470" s="92">
        <v>25</v>
      </c>
      <c r="AD470" s="93"/>
      <c r="AF470" s="93"/>
    </row>
    <row r="471" spans="1:32">
      <c r="A471" s="91" t="s">
        <v>2476</v>
      </c>
      <c r="B471" s="91" t="s">
        <v>11</v>
      </c>
      <c r="C471" s="91" t="s">
        <v>2509</v>
      </c>
      <c r="D471" s="91" t="s">
        <v>3251</v>
      </c>
      <c r="E471" s="91" t="s">
        <v>4053</v>
      </c>
      <c r="F471" s="91" t="s">
        <v>3266</v>
      </c>
      <c r="G471" s="91" t="s">
        <v>1029</v>
      </c>
      <c r="H471" s="91" t="s">
        <v>2003</v>
      </c>
      <c r="I471" s="92">
        <v>455</v>
      </c>
      <c r="J471" s="91" t="s">
        <v>206</v>
      </c>
      <c r="K471" s="91" t="s">
        <v>482</v>
      </c>
      <c r="L471" s="91" t="s">
        <v>4215</v>
      </c>
      <c r="M471" s="91" t="s">
        <v>5771</v>
      </c>
      <c r="N471" s="92">
        <v>20000</v>
      </c>
      <c r="O471" s="93"/>
      <c r="P471" s="92">
        <v>608</v>
      </c>
      <c r="Q471" s="92">
        <v>574</v>
      </c>
      <c r="R471" s="92">
        <v>1207</v>
      </c>
      <c r="S471" s="92">
        <v>18793</v>
      </c>
      <c r="T471" s="91" t="s">
        <v>5772</v>
      </c>
      <c r="U471" s="91" t="s">
        <v>4216</v>
      </c>
      <c r="V471" s="93"/>
      <c r="X471" s="93"/>
      <c r="Y471" s="93"/>
      <c r="Z471" s="93"/>
      <c r="AA471" s="93"/>
      <c r="AB471" s="92">
        <v>25</v>
      </c>
      <c r="AD471" s="93"/>
      <c r="AF471" s="93"/>
    </row>
    <row r="472" spans="1:32">
      <c r="A472" s="91" t="s">
        <v>2476</v>
      </c>
      <c r="B472" s="91" t="s">
        <v>11</v>
      </c>
      <c r="C472" s="91" t="s">
        <v>2509</v>
      </c>
      <c r="D472" s="91" t="s">
        <v>3251</v>
      </c>
      <c r="E472" s="91" t="s">
        <v>4053</v>
      </c>
      <c r="F472" s="91" t="s">
        <v>3315</v>
      </c>
      <c r="G472" s="91" t="s">
        <v>529</v>
      </c>
      <c r="H472" s="91" t="s">
        <v>2030</v>
      </c>
      <c r="I472" s="92">
        <v>734</v>
      </c>
      <c r="J472" s="91" t="s">
        <v>915</v>
      </c>
      <c r="K472" s="91" t="s">
        <v>241</v>
      </c>
      <c r="L472" s="91" t="s">
        <v>4217</v>
      </c>
      <c r="M472" s="91" t="s">
        <v>5771</v>
      </c>
      <c r="N472" s="92">
        <v>115000</v>
      </c>
      <c r="O472" s="92">
        <v>15633.74</v>
      </c>
      <c r="P472" s="92">
        <v>3496</v>
      </c>
      <c r="Q472" s="92">
        <v>3300.5</v>
      </c>
      <c r="R472" s="92">
        <v>22955.24</v>
      </c>
      <c r="S472" s="92">
        <v>92044.76</v>
      </c>
      <c r="T472" s="91" t="s">
        <v>5772</v>
      </c>
      <c r="U472" s="91" t="s">
        <v>4218</v>
      </c>
      <c r="V472" s="93"/>
      <c r="X472" s="92">
        <v>500</v>
      </c>
      <c r="Y472" s="93"/>
      <c r="Z472" s="93"/>
      <c r="AA472" s="93"/>
      <c r="AB472" s="92">
        <v>25</v>
      </c>
      <c r="AD472" s="93"/>
      <c r="AF472" s="93"/>
    </row>
    <row r="473" spans="1:32">
      <c r="A473" s="91" t="s">
        <v>2476</v>
      </c>
      <c r="B473" s="91" t="s">
        <v>11</v>
      </c>
      <c r="C473" s="91" t="s">
        <v>2509</v>
      </c>
      <c r="D473" s="91" t="s">
        <v>3251</v>
      </c>
      <c r="E473" s="91" t="s">
        <v>4053</v>
      </c>
      <c r="F473" s="91" t="s">
        <v>3261</v>
      </c>
      <c r="G473" s="91" t="s">
        <v>530</v>
      </c>
      <c r="H473" s="91" t="s">
        <v>2005</v>
      </c>
      <c r="I473" s="92">
        <v>11</v>
      </c>
      <c r="J473" s="91" t="s">
        <v>127</v>
      </c>
      <c r="K473" s="91" t="s">
        <v>482</v>
      </c>
      <c r="L473" s="91" t="s">
        <v>4219</v>
      </c>
      <c r="M473" s="91" t="s">
        <v>5771</v>
      </c>
      <c r="N473" s="92">
        <v>25000</v>
      </c>
      <c r="O473" s="93"/>
      <c r="P473" s="92">
        <v>760</v>
      </c>
      <c r="Q473" s="92">
        <v>717.5</v>
      </c>
      <c r="R473" s="92">
        <v>9656.6</v>
      </c>
      <c r="S473" s="92">
        <v>15343.4</v>
      </c>
      <c r="T473" s="91" t="s">
        <v>5772</v>
      </c>
      <c r="U473" s="91" t="s">
        <v>4220</v>
      </c>
      <c r="V473" s="93"/>
      <c r="X473" s="93"/>
      <c r="Y473" s="92">
        <v>8154.1</v>
      </c>
      <c r="Z473" s="93"/>
      <c r="AA473" s="93"/>
      <c r="AB473" s="92">
        <v>25</v>
      </c>
      <c r="AD473" s="93"/>
      <c r="AF473" s="93"/>
    </row>
    <row r="474" spans="1:32">
      <c r="A474" s="91" t="s">
        <v>2476</v>
      </c>
      <c r="B474" s="91" t="s">
        <v>11</v>
      </c>
      <c r="C474" s="91" t="s">
        <v>2509</v>
      </c>
      <c r="D474" s="91" t="s">
        <v>3251</v>
      </c>
      <c r="E474" s="91" t="s">
        <v>4053</v>
      </c>
      <c r="F474" s="91" t="s">
        <v>3266</v>
      </c>
      <c r="G474" s="91" t="s">
        <v>1365</v>
      </c>
      <c r="H474" s="91" t="s">
        <v>2006</v>
      </c>
      <c r="I474" s="92">
        <v>20</v>
      </c>
      <c r="J474" s="91" t="s">
        <v>27</v>
      </c>
      <c r="K474" s="91" t="s">
        <v>482</v>
      </c>
      <c r="L474" s="91" t="s">
        <v>4221</v>
      </c>
      <c r="M474" s="91" t="s">
        <v>5771</v>
      </c>
      <c r="N474" s="92">
        <v>20000</v>
      </c>
      <c r="O474" s="93"/>
      <c r="P474" s="92">
        <v>608</v>
      </c>
      <c r="Q474" s="92">
        <v>574</v>
      </c>
      <c r="R474" s="92">
        <v>1207</v>
      </c>
      <c r="S474" s="92">
        <v>18793</v>
      </c>
      <c r="T474" s="91" t="s">
        <v>5772</v>
      </c>
      <c r="U474" s="91" t="s">
        <v>4222</v>
      </c>
      <c r="V474" s="93"/>
      <c r="X474" s="93"/>
      <c r="Y474" s="93"/>
      <c r="Z474" s="93"/>
      <c r="AA474" s="93"/>
      <c r="AB474" s="92">
        <v>25</v>
      </c>
      <c r="AD474" s="93"/>
      <c r="AF474" s="93"/>
    </row>
    <row r="475" spans="1:32">
      <c r="A475" s="91" t="s">
        <v>2476</v>
      </c>
      <c r="B475" s="91" t="s">
        <v>11</v>
      </c>
      <c r="C475" s="91" t="s">
        <v>2509</v>
      </c>
      <c r="D475" s="91" t="s">
        <v>3251</v>
      </c>
      <c r="E475" s="91" t="s">
        <v>4053</v>
      </c>
      <c r="F475" s="91" t="s">
        <v>3261</v>
      </c>
      <c r="G475" s="91" t="s">
        <v>4223</v>
      </c>
      <c r="H475" s="91" t="s">
        <v>2007</v>
      </c>
      <c r="I475" s="92">
        <v>58</v>
      </c>
      <c r="J475" s="91" t="s">
        <v>32</v>
      </c>
      <c r="K475" s="91" t="s">
        <v>482</v>
      </c>
      <c r="L475" s="91" t="s">
        <v>4224</v>
      </c>
      <c r="M475" s="91" t="s">
        <v>5771</v>
      </c>
      <c r="N475" s="92">
        <v>90000</v>
      </c>
      <c r="O475" s="92">
        <v>3070.74</v>
      </c>
      <c r="P475" s="92">
        <v>2736</v>
      </c>
      <c r="Q475" s="92">
        <v>2583</v>
      </c>
      <c r="R475" s="92">
        <v>8414.74</v>
      </c>
      <c r="S475" s="92">
        <v>81585.259999999995</v>
      </c>
      <c r="T475" s="91" t="s">
        <v>5772</v>
      </c>
      <c r="U475" s="91" t="s">
        <v>4225</v>
      </c>
      <c r="V475" s="93"/>
      <c r="X475" s="93"/>
      <c r="Y475" s="93"/>
      <c r="Z475" s="93"/>
      <c r="AA475" s="93"/>
      <c r="AB475" s="92">
        <v>25</v>
      </c>
      <c r="AD475" s="93"/>
      <c r="AF475" s="93"/>
    </row>
    <row r="476" spans="1:32">
      <c r="A476" s="91" t="s">
        <v>2476</v>
      </c>
      <c r="B476" s="91" t="s">
        <v>11</v>
      </c>
      <c r="C476" s="91" t="s">
        <v>2509</v>
      </c>
      <c r="D476" s="91" t="s">
        <v>3251</v>
      </c>
      <c r="E476" s="91" t="s">
        <v>4053</v>
      </c>
      <c r="F476" s="91" t="s">
        <v>3288</v>
      </c>
      <c r="G476" s="91" t="s">
        <v>678</v>
      </c>
      <c r="H476" s="91" t="s">
        <v>2008</v>
      </c>
      <c r="I476" s="92">
        <v>5</v>
      </c>
      <c r="J476" s="91" t="s">
        <v>154</v>
      </c>
      <c r="K476" s="91" t="s">
        <v>667</v>
      </c>
      <c r="L476" s="91" t="s">
        <v>4226</v>
      </c>
      <c r="M476" s="91" t="s">
        <v>5771</v>
      </c>
      <c r="N476" s="92">
        <v>13110.38</v>
      </c>
      <c r="O476" s="93"/>
      <c r="P476" s="92">
        <v>398.56</v>
      </c>
      <c r="Q476" s="92">
        <v>376.27</v>
      </c>
      <c r="R476" s="92">
        <v>1749.83</v>
      </c>
      <c r="S476" s="92">
        <v>11360.55</v>
      </c>
      <c r="T476" s="91" t="s">
        <v>5772</v>
      </c>
      <c r="U476" s="91" t="s">
        <v>4227</v>
      </c>
      <c r="V476" s="93"/>
      <c r="X476" s="92">
        <v>900</v>
      </c>
      <c r="Y476" s="93"/>
      <c r="Z476" s="93"/>
      <c r="AA476" s="92">
        <v>50</v>
      </c>
      <c r="AB476" s="92">
        <v>25</v>
      </c>
      <c r="AD476" s="93"/>
      <c r="AF476" s="93"/>
    </row>
    <row r="477" spans="1:32">
      <c r="A477" s="91" t="s">
        <v>2476</v>
      </c>
      <c r="B477" s="91" t="s">
        <v>11</v>
      </c>
      <c r="C477" s="91" t="s">
        <v>2509</v>
      </c>
      <c r="D477" s="91" t="s">
        <v>3251</v>
      </c>
      <c r="E477" s="91" t="s">
        <v>4053</v>
      </c>
      <c r="F477" s="91" t="s">
        <v>3288</v>
      </c>
      <c r="G477" s="91" t="s">
        <v>478</v>
      </c>
      <c r="H477" s="91" t="s">
        <v>2031</v>
      </c>
      <c r="I477" s="92">
        <v>264</v>
      </c>
      <c r="J477" s="91" t="s">
        <v>479</v>
      </c>
      <c r="K477" s="91" t="s">
        <v>1031</v>
      </c>
      <c r="L477" s="91" t="s">
        <v>4228</v>
      </c>
      <c r="M477" s="91" t="s">
        <v>5771</v>
      </c>
      <c r="N477" s="92">
        <v>31500</v>
      </c>
      <c r="O477" s="93"/>
      <c r="P477" s="92">
        <v>957.6</v>
      </c>
      <c r="Q477" s="92">
        <v>904.05</v>
      </c>
      <c r="R477" s="92">
        <v>3464.1</v>
      </c>
      <c r="S477" s="92">
        <v>28035.9</v>
      </c>
      <c r="T477" s="91" t="s">
        <v>5772</v>
      </c>
      <c r="U477" s="91" t="s">
        <v>4229</v>
      </c>
      <c r="V477" s="93"/>
      <c r="X477" s="93"/>
      <c r="Y477" s="93"/>
      <c r="Z477" s="93"/>
      <c r="AA477" s="93"/>
      <c r="AB477" s="92">
        <v>25</v>
      </c>
      <c r="AD477" s="93"/>
      <c r="AF477" s="105">
        <v>1577.45</v>
      </c>
    </row>
    <row r="478" spans="1:32">
      <c r="A478" s="91" t="s">
        <v>2476</v>
      </c>
      <c r="B478" s="91" t="s">
        <v>11</v>
      </c>
      <c r="C478" s="91" t="s">
        <v>2509</v>
      </c>
      <c r="D478" s="91" t="s">
        <v>3251</v>
      </c>
      <c r="E478" s="91" t="s">
        <v>4053</v>
      </c>
      <c r="F478" s="91" t="s">
        <v>3273</v>
      </c>
      <c r="G478" s="91" t="s">
        <v>469</v>
      </c>
      <c r="H478" s="91" t="s">
        <v>1259</v>
      </c>
      <c r="I478" s="92">
        <v>622</v>
      </c>
      <c r="J478" s="91" t="s">
        <v>470</v>
      </c>
      <c r="K478" s="91" t="s">
        <v>482</v>
      </c>
      <c r="L478" s="91" t="s">
        <v>4230</v>
      </c>
      <c r="M478" s="91" t="s">
        <v>5771</v>
      </c>
      <c r="N478" s="92">
        <v>60000</v>
      </c>
      <c r="O478" s="93"/>
      <c r="P478" s="92">
        <v>1824</v>
      </c>
      <c r="Q478" s="92">
        <v>1722</v>
      </c>
      <c r="R478" s="92">
        <v>25272.23</v>
      </c>
      <c r="S478" s="92">
        <v>34727.769999999997</v>
      </c>
      <c r="T478" s="91" t="s">
        <v>5772</v>
      </c>
      <c r="U478" s="91" t="s">
        <v>4231</v>
      </c>
      <c r="V478" s="93"/>
      <c r="X478" s="92">
        <v>300</v>
      </c>
      <c r="Y478" s="92">
        <v>19823.78</v>
      </c>
      <c r="Z478" s="93"/>
      <c r="AA478" s="93"/>
      <c r="AB478" s="92">
        <v>25</v>
      </c>
      <c r="AD478" s="93"/>
      <c r="AF478" s="105">
        <v>1577.45</v>
      </c>
    </row>
    <row r="479" spans="1:32">
      <c r="A479" s="91" t="s">
        <v>2476</v>
      </c>
      <c r="B479" s="91" t="s">
        <v>11</v>
      </c>
      <c r="C479" s="91" t="s">
        <v>2509</v>
      </c>
      <c r="D479" s="91" t="s">
        <v>3251</v>
      </c>
      <c r="E479" s="91" t="s">
        <v>4053</v>
      </c>
      <c r="F479" s="91" t="s">
        <v>3288</v>
      </c>
      <c r="G479" s="91" t="s">
        <v>679</v>
      </c>
      <c r="H479" s="91" t="s">
        <v>1260</v>
      </c>
      <c r="I479" s="92">
        <v>1099</v>
      </c>
      <c r="J479" s="91" t="s">
        <v>680</v>
      </c>
      <c r="K479" s="91" t="s">
        <v>667</v>
      </c>
      <c r="L479" s="91" t="s">
        <v>4232</v>
      </c>
      <c r="M479" s="91" t="s">
        <v>5771</v>
      </c>
      <c r="N479" s="92">
        <v>50000</v>
      </c>
      <c r="O479" s="93"/>
      <c r="P479" s="92">
        <v>1520</v>
      </c>
      <c r="Q479" s="92">
        <v>1435</v>
      </c>
      <c r="R479" s="92">
        <v>4576</v>
      </c>
      <c r="S479" s="92">
        <v>45424</v>
      </c>
      <c r="T479" s="91" t="s">
        <v>5772</v>
      </c>
      <c r="U479" s="91" t="s">
        <v>4233</v>
      </c>
      <c r="V479" s="93"/>
      <c r="X479" s="93"/>
      <c r="Y479" s="92">
        <v>1546</v>
      </c>
      <c r="Z479" s="93"/>
      <c r="AA479" s="92">
        <v>50</v>
      </c>
      <c r="AB479" s="92">
        <v>25</v>
      </c>
      <c r="AD479" s="93"/>
      <c r="AF479" s="93"/>
    </row>
    <row r="480" spans="1:32">
      <c r="A480" s="91" t="s">
        <v>2476</v>
      </c>
      <c r="B480" s="91" t="s">
        <v>11</v>
      </c>
      <c r="C480" s="91" t="s">
        <v>2509</v>
      </c>
      <c r="D480" s="91" t="s">
        <v>3251</v>
      </c>
      <c r="E480" s="91" t="s">
        <v>4053</v>
      </c>
      <c r="F480" s="91" t="s">
        <v>3258</v>
      </c>
      <c r="G480" s="91" t="s">
        <v>531</v>
      </c>
      <c r="H480" s="91" t="s">
        <v>2009</v>
      </c>
      <c r="I480" s="92">
        <v>550</v>
      </c>
      <c r="J480" s="91" t="s">
        <v>506</v>
      </c>
      <c r="K480" s="91" t="s">
        <v>482</v>
      </c>
      <c r="L480" s="91" t="s">
        <v>4234</v>
      </c>
      <c r="M480" s="91" t="s">
        <v>5771</v>
      </c>
      <c r="N480" s="92">
        <v>12650</v>
      </c>
      <c r="O480" s="93"/>
      <c r="P480" s="92">
        <v>384.56</v>
      </c>
      <c r="Q480" s="92">
        <v>363.06</v>
      </c>
      <c r="R480" s="92">
        <v>1318.62</v>
      </c>
      <c r="S480" s="92">
        <v>11331.38</v>
      </c>
      <c r="T480" s="91" t="s">
        <v>5772</v>
      </c>
      <c r="U480" s="91" t="s">
        <v>4235</v>
      </c>
      <c r="V480" s="93"/>
      <c r="X480" s="93"/>
      <c r="Y480" s="92">
        <v>546</v>
      </c>
      <c r="Z480" s="93"/>
      <c r="AA480" s="93"/>
      <c r="AB480" s="92">
        <v>25</v>
      </c>
      <c r="AD480" s="93"/>
      <c r="AF480" s="93"/>
    </row>
    <row r="481" spans="1:32">
      <c r="A481" s="91" t="s">
        <v>2476</v>
      </c>
      <c r="B481" s="91" t="s">
        <v>11</v>
      </c>
      <c r="C481" s="91" t="s">
        <v>2509</v>
      </c>
      <c r="D481" s="91" t="s">
        <v>3251</v>
      </c>
      <c r="E481" s="91" t="s">
        <v>4053</v>
      </c>
      <c r="F481" s="91" t="s">
        <v>3288</v>
      </c>
      <c r="G481" s="91" t="s">
        <v>532</v>
      </c>
      <c r="H481" s="91" t="s">
        <v>1261</v>
      </c>
      <c r="I481" s="92">
        <v>396</v>
      </c>
      <c r="J481" s="91" t="s">
        <v>533</v>
      </c>
      <c r="K481" s="91" t="s">
        <v>482</v>
      </c>
      <c r="L481" s="91" t="s">
        <v>4236</v>
      </c>
      <c r="M481" s="91" t="s">
        <v>5771</v>
      </c>
      <c r="N481" s="92">
        <v>24719.919999999998</v>
      </c>
      <c r="O481" s="93"/>
      <c r="P481" s="92">
        <v>751.49</v>
      </c>
      <c r="Q481" s="92">
        <v>709.46</v>
      </c>
      <c r="R481" s="92">
        <v>3113.4</v>
      </c>
      <c r="S481" s="92">
        <v>21606.52</v>
      </c>
      <c r="T481" s="91" t="s">
        <v>5772</v>
      </c>
      <c r="U481" s="91" t="s">
        <v>4237</v>
      </c>
      <c r="V481" s="93"/>
      <c r="X481" s="93"/>
      <c r="Y481" s="93"/>
      <c r="Z481" s="93"/>
      <c r="AA481" s="92">
        <v>50</v>
      </c>
      <c r="AB481" s="92">
        <v>25</v>
      </c>
      <c r="AD481" s="93"/>
      <c r="AF481" s="105">
        <v>1577.45</v>
      </c>
    </row>
    <row r="482" spans="1:32">
      <c r="A482" s="91" t="s">
        <v>2476</v>
      </c>
      <c r="B482" s="91" t="s">
        <v>11</v>
      </c>
      <c r="C482" s="91" t="s">
        <v>2509</v>
      </c>
      <c r="D482" s="91" t="s">
        <v>3251</v>
      </c>
      <c r="E482" s="91" t="s">
        <v>4053</v>
      </c>
      <c r="F482" s="91" t="s">
        <v>3258</v>
      </c>
      <c r="G482" s="91" t="s">
        <v>681</v>
      </c>
      <c r="H482" s="91" t="s">
        <v>1263</v>
      </c>
      <c r="I482" s="92">
        <v>901</v>
      </c>
      <c r="J482" s="91" t="s">
        <v>10</v>
      </c>
      <c r="K482" s="91" t="s">
        <v>667</v>
      </c>
      <c r="L482" s="91" t="s">
        <v>4238</v>
      </c>
      <c r="M482" s="91" t="s">
        <v>5771</v>
      </c>
      <c r="N482" s="92">
        <v>12350.36</v>
      </c>
      <c r="O482" s="93"/>
      <c r="P482" s="92">
        <v>375.45</v>
      </c>
      <c r="Q482" s="92">
        <v>354.46</v>
      </c>
      <c r="R482" s="92">
        <v>2382.36</v>
      </c>
      <c r="S482" s="92">
        <v>9968</v>
      </c>
      <c r="T482" s="91" t="s">
        <v>5772</v>
      </c>
      <c r="U482" s="91" t="s">
        <v>4239</v>
      </c>
      <c r="V482" s="93"/>
      <c r="X482" s="93"/>
      <c r="Y482" s="93"/>
      <c r="Z482" s="93"/>
      <c r="AA482" s="92">
        <v>50</v>
      </c>
      <c r="AB482" s="92">
        <v>25</v>
      </c>
      <c r="AD482" s="93"/>
      <c r="AF482" s="105">
        <v>1577.45</v>
      </c>
    </row>
    <row r="483" spans="1:32">
      <c r="A483" s="91" t="s">
        <v>2476</v>
      </c>
      <c r="B483" s="91" t="s">
        <v>11</v>
      </c>
      <c r="C483" s="91" t="s">
        <v>2509</v>
      </c>
      <c r="D483" s="91" t="s">
        <v>3251</v>
      </c>
      <c r="E483" s="91" t="s">
        <v>4053</v>
      </c>
      <c r="F483" s="91" t="s">
        <v>3261</v>
      </c>
      <c r="G483" s="91" t="s">
        <v>534</v>
      </c>
      <c r="H483" s="91" t="s">
        <v>2010</v>
      </c>
      <c r="I483" s="92">
        <v>31</v>
      </c>
      <c r="J483" s="91" t="s">
        <v>235</v>
      </c>
      <c r="K483" s="91" t="s">
        <v>482</v>
      </c>
      <c r="L483" s="91" t="s">
        <v>4240</v>
      </c>
      <c r="M483" s="91" t="s">
        <v>5771</v>
      </c>
      <c r="N483" s="92">
        <v>31500</v>
      </c>
      <c r="O483" s="93"/>
      <c r="P483" s="92">
        <v>957.6</v>
      </c>
      <c r="Q483" s="92">
        <v>904.05</v>
      </c>
      <c r="R483" s="92">
        <v>3227.65</v>
      </c>
      <c r="S483" s="92">
        <v>28272.35</v>
      </c>
      <c r="T483" s="91" t="s">
        <v>5772</v>
      </c>
      <c r="U483" s="91" t="s">
        <v>4241</v>
      </c>
      <c r="V483" s="93"/>
      <c r="X483" s="92">
        <v>300</v>
      </c>
      <c r="Y483" s="92">
        <v>991</v>
      </c>
      <c r="Z483" s="93"/>
      <c r="AA483" s="92">
        <v>50</v>
      </c>
      <c r="AB483" s="92">
        <v>25</v>
      </c>
      <c r="AD483" s="93"/>
      <c r="AF483" s="93"/>
    </row>
    <row r="484" spans="1:32">
      <c r="A484" s="91" t="s">
        <v>2476</v>
      </c>
      <c r="B484" s="91" t="s">
        <v>11</v>
      </c>
      <c r="C484" s="91" t="s">
        <v>2509</v>
      </c>
      <c r="D484" s="91" t="s">
        <v>3251</v>
      </c>
      <c r="E484" s="91" t="s">
        <v>4053</v>
      </c>
      <c r="F484" s="91" t="s">
        <v>3273</v>
      </c>
      <c r="G484" s="91" t="s">
        <v>535</v>
      </c>
      <c r="H484" s="91" t="s">
        <v>2011</v>
      </c>
      <c r="I484" s="92">
        <v>151</v>
      </c>
      <c r="J484" s="91" t="s">
        <v>95</v>
      </c>
      <c r="K484" s="91" t="s">
        <v>482</v>
      </c>
      <c r="L484" s="91" t="s">
        <v>4242</v>
      </c>
      <c r="M484" s="91" t="s">
        <v>5771</v>
      </c>
      <c r="N484" s="92">
        <v>30000</v>
      </c>
      <c r="O484" s="93"/>
      <c r="P484" s="92">
        <v>912</v>
      </c>
      <c r="Q484" s="92">
        <v>861</v>
      </c>
      <c r="R484" s="92">
        <v>2844</v>
      </c>
      <c r="S484" s="92">
        <v>27156</v>
      </c>
      <c r="T484" s="91" t="s">
        <v>5772</v>
      </c>
      <c r="U484" s="91" t="s">
        <v>4243</v>
      </c>
      <c r="V484" s="93"/>
      <c r="X484" s="93"/>
      <c r="Y484" s="92">
        <v>1046</v>
      </c>
      <c r="Z484" s="93"/>
      <c r="AA484" s="93"/>
      <c r="AB484" s="92">
        <v>25</v>
      </c>
      <c r="AD484" s="93"/>
      <c r="AF484" s="93"/>
    </row>
    <row r="485" spans="1:32">
      <c r="A485" s="91" t="s">
        <v>2476</v>
      </c>
      <c r="B485" s="91" t="s">
        <v>11</v>
      </c>
      <c r="C485" s="91" t="s">
        <v>2509</v>
      </c>
      <c r="D485" s="91" t="s">
        <v>3251</v>
      </c>
      <c r="E485" s="91" t="s">
        <v>4053</v>
      </c>
      <c r="F485" s="91" t="s">
        <v>3266</v>
      </c>
      <c r="G485" s="91" t="s">
        <v>1527</v>
      </c>
      <c r="H485" s="91" t="s">
        <v>2012</v>
      </c>
      <c r="I485" s="92">
        <v>295</v>
      </c>
      <c r="J485" s="91" t="s">
        <v>378</v>
      </c>
      <c r="K485" s="91" t="s">
        <v>482</v>
      </c>
      <c r="L485" s="91" t="s">
        <v>4244</v>
      </c>
      <c r="M485" s="91" t="s">
        <v>5771</v>
      </c>
      <c r="N485" s="92">
        <v>26250</v>
      </c>
      <c r="O485" s="93"/>
      <c r="P485" s="92">
        <v>798</v>
      </c>
      <c r="Q485" s="92">
        <v>753.38</v>
      </c>
      <c r="R485" s="92">
        <v>6422.38</v>
      </c>
      <c r="S485" s="92">
        <v>19827.62</v>
      </c>
      <c r="T485" s="91" t="s">
        <v>5772</v>
      </c>
      <c r="U485" s="91" t="s">
        <v>4245</v>
      </c>
      <c r="V485" s="93"/>
      <c r="X485" s="93"/>
      <c r="Y485" s="92">
        <v>4846</v>
      </c>
      <c r="Z485" s="93"/>
      <c r="AA485" s="93"/>
      <c r="AB485" s="92">
        <v>25</v>
      </c>
      <c r="AD485" s="93"/>
      <c r="AF485" s="93"/>
    </row>
    <row r="486" spans="1:32">
      <c r="A486" s="91" t="s">
        <v>2476</v>
      </c>
      <c r="B486" s="91" t="s">
        <v>11</v>
      </c>
      <c r="C486" s="91" t="s">
        <v>2509</v>
      </c>
      <c r="D486" s="91" t="s">
        <v>3251</v>
      </c>
      <c r="E486" s="91" t="s">
        <v>4053</v>
      </c>
      <c r="F486" s="91" t="s">
        <v>3261</v>
      </c>
      <c r="G486" s="91" t="s">
        <v>480</v>
      </c>
      <c r="H486" s="91" t="s">
        <v>2032</v>
      </c>
      <c r="I486" s="92">
        <v>9</v>
      </c>
      <c r="J486" s="91" t="s">
        <v>8</v>
      </c>
      <c r="K486" s="91" t="s">
        <v>1031</v>
      </c>
      <c r="L486" s="91" t="s">
        <v>4246</v>
      </c>
      <c r="M486" s="91" t="s">
        <v>5771</v>
      </c>
      <c r="N486" s="92">
        <v>16500</v>
      </c>
      <c r="O486" s="93"/>
      <c r="P486" s="92">
        <v>501.6</v>
      </c>
      <c r="Q486" s="92">
        <v>473.55</v>
      </c>
      <c r="R486" s="92">
        <v>7186.79</v>
      </c>
      <c r="S486" s="92">
        <v>9313.2099999999991</v>
      </c>
      <c r="T486" s="91" t="s">
        <v>5772</v>
      </c>
      <c r="U486" s="91" t="s">
        <v>4247</v>
      </c>
      <c r="V486" s="93"/>
      <c r="X486" s="93"/>
      <c r="Y486" s="92">
        <v>6136.64</v>
      </c>
      <c r="Z486" s="93"/>
      <c r="AA486" s="92">
        <v>50</v>
      </c>
      <c r="AB486" s="92">
        <v>25</v>
      </c>
      <c r="AD486" s="93"/>
      <c r="AF486" s="93"/>
    </row>
    <row r="487" spans="1:32">
      <c r="A487" s="91" t="s">
        <v>2476</v>
      </c>
      <c r="B487" s="91" t="s">
        <v>11</v>
      </c>
      <c r="C487" s="91" t="s">
        <v>2509</v>
      </c>
      <c r="D487" s="91" t="s">
        <v>3251</v>
      </c>
      <c r="E487" s="91" t="s">
        <v>4053</v>
      </c>
      <c r="F487" s="91" t="s">
        <v>3266</v>
      </c>
      <c r="G487" s="91" t="s">
        <v>1547</v>
      </c>
      <c r="H487" s="91" t="s">
        <v>2014</v>
      </c>
      <c r="I487" s="92">
        <v>901</v>
      </c>
      <c r="J487" s="91" t="s">
        <v>10</v>
      </c>
      <c r="K487" s="91" t="s">
        <v>482</v>
      </c>
      <c r="L487" s="91" t="s">
        <v>4250</v>
      </c>
      <c r="M487" s="91" t="s">
        <v>5771</v>
      </c>
      <c r="N487" s="92">
        <v>25000</v>
      </c>
      <c r="O487" s="93"/>
      <c r="P487" s="92">
        <v>760</v>
      </c>
      <c r="Q487" s="92">
        <v>717.5</v>
      </c>
      <c r="R487" s="92">
        <v>1502.5</v>
      </c>
      <c r="S487" s="92">
        <v>23497.5</v>
      </c>
      <c r="T487" s="91" t="s">
        <v>5772</v>
      </c>
      <c r="U487" s="91" t="s">
        <v>4251</v>
      </c>
      <c r="V487" s="93"/>
      <c r="X487" s="93"/>
      <c r="Y487" s="93"/>
      <c r="Z487" s="93"/>
      <c r="AA487" s="93"/>
      <c r="AB487" s="92">
        <v>25</v>
      </c>
      <c r="AD487" s="93"/>
      <c r="AF487" s="93"/>
    </row>
    <row r="488" spans="1:32">
      <c r="A488" s="91" t="s">
        <v>2476</v>
      </c>
      <c r="B488" s="91" t="s">
        <v>11</v>
      </c>
      <c r="C488" s="91" t="s">
        <v>2509</v>
      </c>
      <c r="D488" s="91" t="s">
        <v>3251</v>
      </c>
      <c r="E488" s="91" t="s">
        <v>4053</v>
      </c>
      <c r="F488" s="91" t="s">
        <v>3266</v>
      </c>
      <c r="G488" s="91" t="s">
        <v>3194</v>
      </c>
      <c r="H488" s="91" t="s">
        <v>3195</v>
      </c>
      <c r="I488" s="92">
        <v>138</v>
      </c>
      <c r="J488" s="91" t="s">
        <v>355</v>
      </c>
      <c r="K488" s="91" t="s">
        <v>482</v>
      </c>
      <c r="L488" s="91" t="s">
        <v>4252</v>
      </c>
      <c r="M488" s="91" t="s">
        <v>5771</v>
      </c>
      <c r="N488" s="92">
        <v>30000</v>
      </c>
      <c r="O488" s="93"/>
      <c r="P488" s="92">
        <v>912</v>
      </c>
      <c r="Q488" s="92">
        <v>861</v>
      </c>
      <c r="R488" s="92">
        <v>1798</v>
      </c>
      <c r="S488" s="92">
        <v>28202</v>
      </c>
      <c r="T488" s="91" t="s">
        <v>5772</v>
      </c>
      <c r="U488" s="91" t="s">
        <v>4253</v>
      </c>
      <c r="V488" s="93"/>
      <c r="X488" s="93"/>
      <c r="Y488" s="93"/>
      <c r="Z488" s="93"/>
      <c r="AA488" s="93"/>
      <c r="AB488" s="92">
        <v>25</v>
      </c>
      <c r="AD488" s="93"/>
      <c r="AF488" s="93"/>
    </row>
    <row r="489" spans="1:32">
      <c r="A489" s="91" t="s">
        <v>2476</v>
      </c>
      <c r="B489" s="91" t="s">
        <v>11</v>
      </c>
      <c r="C489" s="91" t="s">
        <v>2509</v>
      </c>
      <c r="D489" s="91" t="s">
        <v>3251</v>
      </c>
      <c r="E489" s="91" t="s">
        <v>4053</v>
      </c>
      <c r="F489" s="91" t="s">
        <v>3276</v>
      </c>
      <c r="G489" s="91" t="s">
        <v>455</v>
      </c>
      <c r="H489" s="91" t="s">
        <v>1274</v>
      </c>
      <c r="I489" s="92">
        <v>344</v>
      </c>
      <c r="J489" s="91" t="s">
        <v>456</v>
      </c>
      <c r="K489" s="91" t="s">
        <v>241</v>
      </c>
      <c r="L489" s="91" t="s">
        <v>4254</v>
      </c>
      <c r="M489" s="91" t="s">
        <v>5771</v>
      </c>
      <c r="N489" s="92">
        <v>35000</v>
      </c>
      <c r="O489" s="93"/>
      <c r="P489" s="92">
        <v>1064</v>
      </c>
      <c r="Q489" s="92">
        <v>1004.5</v>
      </c>
      <c r="R489" s="92">
        <v>15589.93</v>
      </c>
      <c r="S489" s="92">
        <v>19410.07</v>
      </c>
      <c r="T489" s="91" t="s">
        <v>5772</v>
      </c>
      <c r="U489" s="91" t="s">
        <v>4255</v>
      </c>
      <c r="V489" s="93"/>
      <c r="X489" s="92">
        <v>300</v>
      </c>
      <c r="Y489" s="92">
        <v>13146.43</v>
      </c>
      <c r="Z489" s="93"/>
      <c r="AA489" s="92">
        <v>50</v>
      </c>
      <c r="AB489" s="92">
        <v>25</v>
      </c>
      <c r="AD489" s="93"/>
      <c r="AF489" s="93"/>
    </row>
    <row r="490" spans="1:32">
      <c r="A490" s="91" t="s">
        <v>2476</v>
      </c>
      <c r="B490" s="91" t="s">
        <v>11</v>
      </c>
      <c r="C490" s="91" t="s">
        <v>2509</v>
      </c>
      <c r="D490" s="91" t="s">
        <v>3251</v>
      </c>
      <c r="E490" s="91" t="s">
        <v>4053</v>
      </c>
      <c r="F490" s="91" t="s">
        <v>3288</v>
      </c>
      <c r="G490" s="91" t="s">
        <v>1640</v>
      </c>
      <c r="H490" s="91" t="s">
        <v>2033</v>
      </c>
      <c r="I490" s="92">
        <v>901</v>
      </c>
      <c r="J490" s="91" t="s">
        <v>10</v>
      </c>
      <c r="K490" s="91" t="s">
        <v>1031</v>
      </c>
      <c r="L490" s="91" t="s">
        <v>4256</v>
      </c>
      <c r="M490" s="91" t="s">
        <v>5771</v>
      </c>
      <c r="N490" s="92">
        <v>30000</v>
      </c>
      <c r="O490" s="93"/>
      <c r="P490" s="92">
        <v>912</v>
      </c>
      <c r="Q490" s="92">
        <v>861</v>
      </c>
      <c r="R490" s="92">
        <v>6844</v>
      </c>
      <c r="S490" s="92">
        <v>23156</v>
      </c>
      <c r="T490" s="91" t="s">
        <v>5772</v>
      </c>
      <c r="U490" s="91" t="s">
        <v>4257</v>
      </c>
      <c r="V490" s="93"/>
      <c r="X490" s="93"/>
      <c r="Y490" s="92">
        <v>5046</v>
      </c>
      <c r="Z490" s="93"/>
      <c r="AA490" s="93"/>
      <c r="AB490" s="92">
        <v>25</v>
      </c>
      <c r="AD490" s="93"/>
      <c r="AF490" s="93"/>
    </row>
    <row r="491" spans="1:32">
      <c r="A491" s="91" t="s">
        <v>2476</v>
      </c>
      <c r="B491" s="91" t="s">
        <v>11</v>
      </c>
      <c r="C491" s="91" t="s">
        <v>2509</v>
      </c>
      <c r="D491" s="91" t="s">
        <v>3251</v>
      </c>
      <c r="E491" s="91" t="s">
        <v>4053</v>
      </c>
      <c r="F491" s="91" t="s">
        <v>3261</v>
      </c>
      <c r="G491" s="91" t="s">
        <v>139</v>
      </c>
      <c r="H491" s="91" t="s">
        <v>1266</v>
      </c>
      <c r="I491" s="92">
        <v>65</v>
      </c>
      <c r="J491" s="91" t="s">
        <v>140</v>
      </c>
      <c r="K491" s="91" t="s">
        <v>482</v>
      </c>
      <c r="L491" s="91" t="s">
        <v>4258</v>
      </c>
      <c r="M491" s="91" t="s">
        <v>5771</v>
      </c>
      <c r="N491" s="92">
        <v>26250</v>
      </c>
      <c r="O491" s="93"/>
      <c r="P491" s="92">
        <v>798</v>
      </c>
      <c r="Q491" s="92">
        <v>753.38</v>
      </c>
      <c r="R491" s="92">
        <v>4884.88</v>
      </c>
      <c r="S491" s="92">
        <v>21365.119999999999</v>
      </c>
      <c r="T491" s="91" t="s">
        <v>5772</v>
      </c>
      <c r="U491" s="91" t="s">
        <v>4259</v>
      </c>
      <c r="V491" s="93"/>
      <c r="X491" s="92">
        <v>900</v>
      </c>
      <c r="Y491" s="92">
        <v>2408.5</v>
      </c>
      <c r="Z491" s="93"/>
      <c r="AA491" s="93"/>
      <c r="AB491" s="92">
        <v>25</v>
      </c>
      <c r="AD491" s="93"/>
      <c r="AF491" s="93"/>
    </row>
    <row r="492" spans="1:32">
      <c r="A492" s="91" t="s">
        <v>2476</v>
      </c>
      <c r="B492" s="91" t="s">
        <v>11</v>
      </c>
      <c r="C492" s="91" t="s">
        <v>2509</v>
      </c>
      <c r="D492" s="91" t="s">
        <v>3251</v>
      </c>
      <c r="E492" s="91" t="s">
        <v>4053</v>
      </c>
      <c r="F492" s="91" t="s">
        <v>3266</v>
      </c>
      <c r="G492" s="91" t="s">
        <v>1030</v>
      </c>
      <c r="H492" s="91" t="s">
        <v>2015</v>
      </c>
      <c r="I492" s="92">
        <v>901</v>
      </c>
      <c r="J492" s="91" t="s">
        <v>10</v>
      </c>
      <c r="K492" s="91" t="s">
        <v>482</v>
      </c>
      <c r="L492" s="91" t="s">
        <v>4260</v>
      </c>
      <c r="M492" s="91" t="s">
        <v>5771</v>
      </c>
      <c r="N492" s="92">
        <v>35000</v>
      </c>
      <c r="O492" s="93"/>
      <c r="P492" s="92">
        <v>1064</v>
      </c>
      <c r="Q492" s="92">
        <v>1004.5</v>
      </c>
      <c r="R492" s="92">
        <v>2093.5</v>
      </c>
      <c r="S492" s="92">
        <v>32906.5</v>
      </c>
      <c r="T492" s="91" t="s">
        <v>5772</v>
      </c>
      <c r="U492" s="91" t="s">
        <v>4261</v>
      </c>
      <c r="V492" s="93"/>
      <c r="X492" s="93"/>
      <c r="Y492" s="93"/>
      <c r="Z492" s="93"/>
      <c r="AA492" s="93"/>
      <c r="AB492" s="92">
        <v>25</v>
      </c>
      <c r="AD492" s="93"/>
      <c r="AF492" s="93"/>
    </row>
    <row r="493" spans="1:32">
      <c r="A493" s="91" t="s">
        <v>2476</v>
      </c>
      <c r="B493" s="91" t="s">
        <v>11</v>
      </c>
      <c r="C493" s="91" t="s">
        <v>2509</v>
      </c>
      <c r="D493" s="91" t="s">
        <v>3251</v>
      </c>
      <c r="E493" s="91" t="s">
        <v>4053</v>
      </c>
      <c r="F493" s="91" t="s">
        <v>3288</v>
      </c>
      <c r="G493" s="91" t="s">
        <v>684</v>
      </c>
      <c r="H493" s="91" t="s">
        <v>2016</v>
      </c>
      <c r="I493" s="92">
        <v>207</v>
      </c>
      <c r="J493" s="91" t="s">
        <v>263</v>
      </c>
      <c r="K493" s="91" t="s">
        <v>667</v>
      </c>
      <c r="L493" s="91" t="s">
        <v>4262</v>
      </c>
      <c r="M493" s="91" t="s">
        <v>5771</v>
      </c>
      <c r="N493" s="92">
        <v>35000</v>
      </c>
      <c r="O493" s="93"/>
      <c r="P493" s="92">
        <v>1064</v>
      </c>
      <c r="Q493" s="92">
        <v>1004.5</v>
      </c>
      <c r="R493" s="92">
        <v>2143.5</v>
      </c>
      <c r="S493" s="92">
        <v>32856.5</v>
      </c>
      <c r="T493" s="91" t="s">
        <v>5772</v>
      </c>
      <c r="U493" s="91" t="s">
        <v>4263</v>
      </c>
      <c r="V493" s="93"/>
      <c r="X493" s="93"/>
      <c r="Y493" s="93"/>
      <c r="Z493" s="93"/>
      <c r="AA493" s="92">
        <v>50</v>
      </c>
      <c r="AB493" s="92">
        <v>25</v>
      </c>
      <c r="AD493" s="93"/>
      <c r="AF493" s="93"/>
    </row>
    <row r="494" spans="1:32">
      <c r="A494" s="91" t="s">
        <v>2476</v>
      </c>
      <c r="B494" s="91" t="s">
        <v>11</v>
      </c>
      <c r="C494" s="91" t="s">
        <v>2509</v>
      </c>
      <c r="D494" s="91" t="s">
        <v>3251</v>
      </c>
      <c r="E494" s="91" t="s">
        <v>4053</v>
      </c>
      <c r="F494" s="91" t="s">
        <v>3266</v>
      </c>
      <c r="G494" s="91" t="s">
        <v>1502</v>
      </c>
      <c r="H494" s="91" t="s">
        <v>2017</v>
      </c>
      <c r="I494" s="92">
        <v>901</v>
      </c>
      <c r="J494" s="91" t="s">
        <v>10</v>
      </c>
      <c r="K494" s="91" t="s">
        <v>482</v>
      </c>
      <c r="L494" s="91" t="s">
        <v>4264</v>
      </c>
      <c r="M494" s="91" t="s">
        <v>5771</v>
      </c>
      <c r="N494" s="92">
        <v>26250</v>
      </c>
      <c r="O494" s="93"/>
      <c r="P494" s="92">
        <v>798</v>
      </c>
      <c r="Q494" s="92">
        <v>753.38</v>
      </c>
      <c r="R494" s="92">
        <v>2622.38</v>
      </c>
      <c r="S494" s="92">
        <v>23627.62</v>
      </c>
      <c r="T494" s="91" t="s">
        <v>5772</v>
      </c>
      <c r="U494" s="91" t="s">
        <v>4265</v>
      </c>
      <c r="V494" s="93"/>
      <c r="X494" s="93"/>
      <c r="Y494" s="92">
        <v>1046</v>
      </c>
      <c r="Z494" s="93"/>
      <c r="AA494" s="93"/>
      <c r="AB494" s="92">
        <v>25</v>
      </c>
      <c r="AD494" s="93"/>
      <c r="AF494" s="93"/>
    </row>
    <row r="495" spans="1:32">
      <c r="A495" s="91" t="s">
        <v>2476</v>
      </c>
      <c r="B495" s="91" t="s">
        <v>11</v>
      </c>
      <c r="C495" s="91" t="s">
        <v>2509</v>
      </c>
      <c r="D495" s="91" t="s">
        <v>3251</v>
      </c>
      <c r="E495" s="91" t="s">
        <v>4053</v>
      </c>
      <c r="F495" s="91" t="s">
        <v>3288</v>
      </c>
      <c r="G495" s="91" t="s">
        <v>536</v>
      </c>
      <c r="H495" s="91" t="s">
        <v>2018</v>
      </c>
      <c r="I495" s="92">
        <v>9</v>
      </c>
      <c r="J495" s="91" t="s">
        <v>8</v>
      </c>
      <c r="K495" s="91" t="s">
        <v>482</v>
      </c>
      <c r="L495" s="91" t="s">
        <v>4266</v>
      </c>
      <c r="M495" s="91" t="s">
        <v>5771</v>
      </c>
      <c r="N495" s="92">
        <v>11000</v>
      </c>
      <c r="O495" s="93"/>
      <c r="P495" s="92">
        <v>334.4</v>
      </c>
      <c r="Q495" s="92">
        <v>315.7</v>
      </c>
      <c r="R495" s="92">
        <v>975.1</v>
      </c>
      <c r="S495" s="92">
        <v>10024.9</v>
      </c>
      <c r="T495" s="91" t="s">
        <v>5772</v>
      </c>
      <c r="U495" s="91" t="s">
        <v>4267</v>
      </c>
      <c r="V495" s="93"/>
      <c r="X495" s="92">
        <v>300</v>
      </c>
      <c r="Y495" s="93"/>
      <c r="Z495" s="93"/>
      <c r="AA495" s="93"/>
      <c r="AB495" s="92">
        <v>25</v>
      </c>
      <c r="AD495" s="93"/>
      <c r="AF495" s="93"/>
    </row>
    <row r="496" spans="1:32">
      <c r="A496" s="91" t="s">
        <v>2476</v>
      </c>
      <c r="B496" s="91" t="s">
        <v>11</v>
      </c>
      <c r="C496" s="91" t="s">
        <v>2509</v>
      </c>
      <c r="D496" s="91" t="s">
        <v>3251</v>
      </c>
      <c r="E496" s="91" t="s">
        <v>4053</v>
      </c>
      <c r="F496" s="91" t="s">
        <v>3288</v>
      </c>
      <c r="G496" s="91" t="s">
        <v>537</v>
      </c>
      <c r="H496" s="91" t="s">
        <v>2019</v>
      </c>
      <c r="I496" s="92">
        <v>9</v>
      </c>
      <c r="J496" s="91" t="s">
        <v>8</v>
      </c>
      <c r="K496" s="91" t="s">
        <v>482</v>
      </c>
      <c r="L496" s="91" t="s">
        <v>4268</v>
      </c>
      <c r="M496" s="91" t="s">
        <v>5771</v>
      </c>
      <c r="N496" s="92">
        <v>11000</v>
      </c>
      <c r="O496" s="93"/>
      <c r="P496" s="92">
        <v>334.4</v>
      </c>
      <c r="Q496" s="92">
        <v>315.7</v>
      </c>
      <c r="R496" s="92">
        <v>675.1</v>
      </c>
      <c r="S496" s="92">
        <v>10324.9</v>
      </c>
      <c r="T496" s="91" t="s">
        <v>5772</v>
      </c>
      <c r="U496" s="91" t="s">
        <v>4269</v>
      </c>
      <c r="V496" s="93"/>
      <c r="X496" s="93"/>
      <c r="Y496" s="93"/>
      <c r="Z496" s="93"/>
      <c r="AA496" s="93"/>
      <c r="AB496" s="92">
        <v>25</v>
      </c>
      <c r="AD496" s="93"/>
      <c r="AF496" s="93"/>
    </row>
    <row r="497" spans="1:32">
      <c r="A497" s="91" t="s">
        <v>2476</v>
      </c>
      <c r="B497" s="91" t="s">
        <v>11</v>
      </c>
      <c r="C497" s="91" t="s">
        <v>2509</v>
      </c>
      <c r="D497" s="91" t="s">
        <v>3251</v>
      </c>
      <c r="E497" s="91" t="s">
        <v>4053</v>
      </c>
      <c r="F497" s="91" t="s">
        <v>3261</v>
      </c>
      <c r="G497" s="91" t="s">
        <v>538</v>
      </c>
      <c r="H497" s="91" t="s">
        <v>2020</v>
      </c>
      <c r="I497" s="92">
        <v>1057</v>
      </c>
      <c r="J497" s="91" t="s">
        <v>539</v>
      </c>
      <c r="K497" s="91" t="s">
        <v>482</v>
      </c>
      <c r="L497" s="91" t="s">
        <v>4270</v>
      </c>
      <c r="M497" s="91" t="s">
        <v>5771</v>
      </c>
      <c r="N497" s="92">
        <v>35000</v>
      </c>
      <c r="O497" s="93"/>
      <c r="P497" s="92">
        <v>1064</v>
      </c>
      <c r="Q497" s="92">
        <v>1004.5</v>
      </c>
      <c r="R497" s="92">
        <v>2443.5</v>
      </c>
      <c r="S497" s="92">
        <v>32556.5</v>
      </c>
      <c r="T497" s="91" t="s">
        <v>5772</v>
      </c>
      <c r="U497" s="91" t="s">
        <v>4271</v>
      </c>
      <c r="V497" s="93"/>
      <c r="X497" s="92">
        <v>300</v>
      </c>
      <c r="Y497" s="93"/>
      <c r="Z497" s="93"/>
      <c r="AA497" s="92">
        <v>50</v>
      </c>
      <c r="AB497" s="92">
        <v>25</v>
      </c>
      <c r="AD497" s="93"/>
      <c r="AF497" s="93"/>
    </row>
    <row r="498" spans="1:32">
      <c r="A498" s="91" t="s">
        <v>2476</v>
      </c>
      <c r="B498" s="91" t="s">
        <v>11</v>
      </c>
      <c r="C498" s="91" t="s">
        <v>2509</v>
      </c>
      <c r="D498" s="91" t="s">
        <v>3251</v>
      </c>
      <c r="E498" s="91" t="s">
        <v>4053</v>
      </c>
      <c r="F498" s="91" t="s">
        <v>3261</v>
      </c>
      <c r="G498" s="91" t="s">
        <v>540</v>
      </c>
      <c r="H498" s="91" t="s">
        <v>2034</v>
      </c>
      <c r="I498" s="92">
        <v>895</v>
      </c>
      <c r="J498" s="91" t="s">
        <v>541</v>
      </c>
      <c r="K498" s="91" t="s">
        <v>241</v>
      </c>
      <c r="L498" s="91" t="s">
        <v>4272</v>
      </c>
      <c r="M498" s="91" t="s">
        <v>5771</v>
      </c>
      <c r="N498" s="92">
        <v>26250</v>
      </c>
      <c r="O498" s="93"/>
      <c r="P498" s="92">
        <v>798</v>
      </c>
      <c r="Q498" s="92">
        <v>753.38</v>
      </c>
      <c r="R498" s="92">
        <v>1926.38</v>
      </c>
      <c r="S498" s="92">
        <v>24323.62</v>
      </c>
      <c r="T498" s="91" t="s">
        <v>5772</v>
      </c>
      <c r="U498" s="91" t="s">
        <v>4273</v>
      </c>
      <c r="V498" s="93"/>
      <c r="X498" s="92">
        <v>300</v>
      </c>
      <c r="Y498" s="93"/>
      <c r="Z498" s="93"/>
      <c r="AA498" s="92">
        <v>50</v>
      </c>
      <c r="AB498" s="92">
        <v>25</v>
      </c>
      <c r="AD498" s="93"/>
      <c r="AF498" s="93"/>
    </row>
    <row r="499" spans="1:32">
      <c r="A499" s="91" t="s">
        <v>2476</v>
      </c>
      <c r="B499" s="91" t="s">
        <v>11</v>
      </c>
      <c r="C499" s="91" t="s">
        <v>2510</v>
      </c>
      <c r="D499" s="91" t="s">
        <v>4274</v>
      </c>
      <c r="E499" s="91" t="s">
        <v>3252</v>
      </c>
      <c r="F499" s="91" t="s">
        <v>3288</v>
      </c>
      <c r="G499" s="91" t="s">
        <v>592</v>
      </c>
      <c r="H499" s="91" t="s">
        <v>2035</v>
      </c>
      <c r="I499" s="92">
        <v>615</v>
      </c>
      <c r="J499" s="91" t="s">
        <v>60</v>
      </c>
      <c r="K499" s="91" t="s">
        <v>591</v>
      </c>
      <c r="L499" s="91" t="s">
        <v>4275</v>
      </c>
      <c r="M499" s="91" t="s">
        <v>5771</v>
      </c>
      <c r="N499" s="92">
        <v>22000</v>
      </c>
      <c r="O499" s="93"/>
      <c r="P499" s="92">
        <v>668.8</v>
      </c>
      <c r="Q499" s="92">
        <v>631.4</v>
      </c>
      <c r="R499" s="92">
        <v>1925.2</v>
      </c>
      <c r="S499" s="92">
        <v>20074.8</v>
      </c>
      <c r="T499" s="91" t="s">
        <v>5772</v>
      </c>
      <c r="U499" s="91" t="s">
        <v>4276</v>
      </c>
      <c r="V499" s="93"/>
      <c r="X499" s="92">
        <v>600</v>
      </c>
      <c r="Y499" s="93"/>
      <c r="Z499" s="93"/>
      <c r="AA499" s="93"/>
      <c r="AB499" s="92">
        <v>25</v>
      </c>
      <c r="AD499" s="93"/>
      <c r="AF499" s="93"/>
    </row>
    <row r="500" spans="1:32">
      <c r="A500" s="91" t="s">
        <v>2476</v>
      </c>
      <c r="B500" s="91" t="s">
        <v>11</v>
      </c>
      <c r="C500" s="91" t="s">
        <v>2510</v>
      </c>
      <c r="D500" s="91" t="s">
        <v>4274</v>
      </c>
      <c r="E500" s="91" t="s">
        <v>3252</v>
      </c>
      <c r="F500" s="91" t="s">
        <v>3258</v>
      </c>
      <c r="G500" s="91" t="s">
        <v>994</v>
      </c>
      <c r="H500" s="91" t="s">
        <v>2038</v>
      </c>
      <c r="I500" s="92">
        <v>165</v>
      </c>
      <c r="J500" s="91" t="s">
        <v>55</v>
      </c>
      <c r="K500" s="91" t="s">
        <v>73</v>
      </c>
      <c r="L500" s="91" t="s">
        <v>4277</v>
      </c>
      <c r="M500" s="91" t="s">
        <v>5771</v>
      </c>
      <c r="N500" s="92">
        <v>16500</v>
      </c>
      <c r="O500" s="93"/>
      <c r="P500" s="92">
        <v>501.6</v>
      </c>
      <c r="Q500" s="92">
        <v>473.55</v>
      </c>
      <c r="R500" s="92">
        <v>5591.16</v>
      </c>
      <c r="S500" s="92">
        <v>10908.84</v>
      </c>
      <c r="T500" s="91" t="s">
        <v>5772</v>
      </c>
      <c r="U500" s="91" t="s">
        <v>4278</v>
      </c>
      <c r="V500" s="93"/>
      <c r="X500" s="93"/>
      <c r="Y500" s="92">
        <v>4591.01</v>
      </c>
      <c r="Z500" s="93"/>
      <c r="AA500" s="93"/>
      <c r="AB500" s="92">
        <v>25</v>
      </c>
      <c r="AD500" s="93"/>
      <c r="AF500" s="93"/>
    </row>
    <row r="501" spans="1:32">
      <c r="A501" s="91" t="s">
        <v>2476</v>
      </c>
      <c r="B501" s="91" t="s">
        <v>11</v>
      </c>
      <c r="C501" s="91" t="s">
        <v>2510</v>
      </c>
      <c r="D501" s="91" t="s">
        <v>4274</v>
      </c>
      <c r="E501" s="91" t="s">
        <v>3252</v>
      </c>
      <c r="F501" s="91" t="s">
        <v>3261</v>
      </c>
      <c r="G501" s="91" t="s">
        <v>105</v>
      </c>
      <c r="H501" s="91" t="s">
        <v>2215</v>
      </c>
      <c r="I501" s="92">
        <v>430</v>
      </c>
      <c r="J501" s="91" t="s">
        <v>107</v>
      </c>
      <c r="K501" s="91" t="s">
        <v>106</v>
      </c>
      <c r="L501" s="91" t="s">
        <v>4279</v>
      </c>
      <c r="M501" s="91" t="s">
        <v>5771</v>
      </c>
      <c r="N501" s="92">
        <v>30000</v>
      </c>
      <c r="O501" s="93"/>
      <c r="P501" s="92">
        <v>912</v>
      </c>
      <c r="Q501" s="92">
        <v>861</v>
      </c>
      <c r="R501" s="92">
        <v>4514.7700000000004</v>
      </c>
      <c r="S501" s="92">
        <v>25485.23</v>
      </c>
      <c r="T501" s="91" t="s">
        <v>5772</v>
      </c>
      <c r="U501" s="91" t="s">
        <v>4280</v>
      </c>
      <c r="V501" s="93"/>
      <c r="X501" s="92">
        <v>300</v>
      </c>
      <c r="Y501" s="92">
        <v>2366.77</v>
      </c>
      <c r="Z501" s="93"/>
      <c r="AA501" s="92">
        <v>50</v>
      </c>
      <c r="AB501" s="92">
        <v>25</v>
      </c>
      <c r="AD501" s="93"/>
      <c r="AF501" s="93"/>
    </row>
    <row r="502" spans="1:32">
      <c r="A502" s="91" t="s">
        <v>2476</v>
      </c>
      <c r="B502" s="91" t="s">
        <v>11</v>
      </c>
      <c r="C502" s="91" t="s">
        <v>2510</v>
      </c>
      <c r="D502" s="91" t="s">
        <v>4274</v>
      </c>
      <c r="E502" s="91" t="s">
        <v>3252</v>
      </c>
      <c r="F502" s="91" t="s">
        <v>3258</v>
      </c>
      <c r="G502" s="91" t="s">
        <v>1360</v>
      </c>
      <c r="H502" s="91" t="s">
        <v>1715</v>
      </c>
      <c r="I502" s="92">
        <v>58</v>
      </c>
      <c r="J502" s="91" t="s">
        <v>32</v>
      </c>
      <c r="K502" s="91" t="s">
        <v>461</v>
      </c>
      <c r="L502" s="91" t="s">
        <v>4281</v>
      </c>
      <c r="M502" s="91" t="s">
        <v>5771</v>
      </c>
      <c r="N502" s="92">
        <v>80000</v>
      </c>
      <c r="O502" s="92">
        <v>7400.84</v>
      </c>
      <c r="P502" s="92">
        <v>2432</v>
      </c>
      <c r="Q502" s="92">
        <v>2296</v>
      </c>
      <c r="R502" s="92">
        <v>12153.84</v>
      </c>
      <c r="S502" s="92">
        <v>67846.16</v>
      </c>
      <c r="T502" s="91" t="s">
        <v>5772</v>
      </c>
      <c r="U502" s="91" t="s">
        <v>4282</v>
      </c>
      <c r="V502" s="93"/>
      <c r="X502" s="93"/>
      <c r="Y502" s="93"/>
      <c r="Z502" s="93"/>
      <c r="AA502" s="93"/>
      <c r="AB502" s="92">
        <v>25</v>
      </c>
      <c r="AD502" s="93"/>
      <c r="AF502" s="93"/>
    </row>
    <row r="503" spans="1:32">
      <c r="A503" s="91" t="s">
        <v>2476</v>
      </c>
      <c r="B503" s="91" t="s">
        <v>11</v>
      </c>
      <c r="C503" s="91" t="s">
        <v>2510</v>
      </c>
      <c r="D503" s="91" t="s">
        <v>4274</v>
      </c>
      <c r="E503" s="91" t="s">
        <v>3252</v>
      </c>
      <c r="F503" s="91" t="s">
        <v>3261</v>
      </c>
      <c r="G503" s="91" t="s">
        <v>685</v>
      </c>
      <c r="H503" s="91" t="s">
        <v>2039</v>
      </c>
      <c r="I503" s="92">
        <v>634</v>
      </c>
      <c r="J503" s="91" t="s">
        <v>687</v>
      </c>
      <c r="K503" s="91" t="s">
        <v>686</v>
      </c>
      <c r="L503" s="91" t="s">
        <v>4283</v>
      </c>
      <c r="M503" s="91" t="s">
        <v>5771</v>
      </c>
      <c r="N503" s="92">
        <v>27300</v>
      </c>
      <c r="O503" s="93"/>
      <c r="P503" s="92">
        <v>829.92</v>
      </c>
      <c r="Q503" s="92">
        <v>783.51</v>
      </c>
      <c r="R503" s="92">
        <v>14265.36</v>
      </c>
      <c r="S503" s="92">
        <v>13034.64</v>
      </c>
      <c r="T503" s="91" t="s">
        <v>5772</v>
      </c>
      <c r="U503" s="91" t="s">
        <v>4284</v>
      </c>
      <c r="V503" s="93"/>
      <c r="X503" s="93"/>
      <c r="Y503" s="92">
        <v>9422.0300000000007</v>
      </c>
      <c r="Z503" s="93"/>
      <c r="AA503" s="92">
        <v>50</v>
      </c>
      <c r="AB503" s="92">
        <v>25</v>
      </c>
      <c r="AD503" s="93"/>
      <c r="AF503" s="105">
        <v>3154.9</v>
      </c>
    </row>
    <row r="504" spans="1:32">
      <c r="A504" s="91" t="s">
        <v>2476</v>
      </c>
      <c r="B504" s="91" t="s">
        <v>11</v>
      </c>
      <c r="C504" s="91" t="s">
        <v>2510</v>
      </c>
      <c r="D504" s="91" t="s">
        <v>4274</v>
      </c>
      <c r="E504" s="91" t="s">
        <v>3252</v>
      </c>
      <c r="F504" s="91" t="s">
        <v>3258</v>
      </c>
      <c r="G504" s="91" t="s">
        <v>141</v>
      </c>
      <c r="H504" s="91" t="s">
        <v>2040</v>
      </c>
      <c r="I504" s="92">
        <v>612</v>
      </c>
      <c r="J504" s="91" t="s">
        <v>143</v>
      </c>
      <c r="K504" s="91" t="s">
        <v>142</v>
      </c>
      <c r="L504" s="91" t="s">
        <v>4285</v>
      </c>
      <c r="M504" s="91" t="s">
        <v>5771</v>
      </c>
      <c r="N504" s="92">
        <v>10000</v>
      </c>
      <c r="O504" s="93"/>
      <c r="P504" s="92">
        <v>304</v>
      </c>
      <c r="Q504" s="92">
        <v>287</v>
      </c>
      <c r="R504" s="92">
        <v>666</v>
      </c>
      <c r="S504" s="92">
        <v>9334</v>
      </c>
      <c r="T504" s="91" t="s">
        <v>5772</v>
      </c>
      <c r="U504" s="91" t="s">
        <v>4286</v>
      </c>
      <c r="V504" s="93"/>
      <c r="X504" s="93"/>
      <c r="Y504" s="93"/>
      <c r="Z504" s="93"/>
      <c r="AA504" s="92">
        <v>50</v>
      </c>
      <c r="AB504" s="92">
        <v>25</v>
      </c>
      <c r="AD504" s="93"/>
      <c r="AF504" s="93"/>
    </row>
    <row r="505" spans="1:32">
      <c r="A505" s="91" t="s">
        <v>2476</v>
      </c>
      <c r="B505" s="91" t="s">
        <v>11</v>
      </c>
      <c r="C505" s="91" t="s">
        <v>2510</v>
      </c>
      <c r="D505" s="91" t="s">
        <v>4274</v>
      </c>
      <c r="E505" s="91" t="s">
        <v>3252</v>
      </c>
      <c r="F505" s="91" t="s">
        <v>3266</v>
      </c>
      <c r="G505" s="91" t="s">
        <v>990</v>
      </c>
      <c r="H505" s="91" t="s">
        <v>2041</v>
      </c>
      <c r="I505" s="92">
        <v>62</v>
      </c>
      <c r="J505" s="91" t="s">
        <v>989</v>
      </c>
      <c r="K505" s="91" t="s">
        <v>686</v>
      </c>
      <c r="L505" s="91" t="s">
        <v>4287</v>
      </c>
      <c r="M505" s="91" t="s">
        <v>5771</v>
      </c>
      <c r="N505" s="92">
        <v>175000</v>
      </c>
      <c r="O505" s="92">
        <v>29747.24</v>
      </c>
      <c r="P505" s="92">
        <v>5320</v>
      </c>
      <c r="Q505" s="92">
        <v>5022.5</v>
      </c>
      <c r="R505" s="92">
        <v>41114.74</v>
      </c>
      <c r="S505" s="92">
        <v>133885.26</v>
      </c>
      <c r="T505" s="91" t="s">
        <v>5772</v>
      </c>
      <c r="U505" s="91" t="s">
        <v>4288</v>
      </c>
      <c r="V505" s="93"/>
      <c r="X505" s="92">
        <v>1000</v>
      </c>
      <c r="Y505" s="93"/>
      <c r="Z505" s="93"/>
      <c r="AA505" s="93"/>
      <c r="AB505" s="92">
        <v>25</v>
      </c>
      <c r="AD505" s="93"/>
      <c r="AF505" s="93"/>
    </row>
    <row r="506" spans="1:32">
      <c r="A506" s="91" t="s">
        <v>2476</v>
      </c>
      <c r="B506" s="91" t="s">
        <v>11</v>
      </c>
      <c r="C506" s="91" t="s">
        <v>2510</v>
      </c>
      <c r="D506" s="91" t="s">
        <v>4274</v>
      </c>
      <c r="E506" s="91" t="s">
        <v>3252</v>
      </c>
      <c r="F506" s="91" t="s">
        <v>3266</v>
      </c>
      <c r="G506" s="91" t="s">
        <v>2767</v>
      </c>
      <c r="H506" s="91" t="s">
        <v>2768</v>
      </c>
      <c r="I506" s="92">
        <v>165</v>
      </c>
      <c r="J506" s="91" t="s">
        <v>55</v>
      </c>
      <c r="K506" s="91" t="s">
        <v>920</v>
      </c>
      <c r="L506" s="91" t="s">
        <v>4289</v>
      </c>
      <c r="M506" s="91" t="s">
        <v>5771</v>
      </c>
      <c r="N506" s="92">
        <v>25000</v>
      </c>
      <c r="O506" s="93"/>
      <c r="P506" s="92">
        <v>760</v>
      </c>
      <c r="Q506" s="92">
        <v>717.5</v>
      </c>
      <c r="R506" s="92">
        <v>7048.5</v>
      </c>
      <c r="S506" s="92">
        <v>17951.5</v>
      </c>
      <c r="T506" s="91" t="s">
        <v>5772</v>
      </c>
      <c r="U506" s="91" t="s">
        <v>4290</v>
      </c>
      <c r="V506" s="93"/>
      <c r="X506" s="93"/>
      <c r="Y506" s="92">
        <v>5546</v>
      </c>
      <c r="Z506" s="93"/>
      <c r="AA506" s="93"/>
      <c r="AB506" s="92">
        <v>25</v>
      </c>
      <c r="AD506" s="93"/>
      <c r="AF506" s="93"/>
    </row>
    <row r="507" spans="1:32">
      <c r="A507" s="91" t="s">
        <v>2476</v>
      </c>
      <c r="B507" s="91" t="s">
        <v>11</v>
      </c>
      <c r="C507" s="91" t="s">
        <v>2510</v>
      </c>
      <c r="D507" s="91" t="s">
        <v>4274</v>
      </c>
      <c r="E507" s="91" t="s">
        <v>3252</v>
      </c>
      <c r="F507" s="91" t="s">
        <v>3261</v>
      </c>
      <c r="G507" s="91" t="s">
        <v>690</v>
      </c>
      <c r="H507" s="91" t="s">
        <v>1276</v>
      </c>
      <c r="I507" s="92">
        <v>868</v>
      </c>
      <c r="J507" s="91" t="s">
        <v>691</v>
      </c>
      <c r="K507" s="91" t="s">
        <v>686</v>
      </c>
      <c r="L507" s="91" t="s">
        <v>4291</v>
      </c>
      <c r="M507" s="91" t="s">
        <v>5771</v>
      </c>
      <c r="N507" s="92">
        <v>75000</v>
      </c>
      <c r="O507" s="92">
        <v>5993.89</v>
      </c>
      <c r="P507" s="92">
        <v>2280</v>
      </c>
      <c r="Q507" s="92">
        <v>2152.5</v>
      </c>
      <c r="R507" s="92">
        <v>28040.05</v>
      </c>
      <c r="S507" s="92">
        <v>46959.95</v>
      </c>
      <c r="T507" s="91" t="s">
        <v>5772</v>
      </c>
      <c r="U507" s="91" t="s">
        <v>4292</v>
      </c>
      <c r="V507" s="93"/>
      <c r="X507" s="93"/>
      <c r="Y507" s="92">
        <v>15961.21</v>
      </c>
      <c r="Z507" s="93"/>
      <c r="AA507" s="92">
        <v>50</v>
      </c>
      <c r="AB507" s="92">
        <v>25</v>
      </c>
      <c r="AD507" s="93"/>
      <c r="AF507" s="105">
        <v>1577.45</v>
      </c>
    </row>
    <row r="508" spans="1:32">
      <c r="A508" s="91" t="s">
        <v>2476</v>
      </c>
      <c r="B508" s="91" t="s">
        <v>11</v>
      </c>
      <c r="C508" s="91" t="s">
        <v>2510</v>
      </c>
      <c r="D508" s="91" t="s">
        <v>4274</v>
      </c>
      <c r="E508" s="91" t="s">
        <v>3252</v>
      </c>
      <c r="F508" s="91" t="s">
        <v>3258</v>
      </c>
      <c r="G508" s="91" t="s">
        <v>1633</v>
      </c>
      <c r="H508" s="91" t="s">
        <v>2042</v>
      </c>
      <c r="I508" s="92">
        <v>271</v>
      </c>
      <c r="J508" s="91" t="s">
        <v>982</v>
      </c>
      <c r="K508" s="91" t="s">
        <v>591</v>
      </c>
      <c r="L508" s="91" t="s">
        <v>4293</v>
      </c>
      <c r="M508" s="91" t="s">
        <v>5771</v>
      </c>
      <c r="N508" s="92">
        <v>50000</v>
      </c>
      <c r="O508" s="92">
        <v>1854</v>
      </c>
      <c r="P508" s="92">
        <v>1520</v>
      </c>
      <c r="Q508" s="92">
        <v>1435</v>
      </c>
      <c r="R508" s="92">
        <v>4834</v>
      </c>
      <c r="S508" s="92">
        <v>45166</v>
      </c>
      <c r="T508" s="91" t="s">
        <v>5772</v>
      </c>
      <c r="U508" s="91" t="s">
        <v>4294</v>
      </c>
      <c r="V508" s="93"/>
      <c r="X508" s="93"/>
      <c r="Y508" s="93"/>
      <c r="Z508" s="93"/>
      <c r="AA508" s="93"/>
      <c r="AB508" s="92">
        <v>25</v>
      </c>
      <c r="AD508" s="93"/>
      <c r="AF508" s="93"/>
    </row>
    <row r="509" spans="1:32">
      <c r="A509" s="91" t="s">
        <v>2476</v>
      </c>
      <c r="B509" s="91" t="s">
        <v>11</v>
      </c>
      <c r="C509" s="91" t="s">
        <v>2510</v>
      </c>
      <c r="D509" s="91" t="s">
        <v>4274</v>
      </c>
      <c r="E509" s="91" t="s">
        <v>3252</v>
      </c>
      <c r="F509" s="91" t="s">
        <v>3266</v>
      </c>
      <c r="G509" s="91" t="s">
        <v>2690</v>
      </c>
      <c r="H509" s="91" t="s">
        <v>2691</v>
      </c>
      <c r="I509" s="92">
        <v>395</v>
      </c>
      <c r="J509" s="91" t="s">
        <v>69</v>
      </c>
      <c r="K509" s="91" t="s">
        <v>18</v>
      </c>
      <c r="L509" s="91" t="s">
        <v>4295</v>
      </c>
      <c r="M509" s="91" t="s">
        <v>5771</v>
      </c>
      <c r="N509" s="92">
        <v>10000</v>
      </c>
      <c r="O509" s="93"/>
      <c r="P509" s="92">
        <v>304</v>
      </c>
      <c r="Q509" s="92">
        <v>287</v>
      </c>
      <c r="R509" s="92">
        <v>616</v>
      </c>
      <c r="S509" s="92">
        <v>9384</v>
      </c>
      <c r="T509" s="91" t="s">
        <v>5772</v>
      </c>
      <c r="U509" s="91" t="s">
        <v>4296</v>
      </c>
      <c r="V509" s="93"/>
      <c r="X509" s="93"/>
      <c r="Y509" s="93"/>
      <c r="Z509" s="93"/>
      <c r="AA509" s="93"/>
      <c r="AB509" s="92">
        <v>25</v>
      </c>
      <c r="AD509" s="93"/>
      <c r="AF509" s="93"/>
    </row>
    <row r="510" spans="1:32">
      <c r="A510" s="91" t="s">
        <v>2476</v>
      </c>
      <c r="B510" s="91" t="s">
        <v>11</v>
      </c>
      <c r="C510" s="91" t="s">
        <v>2510</v>
      </c>
      <c r="D510" s="91" t="s">
        <v>4274</v>
      </c>
      <c r="E510" s="91" t="s">
        <v>3252</v>
      </c>
      <c r="F510" s="91" t="s">
        <v>3279</v>
      </c>
      <c r="G510" s="91" t="s">
        <v>692</v>
      </c>
      <c r="H510" s="91" t="s">
        <v>1277</v>
      </c>
      <c r="I510" s="92">
        <v>29</v>
      </c>
      <c r="J510" s="91" t="s">
        <v>4297</v>
      </c>
      <c r="K510" s="91" t="s">
        <v>686</v>
      </c>
      <c r="L510" s="91" t="s">
        <v>4298</v>
      </c>
      <c r="M510" s="91" t="s">
        <v>5771</v>
      </c>
      <c r="N510" s="92">
        <v>110000</v>
      </c>
      <c r="O510" s="92">
        <v>14457.59</v>
      </c>
      <c r="P510" s="92">
        <v>3344</v>
      </c>
      <c r="Q510" s="92">
        <v>3157</v>
      </c>
      <c r="R510" s="92">
        <v>21633.59</v>
      </c>
      <c r="S510" s="92">
        <v>88366.41</v>
      </c>
      <c r="T510" s="91" t="s">
        <v>5772</v>
      </c>
      <c r="U510" s="91" t="s">
        <v>4299</v>
      </c>
      <c r="V510" s="93"/>
      <c r="X510" s="92">
        <v>600</v>
      </c>
      <c r="Y510" s="93"/>
      <c r="Z510" s="93"/>
      <c r="AA510" s="92">
        <v>50</v>
      </c>
      <c r="AB510" s="92">
        <v>25</v>
      </c>
      <c r="AD510" s="93"/>
      <c r="AF510" s="93"/>
    </row>
    <row r="511" spans="1:32">
      <c r="A511" s="91" t="s">
        <v>2476</v>
      </c>
      <c r="B511" s="91" t="s">
        <v>11</v>
      </c>
      <c r="C511" s="91" t="s">
        <v>2510</v>
      </c>
      <c r="D511" s="91" t="s">
        <v>4274</v>
      </c>
      <c r="E511" s="91" t="s">
        <v>3252</v>
      </c>
      <c r="F511" s="91" t="s">
        <v>3258</v>
      </c>
      <c r="G511" s="91" t="s">
        <v>19</v>
      </c>
      <c r="H511" s="91" t="s">
        <v>2043</v>
      </c>
      <c r="I511" s="92">
        <v>87</v>
      </c>
      <c r="J511" s="91" t="s">
        <v>20</v>
      </c>
      <c r="K511" s="91" t="s">
        <v>18</v>
      </c>
      <c r="L511" s="91" t="s">
        <v>4300</v>
      </c>
      <c r="M511" s="91" t="s">
        <v>5771</v>
      </c>
      <c r="N511" s="92">
        <v>10000</v>
      </c>
      <c r="O511" s="93"/>
      <c r="P511" s="92">
        <v>304</v>
      </c>
      <c r="Q511" s="92">
        <v>287</v>
      </c>
      <c r="R511" s="92">
        <v>716</v>
      </c>
      <c r="S511" s="92">
        <v>9284</v>
      </c>
      <c r="T511" s="91" t="s">
        <v>5772</v>
      </c>
      <c r="U511" s="91" t="s">
        <v>4301</v>
      </c>
      <c r="V511" s="93"/>
      <c r="X511" s="93"/>
      <c r="Y511" s="93"/>
      <c r="Z511" s="93"/>
      <c r="AA511" s="92">
        <v>100</v>
      </c>
      <c r="AB511" s="92">
        <v>25</v>
      </c>
      <c r="AD511" s="93"/>
      <c r="AF511" s="93"/>
    </row>
    <row r="512" spans="1:32">
      <c r="A512" s="91" t="s">
        <v>2476</v>
      </c>
      <c r="B512" s="91" t="s">
        <v>11</v>
      </c>
      <c r="C512" s="91" t="s">
        <v>2510</v>
      </c>
      <c r="D512" s="91" t="s">
        <v>4274</v>
      </c>
      <c r="E512" s="91" t="s">
        <v>3252</v>
      </c>
      <c r="F512" s="91" t="s">
        <v>3266</v>
      </c>
      <c r="G512" s="91" t="s">
        <v>2769</v>
      </c>
      <c r="H512" s="91" t="s">
        <v>2770</v>
      </c>
      <c r="I512" s="92">
        <v>44</v>
      </c>
      <c r="J512" s="91" t="s">
        <v>22</v>
      </c>
      <c r="K512" s="91" t="s">
        <v>686</v>
      </c>
      <c r="L512" s="91" t="s">
        <v>4302</v>
      </c>
      <c r="M512" s="91" t="s">
        <v>5771</v>
      </c>
      <c r="N512" s="92">
        <v>36000</v>
      </c>
      <c r="O512" s="93"/>
      <c r="P512" s="92">
        <v>1094.4000000000001</v>
      </c>
      <c r="Q512" s="92">
        <v>1033.2</v>
      </c>
      <c r="R512" s="92">
        <v>4198.6000000000004</v>
      </c>
      <c r="S512" s="92">
        <v>31801.4</v>
      </c>
      <c r="T512" s="91" t="s">
        <v>5772</v>
      </c>
      <c r="U512" s="91" t="s">
        <v>4303</v>
      </c>
      <c r="V512" s="93"/>
      <c r="X512" s="93"/>
      <c r="Y512" s="92">
        <v>2046</v>
      </c>
      <c r="Z512" s="93"/>
      <c r="AA512" s="93"/>
      <c r="AB512" s="92">
        <v>25</v>
      </c>
      <c r="AD512" s="93"/>
      <c r="AF512" s="93"/>
    </row>
    <row r="513" spans="1:32">
      <c r="A513" s="91" t="s">
        <v>2476</v>
      </c>
      <c r="B513" s="91" t="s">
        <v>11</v>
      </c>
      <c r="C513" s="91" t="s">
        <v>2510</v>
      </c>
      <c r="D513" s="91" t="s">
        <v>4274</v>
      </c>
      <c r="E513" s="91" t="s">
        <v>3252</v>
      </c>
      <c r="F513" s="91" t="s">
        <v>3258</v>
      </c>
      <c r="G513" s="91" t="s">
        <v>988</v>
      </c>
      <c r="H513" s="91" t="s">
        <v>2044</v>
      </c>
      <c r="I513" s="92">
        <v>124</v>
      </c>
      <c r="J513" s="91" t="s">
        <v>42</v>
      </c>
      <c r="K513" s="91" t="s">
        <v>73</v>
      </c>
      <c r="L513" s="91" t="s">
        <v>4304</v>
      </c>
      <c r="M513" s="91" t="s">
        <v>5771</v>
      </c>
      <c r="N513" s="92">
        <v>24000</v>
      </c>
      <c r="O513" s="93"/>
      <c r="P513" s="92">
        <v>729.6</v>
      </c>
      <c r="Q513" s="92">
        <v>688.8</v>
      </c>
      <c r="R513" s="92">
        <v>3709.4</v>
      </c>
      <c r="S513" s="92">
        <v>20290.599999999999</v>
      </c>
      <c r="T513" s="91" t="s">
        <v>5772</v>
      </c>
      <c r="U513" s="91" t="s">
        <v>4305</v>
      </c>
      <c r="V513" s="93"/>
      <c r="X513" s="93"/>
      <c r="Y513" s="92">
        <v>2266</v>
      </c>
      <c r="Z513" s="93"/>
      <c r="AA513" s="93"/>
      <c r="AB513" s="92">
        <v>25</v>
      </c>
      <c r="AD513" s="93"/>
      <c r="AF513" s="93"/>
    </row>
    <row r="514" spans="1:32">
      <c r="A514" s="91" t="s">
        <v>2476</v>
      </c>
      <c r="B514" s="91" t="s">
        <v>11</v>
      </c>
      <c r="C514" s="91" t="s">
        <v>2510</v>
      </c>
      <c r="D514" s="91" t="s">
        <v>4274</v>
      </c>
      <c r="E514" s="91" t="s">
        <v>3252</v>
      </c>
      <c r="F514" s="91" t="s">
        <v>3288</v>
      </c>
      <c r="G514" s="91" t="s">
        <v>21</v>
      </c>
      <c r="H514" s="91" t="s">
        <v>2045</v>
      </c>
      <c r="I514" s="92">
        <v>44</v>
      </c>
      <c r="J514" s="91" t="s">
        <v>22</v>
      </c>
      <c r="K514" s="91" t="s">
        <v>18</v>
      </c>
      <c r="L514" s="91" t="s">
        <v>4306</v>
      </c>
      <c r="M514" s="91" t="s">
        <v>5771</v>
      </c>
      <c r="N514" s="92">
        <v>15000</v>
      </c>
      <c r="O514" s="93"/>
      <c r="P514" s="92">
        <v>456</v>
      </c>
      <c r="Q514" s="92">
        <v>430.5</v>
      </c>
      <c r="R514" s="92">
        <v>1261.5</v>
      </c>
      <c r="S514" s="92">
        <v>13738.5</v>
      </c>
      <c r="T514" s="91" t="s">
        <v>5772</v>
      </c>
      <c r="U514" s="91" t="s">
        <v>4307</v>
      </c>
      <c r="V514" s="93"/>
      <c r="X514" s="92">
        <v>300</v>
      </c>
      <c r="Y514" s="93"/>
      <c r="Z514" s="93"/>
      <c r="AA514" s="92">
        <v>50</v>
      </c>
      <c r="AB514" s="92">
        <v>25</v>
      </c>
      <c r="AD514" s="93"/>
      <c r="AF514" s="93"/>
    </row>
    <row r="515" spans="1:32">
      <c r="A515" s="91" t="s">
        <v>2476</v>
      </c>
      <c r="B515" s="91" t="s">
        <v>11</v>
      </c>
      <c r="C515" s="91" t="s">
        <v>2510</v>
      </c>
      <c r="D515" s="91" t="s">
        <v>4274</v>
      </c>
      <c r="E515" s="91" t="s">
        <v>3252</v>
      </c>
      <c r="F515" s="91" t="s">
        <v>3261</v>
      </c>
      <c r="G515" s="91" t="s">
        <v>109</v>
      </c>
      <c r="H515" s="91" t="s">
        <v>1332</v>
      </c>
      <c r="I515" s="92">
        <v>426</v>
      </c>
      <c r="J515" s="91" t="s">
        <v>110</v>
      </c>
      <c r="K515" s="91" t="s">
        <v>106</v>
      </c>
      <c r="L515" s="91" t="s">
        <v>4308</v>
      </c>
      <c r="M515" s="91" t="s">
        <v>5771</v>
      </c>
      <c r="N515" s="92">
        <v>30000</v>
      </c>
      <c r="O515" s="93"/>
      <c r="P515" s="92">
        <v>912</v>
      </c>
      <c r="Q515" s="92">
        <v>861</v>
      </c>
      <c r="R515" s="92">
        <v>11688.75</v>
      </c>
      <c r="S515" s="92">
        <v>18311.25</v>
      </c>
      <c r="T515" s="91" t="s">
        <v>5772</v>
      </c>
      <c r="U515" s="91" t="s">
        <v>4309</v>
      </c>
      <c r="V515" s="93"/>
      <c r="X515" s="92">
        <v>300</v>
      </c>
      <c r="Y515" s="92">
        <v>9540.75</v>
      </c>
      <c r="Z515" s="93"/>
      <c r="AA515" s="92">
        <v>50</v>
      </c>
      <c r="AB515" s="92">
        <v>25</v>
      </c>
      <c r="AD515" s="93"/>
      <c r="AF515" s="93"/>
    </row>
    <row r="516" spans="1:32">
      <c r="A516" s="91" t="s">
        <v>2476</v>
      </c>
      <c r="B516" s="91" t="s">
        <v>11</v>
      </c>
      <c r="C516" s="91" t="s">
        <v>2510</v>
      </c>
      <c r="D516" s="91" t="s">
        <v>4274</v>
      </c>
      <c r="E516" s="91" t="s">
        <v>3252</v>
      </c>
      <c r="F516" s="91" t="s">
        <v>3456</v>
      </c>
      <c r="G516" s="91" t="s">
        <v>323</v>
      </c>
      <c r="H516" s="91" t="s">
        <v>2046</v>
      </c>
      <c r="I516" s="92">
        <v>230</v>
      </c>
      <c r="J516" s="91" t="s">
        <v>325</v>
      </c>
      <c r="K516" s="91" t="s">
        <v>324</v>
      </c>
      <c r="L516" s="91" t="s">
        <v>4310</v>
      </c>
      <c r="M516" s="91" t="s">
        <v>5771</v>
      </c>
      <c r="N516" s="92">
        <v>50000</v>
      </c>
      <c r="O516" s="93"/>
      <c r="P516" s="92">
        <v>1520</v>
      </c>
      <c r="Q516" s="92">
        <v>1435</v>
      </c>
      <c r="R516" s="92">
        <v>16846.93</v>
      </c>
      <c r="S516" s="92">
        <v>33153.07</v>
      </c>
      <c r="T516" s="91" t="s">
        <v>5772</v>
      </c>
      <c r="U516" s="91" t="s">
        <v>4311</v>
      </c>
      <c r="V516" s="93"/>
      <c r="X516" s="93"/>
      <c r="Y516" s="92">
        <v>13746.93</v>
      </c>
      <c r="Z516" s="93"/>
      <c r="AA516" s="92">
        <v>120</v>
      </c>
      <c r="AB516" s="92">
        <v>25</v>
      </c>
      <c r="AD516" s="93"/>
      <c r="AF516" s="93"/>
    </row>
    <row r="517" spans="1:32">
      <c r="A517" s="91" t="s">
        <v>2476</v>
      </c>
      <c r="B517" s="91" t="s">
        <v>11</v>
      </c>
      <c r="C517" s="91" t="s">
        <v>2510</v>
      </c>
      <c r="D517" s="91" t="s">
        <v>4274</v>
      </c>
      <c r="E517" s="91" t="s">
        <v>3252</v>
      </c>
      <c r="F517" s="91" t="s">
        <v>3288</v>
      </c>
      <c r="G517" s="91" t="s">
        <v>1579</v>
      </c>
      <c r="H517" s="91" t="s">
        <v>2047</v>
      </c>
      <c r="I517" s="92">
        <v>420</v>
      </c>
      <c r="J517" s="91" t="s">
        <v>138</v>
      </c>
      <c r="K517" s="91" t="s">
        <v>142</v>
      </c>
      <c r="L517" s="91" t="s">
        <v>4312</v>
      </c>
      <c r="M517" s="91" t="s">
        <v>5771</v>
      </c>
      <c r="N517" s="92">
        <v>27205.34</v>
      </c>
      <c r="O517" s="93"/>
      <c r="P517" s="92">
        <v>827.04</v>
      </c>
      <c r="Q517" s="92">
        <v>780.79</v>
      </c>
      <c r="R517" s="92">
        <v>1632.83</v>
      </c>
      <c r="S517" s="92">
        <v>25572.51</v>
      </c>
      <c r="T517" s="91" t="s">
        <v>5772</v>
      </c>
      <c r="U517" s="91" t="s">
        <v>4313</v>
      </c>
      <c r="V517" s="93"/>
      <c r="X517" s="93"/>
      <c r="Y517" s="93"/>
      <c r="Z517" s="93"/>
      <c r="AA517" s="93"/>
      <c r="AB517" s="92">
        <v>25</v>
      </c>
      <c r="AD517" s="93"/>
      <c r="AF517" s="93"/>
    </row>
    <row r="518" spans="1:32">
      <c r="A518" s="91" t="s">
        <v>2476</v>
      </c>
      <c r="B518" s="91" t="s">
        <v>11</v>
      </c>
      <c r="C518" s="91" t="s">
        <v>2510</v>
      </c>
      <c r="D518" s="91" t="s">
        <v>4274</v>
      </c>
      <c r="E518" s="91" t="s">
        <v>3252</v>
      </c>
      <c r="F518" s="91" t="s">
        <v>3266</v>
      </c>
      <c r="G518" s="91" t="s">
        <v>1680</v>
      </c>
      <c r="H518" s="91" t="s">
        <v>2048</v>
      </c>
      <c r="I518" s="92">
        <v>9</v>
      </c>
      <c r="J518" s="91" t="s">
        <v>8</v>
      </c>
      <c r="K518" s="91" t="s">
        <v>73</v>
      </c>
      <c r="L518" s="91" t="s">
        <v>4314</v>
      </c>
      <c r="M518" s="91" t="s">
        <v>5771</v>
      </c>
      <c r="N518" s="92">
        <v>20000</v>
      </c>
      <c r="O518" s="93"/>
      <c r="P518" s="92">
        <v>608</v>
      </c>
      <c r="Q518" s="92">
        <v>574</v>
      </c>
      <c r="R518" s="92">
        <v>6361.33</v>
      </c>
      <c r="S518" s="92">
        <v>13638.67</v>
      </c>
      <c r="T518" s="91" t="s">
        <v>5772</v>
      </c>
      <c r="U518" s="91" t="s">
        <v>4315</v>
      </c>
      <c r="V518" s="93"/>
      <c r="X518" s="93"/>
      <c r="Y518" s="92">
        <v>5154.33</v>
      </c>
      <c r="Z518" s="93"/>
      <c r="AA518" s="93"/>
      <c r="AB518" s="92">
        <v>25</v>
      </c>
      <c r="AD518" s="93"/>
      <c r="AF518" s="93"/>
    </row>
    <row r="519" spans="1:32">
      <c r="A519" s="91" t="s">
        <v>2476</v>
      </c>
      <c r="B519" s="91" t="s">
        <v>11</v>
      </c>
      <c r="C519" s="91" t="s">
        <v>2510</v>
      </c>
      <c r="D519" s="91" t="s">
        <v>4274</v>
      </c>
      <c r="E519" s="91" t="s">
        <v>3252</v>
      </c>
      <c r="F519" s="91" t="s">
        <v>3261</v>
      </c>
      <c r="G519" s="91" t="s">
        <v>596</v>
      </c>
      <c r="H519" s="91" t="s">
        <v>2049</v>
      </c>
      <c r="I519" s="92">
        <v>592</v>
      </c>
      <c r="J519" s="91" t="s">
        <v>395</v>
      </c>
      <c r="K519" s="91" t="s">
        <v>591</v>
      </c>
      <c r="L519" s="91" t="s">
        <v>4316</v>
      </c>
      <c r="M519" s="91" t="s">
        <v>5771</v>
      </c>
      <c r="N519" s="92">
        <v>18000</v>
      </c>
      <c r="O519" s="93"/>
      <c r="P519" s="92">
        <v>547.20000000000005</v>
      </c>
      <c r="Q519" s="92">
        <v>516.6</v>
      </c>
      <c r="R519" s="92">
        <v>1388.8</v>
      </c>
      <c r="S519" s="92">
        <v>16611.2</v>
      </c>
      <c r="T519" s="91" t="s">
        <v>5772</v>
      </c>
      <c r="U519" s="91" t="s">
        <v>4317</v>
      </c>
      <c r="V519" s="93"/>
      <c r="X519" s="92">
        <v>300</v>
      </c>
      <c r="Y519" s="93"/>
      <c r="Z519" s="93"/>
      <c r="AA519" s="93"/>
      <c r="AB519" s="92">
        <v>25</v>
      </c>
      <c r="AD519" s="93"/>
      <c r="AF519" s="93"/>
    </row>
    <row r="520" spans="1:32">
      <c r="A520" s="91" t="s">
        <v>2476</v>
      </c>
      <c r="B520" s="91" t="s">
        <v>11</v>
      </c>
      <c r="C520" s="91" t="s">
        <v>2510</v>
      </c>
      <c r="D520" s="91" t="s">
        <v>4274</v>
      </c>
      <c r="E520" s="91" t="s">
        <v>3252</v>
      </c>
      <c r="F520" s="91" t="s">
        <v>3258</v>
      </c>
      <c r="G520" s="91" t="s">
        <v>597</v>
      </c>
      <c r="H520" s="91" t="s">
        <v>1279</v>
      </c>
      <c r="I520" s="92">
        <v>987</v>
      </c>
      <c r="J520" s="91" t="s">
        <v>598</v>
      </c>
      <c r="K520" s="91" t="s">
        <v>591</v>
      </c>
      <c r="L520" s="91" t="s">
        <v>4318</v>
      </c>
      <c r="M520" s="91" t="s">
        <v>5771</v>
      </c>
      <c r="N520" s="92">
        <v>14800.5</v>
      </c>
      <c r="O520" s="93"/>
      <c r="P520" s="92">
        <v>449.94</v>
      </c>
      <c r="Q520" s="92">
        <v>424.77</v>
      </c>
      <c r="R520" s="92">
        <v>1199.71</v>
      </c>
      <c r="S520" s="92">
        <v>13600.79</v>
      </c>
      <c r="T520" s="91" t="s">
        <v>5772</v>
      </c>
      <c r="U520" s="91" t="s">
        <v>4319</v>
      </c>
      <c r="V520" s="93"/>
      <c r="X520" s="92">
        <v>300</v>
      </c>
      <c r="Y520" s="93"/>
      <c r="Z520" s="93"/>
      <c r="AA520" s="93"/>
      <c r="AB520" s="92">
        <v>25</v>
      </c>
      <c r="AD520" s="93"/>
      <c r="AF520" s="93"/>
    </row>
    <row r="521" spans="1:32">
      <c r="A521" s="91" t="s">
        <v>2476</v>
      </c>
      <c r="B521" s="91" t="s">
        <v>11</v>
      </c>
      <c r="C521" s="91" t="s">
        <v>2510</v>
      </c>
      <c r="D521" s="91" t="s">
        <v>4274</v>
      </c>
      <c r="E521" s="91" t="s">
        <v>3252</v>
      </c>
      <c r="F521" s="91" t="s">
        <v>3273</v>
      </c>
      <c r="G521" s="91" t="s">
        <v>314</v>
      </c>
      <c r="H521" s="91" t="s">
        <v>1280</v>
      </c>
      <c r="I521" s="92">
        <v>2999</v>
      </c>
      <c r="J521" s="91" t="s">
        <v>4320</v>
      </c>
      <c r="K521" s="91" t="s">
        <v>142</v>
      </c>
      <c r="L521" s="91" t="s">
        <v>4321</v>
      </c>
      <c r="M521" s="91" t="s">
        <v>5771</v>
      </c>
      <c r="N521" s="92">
        <v>65000</v>
      </c>
      <c r="O521" s="93"/>
      <c r="P521" s="92">
        <v>1976</v>
      </c>
      <c r="Q521" s="92">
        <v>1865.5</v>
      </c>
      <c r="R521" s="92">
        <v>7800.5</v>
      </c>
      <c r="S521" s="92">
        <v>57199.5</v>
      </c>
      <c r="T521" s="91" t="s">
        <v>5772</v>
      </c>
      <c r="U521" s="91" t="s">
        <v>4322</v>
      </c>
      <c r="V521" s="93"/>
      <c r="X521" s="92">
        <v>1200</v>
      </c>
      <c r="Y521" s="92">
        <v>2634</v>
      </c>
      <c r="Z521" s="93"/>
      <c r="AA521" s="92">
        <v>100</v>
      </c>
      <c r="AB521" s="92">
        <v>25</v>
      </c>
      <c r="AD521" s="93"/>
      <c r="AF521" s="93"/>
    </row>
    <row r="522" spans="1:32">
      <c r="A522" s="91" t="s">
        <v>2476</v>
      </c>
      <c r="B522" s="91" t="s">
        <v>11</v>
      </c>
      <c r="C522" s="91" t="s">
        <v>2510</v>
      </c>
      <c r="D522" s="91" t="s">
        <v>4274</v>
      </c>
      <c r="E522" s="91" t="s">
        <v>3252</v>
      </c>
      <c r="F522" s="91" t="s">
        <v>3258</v>
      </c>
      <c r="G522" s="91" t="s">
        <v>599</v>
      </c>
      <c r="H522" s="91" t="s">
        <v>2050</v>
      </c>
      <c r="I522" s="92">
        <v>6</v>
      </c>
      <c r="J522" s="91" t="s">
        <v>588</v>
      </c>
      <c r="K522" s="91" t="s">
        <v>591</v>
      </c>
      <c r="L522" s="91" t="s">
        <v>4323</v>
      </c>
      <c r="M522" s="91" t="s">
        <v>5771</v>
      </c>
      <c r="N522" s="92">
        <v>10000</v>
      </c>
      <c r="O522" s="93"/>
      <c r="P522" s="92">
        <v>304</v>
      </c>
      <c r="Q522" s="92">
        <v>287</v>
      </c>
      <c r="R522" s="92">
        <v>916</v>
      </c>
      <c r="S522" s="92">
        <v>9084</v>
      </c>
      <c r="T522" s="91" t="s">
        <v>5772</v>
      </c>
      <c r="U522" s="91" t="s">
        <v>4324</v>
      </c>
      <c r="V522" s="93"/>
      <c r="X522" s="92">
        <v>300</v>
      </c>
      <c r="Y522" s="93"/>
      <c r="Z522" s="93"/>
      <c r="AA522" s="93"/>
      <c r="AB522" s="92">
        <v>25</v>
      </c>
      <c r="AD522" s="93"/>
      <c r="AF522" s="93"/>
    </row>
    <row r="523" spans="1:32">
      <c r="A523" s="91" t="s">
        <v>2476</v>
      </c>
      <c r="B523" s="91" t="s">
        <v>11</v>
      </c>
      <c r="C523" s="91" t="s">
        <v>2510</v>
      </c>
      <c r="D523" s="91" t="s">
        <v>4274</v>
      </c>
      <c r="E523" s="91" t="s">
        <v>3252</v>
      </c>
      <c r="F523" s="91" t="s">
        <v>3276</v>
      </c>
      <c r="G523" s="91" t="s">
        <v>326</v>
      </c>
      <c r="H523" s="91" t="s">
        <v>2051</v>
      </c>
      <c r="I523" s="92">
        <v>1117</v>
      </c>
      <c r="J523" s="91" t="s">
        <v>327</v>
      </c>
      <c r="K523" s="91" t="s">
        <v>324</v>
      </c>
      <c r="L523" s="91" t="s">
        <v>4325</v>
      </c>
      <c r="M523" s="91" t="s">
        <v>5771</v>
      </c>
      <c r="N523" s="92">
        <v>130000</v>
      </c>
      <c r="O523" s="92">
        <v>19162.09</v>
      </c>
      <c r="P523" s="92">
        <v>3952</v>
      </c>
      <c r="Q523" s="92">
        <v>3731</v>
      </c>
      <c r="R523" s="92">
        <v>26870.09</v>
      </c>
      <c r="S523" s="92">
        <v>103129.91</v>
      </c>
      <c r="T523" s="91" t="s">
        <v>5772</v>
      </c>
      <c r="U523" s="91" t="s">
        <v>4326</v>
      </c>
      <c r="V523" s="93"/>
      <c r="X523" s="93"/>
      <c r="Y523" s="93"/>
      <c r="Z523" s="93"/>
      <c r="AA523" s="93"/>
      <c r="AB523" s="92">
        <v>25</v>
      </c>
      <c r="AD523" s="93"/>
      <c r="AF523" s="93"/>
    </row>
    <row r="524" spans="1:32">
      <c r="A524" s="91" t="s">
        <v>2476</v>
      </c>
      <c r="B524" s="91" t="s">
        <v>11</v>
      </c>
      <c r="C524" s="91" t="s">
        <v>2510</v>
      </c>
      <c r="D524" s="91" t="s">
        <v>4274</v>
      </c>
      <c r="E524" s="91" t="s">
        <v>3252</v>
      </c>
      <c r="F524" s="91" t="s">
        <v>3266</v>
      </c>
      <c r="G524" s="91" t="s">
        <v>987</v>
      </c>
      <c r="H524" s="91" t="s">
        <v>2052</v>
      </c>
      <c r="I524" s="92">
        <v>67</v>
      </c>
      <c r="J524" s="91" t="s">
        <v>132</v>
      </c>
      <c r="K524" s="91" t="s">
        <v>686</v>
      </c>
      <c r="L524" s="91" t="s">
        <v>4327</v>
      </c>
      <c r="M524" s="91" t="s">
        <v>5771</v>
      </c>
      <c r="N524" s="92">
        <v>26250</v>
      </c>
      <c r="O524" s="93"/>
      <c r="P524" s="92">
        <v>798</v>
      </c>
      <c r="Q524" s="92">
        <v>753.38</v>
      </c>
      <c r="R524" s="92">
        <v>6846.12</v>
      </c>
      <c r="S524" s="92">
        <v>19403.88</v>
      </c>
      <c r="T524" s="91" t="s">
        <v>5772</v>
      </c>
      <c r="U524" s="91" t="s">
        <v>4328</v>
      </c>
      <c r="V524" s="93"/>
      <c r="X524" s="93"/>
      <c r="Y524" s="92">
        <v>5269.74</v>
      </c>
      <c r="Z524" s="93"/>
      <c r="AA524" s="93"/>
      <c r="AB524" s="92">
        <v>25</v>
      </c>
      <c r="AD524" s="93"/>
      <c r="AF524" s="93"/>
    </row>
    <row r="525" spans="1:32">
      <c r="A525" s="91" t="s">
        <v>2476</v>
      </c>
      <c r="B525" s="91" t="s">
        <v>11</v>
      </c>
      <c r="C525" s="91" t="s">
        <v>2510</v>
      </c>
      <c r="D525" s="91" t="s">
        <v>4274</v>
      </c>
      <c r="E525" s="91" t="s">
        <v>3252</v>
      </c>
      <c r="F525" s="91" t="s">
        <v>3315</v>
      </c>
      <c r="G525" s="91" t="s">
        <v>868</v>
      </c>
      <c r="H525" s="91" t="s">
        <v>2053</v>
      </c>
      <c r="I525" s="92">
        <v>426</v>
      </c>
      <c r="J525" s="91" t="s">
        <v>110</v>
      </c>
      <c r="K525" s="91" t="s">
        <v>73</v>
      </c>
      <c r="L525" s="91" t="s">
        <v>4329</v>
      </c>
      <c r="M525" s="91" t="s">
        <v>5771</v>
      </c>
      <c r="N525" s="92">
        <v>25000</v>
      </c>
      <c r="O525" s="93"/>
      <c r="P525" s="92">
        <v>760</v>
      </c>
      <c r="Q525" s="92">
        <v>717.5</v>
      </c>
      <c r="R525" s="92">
        <v>1502.5</v>
      </c>
      <c r="S525" s="92">
        <v>23497.5</v>
      </c>
      <c r="T525" s="91" t="s">
        <v>5772</v>
      </c>
      <c r="U525" s="91" t="s">
        <v>4330</v>
      </c>
      <c r="V525" s="93"/>
      <c r="X525" s="93"/>
      <c r="Y525" s="93"/>
      <c r="Z525" s="93"/>
      <c r="AA525" s="93"/>
      <c r="AB525" s="92">
        <v>25</v>
      </c>
      <c r="AD525" s="93"/>
      <c r="AF525" s="93"/>
    </row>
    <row r="526" spans="1:32">
      <c r="A526" s="91" t="s">
        <v>2476</v>
      </c>
      <c r="B526" s="91" t="s">
        <v>11</v>
      </c>
      <c r="C526" s="91" t="s">
        <v>2510</v>
      </c>
      <c r="D526" s="91" t="s">
        <v>4274</v>
      </c>
      <c r="E526" s="91" t="s">
        <v>3252</v>
      </c>
      <c r="F526" s="91" t="s">
        <v>3266</v>
      </c>
      <c r="G526" s="91" t="s">
        <v>1044</v>
      </c>
      <c r="H526" s="91" t="s">
        <v>2054</v>
      </c>
      <c r="I526" s="92">
        <v>138</v>
      </c>
      <c r="J526" s="91" t="s">
        <v>355</v>
      </c>
      <c r="K526" s="91" t="s">
        <v>142</v>
      </c>
      <c r="L526" s="91" t="s">
        <v>4331</v>
      </c>
      <c r="M526" s="91" t="s">
        <v>5771</v>
      </c>
      <c r="N526" s="92">
        <v>26250</v>
      </c>
      <c r="O526" s="93"/>
      <c r="P526" s="92">
        <v>798</v>
      </c>
      <c r="Q526" s="92">
        <v>753.38</v>
      </c>
      <c r="R526" s="92">
        <v>1576.38</v>
      </c>
      <c r="S526" s="92">
        <v>24673.62</v>
      </c>
      <c r="T526" s="91" t="s">
        <v>5772</v>
      </c>
      <c r="U526" s="91" t="s">
        <v>4332</v>
      </c>
      <c r="V526" s="93"/>
      <c r="X526" s="93"/>
      <c r="Y526" s="93"/>
      <c r="Z526" s="93"/>
      <c r="AA526" s="93"/>
      <c r="AB526" s="92">
        <v>25</v>
      </c>
      <c r="AD526" s="93"/>
      <c r="AF526" s="93"/>
    </row>
    <row r="527" spans="1:32">
      <c r="A527" s="91" t="s">
        <v>2476</v>
      </c>
      <c r="B527" s="91" t="s">
        <v>11</v>
      </c>
      <c r="C527" s="91" t="s">
        <v>2510</v>
      </c>
      <c r="D527" s="91" t="s">
        <v>4274</v>
      </c>
      <c r="E527" s="91" t="s">
        <v>3252</v>
      </c>
      <c r="F527" s="91" t="s">
        <v>3261</v>
      </c>
      <c r="G527" s="91" t="s">
        <v>693</v>
      </c>
      <c r="H527" s="91" t="s">
        <v>1281</v>
      </c>
      <c r="I527" s="92">
        <v>86</v>
      </c>
      <c r="J527" s="91" t="s">
        <v>694</v>
      </c>
      <c r="K527" s="91" t="s">
        <v>686</v>
      </c>
      <c r="L527" s="91" t="s">
        <v>4333</v>
      </c>
      <c r="M527" s="91" t="s">
        <v>5771</v>
      </c>
      <c r="N527" s="92">
        <v>22000</v>
      </c>
      <c r="O527" s="93"/>
      <c r="P527" s="92">
        <v>668.8</v>
      </c>
      <c r="Q527" s="92">
        <v>631.4</v>
      </c>
      <c r="R527" s="92">
        <v>14195.11</v>
      </c>
      <c r="S527" s="92">
        <v>7804.89</v>
      </c>
      <c r="T527" s="91" t="s">
        <v>5772</v>
      </c>
      <c r="U527" s="91" t="s">
        <v>4334</v>
      </c>
      <c r="V527" s="93"/>
      <c r="X527" s="92">
        <v>300</v>
      </c>
      <c r="Y527" s="92">
        <v>12569.91</v>
      </c>
      <c r="Z527" s="93"/>
      <c r="AA527" s="93"/>
      <c r="AB527" s="92">
        <v>25</v>
      </c>
      <c r="AD527" s="93"/>
      <c r="AF527" s="93"/>
    </row>
    <row r="528" spans="1:32">
      <c r="A528" s="91" t="s">
        <v>2476</v>
      </c>
      <c r="B528" s="91" t="s">
        <v>11</v>
      </c>
      <c r="C528" s="91" t="s">
        <v>2510</v>
      </c>
      <c r="D528" s="91" t="s">
        <v>4274</v>
      </c>
      <c r="E528" s="91" t="s">
        <v>3252</v>
      </c>
      <c r="F528" s="91" t="s">
        <v>3266</v>
      </c>
      <c r="G528" s="91" t="s">
        <v>1580</v>
      </c>
      <c r="H528" s="91" t="s">
        <v>2055</v>
      </c>
      <c r="I528" s="92">
        <v>9</v>
      </c>
      <c r="J528" s="91" t="s">
        <v>8</v>
      </c>
      <c r="K528" s="91" t="s">
        <v>591</v>
      </c>
      <c r="L528" s="91" t="s">
        <v>4335</v>
      </c>
      <c r="M528" s="91" t="s">
        <v>5771</v>
      </c>
      <c r="N528" s="92">
        <v>10000</v>
      </c>
      <c r="O528" s="93"/>
      <c r="P528" s="92">
        <v>304</v>
      </c>
      <c r="Q528" s="92">
        <v>287</v>
      </c>
      <c r="R528" s="92">
        <v>616</v>
      </c>
      <c r="S528" s="92">
        <v>9384</v>
      </c>
      <c r="T528" s="91" t="s">
        <v>5772</v>
      </c>
      <c r="U528" s="91" t="s">
        <v>4336</v>
      </c>
      <c r="V528" s="93"/>
      <c r="X528" s="93"/>
      <c r="Y528" s="93"/>
      <c r="Z528" s="93"/>
      <c r="AA528" s="93"/>
      <c r="AB528" s="92">
        <v>25</v>
      </c>
      <c r="AD528" s="93"/>
      <c r="AF528" s="93"/>
    </row>
    <row r="529" spans="1:32">
      <c r="A529" s="91" t="s">
        <v>2476</v>
      </c>
      <c r="B529" s="91" t="s">
        <v>11</v>
      </c>
      <c r="C529" s="91" t="s">
        <v>2510</v>
      </c>
      <c r="D529" s="91" t="s">
        <v>4274</v>
      </c>
      <c r="E529" s="91" t="s">
        <v>3252</v>
      </c>
      <c r="F529" s="91" t="s">
        <v>3266</v>
      </c>
      <c r="G529" s="91" t="s">
        <v>2631</v>
      </c>
      <c r="H529" s="91" t="s">
        <v>2659</v>
      </c>
      <c r="I529" s="92">
        <v>901</v>
      </c>
      <c r="J529" s="91" t="s">
        <v>10</v>
      </c>
      <c r="K529" s="91" t="s">
        <v>18</v>
      </c>
      <c r="L529" s="91" t="s">
        <v>4337</v>
      </c>
      <c r="M529" s="91" t="s">
        <v>5771</v>
      </c>
      <c r="N529" s="92">
        <v>25000</v>
      </c>
      <c r="O529" s="93"/>
      <c r="P529" s="92">
        <v>760</v>
      </c>
      <c r="Q529" s="92">
        <v>717.5</v>
      </c>
      <c r="R529" s="92">
        <v>1502.5</v>
      </c>
      <c r="S529" s="92">
        <v>23497.5</v>
      </c>
      <c r="T529" s="91" t="s">
        <v>5772</v>
      </c>
      <c r="U529" s="91" t="s">
        <v>4338</v>
      </c>
      <c r="V529" s="93"/>
      <c r="X529" s="93"/>
      <c r="Y529" s="93"/>
      <c r="Z529" s="93"/>
      <c r="AA529" s="93"/>
      <c r="AB529" s="92">
        <v>25</v>
      </c>
      <c r="AD529" s="93"/>
      <c r="AF529" s="93"/>
    </row>
    <row r="530" spans="1:32">
      <c r="A530" s="91" t="s">
        <v>2476</v>
      </c>
      <c r="B530" s="91" t="s">
        <v>11</v>
      </c>
      <c r="C530" s="91" t="s">
        <v>2510</v>
      </c>
      <c r="D530" s="91" t="s">
        <v>4274</v>
      </c>
      <c r="E530" s="91" t="s">
        <v>3252</v>
      </c>
      <c r="F530" s="91" t="s">
        <v>3266</v>
      </c>
      <c r="G530" s="91" t="s">
        <v>2771</v>
      </c>
      <c r="H530" s="91" t="s">
        <v>2772</v>
      </c>
      <c r="I530" s="92">
        <v>572</v>
      </c>
      <c r="J530" s="91" t="s">
        <v>675</v>
      </c>
      <c r="K530" s="91" t="s">
        <v>686</v>
      </c>
      <c r="L530" s="91" t="s">
        <v>4339</v>
      </c>
      <c r="M530" s="91" t="s">
        <v>5771</v>
      </c>
      <c r="N530" s="92">
        <v>40000</v>
      </c>
      <c r="O530" s="92">
        <v>442.65</v>
      </c>
      <c r="P530" s="92">
        <v>1216</v>
      </c>
      <c r="Q530" s="92">
        <v>1148</v>
      </c>
      <c r="R530" s="92">
        <v>2831.65</v>
      </c>
      <c r="S530" s="92">
        <v>37168.35</v>
      </c>
      <c r="T530" s="91" t="s">
        <v>5772</v>
      </c>
      <c r="U530" s="91" t="s">
        <v>4340</v>
      </c>
      <c r="V530" s="93"/>
      <c r="X530" s="93"/>
      <c r="Y530" s="93"/>
      <c r="Z530" s="93"/>
      <c r="AA530" s="93"/>
      <c r="AB530" s="92">
        <v>25</v>
      </c>
      <c r="AD530" s="93"/>
      <c r="AF530" s="93"/>
    </row>
    <row r="531" spans="1:32">
      <c r="A531" s="91" t="s">
        <v>2476</v>
      </c>
      <c r="B531" s="91" t="s">
        <v>11</v>
      </c>
      <c r="C531" s="91" t="s">
        <v>2510</v>
      </c>
      <c r="D531" s="91" t="s">
        <v>4274</v>
      </c>
      <c r="E531" s="91" t="s">
        <v>3252</v>
      </c>
      <c r="F531" s="91" t="s">
        <v>3258</v>
      </c>
      <c r="G531" s="91" t="s">
        <v>2511</v>
      </c>
      <c r="H531" s="91" t="s">
        <v>2512</v>
      </c>
      <c r="I531" s="92">
        <v>509</v>
      </c>
      <c r="J531" s="91" t="s">
        <v>353</v>
      </c>
      <c r="K531" s="91" t="s">
        <v>686</v>
      </c>
      <c r="L531" s="91" t="s">
        <v>4343</v>
      </c>
      <c r="M531" s="91" t="s">
        <v>5771</v>
      </c>
      <c r="N531" s="92">
        <v>200000</v>
      </c>
      <c r="O531" s="92">
        <v>35726.519999999997</v>
      </c>
      <c r="P531" s="92">
        <v>5685.41</v>
      </c>
      <c r="Q531" s="92">
        <v>5740</v>
      </c>
      <c r="R531" s="92">
        <v>47176.93</v>
      </c>
      <c r="S531" s="92">
        <v>152823.07</v>
      </c>
      <c r="T531" s="91" t="s">
        <v>5772</v>
      </c>
      <c r="U531" s="91" t="s">
        <v>4344</v>
      </c>
      <c r="V531" s="93"/>
      <c r="X531" s="93"/>
      <c r="Y531" s="93"/>
      <c r="Z531" s="93"/>
      <c r="AA531" s="93"/>
      <c r="AB531" s="92">
        <v>25</v>
      </c>
      <c r="AD531" s="93"/>
      <c r="AF531" s="93"/>
    </row>
    <row r="532" spans="1:32">
      <c r="A532" s="91" t="s">
        <v>2476</v>
      </c>
      <c r="B532" s="91" t="s">
        <v>11</v>
      </c>
      <c r="C532" s="91" t="s">
        <v>2510</v>
      </c>
      <c r="D532" s="91" t="s">
        <v>4274</v>
      </c>
      <c r="E532" s="91" t="s">
        <v>3252</v>
      </c>
      <c r="F532" s="91" t="s">
        <v>3266</v>
      </c>
      <c r="G532" s="91" t="s">
        <v>1060</v>
      </c>
      <c r="H532" s="91" t="s">
        <v>2056</v>
      </c>
      <c r="I532" s="92">
        <v>420</v>
      </c>
      <c r="J532" s="91" t="s">
        <v>138</v>
      </c>
      <c r="K532" s="91" t="s">
        <v>142</v>
      </c>
      <c r="L532" s="91" t="s">
        <v>4345</v>
      </c>
      <c r="M532" s="91" t="s">
        <v>5771</v>
      </c>
      <c r="N532" s="92">
        <v>27300</v>
      </c>
      <c r="O532" s="93"/>
      <c r="P532" s="92">
        <v>829.92</v>
      </c>
      <c r="Q532" s="92">
        <v>783.51</v>
      </c>
      <c r="R532" s="92">
        <v>1638.43</v>
      </c>
      <c r="S532" s="92">
        <v>25661.57</v>
      </c>
      <c r="T532" s="91" t="s">
        <v>5772</v>
      </c>
      <c r="U532" s="91" t="s">
        <v>4346</v>
      </c>
      <c r="V532" s="93"/>
      <c r="X532" s="93"/>
      <c r="Y532" s="93"/>
      <c r="Z532" s="93"/>
      <c r="AA532" s="93"/>
      <c r="AB532" s="92">
        <v>25</v>
      </c>
      <c r="AD532" s="93"/>
      <c r="AF532" s="93"/>
    </row>
    <row r="533" spans="1:32">
      <c r="A533" s="91" t="s">
        <v>2476</v>
      </c>
      <c r="B533" s="91" t="s">
        <v>11</v>
      </c>
      <c r="C533" s="91" t="s">
        <v>2510</v>
      </c>
      <c r="D533" s="91" t="s">
        <v>4274</v>
      </c>
      <c r="E533" s="91" t="s">
        <v>3252</v>
      </c>
      <c r="F533" s="91" t="s">
        <v>3261</v>
      </c>
      <c r="G533" s="91" t="s">
        <v>695</v>
      </c>
      <c r="H533" s="91" t="s">
        <v>1283</v>
      </c>
      <c r="I533" s="92">
        <v>44</v>
      </c>
      <c r="J533" s="91" t="s">
        <v>22</v>
      </c>
      <c r="K533" s="91" t="s">
        <v>686</v>
      </c>
      <c r="L533" s="91" t="s">
        <v>4347</v>
      </c>
      <c r="M533" s="91" t="s">
        <v>5771</v>
      </c>
      <c r="N533" s="92">
        <v>35000</v>
      </c>
      <c r="O533" s="93"/>
      <c r="P533" s="92">
        <v>1064</v>
      </c>
      <c r="Q533" s="92">
        <v>1004.5</v>
      </c>
      <c r="R533" s="92">
        <v>27861.56</v>
      </c>
      <c r="S533" s="92">
        <v>7138.44</v>
      </c>
      <c r="T533" s="91" t="s">
        <v>5772</v>
      </c>
      <c r="U533" s="91" t="s">
        <v>4348</v>
      </c>
      <c r="V533" s="93"/>
      <c r="X533" s="92">
        <v>300</v>
      </c>
      <c r="Y533" s="92">
        <v>25418.06</v>
      </c>
      <c r="Z533" s="93"/>
      <c r="AA533" s="92">
        <v>50</v>
      </c>
      <c r="AB533" s="92">
        <v>25</v>
      </c>
      <c r="AD533" s="93"/>
      <c r="AF533" s="93"/>
    </row>
    <row r="534" spans="1:32">
      <c r="A534" s="91" t="s">
        <v>2476</v>
      </c>
      <c r="B534" s="91" t="s">
        <v>11</v>
      </c>
      <c r="C534" s="91" t="s">
        <v>2510</v>
      </c>
      <c r="D534" s="91" t="s">
        <v>4274</v>
      </c>
      <c r="E534" s="91" t="s">
        <v>3252</v>
      </c>
      <c r="F534" s="91" t="s">
        <v>3261</v>
      </c>
      <c r="G534" s="91" t="s">
        <v>696</v>
      </c>
      <c r="H534" s="91" t="s">
        <v>2057</v>
      </c>
      <c r="I534" s="92">
        <v>114</v>
      </c>
      <c r="J534" s="91" t="s">
        <v>651</v>
      </c>
      <c r="K534" s="91" t="s">
        <v>686</v>
      </c>
      <c r="L534" s="91" t="s">
        <v>4349</v>
      </c>
      <c r="M534" s="91" t="s">
        <v>5771</v>
      </c>
      <c r="N534" s="92">
        <v>35000</v>
      </c>
      <c r="O534" s="93"/>
      <c r="P534" s="92">
        <v>1064</v>
      </c>
      <c r="Q534" s="92">
        <v>1004.5</v>
      </c>
      <c r="R534" s="92">
        <v>3539.5</v>
      </c>
      <c r="S534" s="92">
        <v>31460.5</v>
      </c>
      <c r="T534" s="91" t="s">
        <v>5772</v>
      </c>
      <c r="U534" s="91" t="s">
        <v>4350</v>
      </c>
      <c r="V534" s="93"/>
      <c r="X534" s="92">
        <v>300</v>
      </c>
      <c r="Y534" s="92">
        <v>1096</v>
      </c>
      <c r="Z534" s="93"/>
      <c r="AA534" s="92">
        <v>50</v>
      </c>
      <c r="AB534" s="92">
        <v>25</v>
      </c>
      <c r="AD534" s="93"/>
      <c r="AF534" s="93"/>
    </row>
    <row r="535" spans="1:32">
      <c r="A535" s="91" t="s">
        <v>2476</v>
      </c>
      <c r="B535" s="91" t="s">
        <v>11</v>
      </c>
      <c r="C535" s="91" t="s">
        <v>2510</v>
      </c>
      <c r="D535" s="91" t="s">
        <v>4274</v>
      </c>
      <c r="E535" s="91" t="s">
        <v>3252</v>
      </c>
      <c r="F535" s="91" t="s">
        <v>3266</v>
      </c>
      <c r="G535" s="91" t="s">
        <v>1634</v>
      </c>
      <c r="H535" s="91" t="s">
        <v>2058</v>
      </c>
      <c r="I535" s="92">
        <v>77</v>
      </c>
      <c r="J535" s="91" t="s">
        <v>2629</v>
      </c>
      <c r="K535" s="91" t="s">
        <v>686</v>
      </c>
      <c r="L535" s="91" t="s">
        <v>4351</v>
      </c>
      <c r="M535" s="91" t="s">
        <v>5771</v>
      </c>
      <c r="N535" s="92">
        <v>30000</v>
      </c>
      <c r="O535" s="93"/>
      <c r="P535" s="92">
        <v>912</v>
      </c>
      <c r="Q535" s="92">
        <v>861</v>
      </c>
      <c r="R535" s="92">
        <v>1798</v>
      </c>
      <c r="S535" s="92">
        <v>28202</v>
      </c>
      <c r="T535" s="91" t="s">
        <v>5772</v>
      </c>
      <c r="U535" s="91" t="s">
        <v>4352</v>
      </c>
      <c r="V535" s="93"/>
      <c r="X535" s="93"/>
      <c r="Y535" s="93"/>
      <c r="Z535" s="93"/>
      <c r="AA535" s="93"/>
      <c r="AB535" s="92">
        <v>25</v>
      </c>
      <c r="AD535" s="93"/>
      <c r="AF535" s="93"/>
    </row>
    <row r="536" spans="1:32">
      <c r="A536" s="91" t="s">
        <v>2476</v>
      </c>
      <c r="B536" s="91" t="s">
        <v>11</v>
      </c>
      <c r="C536" s="91" t="s">
        <v>2510</v>
      </c>
      <c r="D536" s="91" t="s">
        <v>4274</v>
      </c>
      <c r="E536" s="91" t="s">
        <v>3252</v>
      </c>
      <c r="F536" s="91" t="s">
        <v>3273</v>
      </c>
      <c r="G536" s="91" t="s">
        <v>957</v>
      </c>
      <c r="H536" s="91" t="s">
        <v>2059</v>
      </c>
      <c r="I536" s="92">
        <v>615</v>
      </c>
      <c r="J536" s="91" t="s">
        <v>60</v>
      </c>
      <c r="K536" s="91" t="s">
        <v>73</v>
      </c>
      <c r="L536" s="91" t="s">
        <v>4353</v>
      </c>
      <c r="M536" s="91" t="s">
        <v>5771</v>
      </c>
      <c r="N536" s="92">
        <v>16500</v>
      </c>
      <c r="O536" s="93"/>
      <c r="P536" s="92">
        <v>501.6</v>
      </c>
      <c r="Q536" s="92">
        <v>473.55</v>
      </c>
      <c r="R536" s="92">
        <v>13363.12</v>
      </c>
      <c r="S536" s="92">
        <v>3136.88</v>
      </c>
      <c r="T536" s="91" t="s">
        <v>5772</v>
      </c>
      <c r="U536" s="91" t="s">
        <v>4354</v>
      </c>
      <c r="V536" s="93"/>
      <c r="X536" s="93"/>
      <c r="Y536" s="92">
        <v>12362.97</v>
      </c>
      <c r="Z536" s="93"/>
      <c r="AA536" s="93"/>
      <c r="AB536" s="92">
        <v>25</v>
      </c>
      <c r="AD536" s="93"/>
      <c r="AF536" s="93"/>
    </row>
    <row r="537" spans="1:32">
      <c r="A537" s="91" t="s">
        <v>2476</v>
      </c>
      <c r="B537" s="91" t="s">
        <v>11</v>
      </c>
      <c r="C537" s="91" t="s">
        <v>2510</v>
      </c>
      <c r="D537" s="91" t="s">
        <v>4274</v>
      </c>
      <c r="E537" s="91" t="s">
        <v>3252</v>
      </c>
      <c r="F537" s="91" t="s">
        <v>3258</v>
      </c>
      <c r="G537" s="91" t="s">
        <v>146</v>
      </c>
      <c r="H537" s="91" t="s">
        <v>2060</v>
      </c>
      <c r="I537" s="92">
        <v>628</v>
      </c>
      <c r="J537" s="91" t="s">
        <v>147</v>
      </c>
      <c r="K537" s="91" t="s">
        <v>142</v>
      </c>
      <c r="L537" s="91" t="s">
        <v>4355</v>
      </c>
      <c r="M537" s="91" t="s">
        <v>5771</v>
      </c>
      <c r="N537" s="92">
        <v>10000</v>
      </c>
      <c r="O537" s="93"/>
      <c r="P537" s="92">
        <v>304</v>
      </c>
      <c r="Q537" s="92">
        <v>287</v>
      </c>
      <c r="R537" s="92">
        <v>5111.45</v>
      </c>
      <c r="S537" s="92">
        <v>4888.55</v>
      </c>
      <c r="T537" s="91" t="s">
        <v>5772</v>
      </c>
      <c r="U537" s="91" t="s">
        <v>4356</v>
      </c>
      <c r="V537" s="93"/>
      <c r="X537" s="92">
        <v>300</v>
      </c>
      <c r="Y537" s="92">
        <v>4095.45</v>
      </c>
      <c r="Z537" s="93"/>
      <c r="AA537" s="92">
        <v>100</v>
      </c>
      <c r="AB537" s="92">
        <v>25</v>
      </c>
      <c r="AD537" s="93"/>
      <c r="AF537" s="93"/>
    </row>
    <row r="538" spans="1:32">
      <c r="A538" s="91" t="s">
        <v>2476</v>
      </c>
      <c r="B538" s="91" t="s">
        <v>11</v>
      </c>
      <c r="C538" s="91" t="s">
        <v>2510</v>
      </c>
      <c r="D538" s="91" t="s">
        <v>4274</v>
      </c>
      <c r="E538" s="91" t="s">
        <v>3252</v>
      </c>
      <c r="F538" s="91" t="s">
        <v>3258</v>
      </c>
      <c r="G538" s="91" t="s">
        <v>148</v>
      </c>
      <c r="H538" s="91" t="s">
        <v>2061</v>
      </c>
      <c r="I538" s="92">
        <v>9</v>
      </c>
      <c r="J538" s="91" t="s">
        <v>8</v>
      </c>
      <c r="K538" s="91" t="s">
        <v>142</v>
      </c>
      <c r="L538" s="91" t="s">
        <v>4357</v>
      </c>
      <c r="M538" s="91" t="s">
        <v>5771</v>
      </c>
      <c r="N538" s="92">
        <v>10000</v>
      </c>
      <c r="O538" s="93"/>
      <c r="P538" s="92">
        <v>304</v>
      </c>
      <c r="Q538" s="92">
        <v>287</v>
      </c>
      <c r="R538" s="92">
        <v>4362.84</v>
      </c>
      <c r="S538" s="92">
        <v>5637.16</v>
      </c>
      <c r="T538" s="91" t="s">
        <v>5772</v>
      </c>
      <c r="U538" s="91" t="s">
        <v>4358</v>
      </c>
      <c r="V538" s="93"/>
      <c r="X538" s="93"/>
      <c r="Y538" s="92">
        <v>3746.84</v>
      </c>
      <c r="Z538" s="93"/>
      <c r="AA538" s="93"/>
      <c r="AB538" s="92">
        <v>25</v>
      </c>
      <c r="AD538" s="93"/>
      <c r="AF538" s="93"/>
    </row>
    <row r="539" spans="1:32">
      <c r="A539" s="91" t="s">
        <v>2476</v>
      </c>
      <c r="B539" s="91" t="s">
        <v>11</v>
      </c>
      <c r="C539" s="91" t="s">
        <v>2510</v>
      </c>
      <c r="D539" s="91" t="s">
        <v>4274</v>
      </c>
      <c r="E539" s="91" t="s">
        <v>3252</v>
      </c>
      <c r="F539" s="91" t="s">
        <v>3261</v>
      </c>
      <c r="G539" s="91" t="s">
        <v>74</v>
      </c>
      <c r="H539" s="91" t="s">
        <v>2062</v>
      </c>
      <c r="I539" s="92">
        <v>44</v>
      </c>
      <c r="J539" s="91" t="s">
        <v>22</v>
      </c>
      <c r="K539" s="91" t="s">
        <v>73</v>
      </c>
      <c r="L539" s="91" t="s">
        <v>4359</v>
      </c>
      <c r="M539" s="91" t="s">
        <v>5771</v>
      </c>
      <c r="N539" s="92">
        <v>31500</v>
      </c>
      <c r="O539" s="93"/>
      <c r="P539" s="92">
        <v>957.6</v>
      </c>
      <c r="Q539" s="92">
        <v>904.05</v>
      </c>
      <c r="R539" s="92">
        <v>19642.45</v>
      </c>
      <c r="S539" s="92">
        <v>11857.55</v>
      </c>
      <c r="T539" s="91" t="s">
        <v>5772</v>
      </c>
      <c r="U539" s="91" t="s">
        <v>4360</v>
      </c>
      <c r="V539" s="93"/>
      <c r="X539" s="93"/>
      <c r="Y539" s="92">
        <v>17705.8</v>
      </c>
      <c r="Z539" s="93"/>
      <c r="AA539" s="92">
        <v>50</v>
      </c>
      <c r="AB539" s="92">
        <v>25</v>
      </c>
      <c r="AD539" s="93"/>
      <c r="AF539" s="93"/>
    </row>
    <row r="540" spans="1:32">
      <c r="A540" s="91" t="s">
        <v>2476</v>
      </c>
      <c r="B540" s="91" t="s">
        <v>11</v>
      </c>
      <c r="C540" s="91" t="s">
        <v>2510</v>
      </c>
      <c r="D540" s="91" t="s">
        <v>4274</v>
      </c>
      <c r="E540" s="91" t="s">
        <v>3252</v>
      </c>
      <c r="F540" s="91" t="s">
        <v>3261</v>
      </c>
      <c r="G540" s="91" t="s">
        <v>112</v>
      </c>
      <c r="H540" s="91" t="s">
        <v>1333</v>
      </c>
      <c r="I540" s="92">
        <v>424</v>
      </c>
      <c r="J540" s="91" t="s">
        <v>113</v>
      </c>
      <c r="K540" s="91" t="s">
        <v>106</v>
      </c>
      <c r="L540" s="91" t="s">
        <v>4361</v>
      </c>
      <c r="M540" s="91" t="s">
        <v>5771</v>
      </c>
      <c r="N540" s="92">
        <v>30000</v>
      </c>
      <c r="O540" s="93"/>
      <c r="P540" s="92">
        <v>912</v>
      </c>
      <c r="Q540" s="92">
        <v>861</v>
      </c>
      <c r="R540" s="92">
        <v>6971.45</v>
      </c>
      <c r="S540" s="92">
        <v>23028.55</v>
      </c>
      <c r="T540" s="91" t="s">
        <v>5772</v>
      </c>
      <c r="U540" s="91" t="s">
        <v>4362</v>
      </c>
      <c r="V540" s="93"/>
      <c r="X540" s="93"/>
      <c r="Y540" s="92">
        <v>3546</v>
      </c>
      <c r="Z540" s="93"/>
      <c r="AA540" s="92">
        <v>50</v>
      </c>
      <c r="AB540" s="92">
        <v>25</v>
      </c>
      <c r="AD540" s="93"/>
      <c r="AF540" s="105">
        <v>1577.45</v>
      </c>
    </row>
    <row r="541" spans="1:32">
      <c r="A541" s="91" t="s">
        <v>2476</v>
      </c>
      <c r="B541" s="91" t="s">
        <v>11</v>
      </c>
      <c r="C541" s="91" t="s">
        <v>2510</v>
      </c>
      <c r="D541" s="91" t="s">
        <v>4274</v>
      </c>
      <c r="E541" s="91" t="s">
        <v>3252</v>
      </c>
      <c r="F541" s="91" t="s">
        <v>3288</v>
      </c>
      <c r="G541" s="91" t="s">
        <v>23</v>
      </c>
      <c r="H541" s="91" t="s">
        <v>2063</v>
      </c>
      <c r="I541" s="92">
        <v>402</v>
      </c>
      <c r="J541" s="91" t="s">
        <v>24</v>
      </c>
      <c r="K541" s="91" t="s">
        <v>18</v>
      </c>
      <c r="L541" s="91" t="s">
        <v>4363</v>
      </c>
      <c r="M541" s="91" t="s">
        <v>5771</v>
      </c>
      <c r="N541" s="92">
        <v>16500</v>
      </c>
      <c r="O541" s="93"/>
      <c r="P541" s="92">
        <v>501.6</v>
      </c>
      <c r="Q541" s="92">
        <v>473.55</v>
      </c>
      <c r="R541" s="92">
        <v>1050.1500000000001</v>
      </c>
      <c r="S541" s="92">
        <v>15449.85</v>
      </c>
      <c r="T541" s="91" t="s">
        <v>5772</v>
      </c>
      <c r="U541" s="91" t="s">
        <v>4364</v>
      </c>
      <c r="V541" s="93"/>
      <c r="X541" s="93"/>
      <c r="Y541" s="93"/>
      <c r="Z541" s="93"/>
      <c r="AA541" s="92">
        <v>50</v>
      </c>
      <c r="AB541" s="92">
        <v>25</v>
      </c>
      <c r="AD541" s="93"/>
      <c r="AF541" s="93"/>
    </row>
    <row r="542" spans="1:32">
      <c r="A542" s="91" t="s">
        <v>2476</v>
      </c>
      <c r="B542" s="91" t="s">
        <v>11</v>
      </c>
      <c r="C542" s="91" t="s">
        <v>2510</v>
      </c>
      <c r="D542" s="91" t="s">
        <v>4274</v>
      </c>
      <c r="E542" s="91" t="s">
        <v>3252</v>
      </c>
      <c r="F542" s="91" t="s">
        <v>3261</v>
      </c>
      <c r="G542" s="91" t="s">
        <v>697</v>
      </c>
      <c r="H542" s="91" t="s">
        <v>2065</v>
      </c>
      <c r="I542" s="92">
        <v>592</v>
      </c>
      <c r="J542" s="91" t="s">
        <v>395</v>
      </c>
      <c r="K542" s="91" t="s">
        <v>686</v>
      </c>
      <c r="L542" s="91" t="s">
        <v>4365</v>
      </c>
      <c r="M542" s="91" t="s">
        <v>5771</v>
      </c>
      <c r="N542" s="92">
        <v>36000</v>
      </c>
      <c r="O542" s="93"/>
      <c r="P542" s="92">
        <v>1094.4000000000001</v>
      </c>
      <c r="Q542" s="92">
        <v>1033.2</v>
      </c>
      <c r="R542" s="92">
        <v>17533.29</v>
      </c>
      <c r="S542" s="92">
        <v>18466.71</v>
      </c>
      <c r="T542" s="91" t="s">
        <v>5772</v>
      </c>
      <c r="U542" s="91" t="s">
        <v>4366</v>
      </c>
      <c r="V542" s="93"/>
      <c r="X542" s="93"/>
      <c r="Y542" s="92">
        <v>15330.69</v>
      </c>
      <c r="Z542" s="93"/>
      <c r="AA542" s="92">
        <v>50</v>
      </c>
      <c r="AB542" s="92">
        <v>25</v>
      </c>
      <c r="AD542" s="93"/>
      <c r="AF542" s="93"/>
    </row>
    <row r="543" spans="1:32">
      <c r="A543" s="91" t="s">
        <v>2476</v>
      </c>
      <c r="B543" s="91" t="s">
        <v>11</v>
      </c>
      <c r="C543" s="91" t="s">
        <v>2510</v>
      </c>
      <c r="D543" s="91" t="s">
        <v>4274</v>
      </c>
      <c r="E543" s="91" t="s">
        <v>3252</v>
      </c>
      <c r="F543" s="91" t="s">
        <v>3258</v>
      </c>
      <c r="G543" s="91" t="s">
        <v>600</v>
      </c>
      <c r="H543" s="91" t="s">
        <v>2066</v>
      </c>
      <c r="I543" s="92">
        <v>12</v>
      </c>
      <c r="J543" s="91" t="s">
        <v>30</v>
      </c>
      <c r="K543" s="91" t="s">
        <v>591</v>
      </c>
      <c r="L543" s="91" t="s">
        <v>4367</v>
      </c>
      <c r="M543" s="91" t="s">
        <v>5771</v>
      </c>
      <c r="N543" s="92">
        <v>11758.18</v>
      </c>
      <c r="O543" s="93"/>
      <c r="P543" s="92">
        <v>357.45</v>
      </c>
      <c r="Q543" s="92">
        <v>337.46</v>
      </c>
      <c r="R543" s="92">
        <v>1019.91</v>
      </c>
      <c r="S543" s="92">
        <v>10738.27</v>
      </c>
      <c r="T543" s="91" t="s">
        <v>5772</v>
      </c>
      <c r="U543" s="91" t="s">
        <v>4368</v>
      </c>
      <c r="V543" s="93"/>
      <c r="X543" s="92">
        <v>300</v>
      </c>
      <c r="Y543" s="93"/>
      <c r="Z543" s="93"/>
      <c r="AA543" s="93"/>
      <c r="AB543" s="92">
        <v>25</v>
      </c>
      <c r="AD543" s="93"/>
      <c r="AF543" s="93"/>
    </row>
    <row r="544" spans="1:32">
      <c r="A544" s="91" t="s">
        <v>2476</v>
      </c>
      <c r="B544" s="91" t="s">
        <v>11</v>
      </c>
      <c r="C544" s="91" t="s">
        <v>2510</v>
      </c>
      <c r="D544" s="91" t="s">
        <v>4274</v>
      </c>
      <c r="E544" s="91" t="s">
        <v>3252</v>
      </c>
      <c r="F544" s="91" t="s">
        <v>3261</v>
      </c>
      <c r="G544" s="91" t="s">
        <v>114</v>
      </c>
      <c r="H544" s="91" t="s">
        <v>1334</v>
      </c>
      <c r="I544" s="92">
        <v>1105</v>
      </c>
      <c r="J544" s="91" t="s">
        <v>115</v>
      </c>
      <c r="K544" s="91" t="s">
        <v>106</v>
      </c>
      <c r="L544" s="91" t="s">
        <v>4369</v>
      </c>
      <c r="M544" s="91" t="s">
        <v>5771</v>
      </c>
      <c r="N544" s="92">
        <v>30000</v>
      </c>
      <c r="O544" s="93"/>
      <c r="P544" s="92">
        <v>912</v>
      </c>
      <c r="Q544" s="92">
        <v>861</v>
      </c>
      <c r="R544" s="92">
        <v>7665.38</v>
      </c>
      <c r="S544" s="92">
        <v>22334.62</v>
      </c>
      <c r="T544" s="91" t="s">
        <v>5772</v>
      </c>
      <c r="U544" s="91" t="s">
        <v>4370</v>
      </c>
      <c r="V544" s="93"/>
      <c r="X544" s="92">
        <v>300</v>
      </c>
      <c r="Y544" s="92">
        <v>5517.38</v>
      </c>
      <c r="Z544" s="93"/>
      <c r="AA544" s="92">
        <v>50</v>
      </c>
      <c r="AB544" s="92">
        <v>25</v>
      </c>
      <c r="AD544" s="93"/>
      <c r="AF544" s="93"/>
    </row>
    <row r="545" spans="1:32">
      <c r="A545" s="91" t="s">
        <v>2476</v>
      </c>
      <c r="B545" s="91" t="s">
        <v>11</v>
      </c>
      <c r="C545" s="91" t="s">
        <v>2510</v>
      </c>
      <c r="D545" s="91" t="s">
        <v>4274</v>
      </c>
      <c r="E545" s="91" t="s">
        <v>3252</v>
      </c>
      <c r="F545" s="91" t="s">
        <v>3266</v>
      </c>
      <c r="G545" s="91" t="s">
        <v>2587</v>
      </c>
      <c r="H545" s="91" t="s">
        <v>2603</v>
      </c>
      <c r="I545" s="92">
        <v>29</v>
      </c>
      <c r="J545" s="91" t="s">
        <v>104</v>
      </c>
      <c r="K545" s="91" t="s">
        <v>686</v>
      </c>
      <c r="L545" s="91" t="s">
        <v>4371</v>
      </c>
      <c r="M545" s="91" t="s">
        <v>5771</v>
      </c>
      <c r="N545" s="92">
        <v>25000</v>
      </c>
      <c r="O545" s="93"/>
      <c r="P545" s="92">
        <v>760</v>
      </c>
      <c r="Q545" s="92">
        <v>717.5</v>
      </c>
      <c r="R545" s="92">
        <v>5048.5</v>
      </c>
      <c r="S545" s="92">
        <v>19951.5</v>
      </c>
      <c r="T545" s="91" t="s">
        <v>5772</v>
      </c>
      <c r="U545" s="91" t="s">
        <v>4372</v>
      </c>
      <c r="V545" s="93"/>
      <c r="X545" s="93"/>
      <c r="Y545" s="92">
        <v>3546</v>
      </c>
      <c r="Z545" s="93"/>
      <c r="AA545" s="93"/>
      <c r="AB545" s="92">
        <v>25</v>
      </c>
      <c r="AD545" s="93"/>
      <c r="AF545" s="93"/>
    </row>
    <row r="546" spans="1:32">
      <c r="A546" s="91" t="s">
        <v>2476</v>
      </c>
      <c r="B546" s="91" t="s">
        <v>11</v>
      </c>
      <c r="C546" s="91" t="s">
        <v>2510</v>
      </c>
      <c r="D546" s="91" t="s">
        <v>4274</v>
      </c>
      <c r="E546" s="91" t="s">
        <v>3252</v>
      </c>
      <c r="F546" s="91" t="s">
        <v>3261</v>
      </c>
      <c r="G546" s="91" t="s">
        <v>698</v>
      </c>
      <c r="H546" s="91" t="s">
        <v>2067</v>
      </c>
      <c r="I546" s="92">
        <v>9</v>
      </c>
      <c r="J546" s="91" t="s">
        <v>8</v>
      </c>
      <c r="K546" s="91" t="s">
        <v>686</v>
      </c>
      <c r="L546" s="91" t="s">
        <v>4373</v>
      </c>
      <c r="M546" s="91" t="s">
        <v>5771</v>
      </c>
      <c r="N546" s="92">
        <v>22000</v>
      </c>
      <c r="O546" s="93"/>
      <c r="P546" s="92">
        <v>668.8</v>
      </c>
      <c r="Q546" s="92">
        <v>631.4</v>
      </c>
      <c r="R546" s="92">
        <v>11758.08</v>
      </c>
      <c r="S546" s="92">
        <v>10241.92</v>
      </c>
      <c r="T546" s="91" t="s">
        <v>5772</v>
      </c>
      <c r="U546" s="91" t="s">
        <v>4374</v>
      </c>
      <c r="V546" s="93"/>
      <c r="X546" s="93"/>
      <c r="Y546" s="92">
        <v>10432.879999999999</v>
      </c>
      <c r="Z546" s="93"/>
      <c r="AA546" s="93"/>
      <c r="AB546" s="92">
        <v>25</v>
      </c>
      <c r="AD546" s="93"/>
      <c r="AF546" s="93"/>
    </row>
    <row r="547" spans="1:32">
      <c r="A547" s="91" t="s">
        <v>2476</v>
      </c>
      <c r="B547" s="91" t="s">
        <v>11</v>
      </c>
      <c r="C547" s="91" t="s">
        <v>2510</v>
      </c>
      <c r="D547" s="91" t="s">
        <v>4274</v>
      </c>
      <c r="E547" s="91" t="s">
        <v>3252</v>
      </c>
      <c r="F547" s="91" t="s">
        <v>3261</v>
      </c>
      <c r="G547" s="91" t="s">
        <v>1053</v>
      </c>
      <c r="H547" s="91" t="s">
        <v>2068</v>
      </c>
      <c r="I547" s="92">
        <v>54</v>
      </c>
      <c r="J547" s="91" t="s">
        <v>1054</v>
      </c>
      <c r="K547" s="91" t="s">
        <v>18</v>
      </c>
      <c r="L547" s="91" t="s">
        <v>4375</v>
      </c>
      <c r="M547" s="91" t="s">
        <v>5771</v>
      </c>
      <c r="N547" s="92">
        <v>16500</v>
      </c>
      <c r="O547" s="93"/>
      <c r="P547" s="92">
        <v>501.6</v>
      </c>
      <c r="Q547" s="92">
        <v>473.55</v>
      </c>
      <c r="R547" s="92">
        <v>1000.15</v>
      </c>
      <c r="S547" s="92">
        <v>15499.85</v>
      </c>
      <c r="T547" s="91" t="s">
        <v>5772</v>
      </c>
      <c r="U547" s="91" t="s">
        <v>4376</v>
      </c>
      <c r="V547" s="93"/>
      <c r="X547" s="93"/>
      <c r="Y547" s="93"/>
      <c r="Z547" s="93"/>
      <c r="AA547" s="93"/>
      <c r="AB547" s="92">
        <v>25</v>
      </c>
      <c r="AD547" s="93"/>
      <c r="AF547" s="93"/>
    </row>
    <row r="548" spans="1:32">
      <c r="A548" s="91" t="s">
        <v>2476</v>
      </c>
      <c r="B548" s="91" t="s">
        <v>11</v>
      </c>
      <c r="C548" s="91" t="s">
        <v>2510</v>
      </c>
      <c r="D548" s="91" t="s">
        <v>4274</v>
      </c>
      <c r="E548" s="91" t="s">
        <v>3252</v>
      </c>
      <c r="F548" s="91" t="s">
        <v>3288</v>
      </c>
      <c r="G548" s="91" t="s">
        <v>699</v>
      </c>
      <c r="H548" s="91" t="s">
        <v>2069</v>
      </c>
      <c r="I548" s="92">
        <v>124</v>
      </c>
      <c r="J548" s="91" t="s">
        <v>42</v>
      </c>
      <c r="K548" s="91" t="s">
        <v>686</v>
      </c>
      <c r="L548" s="91" t="s">
        <v>4377</v>
      </c>
      <c r="M548" s="91" t="s">
        <v>5771</v>
      </c>
      <c r="N548" s="92">
        <v>26250</v>
      </c>
      <c r="O548" s="93"/>
      <c r="P548" s="92">
        <v>798</v>
      </c>
      <c r="Q548" s="92">
        <v>753.38</v>
      </c>
      <c r="R548" s="92">
        <v>7476.25</v>
      </c>
      <c r="S548" s="92">
        <v>18773.75</v>
      </c>
      <c r="T548" s="91" t="s">
        <v>5772</v>
      </c>
      <c r="U548" s="91" t="s">
        <v>4378</v>
      </c>
      <c r="V548" s="93"/>
      <c r="X548" s="93"/>
      <c r="Y548" s="92">
        <v>5899.87</v>
      </c>
      <c r="Z548" s="93"/>
      <c r="AA548" s="93"/>
      <c r="AB548" s="92">
        <v>25</v>
      </c>
      <c r="AD548" s="93"/>
      <c r="AF548" s="93"/>
    </row>
    <row r="549" spans="1:32">
      <c r="A549" s="91" t="s">
        <v>2476</v>
      </c>
      <c r="B549" s="91" t="s">
        <v>11</v>
      </c>
      <c r="C549" s="91" t="s">
        <v>2510</v>
      </c>
      <c r="D549" s="91" t="s">
        <v>4274</v>
      </c>
      <c r="E549" s="91" t="s">
        <v>3252</v>
      </c>
      <c r="F549" s="91" t="s">
        <v>3266</v>
      </c>
      <c r="G549" s="91" t="s">
        <v>2773</v>
      </c>
      <c r="H549" s="91" t="s">
        <v>2774</v>
      </c>
      <c r="I549" s="92">
        <v>592</v>
      </c>
      <c r="J549" s="91" t="s">
        <v>395</v>
      </c>
      <c r="K549" s="91" t="s">
        <v>686</v>
      </c>
      <c r="L549" s="91" t="s">
        <v>4379</v>
      </c>
      <c r="M549" s="91" t="s">
        <v>5771</v>
      </c>
      <c r="N549" s="92">
        <v>22000</v>
      </c>
      <c r="O549" s="93"/>
      <c r="P549" s="92">
        <v>668.8</v>
      </c>
      <c r="Q549" s="92">
        <v>631.4</v>
      </c>
      <c r="R549" s="92">
        <v>1325.2</v>
      </c>
      <c r="S549" s="92">
        <v>20674.8</v>
      </c>
      <c r="T549" s="91" t="s">
        <v>5772</v>
      </c>
      <c r="U549" s="91" t="s">
        <v>4380</v>
      </c>
      <c r="V549" s="93"/>
      <c r="X549" s="93"/>
      <c r="Y549" s="93"/>
      <c r="Z549" s="93"/>
      <c r="AA549" s="93"/>
      <c r="AB549" s="92">
        <v>25</v>
      </c>
      <c r="AD549" s="93"/>
      <c r="AF549" s="93"/>
    </row>
    <row r="550" spans="1:32">
      <c r="A550" s="91" t="s">
        <v>2476</v>
      </c>
      <c r="B550" s="91" t="s">
        <v>11</v>
      </c>
      <c r="C550" s="91" t="s">
        <v>2510</v>
      </c>
      <c r="D550" s="91" t="s">
        <v>4274</v>
      </c>
      <c r="E550" s="91" t="s">
        <v>3252</v>
      </c>
      <c r="F550" s="91" t="s">
        <v>4381</v>
      </c>
      <c r="G550" s="91" t="s">
        <v>255</v>
      </c>
      <c r="H550" s="91" t="s">
        <v>1093</v>
      </c>
      <c r="I550" s="92">
        <v>848</v>
      </c>
      <c r="J550" s="91" t="s">
        <v>256</v>
      </c>
      <c r="K550" s="91" t="s">
        <v>73</v>
      </c>
      <c r="L550" s="91" t="s">
        <v>4382</v>
      </c>
      <c r="M550" s="91" t="s">
        <v>5771</v>
      </c>
      <c r="N550" s="92">
        <v>70000</v>
      </c>
      <c r="O550" s="92">
        <v>1935.63</v>
      </c>
      <c r="P550" s="92">
        <v>2128</v>
      </c>
      <c r="Q550" s="92">
        <v>2009</v>
      </c>
      <c r="R550" s="92">
        <v>13677.63</v>
      </c>
      <c r="S550" s="92">
        <v>56322.37</v>
      </c>
      <c r="T550" s="91" t="s">
        <v>5772</v>
      </c>
      <c r="U550" s="91" t="s">
        <v>4383</v>
      </c>
      <c r="V550" s="93"/>
      <c r="X550" s="92">
        <v>1200</v>
      </c>
      <c r="Y550" s="92">
        <v>6330</v>
      </c>
      <c r="Z550" s="93"/>
      <c r="AA550" s="92">
        <v>50</v>
      </c>
      <c r="AB550" s="92">
        <v>25</v>
      </c>
      <c r="AD550" s="93"/>
      <c r="AF550" s="93"/>
    </row>
    <row r="551" spans="1:32">
      <c r="A551" s="91" t="s">
        <v>2476</v>
      </c>
      <c r="B551" s="91" t="s">
        <v>11</v>
      </c>
      <c r="C551" s="91" t="s">
        <v>2510</v>
      </c>
      <c r="D551" s="91" t="s">
        <v>4274</v>
      </c>
      <c r="E551" s="91" t="s">
        <v>3252</v>
      </c>
      <c r="F551" s="91" t="s">
        <v>3266</v>
      </c>
      <c r="G551" s="91" t="s">
        <v>1061</v>
      </c>
      <c r="H551" s="91" t="s">
        <v>2070</v>
      </c>
      <c r="I551" s="92">
        <v>592</v>
      </c>
      <c r="J551" s="91" t="s">
        <v>395</v>
      </c>
      <c r="K551" s="91" t="s">
        <v>591</v>
      </c>
      <c r="L551" s="91" t="s">
        <v>4384</v>
      </c>
      <c r="M551" s="91" t="s">
        <v>5771</v>
      </c>
      <c r="N551" s="92">
        <v>10000</v>
      </c>
      <c r="O551" s="93"/>
      <c r="P551" s="92">
        <v>304</v>
      </c>
      <c r="Q551" s="92">
        <v>287</v>
      </c>
      <c r="R551" s="92">
        <v>616</v>
      </c>
      <c r="S551" s="92">
        <v>9384</v>
      </c>
      <c r="T551" s="91" t="s">
        <v>5772</v>
      </c>
      <c r="U551" s="91" t="s">
        <v>4385</v>
      </c>
      <c r="V551" s="93"/>
      <c r="X551" s="93"/>
      <c r="Y551" s="93"/>
      <c r="Z551" s="93"/>
      <c r="AA551" s="93"/>
      <c r="AB551" s="92">
        <v>25</v>
      </c>
      <c r="AD551" s="93"/>
      <c r="AF551" s="93"/>
    </row>
    <row r="552" spans="1:32">
      <c r="A552" s="91" t="s">
        <v>2476</v>
      </c>
      <c r="B552" s="91" t="s">
        <v>11</v>
      </c>
      <c r="C552" s="91" t="s">
        <v>2510</v>
      </c>
      <c r="D552" s="91" t="s">
        <v>4274</v>
      </c>
      <c r="E552" s="91" t="s">
        <v>3252</v>
      </c>
      <c r="F552" s="91" t="s">
        <v>3279</v>
      </c>
      <c r="G552" s="91" t="s">
        <v>700</v>
      </c>
      <c r="H552" s="91" t="s">
        <v>1284</v>
      </c>
      <c r="I552" s="92">
        <v>74</v>
      </c>
      <c r="J552" s="91" t="s">
        <v>157</v>
      </c>
      <c r="K552" s="91" t="s">
        <v>686</v>
      </c>
      <c r="L552" s="91" t="s">
        <v>4386</v>
      </c>
      <c r="M552" s="91" t="s">
        <v>5771</v>
      </c>
      <c r="N552" s="92">
        <v>31500</v>
      </c>
      <c r="O552" s="93"/>
      <c r="P552" s="92">
        <v>957.6</v>
      </c>
      <c r="Q552" s="92">
        <v>904.05</v>
      </c>
      <c r="R552" s="92">
        <v>17974.87</v>
      </c>
      <c r="S552" s="92">
        <v>13525.13</v>
      </c>
      <c r="T552" s="91" t="s">
        <v>5772</v>
      </c>
      <c r="U552" s="91" t="s">
        <v>4387</v>
      </c>
      <c r="V552" s="93"/>
      <c r="X552" s="92">
        <v>600</v>
      </c>
      <c r="Y552" s="92">
        <v>15438.22</v>
      </c>
      <c r="Z552" s="93"/>
      <c r="AA552" s="92">
        <v>50</v>
      </c>
      <c r="AB552" s="92">
        <v>25</v>
      </c>
      <c r="AD552" s="93"/>
      <c r="AF552" s="93"/>
    </row>
    <row r="553" spans="1:32">
      <c r="A553" s="91" t="s">
        <v>2476</v>
      </c>
      <c r="B553" s="91" t="s">
        <v>11</v>
      </c>
      <c r="C553" s="91" t="s">
        <v>2510</v>
      </c>
      <c r="D553" s="91" t="s">
        <v>4274</v>
      </c>
      <c r="E553" s="91" t="s">
        <v>3252</v>
      </c>
      <c r="F553" s="91" t="s">
        <v>3261</v>
      </c>
      <c r="G553" s="91" t="s">
        <v>701</v>
      </c>
      <c r="H553" s="91" t="s">
        <v>1285</v>
      </c>
      <c r="I553" s="92">
        <v>9</v>
      </c>
      <c r="J553" s="91" t="s">
        <v>8</v>
      </c>
      <c r="K553" s="91" t="s">
        <v>686</v>
      </c>
      <c r="L553" s="91" t="s">
        <v>4388</v>
      </c>
      <c r="M553" s="91" t="s">
        <v>5771</v>
      </c>
      <c r="N553" s="92">
        <v>22000</v>
      </c>
      <c r="O553" s="93"/>
      <c r="P553" s="92">
        <v>668.8</v>
      </c>
      <c r="Q553" s="92">
        <v>631.4</v>
      </c>
      <c r="R553" s="92">
        <v>9689.93</v>
      </c>
      <c r="S553" s="92">
        <v>12310.07</v>
      </c>
      <c r="T553" s="91" t="s">
        <v>5772</v>
      </c>
      <c r="U553" s="91" t="s">
        <v>4389</v>
      </c>
      <c r="V553" s="93"/>
      <c r="X553" s="93"/>
      <c r="Y553" s="92">
        <v>8314.73</v>
      </c>
      <c r="Z553" s="93"/>
      <c r="AA553" s="92">
        <v>50</v>
      </c>
      <c r="AB553" s="92">
        <v>25</v>
      </c>
      <c r="AD553" s="93"/>
      <c r="AF553" s="93"/>
    </row>
    <row r="554" spans="1:32">
      <c r="A554" s="91" t="s">
        <v>2476</v>
      </c>
      <c r="B554" s="91" t="s">
        <v>11</v>
      </c>
      <c r="C554" s="91" t="s">
        <v>2510</v>
      </c>
      <c r="D554" s="91" t="s">
        <v>4274</v>
      </c>
      <c r="E554" s="91" t="s">
        <v>3252</v>
      </c>
      <c r="F554" s="91" t="s">
        <v>3288</v>
      </c>
      <c r="G554" s="91" t="s">
        <v>601</v>
      </c>
      <c r="H554" s="91" t="s">
        <v>2071</v>
      </c>
      <c r="I554" s="92">
        <v>11</v>
      </c>
      <c r="J554" s="91" t="s">
        <v>127</v>
      </c>
      <c r="K554" s="91" t="s">
        <v>591</v>
      </c>
      <c r="L554" s="91" t="s">
        <v>4390</v>
      </c>
      <c r="M554" s="91" t="s">
        <v>5771</v>
      </c>
      <c r="N554" s="92">
        <v>15000</v>
      </c>
      <c r="O554" s="93"/>
      <c r="P554" s="92">
        <v>456</v>
      </c>
      <c r="Q554" s="92">
        <v>430.5</v>
      </c>
      <c r="R554" s="92">
        <v>1211.5</v>
      </c>
      <c r="S554" s="92">
        <v>13788.5</v>
      </c>
      <c r="T554" s="91" t="s">
        <v>5772</v>
      </c>
      <c r="U554" s="91" t="s">
        <v>4391</v>
      </c>
      <c r="V554" s="93"/>
      <c r="X554" s="92">
        <v>300</v>
      </c>
      <c r="Y554" s="93"/>
      <c r="Z554" s="93"/>
      <c r="AA554" s="93"/>
      <c r="AB554" s="92">
        <v>25</v>
      </c>
      <c r="AD554" s="93"/>
      <c r="AF554" s="93"/>
    </row>
    <row r="555" spans="1:32">
      <c r="A555" s="91" t="s">
        <v>2476</v>
      </c>
      <c r="B555" s="91" t="s">
        <v>11</v>
      </c>
      <c r="C555" s="91" t="s">
        <v>2510</v>
      </c>
      <c r="D555" s="91" t="s">
        <v>4274</v>
      </c>
      <c r="E555" s="91" t="s">
        <v>3252</v>
      </c>
      <c r="F555" s="91" t="s">
        <v>3258</v>
      </c>
      <c r="G555" s="91" t="s">
        <v>25</v>
      </c>
      <c r="H555" s="91" t="s">
        <v>2072</v>
      </c>
      <c r="I555" s="92">
        <v>9</v>
      </c>
      <c r="J555" s="91" t="s">
        <v>8</v>
      </c>
      <c r="K555" s="91" t="s">
        <v>18</v>
      </c>
      <c r="L555" s="91" t="s">
        <v>4392</v>
      </c>
      <c r="M555" s="91" t="s">
        <v>5771</v>
      </c>
      <c r="N555" s="92">
        <v>10000</v>
      </c>
      <c r="O555" s="93"/>
      <c r="P555" s="92">
        <v>304</v>
      </c>
      <c r="Q555" s="92">
        <v>287</v>
      </c>
      <c r="R555" s="92">
        <v>666</v>
      </c>
      <c r="S555" s="92">
        <v>9334</v>
      </c>
      <c r="T555" s="91" t="s">
        <v>5772</v>
      </c>
      <c r="U555" s="91" t="s">
        <v>4393</v>
      </c>
      <c r="V555" s="93"/>
      <c r="X555" s="93"/>
      <c r="Y555" s="93"/>
      <c r="Z555" s="93"/>
      <c r="AA555" s="92">
        <v>50</v>
      </c>
      <c r="AB555" s="92">
        <v>25</v>
      </c>
      <c r="AD555" s="93"/>
      <c r="AF555" s="93"/>
    </row>
    <row r="556" spans="1:32">
      <c r="A556" s="91" t="s">
        <v>2476</v>
      </c>
      <c r="B556" s="91" t="s">
        <v>11</v>
      </c>
      <c r="C556" s="91" t="s">
        <v>2510</v>
      </c>
      <c r="D556" s="91" t="s">
        <v>4274</v>
      </c>
      <c r="E556" s="91" t="s">
        <v>3252</v>
      </c>
      <c r="F556" s="91" t="s">
        <v>3261</v>
      </c>
      <c r="G556" s="91" t="s">
        <v>116</v>
      </c>
      <c r="H556" s="91" t="s">
        <v>1335</v>
      </c>
      <c r="I556" s="92">
        <v>68</v>
      </c>
      <c r="J556" s="91" t="s">
        <v>117</v>
      </c>
      <c r="K556" s="91" t="s">
        <v>106</v>
      </c>
      <c r="L556" s="91" t="s">
        <v>4394</v>
      </c>
      <c r="M556" s="91" t="s">
        <v>5771</v>
      </c>
      <c r="N556" s="92">
        <v>17000</v>
      </c>
      <c r="O556" s="93"/>
      <c r="P556" s="92">
        <v>516.79999999999995</v>
      </c>
      <c r="Q556" s="92">
        <v>487.9</v>
      </c>
      <c r="R556" s="92">
        <v>1379.7</v>
      </c>
      <c r="S556" s="92">
        <v>15620.3</v>
      </c>
      <c r="T556" s="91" t="s">
        <v>5772</v>
      </c>
      <c r="U556" s="91" t="s">
        <v>4395</v>
      </c>
      <c r="V556" s="93"/>
      <c r="X556" s="92">
        <v>300</v>
      </c>
      <c r="Y556" s="93"/>
      <c r="Z556" s="93"/>
      <c r="AA556" s="92">
        <v>50</v>
      </c>
      <c r="AB556" s="92">
        <v>25</v>
      </c>
      <c r="AD556" s="93"/>
      <c r="AF556" s="93"/>
    </row>
    <row r="557" spans="1:32">
      <c r="A557" s="91" t="s">
        <v>2476</v>
      </c>
      <c r="B557" s="91" t="s">
        <v>11</v>
      </c>
      <c r="C557" s="91" t="s">
        <v>2510</v>
      </c>
      <c r="D557" s="91" t="s">
        <v>4274</v>
      </c>
      <c r="E557" s="91" t="s">
        <v>3252</v>
      </c>
      <c r="F557" s="91" t="s">
        <v>3258</v>
      </c>
      <c r="G557" s="91" t="s">
        <v>152</v>
      </c>
      <c r="H557" s="91" t="s">
        <v>1286</v>
      </c>
      <c r="I557" s="92">
        <v>615</v>
      </c>
      <c r="J557" s="91" t="s">
        <v>153</v>
      </c>
      <c r="K557" s="91" t="s">
        <v>142</v>
      </c>
      <c r="L557" s="91" t="s">
        <v>4396</v>
      </c>
      <c r="M557" s="91" t="s">
        <v>5771</v>
      </c>
      <c r="N557" s="92">
        <v>10000</v>
      </c>
      <c r="O557" s="93"/>
      <c r="P557" s="92">
        <v>304</v>
      </c>
      <c r="Q557" s="92">
        <v>287</v>
      </c>
      <c r="R557" s="92">
        <v>666</v>
      </c>
      <c r="S557" s="92">
        <v>9334</v>
      </c>
      <c r="T557" s="91" t="s">
        <v>5772</v>
      </c>
      <c r="U557" s="91" t="s">
        <v>4397</v>
      </c>
      <c r="V557" s="93"/>
      <c r="X557" s="93"/>
      <c r="Y557" s="93"/>
      <c r="Z557" s="93"/>
      <c r="AA557" s="92">
        <v>50</v>
      </c>
      <c r="AB557" s="92">
        <v>25</v>
      </c>
      <c r="AD557" s="93"/>
      <c r="AF557" s="93"/>
    </row>
    <row r="558" spans="1:32">
      <c r="A558" s="91" t="s">
        <v>2476</v>
      </c>
      <c r="B558" s="91" t="s">
        <v>11</v>
      </c>
      <c r="C558" s="91" t="s">
        <v>2510</v>
      </c>
      <c r="D558" s="91" t="s">
        <v>4274</v>
      </c>
      <c r="E558" s="91" t="s">
        <v>3252</v>
      </c>
      <c r="F558" s="91" t="s">
        <v>3288</v>
      </c>
      <c r="G558" s="91" t="s">
        <v>1596</v>
      </c>
      <c r="H558" s="91" t="s">
        <v>2073</v>
      </c>
      <c r="I558" s="92">
        <v>273</v>
      </c>
      <c r="J558" s="91" t="s">
        <v>623</v>
      </c>
      <c r="K558" s="91" t="s">
        <v>686</v>
      </c>
      <c r="L558" s="91" t="s">
        <v>4398</v>
      </c>
      <c r="M558" s="91" t="s">
        <v>5771</v>
      </c>
      <c r="N558" s="92">
        <v>36000</v>
      </c>
      <c r="O558" s="93"/>
      <c r="P558" s="92">
        <v>1094.4000000000001</v>
      </c>
      <c r="Q558" s="92">
        <v>1033.2</v>
      </c>
      <c r="R558" s="92">
        <v>2152.6</v>
      </c>
      <c r="S558" s="92">
        <v>33847.4</v>
      </c>
      <c r="T558" s="91" t="s">
        <v>5772</v>
      </c>
      <c r="U558" s="91" t="s">
        <v>4399</v>
      </c>
      <c r="V558" s="93"/>
      <c r="X558" s="93"/>
      <c r="Y558" s="93"/>
      <c r="Z558" s="93"/>
      <c r="AA558" s="93"/>
      <c r="AB558" s="92">
        <v>25</v>
      </c>
      <c r="AD558" s="93"/>
      <c r="AF558" s="93"/>
    </row>
    <row r="559" spans="1:32">
      <c r="A559" s="91" t="s">
        <v>2476</v>
      </c>
      <c r="B559" s="91" t="s">
        <v>11</v>
      </c>
      <c r="C559" s="91" t="s">
        <v>2510</v>
      </c>
      <c r="D559" s="91" t="s">
        <v>4274</v>
      </c>
      <c r="E559" s="91" t="s">
        <v>3252</v>
      </c>
      <c r="F559" s="91" t="s">
        <v>3258</v>
      </c>
      <c r="G559" s="91" t="s">
        <v>26</v>
      </c>
      <c r="H559" s="91" t="s">
        <v>2074</v>
      </c>
      <c r="I559" s="92">
        <v>20</v>
      </c>
      <c r="J559" s="91" t="s">
        <v>27</v>
      </c>
      <c r="K559" s="91" t="s">
        <v>18</v>
      </c>
      <c r="L559" s="91" t="s">
        <v>4400</v>
      </c>
      <c r="M559" s="91" t="s">
        <v>5771</v>
      </c>
      <c r="N559" s="92">
        <v>11000</v>
      </c>
      <c r="O559" s="93"/>
      <c r="P559" s="92">
        <v>334.4</v>
      </c>
      <c r="Q559" s="92">
        <v>315.7</v>
      </c>
      <c r="R559" s="92">
        <v>675.1</v>
      </c>
      <c r="S559" s="92">
        <v>10324.9</v>
      </c>
      <c r="T559" s="91" t="s">
        <v>5772</v>
      </c>
      <c r="U559" s="91" t="s">
        <v>4401</v>
      </c>
      <c r="V559" s="93"/>
      <c r="X559" s="93"/>
      <c r="Y559" s="93"/>
      <c r="Z559" s="93"/>
      <c r="AA559" s="93"/>
      <c r="AB559" s="92">
        <v>25</v>
      </c>
      <c r="AD559" s="93"/>
      <c r="AF559" s="93"/>
    </row>
    <row r="560" spans="1:32">
      <c r="A560" s="91" t="s">
        <v>2476</v>
      </c>
      <c r="B560" s="91" t="s">
        <v>11</v>
      </c>
      <c r="C560" s="91" t="s">
        <v>2510</v>
      </c>
      <c r="D560" s="91" t="s">
        <v>4274</v>
      </c>
      <c r="E560" s="91" t="s">
        <v>3252</v>
      </c>
      <c r="F560" s="91" t="s">
        <v>3258</v>
      </c>
      <c r="G560" s="91" t="s">
        <v>155</v>
      </c>
      <c r="H560" s="91" t="s">
        <v>1287</v>
      </c>
      <c r="I560" s="92">
        <v>617</v>
      </c>
      <c r="J560" s="91" t="s">
        <v>151</v>
      </c>
      <c r="K560" s="91" t="s">
        <v>142</v>
      </c>
      <c r="L560" s="91" t="s">
        <v>4402</v>
      </c>
      <c r="M560" s="91" t="s">
        <v>5771</v>
      </c>
      <c r="N560" s="92">
        <v>10000</v>
      </c>
      <c r="O560" s="93"/>
      <c r="P560" s="92">
        <v>304</v>
      </c>
      <c r="Q560" s="92">
        <v>287</v>
      </c>
      <c r="R560" s="92">
        <v>966</v>
      </c>
      <c r="S560" s="92">
        <v>9034</v>
      </c>
      <c r="T560" s="91" t="s">
        <v>5772</v>
      </c>
      <c r="U560" s="91" t="s">
        <v>4403</v>
      </c>
      <c r="V560" s="93"/>
      <c r="X560" s="92">
        <v>300</v>
      </c>
      <c r="Y560" s="93"/>
      <c r="Z560" s="93"/>
      <c r="AA560" s="92">
        <v>50</v>
      </c>
      <c r="AB560" s="92">
        <v>25</v>
      </c>
      <c r="AD560" s="93"/>
      <c r="AF560" s="93"/>
    </row>
    <row r="561" spans="1:32">
      <c r="A561" s="91" t="s">
        <v>2476</v>
      </c>
      <c r="B561" s="91" t="s">
        <v>11</v>
      </c>
      <c r="C561" s="91" t="s">
        <v>2510</v>
      </c>
      <c r="D561" s="91" t="s">
        <v>4274</v>
      </c>
      <c r="E561" s="91" t="s">
        <v>3252</v>
      </c>
      <c r="F561" s="91" t="s">
        <v>3266</v>
      </c>
      <c r="G561" s="91" t="s">
        <v>2775</v>
      </c>
      <c r="H561" s="91" t="s">
        <v>2776</v>
      </c>
      <c r="I561" s="92">
        <v>44</v>
      </c>
      <c r="J561" s="91" t="s">
        <v>22</v>
      </c>
      <c r="K561" s="91" t="s">
        <v>686</v>
      </c>
      <c r="L561" s="91" t="s">
        <v>4404</v>
      </c>
      <c r="M561" s="91" t="s">
        <v>5771</v>
      </c>
      <c r="N561" s="92">
        <v>36000</v>
      </c>
      <c r="O561" s="93"/>
      <c r="P561" s="92">
        <v>1094.4000000000001</v>
      </c>
      <c r="Q561" s="92">
        <v>1033.2</v>
      </c>
      <c r="R561" s="92">
        <v>6698.6</v>
      </c>
      <c r="S561" s="92">
        <v>29301.4</v>
      </c>
      <c r="T561" s="91" t="s">
        <v>5772</v>
      </c>
      <c r="U561" s="91" t="s">
        <v>4405</v>
      </c>
      <c r="V561" s="93"/>
      <c r="X561" s="93"/>
      <c r="Y561" s="92">
        <v>4546</v>
      </c>
      <c r="Z561" s="93"/>
      <c r="AA561" s="93"/>
      <c r="AB561" s="92">
        <v>25</v>
      </c>
      <c r="AD561" s="93"/>
      <c r="AF561" s="93"/>
    </row>
    <row r="562" spans="1:32">
      <c r="A562" s="91" t="s">
        <v>2476</v>
      </c>
      <c r="B562" s="91" t="s">
        <v>11</v>
      </c>
      <c r="C562" s="91" t="s">
        <v>2510</v>
      </c>
      <c r="D562" s="91" t="s">
        <v>4274</v>
      </c>
      <c r="E562" s="91" t="s">
        <v>3252</v>
      </c>
      <c r="F562" s="91" t="s">
        <v>3266</v>
      </c>
      <c r="G562" s="91" t="s">
        <v>1366</v>
      </c>
      <c r="H562" s="91" t="s">
        <v>2075</v>
      </c>
      <c r="I562" s="92">
        <v>901</v>
      </c>
      <c r="J562" s="91" t="s">
        <v>10</v>
      </c>
      <c r="K562" s="91" t="s">
        <v>1063</v>
      </c>
      <c r="L562" s="91" t="s">
        <v>4406</v>
      </c>
      <c r="M562" s="91" t="s">
        <v>5771</v>
      </c>
      <c r="N562" s="92">
        <v>25000</v>
      </c>
      <c r="O562" s="93"/>
      <c r="P562" s="92">
        <v>760</v>
      </c>
      <c r="Q562" s="92">
        <v>717.5</v>
      </c>
      <c r="R562" s="92">
        <v>3079.95</v>
      </c>
      <c r="S562" s="92">
        <v>21920.05</v>
      </c>
      <c r="T562" s="91" t="s">
        <v>5772</v>
      </c>
      <c r="U562" s="91" t="s">
        <v>4407</v>
      </c>
      <c r="V562" s="93"/>
      <c r="X562" s="93"/>
      <c r="Y562" s="93"/>
      <c r="Z562" s="93"/>
      <c r="AA562" s="93"/>
      <c r="AB562" s="92">
        <v>25</v>
      </c>
      <c r="AD562" s="93"/>
      <c r="AF562" s="105">
        <v>1577.45</v>
      </c>
    </row>
    <row r="563" spans="1:32">
      <c r="A563" s="91" t="s">
        <v>2476</v>
      </c>
      <c r="B563" s="91" t="s">
        <v>11</v>
      </c>
      <c r="C563" s="91" t="s">
        <v>2510</v>
      </c>
      <c r="D563" s="91" t="s">
        <v>4274</v>
      </c>
      <c r="E563" s="91" t="s">
        <v>3252</v>
      </c>
      <c r="F563" s="91" t="s">
        <v>3266</v>
      </c>
      <c r="G563" s="91" t="s">
        <v>2777</v>
      </c>
      <c r="H563" s="91" t="s">
        <v>2778</v>
      </c>
      <c r="I563" s="92">
        <v>455</v>
      </c>
      <c r="J563" s="91" t="s">
        <v>206</v>
      </c>
      <c r="K563" s="91" t="s">
        <v>920</v>
      </c>
      <c r="L563" s="91" t="s">
        <v>4408</v>
      </c>
      <c r="M563" s="91" t="s">
        <v>5771</v>
      </c>
      <c r="N563" s="92">
        <v>25000</v>
      </c>
      <c r="O563" s="93"/>
      <c r="P563" s="92">
        <v>760</v>
      </c>
      <c r="Q563" s="92">
        <v>717.5</v>
      </c>
      <c r="R563" s="92">
        <v>1502.5</v>
      </c>
      <c r="S563" s="92">
        <v>23497.5</v>
      </c>
      <c r="T563" s="91" t="s">
        <v>5772</v>
      </c>
      <c r="U563" s="91" t="s">
        <v>4409</v>
      </c>
      <c r="V563" s="93"/>
      <c r="X563" s="93"/>
      <c r="Y563" s="93"/>
      <c r="Z563" s="93"/>
      <c r="AA563" s="93"/>
      <c r="AB563" s="92">
        <v>25</v>
      </c>
      <c r="AD563" s="93"/>
      <c r="AF563" s="93"/>
    </row>
    <row r="564" spans="1:32">
      <c r="A564" s="91" t="s">
        <v>2476</v>
      </c>
      <c r="B564" s="91" t="s">
        <v>11</v>
      </c>
      <c r="C564" s="91" t="s">
        <v>2510</v>
      </c>
      <c r="D564" s="91" t="s">
        <v>4274</v>
      </c>
      <c r="E564" s="91" t="s">
        <v>3252</v>
      </c>
      <c r="F564" s="91" t="s">
        <v>3266</v>
      </c>
      <c r="G564" s="91" t="s">
        <v>1507</v>
      </c>
      <c r="H564" s="91" t="s">
        <v>2076</v>
      </c>
      <c r="I564" s="92">
        <v>10</v>
      </c>
      <c r="J564" s="91" t="s">
        <v>286</v>
      </c>
      <c r="K564" s="91" t="s">
        <v>324</v>
      </c>
      <c r="L564" s="91" t="s">
        <v>4410</v>
      </c>
      <c r="M564" s="91" t="s">
        <v>5771</v>
      </c>
      <c r="N564" s="92">
        <v>36000</v>
      </c>
      <c r="O564" s="93"/>
      <c r="P564" s="92">
        <v>1094.4000000000001</v>
      </c>
      <c r="Q564" s="92">
        <v>1033.2</v>
      </c>
      <c r="R564" s="92">
        <v>2152.6</v>
      </c>
      <c r="S564" s="92">
        <v>33847.4</v>
      </c>
      <c r="T564" s="91" t="s">
        <v>5772</v>
      </c>
      <c r="U564" s="91" t="s">
        <v>4411</v>
      </c>
      <c r="V564" s="93"/>
      <c r="X564" s="93"/>
      <c r="Y564" s="93"/>
      <c r="Z564" s="93"/>
      <c r="AA564" s="93"/>
      <c r="AB564" s="92">
        <v>25</v>
      </c>
      <c r="AD564" s="93"/>
      <c r="AF564" s="93"/>
    </row>
    <row r="565" spans="1:32">
      <c r="A565" s="91" t="s">
        <v>2476</v>
      </c>
      <c r="B565" s="91" t="s">
        <v>11</v>
      </c>
      <c r="C565" s="91" t="s">
        <v>2510</v>
      </c>
      <c r="D565" s="91" t="s">
        <v>4274</v>
      </c>
      <c r="E565" s="91" t="s">
        <v>3252</v>
      </c>
      <c r="F565" s="91" t="s">
        <v>3266</v>
      </c>
      <c r="G565" s="91" t="s">
        <v>2692</v>
      </c>
      <c r="H565" s="91" t="s">
        <v>2693</v>
      </c>
      <c r="I565" s="92">
        <v>9</v>
      </c>
      <c r="J565" s="91" t="s">
        <v>8</v>
      </c>
      <c r="K565" s="91" t="s">
        <v>591</v>
      </c>
      <c r="L565" s="91" t="s">
        <v>4412</v>
      </c>
      <c r="M565" s="91" t="s">
        <v>5771</v>
      </c>
      <c r="N565" s="92">
        <v>17000</v>
      </c>
      <c r="O565" s="93"/>
      <c r="P565" s="92">
        <v>516.79999999999995</v>
      </c>
      <c r="Q565" s="92">
        <v>487.9</v>
      </c>
      <c r="R565" s="92">
        <v>1029.7</v>
      </c>
      <c r="S565" s="92">
        <v>15970.3</v>
      </c>
      <c r="T565" s="91" t="s">
        <v>5772</v>
      </c>
      <c r="U565" s="91" t="s">
        <v>4413</v>
      </c>
      <c r="V565" s="93"/>
      <c r="X565" s="93"/>
      <c r="Y565" s="93"/>
      <c r="Z565" s="93"/>
      <c r="AA565" s="93"/>
      <c r="AB565" s="92">
        <v>25</v>
      </c>
      <c r="AD565" s="93"/>
      <c r="AF565" s="93"/>
    </row>
    <row r="566" spans="1:32">
      <c r="A566" s="91" t="s">
        <v>2476</v>
      </c>
      <c r="B566" s="91" t="s">
        <v>11</v>
      </c>
      <c r="C566" s="91" t="s">
        <v>2510</v>
      </c>
      <c r="D566" s="91" t="s">
        <v>4274</v>
      </c>
      <c r="E566" s="91" t="s">
        <v>3252</v>
      </c>
      <c r="F566" s="91" t="s">
        <v>3258</v>
      </c>
      <c r="G566" s="91" t="s">
        <v>1032</v>
      </c>
      <c r="H566" s="91" t="s">
        <v>2077</v>
      </c>
      <c r="I566" s="92">
        <v>20</v>
      </c>
      <c r="J566" s="91" t="s">
        <v>27</v>
      </c>
      <c r="K566" s="91" t="s">
        <v>686</v>
      </c>
      <c r="L566" s="91" t="s">
        <v>4414</v>
      </c>
      <c r="M566" s="91" t="s">
        <v>5771</v>
      </c>
      <c r="N566" s="92">
        <v>20000</v>
      </c>
      <c r="O566" s="93"/>
      <c r="P566" s="92">
        <v>608</v>
      </c>
      <c r="Q566" s="92">
        <v>574</v>
      </c>
      <c r="R566" s="92">
        <v>1207</v>
      </c>
      <c r="S566" s="92">
        <v>18793</v>
      </c>
      <c r="T566" s="91" t="s">
        <v>5772</v>
      </c>
      <c r="U566" s="91" t="s">
        <v>4415</v>
      </c>
      <c r="V566" s="93"/>
      <c r="X566" s="93"/>
      <c r="Y566" s="93"/>
      <c r="Z566" s="93"/>
      <c r="AA566" s="93"/>
      <c r="AB566" s="92">
        <v>25</v>
      </c>
      <c r="AD566" s="93"/>
      <c r="AF566" s="93"/>
    </row>
    <row r="567" spans="1:32">
      <c r="A567" s="91" t="s">
        <v>2476</v>
      </c>
      <c r="B567" s="91" t="s">
        <v>11</v>
      </c>
      <c r="C567" s="91" t="s">
        <v>2510</v>
      </c>
      <c r="D567" s="91" t="s">
        <v>4274</v>
      </c>
      <c r="E567" s="91" t="s">
        <v>3252</v>
      </c>
      <c r="F567" s="91" t="s">
        <v>3288</v>
      </c>
      <c r="G567" s="91" t="s">
        <v>702</v>
      </c>
      <c r="H567" s="91" t="s">
        <v>2078</v>
      </c>
      <c r="I567" s="92">
        <v>68</v>
      </c>
      <c r="J567" s="91" t="s">
        <v>117</v>
      </c>
      <c r="K567" s="91" t="s">
        <v>686</v>
      </c>
      <c r="L567" s="91" t="s">
        <v>4416</v>
      </c>
      <c r="M567" s="91" t="s">
        <v>5771</v>
      </c>
      <c r="N567" s="92">
        <v>22000</v>
      </c>
      <c r="O567" s="93"/>
      <c r="P567" s="92">
        <v>668.8</v>
      </c>
      <c r="Q567" s="92">
        <v>631.4</v>
      </c>
      <c r="R567" s="92">
        <v>1325.2</v>
      </c>
      <c r="S567" s="92">
        <v>20674.8</v>
      </c>
      <c r="T567" s="91" t="s">
        <v>5772</v>
      </c>
      <c r="U567" s="91" t="s">
        <v>4417</v>
      </c>
      <c r="V567" s="93"/>
      <c r="X567" s="93"/>
      <c r="Y567" s="93"/>
      <c r="Z567" s="93"/>
      <c r="AA567" s="93"/>
      <c r="AB567" s="92">
        <v>25</v>
      </c>
      <c r="AD567" s="93"/>
      <c r="AF567" s="93"/>
    </row>
    <row r="568" spans="1:32">
      <c r="A568" s="91" t="s">
        <v>2476</v>
      </c>
      <c r="B568" s="91" t="s">
        <v>11</v>
      </c>
      <c r="C568" s="91" t="s">
        <v>2510</v>
      </c>
      <c r="D568" s="91" t="s">
        <v>4274</v>
      </c>
      <c r="E568" s="91" t="s">
        <v>3252</v>
      </c>
      <c r="F568" s="91" t="s">
        <v>3279</v>
      </c>
      <c r="G568" s="91" t="s">
        <v>703</v>
      </c>
      <c r="H568" s="91" t="s">
        <v>2079</v>
      </c>
      <c r="I568" s="92">
        <v>9</v>
      </c>
      <c r="J568" s="91" t="s">
        <v>8</v>
      </c>
      <c r="K568" s="91" t="s">
        <v>686</v>
      </c>
      <c r="L568" s="91" t="s">
        <v>4418</v>
      </c>
      <c r="M568" s="91" t="s">
        <v>5771</v>
      </c>
      <c r="N568" s="92">
        <v>22000</v>
      </c>
      <c r="O568" s="93"/>
      <c r="P568" s="92">
        <v>668.8</v>
      </c>
      <c r="Q568" s="92">
        <v>631.4</v>
      </c>
      <c r="R568" s="92">
        <v>13845.22</v>
      </c>
      <c r="S568" s="92">
        <v>8154.78</v>
      </c>
      <c r="T568" s="91" t="s">
        <v>5772</v>
      </c>
      <c r="U568" s="91" t="s">
        <v>4419</v>
      </c>
      <c r="V568" s="93"/>
      <c r="X568" s="92">
        <v>300</v>
      </c>
      <c r="Y568" s="92">
        <v>12170.02</v>
      </c>
      <c r="Z568" s="93"/>
      <c r="AA568" s="92">
        <v>50</v>
      </c>
      <c r="AB568" s="92">
        <v>25</v>
      </c>
      <c r="AD568" s="93"/>
      <c r="AF568" s="93"/>
    </row>
    <row r="569" spans="1:32">
      <c r="A569" s="91" t="s">
        <v>2476</v>
      </c>
      <c r="B569" s="91" t="s">
        <v>11</v>
      </c>
      <c r="C569" s="91" t="s">
        <v>2510</v>
      </c>
      <c r="D569" s="91" t="s">
        <v>4274</v>
      </c>
      <c r="E569" s="91" t="s">
        <v>3252</v>
      </c>
      <c r="F569" s="91" t="s">
        <v>3266</v>
      </c>
      <c r="G569" s="91" t="s">
        <v>958</v>
      </c>
      <c r="H569" s="91" t="s">
        <v>2080</v>
      </c>
      <c r="I569" s="92">
        <v>124</v>
      </c>
      <c r="J569" s="91" t="s">
        <v>42</v>
      </c>
      <c r="K569" s="91" t="s">
        <v>18</v>
      </c>
      <c r="L569" s="91" t="s">
        <v>4420</v>
      </c>
      <c r="M569" s="91" t="s">
        <v>5771</v>
      </c>
      <c r="N569" s="92">
        <v>13200</v>
      </c>
      <c r="O569" s="93"/>
      <c r="P569" s="92">
        <v>401.28</v>
      </c>
      <c r="Q569" s="92">
        <v>378.84</v>
      </c>
      <c r="R569" s="92">
        <v>805.12</v>
      </c>
      <c r="S569" s="92">
        <v>12394.88</v>
      </c>
      <c r="T569" s="91" t="s">
        <v>5772</v>
      </c>
      <c r="U569" s="91" t="s">
        <v>4421</v>
      </c>
      <c r="V569" s="93"/>
      <c r="X569" s="93"/>
      <c r="Y569" s="93"/>
      <c r="Z569" s="93"/>
      <c r="AA569" s="93"/>
      <c r="AB569" s="92">
        <v>25</v>
      </c>
      <c r="AD569" s="93"/>
      <c r="AF569" s="93"/>
    </row>
    <row r="570" spans="1:32">
      <c r="A570" s="91" t="s">
        <v>2476</v>
      </c>
      <c r="B570" s="91" t="s">
        <v>11</v>
      </c>
      <c r="C570" s="91" t="s">
        <v>2510</v>
      </c>
      <c r="D570" s="91" t="s">
        <v>4274</v>
      </c>
      <c r="E570" s="91" t="s">
        <v>3252</v>
      </c>
      <c r="F570" s="91" t="s">
        <v>3258</v>
      </c>
      <c r="G570" s="91" t="s">
        <v>28</v>
      </c>
      <c r="H570" s="91" t="s">
        <v>2081</v>
      </c>
      <c r="I570" s="92">
        <v>9</v>
      </c>
      <c r="J570" s="91" t="s">
        <v>8</v>
      </c>
      <c r="K570" s="91" t="s">
        <v>18</v>
      </c>
      <c r="L570" s="91" t="s">
        <v>4422</v>
      </c>
      <c r="M570" s="91" t="s">
        <v>5771</v>
      </c>
      <c r="N570" s="92">
        <v>10000</v>
      </c>
      <c r="O570" s="93"/>
      <c r="P570" s="92">
        <v>304</v>
      </c>
      <c r="Q570" s="92">
        <v>287</v>
      </c>
      <c r="R570" s="92">
        <v>616</v>
      </c>
      <c r="S570" s="92">
        <v>9384</v>
      </c>
      <c r="T570" s="91" t="s">
        <v>5772</v>
      </c>
      <c r="U570" s="91" t="s">
        <v>4423</v>
      </c>
      <c r="V570" s="93"/>
      <c r="X570" s="93"/>
      <c r="Y570" s="93"/>
      <c r="Z570" s="93"/>
      <c r="AA570" s="93"/>
      <c r="AB570" s="92">
        <v>25</v>
      </c>
      <c r="AD570" s="93"/>
      <c r="AF570" s="93"/>
    </row>
    <row r="571" spans="1:32">
      <c r="A571" s="91" t="s">
        <v>2476</v>
      </c>
      <c r="B571" s="91" t="s">
        <v>11</v>
      </c>
      <c r="C571" s="91" t="s">
        <v>2510</v>
      </c>
      <c r="D571" s="91" t="s">
        <v>4274</v>
      </c>
      <c r="E571" s="91" t="s">
        <v>3252</v>
      </c>
      <c r="F571" s="91" t="s">
        <v>3361</v>
      </c>
      <c r="G571" s="91" t="s">
        <v>704</v>
      </c>
      <c r="H571" s="91" t="s">
        <v>1288</v>
      </c>
      <c r="I571" s="92">
        <v>951</v>
      </c>
      <c r="J571" s="91" t="s">
        <v>705</v>
      </c>
      <c r="K571" s="91" t="s">
        <v>686</v>
      </c>
      <c r="L571" s="91" t="s">
        <v>4424</v>
      </c>
      <c r="M571" s="91" t="s">
        <v>5771</v>
      </c>
      <c r="N571" s="92">
        <v>75000</v>
      </c>
      <c r="O571" s="92">
        <v>14955.94</v>
      </c>
      <c r="P571" s="92">
        <v>2280</v>
      </c>
      <c r="Q571" s="92">
        <v>2152.5</v>
      </c>
      <c r="R571" s="92">
        <v>39479.410000000003</v>
      </c>
      <c r="S571" s="92">
        <v>35520.589999999997</v>
      </c>
      <c r="T571" s="91" t="s">
        <v>5772</v>
      </c>
      <c r="U571" s="91" t="s">
        <v>4425</v>
      </c>
      <c r="V571" s="93"/>
      <c r="X571" s="92">
        <v>300</v>
      </c>
      <c r="Y571" s="92">
        <v>19765.97</v>
      </c>
      <c r="Z571" s="93"/>
      <c r="AA571" s="93"/>
      <c r="AB571" s="92">
        <v>25</v>
      </c>
      <c r="AD571" s="93"/>
      <c r="AF571" s="93"/>
    </row>
    <row r="572" spans="1:32">
      <c r="A572" s="91" t="s">
        <v>2476</v>
      </c>
      <c r="B572" s="91" t="s">
        <v>11</v>
      </c>
      <c r="C572" s="91" t="s">
        <v>2510</v>
      </c>
      <c r="D572" s="91" t="s">
        <v>4274</v>
      </c>
      <c r="E572" s="91" t="s">
        <v>3252</v>
      </c>
      <c r="F572" s="91" t="s">
        <v>3266</v>
      </c>
      <c r="G572" s="91" t="s">
        <v>1055</v>
      </c>
      <c r="H572" s="91" t="s">
        <v>2082</v>
      </c>
      <c r="I572" s="92">
        <v>25</v>
      </c>
      <c r="J572" s="91" t="s">
        <v>564</v>
      </c>
      <c r="K572" s="91" t="s">
        <v>686</v>
      </c>
      <c r="L572" s="91" t="s">
        <v>4426</v>
      </c>
      <c r="M572" s="91" t="s">
        <v>5771</v>
      </c>
      <c r="N572" s="92">
        <v>22000</v>
      </c>
      <c r="O572" s="93"/>
      <c r="P572" s="92">
        <v>668.8</v>
      </c>
      <c r="Q572" s="92">
        <v>631.4</v>
      </c>
      <c r="R572" s="92">
        <v>1325.2</v>
      </c>
      <c r="S572" s="92">
        <v>20674.8</v>
      </c>
      <c r="T572" s="91" t="s">
        <v>5772</v>
      </c>
      <c r="U572" s="91" t="s">
        <v>4427</v>
      </c>
      <c r="V572" s="93"/>
      <c r="X572" s="93"/>
      <c r="Y572" s="93"/>
      <c r="Z572" s="93"/>
      <c r="AA572" s="93"/>
      <c r="AB572" s="92">
        <v>25</v>
      </c>
      <c r="AD572" s="93"/>
      <c r="AF572" s="93"/>
    </row>
    <row r="573" spans="1:32">
      <c r="A573" s="91" t="s">
        <v>2476</v>
      </c>
      <c r="B573" s="91" t="s">
        <v>11</v>
      </c>
      <c r="C573" s="91" t="s">
        <v>2510</v>
      </c>
      <c r="D573" s="91" t="s">
        <v>4274</v>
      </c>
      <c r="E573" s="91" t="s">
        <v>3252</v>
      </c>
      <c r="F573" s="91" t="s">
        <v>3261</v>
      </c>
      <c r="G573" s="91" t="s">
        <v>706</v>
      </c>
      <c r="H573" s="91" t="s">
        <v>2083</v>
      </c>
      <c r="I573" s="92">
        <v>44</v>
      </c>
      <c r="J573" s="91" t="s">
        <v>22</v>
      </c>
      <c r="K573" s="91" t="s">
        <v>686</v>
      </c>
      <c r="L573" s="91" t="s">
        <v>4428</v>
      </c>
      <c r="M573" s="91" t="s">
        <v>5771</v>
      </c>
      <c r="N573" s="92">
        <v>45000</v>
      </c>
      <c r="O573" s="92">
        <v>1148.33</v>
      </c>
      <c r="P573" s="92">
        <v>1368</v>
      </c>
      <c r="Q573" s="92">
        <v>1291.5</v>
      </c>
      <c r="R573" s="92">
        <v>32699.02</v>
      </c>
      <c r="S573" s="92">
        <v>12300.98</v>
      </c>
      <c r="T573" s="91" t="s">
        <v>5772</v>
      </c>
      <c r="U573" s="91" t="s">
        <v>4429</v>
      </c>
      <c r="V573" s="93"/>
      <c r="X573" s="92">
        <v>600</v>
      </c>
      <c r="Y573" s="92">
        <v>28216.19</v>
      </c>
      <c r="Z573" s="93"/>
      <c r="AA573" s="92">
        <v>50</v>
      </c>
      <c r="AB573" s="92">
        <v>25</v>
      </c>
      <c r="AD573" s="93"/>
      <c r="AF573" s="93"/>
    </row>
    <row r="574" spans="1:32">
      <c r="A574" s="91" t="s">
        <v>2476</v>
      </c>
      <c r="B574" s="91" t="s">
        <v>11</v>
      </c>
      <c r="C574" s="91" t="s">
        <v>2510</v>
      </c>
      <c r="D574" s="91" t="s">
        <v>4274</v>
      </c>
      <c r="E574" s="91" t="s">
        <v>3252</v>
      </c>
      <c r="F574" s="91" t="s">
        <v>3288</v>
      </c>
      <c r="G574" s="91" t="s">
        <v>707</v>
      </c>
      <c r="H574" s="91" t="s">
        <v>2084</v>
      </c>
      <c r="I574" s="92">
        <v>44</v>
      </c>
      <c r="J574" s="91" t="s">
        <v>22</v>
      </c>
      <c r="K574" s="91" t="s">
        <v>686</v>
      </c>
      <c r="L574" s="91" t="s">
        <v>4430</v>
      </c>
      <c r="M574" s="91" t="s">
        <v>5771</v>
      </c>
      <c r="N574" s="92">
        <v>35000</v>
      </c>
      <c r="O574" s="93"/>
      <c r="P574" s="92">
        <v>1064</v>
      </c>
      <c r="Q574" s="92">
        <v>1004.5</v>
      </c>
      <c r="R574" s="92">
        <v>22897.41</v>
      </c>
      <c r="S574" s="92">
        <v>12102.59</v>
      </c>
      <c r="T574" s="91" t="s">
        <v>5772</v>
      </c>
      <c r="U574" s="91" t="s">
        <v>4431</v>
      </c>
      <c r="V574" s="93"/>
      <c r="X574" s="93"/>
      <c r="Y574" s="92">
        <v>20803.91</v>
      </c>
      <c r="Z574" s="93"/>
      <c r="AA574" s="93"/>
      <c r="AB574" s="92">
        <v>25</v>
      </c>
      <c r="AD574" s="93"/>
      <c r="AF574" s="93"/>
    </row>
    <row r="575" spans="1:32">
      <c r="A575" s="91" t="s">
        <v>2476</v>
      </c>
      <c r="B575" s="91" t="s">
        <v>11</v>
      </c>
      <c r="C575" s="91" t="s">
        <v>2510</v>
      </c>
      <c r="D575" s="91" t="s">
        <v>4274</v>
      </c>
      <c r="E575" s="91" t="s">
        <v>3252</v>
      </c>
      <c r="F575" s="91" t="s">
        <v>3261</v>
      </c>
      <c r="G575" s="91" t="s">
        <v>708</v>
      </c>
      <c r="H575" s="91" t="s">
        <v>2085</v>
      </c>
      <c r="I575" s="92">
        <v>9</v>
      </c>
      <c r="J575" s="91" t="s">
        <v>8</v>
      </c>
      <c r="K575" s="91" t="s">
        <v>686</v>
      </c>
      <c r="L575" s="91" t="s">
        <v>4432</v>
      </c>
      <c r="M575" s="91" t="s">
        <v>5771</v>
      </c>
      <c r="N575" s="92">
        <v>22000</v>
      </c>
      <c r="O575" s="93"/>
      <c r="P575" s="92">
        <v>668.8</v>
      </c>
      <c r="Q575" s="92">
        <v>631.4</v>
      </c>
      <c r="R575" s="92">
        <v>1625.2</v>
      </c>
      <c r="S575" s="92">
        <v>20374.8</v>
      </c>
      <c r="T575" s="91" t="s">
        <v>5772</v>
      </c>
      <c r="U575" s="91" t="s">
        <v>4433</v>
      </c>
      <c r="V575" s="93"/>
      <c r="X575" s="92">
        <v>300</v>
      </c>
      <c r="Y575" s="93"/>
      <c r="Z575" s="93"/>
      <c r="AA575" s="93"/>
      <c r="AB575" s="92">
        <v>25</v>
      </c>
      <c r="AD575" s="93"/>
      <c r="AF575" s="93"/>
    </row>
    <row r="576" spans="1:32">
      <c r="A576" s="91" t="s">
        <v>2476</v>
      </c>
      <c r="B576" s="91" t="s">
        <v>11</v>
      </c>
      <c r="C576" s="91" t="s">
        <v>2510</v>
      </c>
      <c r="D576" s="91" t="s">
        <v>4274</v>
      </c>
      <c r="E576" s="91" t="s">
        <v>3252</v>
      </c>
      <c r="F576" s="91" t="s">
        <v>3266</v>
      </c>
      <c r="G576" s="91" t="s">
        <v>986</v>
      </c>
      <c r="H576" s="91" t="s">
        <v>2086</v>
      </c>
      <c r="I576" s="92">
        <v>12</v>
      </c>
      <c r="J576" s="91" t="s">
        <v>30</v>
      </c>
      <c r="K576" s="91" t="s">
        <v>73</v>
      </c>
      <c r="L576" s="91" t="s">
        <v>4434</v>
      </c>
      <c r="M576" s="91" t="s">
        <v>5771</v>
      </c>
      <c r="N576" s="92">
        <v>22000</v>
      </c>
      <c r="O576" s="93"/>
      <c r="P576" s="92">
        <v>668.8</v>
      </c>
      <c r="Q576" s="92">
        <v>631.4</v>
      </c>
      <c r="R576" s="92">
        <v>8073.25</v>
      </c>
      <c r="S576" s="92">
        <v>13926.75</v>
      </c>
      <c r="T576" s="91" t="s">
        <v>5772</v>
      </c>
      <c r="U576" s="91" t="s">
        <v>4435</v>
      </c>
      <c r="V576" s="93"/>
      <c r="X576" s="93"/>
      <c r="Y576" s="92">
        <v>6748.05</v>
      </c>
      <c r="Z576" s="93"/>
      <c r="AA576" s="93"/>
      <c r="AB576" s="92">
        <v>25</v>
      </c>
      <c r="AD576" s="93"/>
      <c r="AF576" s="93"/>
    </row>
    <row r="577" spans="1:32">
      <c r="A577" s="91" t="s">
        <v>2476</v>
      </c>
      <c r="B577" s="91" t="s">
        <v>11</v>
      </c>
      <c r="C577" s="91" t="s">
        <v>2510</v>
      </c>
      <c r="D577" s="91" t="s">
        <v>4274</v>
      </c>
      <c r="E577" s="91" t="s">
        <v>3252</v>
      </c>
      <c r="F577" s="91" t="s">
        <v>3288</v>
      </c>
      <c r="G577" s="91" t="s">
        <v>118</v>
      </c>
      <c r="H577" s="91" t="s">
        <v>2217</v>
      </c>
      <c r="I577" s="92">
        <v>539</v>
      </c>
      <c r="J577" s="91" t="s">
        <v>119</v>
      </c>
      <c r="K577" s="91" t="s">
        <v>106</v>
      </c>
      <c r="L577" s="91" t="s">
        <v>4436</v>
      </c>
      <c r="M577" s="91" t="s">
        <v>5771</v>
      </c>
      <c r="N577" s="92">
        <v>35000</v>
      </c>
      <c r="O577" s="93"/>
      <c r="P577" s="92">
        <v>1064</v>
      </c>
      <c r="Q577" s="92">
        <v>1004.5</v>
      </c>
      <c r="R577" s="92">
        <v>2493.5</v>
      </c>
      <c r="S577" s="92">
        <v>32506.5</v>
      </c>
      <c r="T577" s="91" t="s">
        <v>5772</v>
      </c>
      <c r="U577" s="91" t="s">
        <v>4437</v>
      </c>
      <c r="V577" s="93"/>
      <c r="X577" s="92">
        <v>400</v>
      </c>
      <c r="Y577" s="93"/>
      <c r="Z577" s="93"/>
      <c r="AA577" s="93"/>
      <c r="AB577" s="92">
        <v>25</v>
      </c>
      <c r="AD577" s="93"/>
      <c r="AF577" s="93"/>
    </row>
    <row r="578" spans="1:32">
      <c r="A578" s="91" t="s">
        <v>2476</v>
      </c>
      <c r="B578" s="91" t="s">
        <v>11</v>
      </c>
      <c r="C578" s="91" t="s">
        <v>2510</v>
      </c>
      <c r="D578" s="91" t="s">
        <v>4274</v>
      </c>
      <c r="E578" s="91" t="s">
        <v>3252</v>
      </c>
      <c r="F578" s="91" t="s">
        <v>3279</v>
      </c>
      <c r="G578" s="91" t="s">
        <v>262</v>
      </c>
      <c r="H578" s="91" t="s">
        <v>2087</v>
      </c>
      <c r="I578" s="92">
        <v>207</v>
      </c>
      <c r="J578" s="91" t="s">
        <v>263</v>
      </c>
      <c r="K578" s="91" t="s">
        <v>461</v>
      </c>
      <c r="L578" s="91" t="s">
        <v>4438</v>
      </c>
      <c r="M578" s="91" t="s">
        <v>5771</v>
      </c>
      <c r="N578" s="92">
        <v>30000</v>
      </c>
      <c r="O578" s="93"/>
      <c r="P578" s="92">
        <v>912</v>
      </c>
      <c r="Q578" s="92">
        <v>861</v>
      </c>
      <c r="R578" s="92">
        <v>13856.5</v>
      </c>
      <c r="S578" s="92">
        <v>16143.5</v>
      </c>
      <c r="T578" s="91" t="s">
        <v>5772</v>
      </c>
      <c r="U578" s="91" t="s">
        <v>4439</v>
      </c>
      <c r="V578" s="93"/>
      <c r="X578" s="93"/>
      <c r="Y578" s="92">
        <v>12058.5</v>
      </c>
      <c r="Z578" s="93"/>
      <c r="AA578" s="93"/>
      <c r="AB578" s="92">
        <v>25</v>
      </c>
      <c r="AD578" s="93"/>
      <c r="AF578" s="93"/>
    </row>
    <row r="579" spans="1:32">
      <c r="A579" s="91" t="s">
        <v>2476</v>
      </c>
      <c r="B579" s="91" t="s">
        <v>11</v>
      </c>
      <c r="C579" s="91" t="s">
        <v>2510</v>
      </c>
      <c r="D579" s="91" t="s">
        <v>4274</v>
      </c>
      <c r="E579" s="91" t="s">
        <v>3252</v>
      </c>
      <c r="F579" s="91" t="s">
        <v>3288</v>
      </c>
      <c r="G579" s="91" t="s">
        <v>76</v>
      </c>
      <c r="H579" s="91" t="s">
        <v>2088</v>
      </c>
      <c r="I579" s="92">
        <v>986</v>
      </c>
      <c r="J579" s="91" t="s">
        <v>77</v>
      </c>
      <c r="K579" s="91" t="s">
        <v>73</v>
      </c>
      <c r="L579" s="91" t="s">
        <v>4440</v>
      </c>
      <c r="M579" s="91" t="s">
        <v>5771</v>
      </c>
      <c r="N579" s="92">
        <v>16500</v>
      </c>
      <c r="O579" s="93"/>
      <c r="P579" s="92">
        <v>501.6</v>
      </c>
      <c r="Q579" s="92">
        <v>473.55</v>
      </c>
      <c r="R579" s="92">
        <v>1300.1500000000001</v>
      </c>
      <c r="S579" s="92">
        <v>15199.85</v>
      </c>
      <c r="T579" s="91" t="s">
        <v>5772</v>
      </c>
      <c r="U579" s="91" t="s">
        <v>4441</v>
      </c>
      <c r="V579" s="93"/>
      <c r="X579" s="92">
        <v>300</v>
      </c>
      <c r="Y579" s="93"/>
      <c r="Z579" s="93"/>
      <c r="AA579" s="93"/>
      <c r="AB579" s="92">
        <v>25</v>
      </c>
      <c r="AD579" s="93"/>
      <c r="AF579" s="93"/>
    </row>
    <row r="580" spans="1:32">
      <c r="A580" s="91" t="s">
        <v>2476</v>
      </c>
      <c r="B580" s="91" t="s">
        <v>11</v>
      </c>
      <c r="C580" s="91" t="s">
        <v>2510</v>
      </c>
      <c r="D580" s="91" t="s">
        <v>4274</v>
      </c>
      <c r="E580" s="91" t="s">
        <v>3252</v>
      </c>
      <c r="F580" s="91" t="s">
        <v>3258</v>
      </c>
      <c r="G580" s="91" t="s">
        <v>29</v>
      </c>
      <c r="H580" s="91" t="s">
        <v>2089</v>
      </c>
      <c r="I580" s="92">
        <v>12</v>
      </c>
      <c r="J580" s="91" t="s">
        <v>30</v>
      </c>
      <c r="K580" s="91" t="s">
        <v>18</v>
      </c>
      <c r="L580" s="91" t="s">
        <v>4442</v>
      </c>
      <c r="M580" s="91" t="s">
        <v>5771</v>
      </c>
      <c r="N580" s="92">
        <v>10000</v>
      </c>
      <c r="O580" s="93"/>
      <c r="P580" s="92">
        <v>304</v>
      </c>
      <c r="Q580" s="92">
        <v>287</v>
      </c>
      <c r="R580" s="92">
        <v>966</v>
      </c>
      <c r="S580" s="92">
        <v>9034</v>
      </c>
      <c r="T580" s="91" t="s">
        <v>5772</v>
      </c>
      <c r="U580" s="91" t="s">
        <v>4443</v>
      </c>
      <c r="V580" s="93"/>
      <c r="X580" s="92">
        <v>300</v>
      </c>
      <c r="Y580" s="93"/>
      <c r="Z580" s="93"/>
      <c r="AA580" s="92">
        <v>50</v>
      </c>
      <c r="AB580" s="92">
        <v>25</v>
      </c>
      <c r="AD580" s="93"/>
      <c r="AF580" s="93"/>
    </row>
    <row r="581" spans="1:32">
      <c r="A581" s="91" t="s">
        <v>2476</v>
      </c>
      <c r="B581" s="91" t="s">
        <v>11</v>
      </c>
      <c r="C581" s="91" t="s">
        <v>2510</v>
      </c>
      <c r="D581" s="91" t="s">
        <v>4274</v>
      </c>
      <c r="E581" s="91" t="s">
        <v>3252</v>
      </c>
      <c r="F581" s="91" t="s">
        <v>3288</v>
      </c>
      <c r="G581" s="91" t="s">
        <v>156</v>
      </c>
      <c r="H581" s="91" t="s">
        <v>2090</v>
      </c>
      <c r="I581" s="92">
        <v>58</v>
      </c>
      <c r="J581" s="91" t="s">
        <v>32</v>
      </c>
      <c r="K581" s="91" t="s">
        <v>142</v>
      </c>
      <c r="L581" s="91" t="s">
        <v>4444</v>
      </c>
      <c r="M581" s="91" t="s">
        <v>5771</v>
      </c>
      <c r="N581" s="92">
        <v>55000</v>
      </c>
      <c r="O581" s="93"/>
      <c r="P581" s="92">
        <v>1672</v>
      </c>
      <c r="Q581" s="92">
        <v>1578.5</v>
      </c>
      <c r="R581" s="92">
        <v>6848.95</v>
      </c>
      <c r="S581" s="92">
        <v>48151.05</v>
      </c>
      <c r="T581" s="91" t="s">
        <v>5772</v>
      </c>
      <c r="U581" s="91" t="s">
        <v>4445</v>
      </c>
      <c r="V581" s="93"/>
      <c r="X581" s="92">
        <v>300</v>
      </c>
      <c r="Y581" s="92">
        <v>1696</v>
      </c>
      <c r="Z581" s="93"/>
      <c r="AA581" s="93"/>
      <c r="AB581" s="92">
        <v>25</v>
      </c>
      <c r="AD581" s="93"/>
      <c r="AF581" s="105">
        <v>1577.45</v>
      </c>
    </row>
    <row r="582" spans="1:32">
      <c r="A582" s="91" t="s">
        <v>2476</v>
      </c>
      <c r="B582" s="91" t="s">
        <v>11</v>
      </c>
      <c r="C582" s="91" t="s">
        <v>2510</v>
      </c>
      <c r="D582" s="91" t="s">
        <v>4274</v>
      </c>
      <c r="E582" s="91" t="s">
        <v>3252</v>
      </c>
      <c r="F582" s="91" t="s">
        <v>3288</v>
      </c>
      <c r="G582" s="91" t="s">
        <v>709</v>
      </c>
      <c r="H582" s="91" t="s">
        <v>1289</v>
      </c>
      <c r="I582" s="92">
        <v>12</v>
      </c>
      <c r="J582" s="91" t="s">
        <v>30</v>
      </c>
      <c r="K582" s="91" t="s">
        <v>686</v>
      </c>
      <c r="L582" s="91" t="s">
        <v>4446</v>
      </c>
      <c r="M582" s="91" t="s">
        <v>5771</v>
      </c>
      <c r="N582" s="92">
        <v>36000</v>
      </c>
      <c r="O582" s="93"/>
      <c r="P582" s="92">
        <v>1094.4000000000001</v>
      </c>
      <c r="Q582" s="92">
        <v>1033.2</v>
      </c>
      <c r="R582" s="92">
        <v>20719.490000000002</v>
      </c>
      <c r="S582" s="92">
        <v>15280.51</v>
      </c>
      <c r="T582" s="91" t="s">
        <v>5772</v>
      </c>
      <c r="U582" s="91" t="s">
        <v>4447</v>
      </c>
      <c r="V582" s="93"/>
      <c r="X582" s="93"/>
      <c r="Y582" s="92">
        <v>18516.89</v>
      </c>
      <c r="Z582" s="93"/>
      <c r="AA582" s="92">
        <v>50</v>
      </c>
      <c r="AB582" s="92">
        <v>25</v>
      </c>
      <c r="AD582" s="93"/>
      <c r="AF582" s="93"/>
    </row>
    <row r="583" spans="1:32">
      <c r="A583" s="91" t="s">
        <v>2476</v>
      </c>
      <c r="B583" s="91" t="s">
        <v>11</v>
      </c>
      <c r="C583" s="91" t="s">
        <v>2510</v>
      </c>
      <c r="D583" s="91" t="s">
        <v>4274</v>
      </c>
      <c r="E583" s="91" t="s">
        <v>3252</v>
      </c>
      <c r="F583" s="91" t="s">
        <v>3261</v>
      </c>
      <c r="G583" s="91" t="s">
        <v>78</v>
      </c>
      <c r="H583" s="91" t="s">
        <v>1290</v>
      </c>
      <c r="I583" s="92">
        <v>4505</v>
      </c>
      <c r="J583" s="91" t="s">
        <v>79</v>
      </c>
      <c r="K583" s="91" t="s">
        <v>73</v>
      </c>
      <c r="L583" s="91" t="s">
        <v>4448</v>
      </c>
      <c r="M583" s="91" t="s">
        <v>5771</v>
      </c>
      <c r="N583" s="92">
        <v>26617.88</v>
      </c>
      <c r="O583" s="93"/>
      <c r="P583" s="92">
        <v>809.18</v>
      </c>
      <c r="Q583" s="92">
        <v>763.93</v>
      </c>
      <c r="R583" s="92">
        <v>4792.58</v>
      </c>
      <c r="S583" s="92">
        <v>21825.3</v>
      </c>
      <c r="T583" s="91" t="s">
        <v>5772</v>
      </c>
      <c r="U583" s="91" t="s">
        <v>4449</v>
      </c>
      <c r="V583" s="93"/>
      <c r="X583" s="93"/>
      <c r="Y583" s="92">
        <v>1567.02</v>
      </c>
      <c r="Z583" s="93"/>
      <c r="AA583" s="92">
        <v>50</v>
      </c>
      <c r="AB583" s="92">
        <v>25</v>
      </c>
      <c r="AD583" s="93"/>
      <c r="AF583" s="105">
        <v>1577.45</v>
      </c>
    </row>
    <row r="584" spans="1:32">
      <c r="A584" s="91" t="s">
        <v>2476</v>
      </c>
      <c r="B584" s="91" t="s">
        <v>11</v>
      </c>
      <c r="C584" s="91" t="s">
        <v>2510</v>
      </c>
      <c r="D584" s="91" t="s">
        <v>4274</v>
      </c>
      <c r="E584" s="91" t="s">
        <v>3252</v>
      </c>
      <c r="F584" s="91" t="s">
        <v>3261</v>
      </c>
      <c r="G584" s="91" t="s">
        <v>710</v>
      </c>
      <c r="H584" s="91" t="s">
        <v>1291</v>
      </c>
      <c r="I584" s="92">
        <v>643</v>
      </c>
      <c r="J584" s="91" t="s">
        <v>711</v>
      </c>
      <c r="K584" s="91" t="s">
        <v>686</v>
      </c>
      <c r="L584" s="91" t="s">
        <v>4450</v>
      </c>
      <c r="M584" s="91" t="s">
        <v>5771</v>
      </c>
      <c r="N584" s="92">
        <v>60000</v>
      </c>
      <c r="O584" s="93"/>
      <c r="P584" s="92">
        <v>1824</v>
      </c>
      <c r="Q584" s="92">
        <v>1722</v>
      </c>
      <c r="R584" s="92">
        <v>37096.51</v>
      </c>
      <c r="S584" s="92">
        <v>22903.49</v>
      </c>
      <c r="T584" s="91" t="s">
        <v>5772</v>
      </c>
      <c r="U584" s="91" t="s">
        <v>4451</v>
      </c>
      <c r="V584" s="93"/>
      <c r="X584" s="93"/>
      <c r="Y584" s="92">
        <v>31898.06</v>
      </c>
      <c r="Z584" s="93"/>
      <c r="AA584" s="92">
        <v>50</v>
      </c>
      <c r="AB584" s="92">
        <v>25</v>
      </c>
      <c r="AD584" s="93"/>
      <c r="AF584" s="105">
        <v>1577.45</v>
      </c>
    </row>
    <row r="585" spans="1:32">
      <c r="A585" s="91" t="s">
        <v>2476</v>
      </c>
      <c r="B585" s="91" t="s">
        <v>11</v>
      </c>
      <c r="C585" s="91" t="s">
        <v>2510</v>
      </c>
      <c r="D585" s="91" t="s">
        <v>4274</v>
      </c>
      <c r="E585" s="91" t="s">
        <v>3252</v>
      </c>
      <c r="F585" s="91" t="s">
        <v>3288</v>
      </c>
      <c r="G585" s="91" t="s">
        <v>712</v>
      </c>
      <c r="H585" s="91" t="s">
        <v>2091</v>
      </c>
      <c r="I585" s="92">
        <v>615</v>
      </c>
      <c r="J585" s="91" t="s">
        <v>60</v>
      </c>
      <c r="K585" s="91" t="s">
        <v>686</v>
      </c>
      <c r="L585" s="91" t="s">
        <v>4452</v>
      </c>
      <c r="M585" s="91" t="s">
        <v>5771</v>
      </c>
      <c r="N585" s="92">
        <v>22000</v>
      </c>
      <c r="O585" s="93"/>
      <c r="P585" s="92">
        <v>668.8</v>
      </c>
      <c r="Q585" s="92">
        <v>631.4</v>
      </c>
      <c r="R585" s="92">
        <v>4748.6499999999996</v>
      </c>
      <c r="S585" s="92">
        <v>17251.349999999999</v>
      </c>
      <c r="T585" s="91" t="s">
        <v>5772</v>
      </c>
      <c r="U585" s="91" t="s">
        <v>4453</v>
      </c>
      <c r="V585" s="93"/>
      <c r="X585" s="93"/>
      <c r="Y585" s="92">
        <v>1846</v>
      </c>
      <c r="Z585" s="93"/>
      <c r="AA585" s="93"/>
      <c r="AB585" s="92">
        <v>25</v>
      </c>
      <c r="AD585" s="93"/>
      <c r="AF585" s="105">
        <v>1577.45</v>
      </c>
    </row>
    <row r="586" spans="1:32">
      <c r="A586" s="91" t="s">
        <v>2476</v>
      </c>
      <c r="B586" s="91" t="s">
        <v>11</v>
      </c>
      <c r="C586" s="91" t="s">
        <v>2510</v>
      </c>
      <c r="D586" s="91" t="s">
        <v>4274</v>
      </c>
      <c r="E586" s="91" t="s">
        <v>3252</v>
      </c>
      <c r="F586" s="91" t="s">
        <v>3258</v>
      </c>
      <c r="G586" s="91" t="s">
        <v>6</v>
      </c>
      <c r="H586" s="91" t="s">
        <v>2092</v>
      </c>
      <c r="I586" s="92">
        <v>9</v>
      </c>
      <c r="J586" s="91" t="s">
        <v>8</v>
      </c>
      <c r="K586" s="91" t="s">
        <v>7</v>
      </c>
      <c r="L586" s="91" t="s">
        <v>4454</v>
      </c>
      <c r="M586" s="91" t="s">
        <v>5771</v>
      </c>
      <c r="N586" s="92">
        <v>10000</v>
      </c>
      <c r="O586" s="93"/>
      <c r="P586" s="92">
        <v>304</v>
      </c>
      <c r="Q586" s="92">
        <v>287</v>
      </c>
      <c r="R586" s="92">
        <v>916</v>
      </c>
      <c r="S586" s="92">
        <v>9084</v>
      </c>
      <c r="T586" s="91" t="s">
        <v>5772</v>
      </c>
      <c r="U586" s="91" t="s">
        <v>4455</v>
      </c>
      <c r="V586" s="93"/>
      <c r="X586" s="92">
        <v>300</v>
      </c>
      <c r="Y586" s="93"/>
      <c r="Z586" s="93"/>
      <c r="AA586" s="93"/>
      <c r="AB586" s="92">
        <v>25</v>
      </c>
      <c r="AD586" s="93"/>
      <c r="AF586" s="93"/>
    </row>
    <row r="587" spans="1:32">
      <c r="A587" s="91" t="s">
        <v>2476</v>
      </c>
      <c r="B587" s="91" t="s">
        <v>11</v>
      </c>
      <c r="C587" s="91" t="s">
        <v>2510</v>
      </c>
      <c r="D587" s="91" t="s">
        <v>4274</v>
      </c>
      <c r="E587" s="91" t="s">
        <v>3252</v>
      </c>
      <c r="F587" s="91" t="s">
        <v>3315</v>
      </c>
      <c r="G587" s="91" t="s">
        <v>294</v>
      </c>
      <c r="H587" s="91" t="s">
        <v>2093</v>
      </c>
      <c r="I587" s="92">
        <v>901</v>
      </c>
      <c r="J587" s="91" t="s">
        <v>10</v>
      </c>
      <c r="K587" s="91" t="s">
        <v>461</v>
      </c>
      <c r="L587" s="91" t="s">
        <v>4456</v>
      </c>
      <c r="M587" s="91" t="s">
        <v>5771</v>
      </c>
      <c r="N587" s="92">
        <v>35000</v>
      </c>
      <c r="O587" s="93"/>
      <c r="P587" s="92">
        <v>1064</v>
      </c>
      <c r="Q587" s="92">
        <v>1004.5</v>
      </c>
      <c r="R587" s="92">
        <v>23934.77</v>
      </c>
      <c r="S587" s="92">
        <v>11065.23</v>
      </c>
      <c r="T587" s="91" t="s">
        <v>5772</v>
      </c>
      <c r="U587" s="91" t="s">
        <v>4457</v>
      </c>
      <c r="V587" s="93"/>
      <c r="X587" s="93"/>
      <c r="Y587" s="92">
        <v>20263.82</v>
      </c>
      <c r="Z587" s="93"/>
      <c r="AA587" s="93"/>
      <c r="AB587" s="92">
        <v>25</v>
      </c>
      <c r="AD587" s="93"/>
      <c r="AF587" s="105">
        <v>1577.45</v>
      </c>
    </row>
    <row r="588" spans="1:32">
      <c r="A588" s="91" t="s">
        <v>2476</v>
      </c>
      <c r="B588" s="91" t="s">
        <v>11</v>
      </c>
      <c r="C588" s="91" t="s">
        <v>2510</v>
      </c>
      <c r="D588" s="91" t="s">
        <v>4274</v>
      </c>
      <c r="E588" s="91" t="s">
        <v>3252</v>
      </c>
      <c r="F588" s="91" t="s">
        <v>3288</v>
      </c>
      <c r="G588" s="91" t="s">
        <v>713</v>
      </c>
      <c r="H588" s="91" t="s">
        <v>2094</v>
      </c>
      <c r="I588" s="92">
        <v>615</v>
      </c>
      <c r="J588" s="91" t="s">
        <v>60</v>
      </c>
      <c r="K588" s="91" t="s">
        <v>686</v>
      </c>
      <c r="L588" s="91" t="s">
        <v>4458</v>
      </c>
      <c r="M588" s="91" t="s">
        <v>5771</v>
      </c>
      <c r="N588" s="92">
        <v>22000</v>
      </c>
      <c r="O588" s="93"/>
      <c r="P588" s="92">
        <v>668.8</v>
      </c>
      <c r="Q588" s="92">
        <v>631.4</v>
      </c>
      <c r="R588" s="92">
        <v>19183.88</v>
      </c>
      <c r="S588" s="92">
        <v>2816.12</v>
      </c>
      <c r="T588" s="91" t="s">
        <v>5772</v>
      </c>
      <c r="U588" s="91" t="s">
        <v>4459</v>
      </c>
      <c r="V588" s="93"/>
      <c r="X588" s="92">
        <v>300</v>
      </c>
      <c r="Y588" s="92">
        <v>14353.78</v>
      </c>
      <c r="Z588" s="93"/>
      <c r="AA588" s="92">
        <v>50</v>
      </c>
      <c r="AB588" s="92">
        <v>25</v>
      </c>
      <c r="AD588" s="93"/>
      <c r="AF588" s="105">
        <v>3154.9</v>
      </c>
    </row>
    <row r="589" spans="1:32">
      <c r="A589" s="91" t="s">
        <v>2476</v>
      </c>
      <c r="B589" s="91" t="s">
        <v>11</v>
      </c>
      <c r="C589" s="91" t="s">
        <v>2510</v>
      </c>
      <c r="D589" s="91" t="s">
        <v>4274</v>
      </c>
      <c r="E589" s="91" t="s">
        <v>3252</v>
      </c>
      <c r="F589" s="91" t="s">
        <v>3279</v>
      </c>
      <c r="G589" s="91" t="s">
        <v>80</v>
      </c>
      <c r="H589" s="91" t="s">
        <v>2095</v>
      </c>
      <c r="I589" s="92">
        <v>9</v>
      </c>
      <c r="J589" s="91" t="s">
        <v>8</v>
      </c>
      <c r="K589" s="91" t="s">
        <v>73</v>
      </c>
      <c r="L589" s="91" t="s">
        <v>4460</v>
      </c>
      <c r="M589" s="91" t="s">
        <v>5771</v>
      </c>
      <c r="N589" s="92">
        <v>17000</v>
      </c>
      <c r="O589" s="93"/>
      <c r="P589" s="92">
        <v>516.79999999999995</v>
      </c>
      <c r="Q589" s="92">
        <v>487.9</v>
      </c>
      <c r="R589" s="92">
        <v>4837.8900000000003</v>
      </c>
      <c r="S589" s="92">
        <v>12162.11</v>
      </c>
      <c r="T589" s="91" t="s">
        <v>5772</v>
      </c>
      <c r="U589" s="91" t="s">
        <v>4461</v>
      </c>
      <c r="V589" s="93"/>
      <c r="X589" s="93"/>
      <c r="Y589" s="92">
        <v>3808.19</v>
      </c>
      <c r="Z589" s="93"/>
      <c r="AA589" s="93"/>
      <c r="AB589" s="92">
        <v>25</v>
      </c>
      <c r="AD589" s="93"/>
      <c r="AF589" s="93"/>
    </row>
    <row r="590" spans="1:32">
      <c r="A590" s="91" t="s">
        <v>2476</v>
      </c>
      <c r="B590" s="91" t="s">
        <v>11</v>
      </c>
      <c r="C590" s="91" t="s">
        <v>2510</v>
      </c>
      <c r="D590" s="91" t="s">
        <v>4274</v>
      </c>
      <c r="E590" s="91" t="s">
        <v>3252</v>
      </c>
      <c r="F590" s="91" t="s">
        <v>3258</v>
      </c>
      <c r="G590" s="91" t="s">
        <v>603</v>
      </c>
      <c r="H590" s="91" t="s">
        <v>2097</v>
      </c>
      <c r="I590" s="92">
        <v>9</v>
      </c>
      <c r="J590" s="91" t="s">
        <v>8</v>
      </c>
      <c r="K590" s="91" t="s">
        <v>591</v>
      </c>
      <c r="L590" s="91" t="s">
        <v>4464</v>
      </c>
      <c r="M590" s="91" t="s">
        <v>5771</v>
      </c>
      <c r="N590" s="92">
        <v>10000</v>
      </c>
      <c r="O590" s="93"/>
      <c r="P590" s="92">
        <v>304</v>
      </c>
      <c r="Q590" s="92">
        <v>287</v>
      </c>
      <c r="R590" s="92">
        <v>966</v>
      </c>
      <c r="S590" s="92">
        <v>9034</v>
      </c>
      <c r="T590" s="91" t="s">
        <v>5772</v>
      </c>
      <c r="U590" s="91" t="s">
        <v>4465</v>
      </c>
      <c r="V590" s="93"/>
      <c r="X590" s="92">
        <v>300</v>
      </c>
      <c r="Y590" s="93"/>
      <c r="Z590" s="93"/>
      <c r="AA590" s="92">
        <v>50</v>
      </c>
      <c r="AB590" s="92">
        <v>25</v>
      </c>
      <c r="AD590" s="93"/>
      <c r="AF590" s="93"/>
    </row>
    <row r="591" spans="1:32">
      <c r="A591" s="91" t="s">
        <v>2476</v>
      </c>
      <c r="B591" s="91" t="s">
        <v>11</v>
      </c>
      <c r="C591" s="91" t="s">
        <v>2510</v>
      </c>
      <c r="D591" s="91" t="s">
        <v>4274</v>
      </c>
      <c r="E591" s="91" t="s">
        <v>3252</v>
      </c>
      <c r="F591" s="91" t="s">
        <v>3288</v>
      </c>
      <c r="G591" s="91" t="s">
        <v>81</v>
      </c>
      <c r="H591" s="91" t="s">
        <v>2098</v>
      </c>
      <c r="I591" s="92">
        <v>25</v>
      </c>
      <c r="J591" s="91" t="s">
        <v>82</v>
      </c>
      <c r="K591" s="91" t="s">
        <v>73</v>
      </c>
      <c r="L591" s="91" t="s">
        <v>4466</v>
      </c>
      <c r="M591" s="91" t="s">
        <v>5771</v>
      </c>
      <c r="N591" s="92">
        <v>45000</v>
      </c>
      <c r="O591" s="93"/>
      <c r="P591" s="92">
        <v>1368</v>
      </c>
      <c r="Q591" s="92">
        <v>1291.5</v>
      </c>
      <c r="R591" s="92">
        <v>13484.72</v>
      </c>
      <c r="S591" s="92">
        <v>31515.279999999999</v>
      </c>
      <c r="T591" s="91" t="s">
        <v>5772</v>
      </c>
      <c r="U591" s="91" t="s">
        <v>4467</v>
      </c>
      <c r="V591" s="93"/>
      <c r="X591" s="92">
        <v>900</v>
      </c>
      <c r="Y591" s="92">
        <v>6745.32</v>
      </c>
      <c r="Z591" s="93"/>
      <c r="AA591" s="93"/>
      <c r="AB591" s="92">
        <v>25</v>
      </c>
      <c r="AD591" s="93"/>
      <c r="AF591" s="105">
        <v>3154.9</v>
      </c>
    </row>
    <row r="592" spans="1:32">
      <c r="A592" s="91" t="s">
        <v>2476</v>
      </c>
      <c r="B592" s="91" t="s">
        <v>11</v>
      </c>
      <c r="C592" s="91" t="s">
        <v>2510</v>
      </c>
      <c r="D592" s="91" t="s">
        <v>4274</v>
      </c>
      <c r="E592" s="91" t="s">
        <v>3252</v>
      </c>
      <c r="F592" s="91" t="s">
        <v>3288</v>
      </c>
      <c r="G592" s="91" t="s">
        <v>1046</v>
      </c>
      <c r="H592" s="91" t="s">
        <v>2100</v>
      </c>
      <c r="I592" s="92">
        <v>1194</v>
      </c>
      <c r="J592" s="91" t="s">
        <v>1047</v>
      </c>
      <c r="K592" s="91" t="s">
        <v>142</v>
      </c>
      <c r="L592" s="91" t="s">
        <v>4468</v>
      </c>
      <c r="M592" s="91" t="s">
        <v>5771</v>
      </c>
      <c r="N592" s="92">
        <v>39645</v>
      </c>
      <c r="O592" s="92">
        <v>392.55</v>
      </c>
      <c r="P592" s="92">
        <v>1205.21</v>
      </c>
      <c r="Q592" s="92">
        <v>1137.81</v>
      </c>
      <c r="R592" s="92">
        <v>2760.57</v>
      </c>
      <c r="S592" s="92">
        <v>36884.43</v>
      </c>
      <c r="T592" s="91" t="s">
        <v>5772</v>
      </c>
      <c r="U592" s="91" t="s">
        <v>4469</v>
      </c>
      <c r="V592" s="93"/>
      <c r="X592" s="93"/>
      <c r="Y592" s="93"/>
      <c r="Z592" s="93"/>
      <c r="AA592" s="93"/>
      <c r="AB592" s="92">
        <v>25</v>
      </c>
      <c r="AD592" s="93"/>
      <c r="AF592" s="93"/>
    </row>
    <row r="593" spans="1:32">
      <c r="A593" s="91" t="s">
        <v>2476</v>
      </c>
      <c r="B593" s="91" t="s">
        <v>11</v>
      </c>
      <c r="C593" s="91" t="s">
        <v>2510</v>
      </c>
      <c r="D593" s="91" t="s">
        <v>4274</v>
      </c>
      <c r="E593" s="91" t="s">
        <v>3252</v>
      </c>
      <c r="F593" s="91" t="s">
        <v>3288</v>
      </c>
      <c r="G593" s="91" t="s">
        <v>606</v>
      </c>
      <c r="H593" s="91" t="s">
        <v>2101</v>
      </c>
      <c r="I593" s="92">
        <v>9</v>
      </c>
      <c r="J593" s="91" t="s">
        <v>8</v>
      </c>
      <c r="K593" s="91" t="s">
        <v>591</v>
      </c>
      <c r="L593" s="91" t="s">
        <v>4470</v>
      </c>
      <c r="M593" s="91" t="s">
        <v>5771</v>
      </c>
      <c r="N593" s="92">
        <v>15000</v>
      </c>
      <c r="O593" s="93"/>
      <c r="P593" s="92">
        <v>456</v>
      </c>
      <c r="Q593" s="92">
        <v>430.5</v>
      </c>
      <c r="R593" s="92">
        <v>911.5</v>
      </c>
      <c r="S593" s="92">
        <v>14088.5</v>
      </c>
      <c r="T593" s="91" t="s">
        <v>5772</v>
      </c>
      <c r="U593" s="91" t="s">
        <v>4471</v>
      </c>
      <c r="V593" s="93"/>
      <c r="X593" s="93"/>
      <c r="Y593" s="93"/>
      <c r="Z593" s="93"/>
      <c r="AA593" s="93"/>
      <c r="AB593" s="92">
        <v>25</v>
      </c>
      <c r="AD593" s="93"/>
      <c r="AF593" s="93"/>
    </row>
    <row r="594" spans="1:32">
      <c r="A594" s="91" t="s">
        <v>2476</v>
      </c>
      <c r="B594" s="91" t="s">
        <v>11</v>
      </c>
      <c r="C594" s="91" t="s">
        <v>2510</v>
      </c>
      <c r="D594" s="91" t="s">
        <v>4274</v>
      </c>
      <c r="E594" s="91" t="s">
        <v>3252</v>
      </c>
      <c r="F594" s="91" t="s">
        <v>3258</v>
      </c>
      <c r="G594" s="91" t="s">
        <v>158</v>
      </c>
      <c r="H594" s="91" t="s">
        <v>2102</v>
      </c>
      <c r="I594" s="92">
        <v>149</v>
      </c>
      <c r="J594" s="91" t="s">
        <v>149</v>
      </c>
      <c r="K594" s="91" t="s">
        <v>142</v>
      </c>
      <c r="L594" s="91" t="s">
        <v>4472</v>
      </c>
      <c r="M594" s="91" t="s">
        <v>5771</v>
      </c>
      <c r="N594" s="92">
        <v>10000</v>
      </c>
      <c r="O594" s="93"/>
      <c r="P594" s="92">
        <v>304</v>
      </c>
      <c r="Q594" s="92">
        <v>287</v>
      </c>
      <c r="R594" s="92">
        <v>966</v>
      </c>
      <c r="S594" s="92">
        <v>9034</v>
      </c>
      <c r="T594" s="91" t="s">
        <v>5772</v>
      </c>
      <c r="U594" s="91" t="s">
        <v>4473</v>
      </c>
      <c r="V594" s="93"/>
      <c r="X594" s="92">
        <v>300</v>
      </c>
      <c r="Y594" s="93"/>
      <c r="Z594" s="93"/>
      <c r="AA594" s="92">
        <v>50</v>
      </c>
      <c r="AB594" s="92">
        <v>25</v>
      </c>
      <c r="AD594" s="93"/>
      <c r="AF594" s="93"/>
    </row>
    <row r="595" spans="1:32">
      <c r="A595" s="91" t="s">
        <v>2476</v>
      </c>
      <c r="B595" s="91" t="s">
        <v>11</v>
      </c>
      <c r="C595" s="91" t="s">
        <v>2510</v>
      </c>
      <c r="D595" s="91" t="s">
        <v>4274</v>
      </c>
      <c r="E595" s="91" t="s">
        <v>3252</v>
      </c>
      <c r="F595" s="91" t="s">
        <v>3261</v>
      </c>
      <c r="G595" s="91" t="s">
        <v>463</v>
      </c>
      <c r="H595" s="91" t="s">
        <v>2103</v>
      </c>
      <c r="I595" s="92">
        <v>1058</v>
      </c>
      <c r="J595" s="91" t="s">
        <v>464</v>
      </c>
      <c r="K595" s="91" t="s">
        <v>461</v>
      </c>
      <c r="L595" s="91" t="s">
        <v>4474</v>
      </c>
      <c r="M595" s="91" t="s">
        <v>5771</v>
      </c>
      <c r="N595" s="92">
        <v>35000</v>
      </c>
      <c r="O595" s="93"/>
      <c r="P595" s="92">
        <v>1064</v>
      </c>
      <c r="Q595" s="92">
        <v>1004.5</v>
      </c>
      <c r="R595" s="92">
        <v>2143.5</v>
      </c>
      <c r="S595" s="92">
        <v>32856.5</v>
      </c>
      <c r="T595" s="91" t="s">
        <v>5772</v>
      </c>
      <c r="U595" s="91" t="s">
        <v>4475</v>
      </c>
      <c r="V595" s="93"/>
      <c r="X595" s="93"/>
      <c r="Y595" s="93"/>
      <c r="Z595" s="93"/>
      <c r="AA595" s="92">
        <v>50</v>
      </c>
      <c r="AB595" s="92">
        <v>25</v>
      </c>
      <c r="AD595" s="93"/>
      <c r="AF595" s="93"/>
    </row>
    <row r="596" spans="1:32">
      <c r="A596" s="91" t="s">
        <v>2476</v>
      </c>
      <c r="B596" s="91" t="s">
        <v>11</v>
      </c>
      <c r="C596" s="91" t="s">
        <v>2510</v>
      </c>
      <c r="D596" s="91" t="s">
        <v>4274</v>
      </c>
      <c r="E596" s="91" t="s">
        <v>3252</v>
      </c>
      <c r="F596" s="91" t="s">
        <v>3279</v>
      </c>
      <c r="G596" s="91" t="s">
        <v>121</v>
      </c>
      <c r="H596" s="91" t="s">
        <v>1336</v>
      </c>
      <c r="I596" s="92">
        <v>901</v>
      </c>
      <c r="J596" s="91" t="s">
        <v>10</v>
      </c>
      <c r="K596" s="91" t="s">
        <v>106</v>
      </c>
      <c r="L596" s="91" t="s">
        <v>4476</v>
      </c>
      <c r="M596" s="91" t="s">
        <v>5771</v>
      </c>
      <c r="N596" s="92">
        <v>30000</v>
      </c>
      <c r="O596" s="93"/>
      <c r="P596" s="92">
        <v>912</v>
      </c>
      <c r="Q596" s="92">
        <v>861</v>
      </c>
      <c r="R596" s="92">
        <v>4894</v>
      </c>
      <c r="S596" s="92">
        <v>25106</v>
      </c>
      <c r="T596" s="91" t="s">
        <v>5772</v>
      </c>
      <c r="U596" s="91" t="s">
        <v>4477</v>
      </c>
      <c r="V596" s="93"/>
      <c r="X596" s="92">
        <v>300</v>
      </c>
      <c r="Y596" s="92">
        <v>2746</v>
      </c>
      <c r="Z596" s="93"/>
      <c r="AA596" s="92">
        <v>50</v>
      </c>
      <c r="AB596" s="92">
        <v>25</v>
      </c>
      <c r="AD596" s="93"/>
      <c r="AF596" s="93"/>
    </row>
    <row r="597" spans="1:32">
      <c r="A597" s="91" t="s">
        <v>2476</v>
      </c>
      <c r="B597" s="91" t="s">
        <v>11</v>
      </c>
      <c r="C597" s="91" t="s">
        <v>2510</v>
      </c>
      <c r="D597" s="91" t="s">
        <v>4274</v>
      </c>
      <c r="E597" s="91" t="s">
        <v>3252</v>
      </c>
      <c r="F597" s="91" t="s">
        <v>3288</v>
      </c>
      <c r="G597" s="91" t="s">
        <v>607</v>
      </c>
      <c r="H597" s="91" t="s">
        <v>1292</v>
      </c>
      <c r="I597" s="92">
        <v>65</v>
      </c>
      <c r="J597" s="91" t="s">
        <v>140</v>
      </c>
      <c r="K597" s="91" t="s">
        <v>591</v>
      </c>
      <c r="L597" s="91" t="s">
        <v>4478</v>
      </c>
      <c r="M597" s="91" t="s">
        <v>5771</v>
      </c>
      <c r="N597" s="92">
        <v>10000</v>
      </c>
      <c r="O597" s="93"/>
      <c r="P597" s="92">
        <v>304</v>
      </c>
      <c r="Q597" s="92">
        <v>287</v>
      </c>
      <c r="R597" s="92">
        <v>2493.4499999999998</v>
      </c>
      <c r="S597" s="92">
        <v>7506.55</v>
      </c>
      <c r="T597" s="91" t="s">
        <v>5772</v>
      </c>
      <c r="U597" s="91" t="s">
        <v>4479</v>
      </c>
      <c r="V597" s="93"/>
      <c r="X597" s="92">
        <v>300</v>
      </c>
      <c r="Y597" s="93"/>
      <c r="Z597" s="93"/>
      <c r="AA597" s="93"/>
      <c r="AB597" s="92">
        <v>25</v>
      </c>
      <c r="AD597" s="93"/>
      <c r="AF597" s="105">
        <v>1577.45</v>
      </c>
    </row>
    <row r="598" spans="1:32">
      <c r="A598" s="91" t="s">
        <v>2476</v>
      </c>
      <c r="B598" s="91" t="s">
        <v>11</v>
      </c>
      <c r="C598" s="91" t="s">
        <v>2510</v>
      </c>
      <c r="D598" s="91" t="s">
        <v>4274</v>
      </c>
      <c r="E598" s="91" t="s">
        <v>3252</v>
      </c>
      <c r="F598" s="91" t="s">
        <v>3261</v>
      </c>
      <c r="G598" s="91" t="s">
        <v>714</v>
      </c>
      <c r="H598" s="91" t="s">
        <v>2104</v>
      </c>
      <c r="I598" s="92">
        <v>165</v>
      </c>
      <c r="J598" s="91" t="s">
        <v>55</v>
      </c>
      <c r="K598" s="91" t="s">
        <v>686</v>
      </c>
      <c r="L598" s="91" t="s">
        <v>4480</v>
      </c>
      <c r="M598" s="91" t="s">
        <v>5771</v>
      </c>
      <c r="N598" s="92">
        <v>27300</v>
      </c>
      <c r="O598" s="93"/>
      <c r="P598" s="92">
        <v>829.92</v>
      </c>
      <c r="Q598" s="92">
        <v>783.51</v>
      </c>
      <c r="R598" s="92">
        <v>6581.31</v>
      </c>
      <c r="S598" s="92">
        <v>20718.689999999999</v>
      </c>
      <c r="T598" s="91" t="s">
        <v>5772</v>
      </c>
      <c r="U598" s="91" t="s">
        <v>4481</v>
      </c>
      <c r="V598" s="93"/>
      <c r="X598" s="93"/>
      <c r="Y598" s="92">
        <v>4892.88</v>
      </c>
      <c r="Z598" s="93"/>
      <c r="AA598" s="92">
        <v>50</v>
      </c>
      <c r="AB598" s="92">
        <v>25</v>
      </c>
      <c r="AD598" s="93"/>
      <c r="AF598" s="93"/>
    </row>
    <row r="599" spans="1:32">
      <c r="A599" s="91" t="s">
        <v>2476</v>
      </c>
      <c r="B599" s="91" t="s">
        <v>11</v>
      </c>
      <c r="C599" s="91" t="s">
        <v>2510</v>
      </c>
      <c r="D599" s="91" t="s">
        <v>4274</v>
      </c>
      <c r="E599" s="91" t="s">
        <v>3252</v>
      </c>
      <c r="F599" s="91" t="s">
        <v>3258</v>
      </c>
      <c r="G599" s="91" t="s">
        <v>31</v>
      </c>
      <c r="H599" s="91" t="s">
        <v>2105</v>
      </c>
      <c r="I599" s="92">
        <v>58</v>
      </c>
      <c r="J599" s="91" t="s">
        <v>32</v>
      </c>
      <c r="K599" s="91" t="s">
        <v>18</v>
      </c>
      <c r="L599" s="91" t="s">
        <v>4482</v>
      </c>
      <c r="M599" s="91" t="s">
        <v>5771</v>
      </c>
      <c r="N599" s="92">
        <v>17710</v>
      </c>
      <c r="O599" s="93"/>
      <c r="P599" s="92">
        <v>538.38</v>
      </c>
      <c r="Q599" s="92">
        <v>508.28</v>
      </c>
      <c r="R599" s="92">
        <v>1771.66</v>
      </c>
      <c r="S599" s="92">
        <v>15938.34</v>
      </c>
      <c r="T599" s="91" t="s">
        <v>5772</v>
      </c>
      <c r="U599" s="91" t="s">
        <v>4483</v>
      </c>
      <c r="V599" s="93"/>
      <c r="X599" s="92">
        <v>600</v>
      </c>
      <c r="Y599" s="93"/>
      <c r="Z599" s="93"/>
      <c r="AA599" s="92">
        <v>100</v>
      </c>
      <c r="AB599" s="92">
        <v>25</v>
      </c>
      <c r="AD599" s="93"/>
      <c r="AF599" s="93"/>
    </row>
    <row r="600" spans="1:32">
      <c r="A600" s="91" t="s">
        <v>2476</v>
      </c>
      <c r="B600" s="91" t="s">
        <v>11</v>
      </c>
      <c r="C600" s="91" t="s">
        <v>2510</v>
      </c>
      <c r="D600" s="91" t="s">
        <v>4274</v>
      </c>
      <c r="E600" s="91" t="s">
        <v>3252</v>
      </c>
      <c r="F600" s="91" t="s">
        <v>3288</v>
      </c>
      <c r="G600" s="91" t="s">
        <v>715</v>
      </c>
      <c r="H600" s="91" t="s">
        <v>2106</v>
      </c>
      <c r="I600" s="92">
        <v>9</v>
      </c>
      <c r="J600" s="91" t="s">
        <v>8</v>
      </c>
      <c r="K600" s="91" t="s">
        <v>686</v>
      </c>
      <c r="L600" s="91" t="s">
        <v>4484</v>
      </c>
      <c r="M600" s="91" t="s">
        <v>5771</v>
      </c>
      <c r="N600" s="92">
        <v>22000</v>
      </c>
      <c r="O600" s="93"/>
      <c r="P600" s="92">
        <v>668.8</v>
      </c>
      <c r="Q600" s="92">
        <v>631.4</v>
      </c>
      <c r="R600" s="92">
        <v>11866.68</v>
      </c>
      <c r="S600" s="92">
        <v>10133.32</v>
      </c>
      <c r="T600" s="91" t="s">
        <v>5772</v>
      </c>
      <c r="U600" s="91" t="s">
        <v>4485</v>
      </c>
      <c r="V600" s="93"/>
      <c r="X600" s="93"/>
      <c r="Y600" s="92">
        <v>10541.48</v>
      </c>
      <c r="Z600" s="93"/>
      <c r="AA600" s="93"/>
      <c r="AB600" s="92">
        <v>25</v>
      </c>
      <c r="AD600" s="93"/>
      <c r="AF600" s="93"/>
    </row>
    <row r="601" spans="1:32">
      <c r="A601" s="91" t="s">
        <v>2476</v>
      </c>
      <c r="B601" s="91" t="s">
        <v>11</v>
      </c>
      <c r="C601" s="91" t="s">
        <v>2510</v>
      </c>
      <c r="D601" s="91" t="s">
        <v>4274</v>
      </c>
      <c r="E601" s="91" t="s">
        <v>3252</v>
      </c>
      <c r="F601" s="91" t="s">
        <v>3258</v>
      </c>
      <c r="G601" s="91" t="s">
        <v>159</v>
      </c>
      <c r="H601" s="91" t="s">
        <v>2107</v>
      </c>
      <c r="I601" s="92">
        <v>1184</v>
      </c>
      <c r="J601" s="91" t="s">
        <v>160</v>
      </c>
      <c r="K601" s="91" t="s">
        <v>142</v>
      </c>
      <c r="L601" s="91" t="s">
        <v>4486</v>
      </c>
      <c r="M601" s="91" t="s">
        <v>5771</v>
      </c>
      <c r="N601" s="92">
        <v>11292.79</v>
      </c>
      <c r="O601" s="93"/>
      <c r="P601" s="92">
        <v>343.3</v>
      </c>
      <c r="Q601" s="92">
        <v>324.10000000000002</v>
      </c>
      <c r="R601" s="92">
        <v>9078.98</v>
      </c>
      <c r="S601" s="92">
        <v>2213.81</v>
      </c>
      <c r="T601" s="91" t="s">
        <v>5772</v>
      </c>
      <c r="U601" s="91" t="s">
        <v>4487</v>
      </c>
      <c r="V601" s="93"/>
      <c r="X601" s="93"/>
      <c r="Y601" s="92">
        <v>8336.58</v>
      </c>
      <c r="Z601" s="93"/>
      <c r="AA601" s="92">
        <v>50</v>
      </c>
      <c r="AB601" s="92">
        <v>25</v>
      </c>
      <c r="AD601" s="93"/>
      <c r="AF601" s="93"/>
    </row>
    <row r="602" spans="1:32">
      <c r="A602" s="91" t="s">
        <v>2476</v>
      </c>
      <c r="B602" s="91" t="s">
        <v>11</v>
      </c>
      <c r="C602" s="91" t="s">
        <v>2510</v>
      </c>
      <c r="D602" s="91" t="s">
        <v>4274</v>
      </c>
      <c r="E602" s="91" t="s">
        <v>3252</v>
      </c>
      <c r="F602" s="91" t="s">
        <v>3266</v>
      </c>
      <c r="G602" s="91" t="s">
        <v>1048</v>
      </c>
      <c r="H602" s="91" t="s">
        <v>2108</v>
      </c>
      <c r="I602" s="92">
        <v>12</v>
      </c>
      <c r="J602" s="91" t="s">
        <v>30</v>
      </c>
      <c r="K602" s="91" t="s">
        <v>591</v>
      </c>
      <c r="L602" s="91" t="s">
        <v>4488</v>
      </c>
      <c r="M602" s="91" t="s">
        <v>5771</v>
      </c>
      <c r="N602" s="92">
        <v>25000</v>
      </c>
      <c r="O602" s="93"/>
      <c r="P602" s="92">
        <v>760</v>
      </c>
      <c r="Q602" s="92">
        <v>717.5</v>
      </c>
      <c r="R602" s="92">
        <v>1502.5</v>
      </c>
      <c r="S602" s="92">
        <v>23497.5</v>
      </c>
      <c r="T602" s="91" t="s">
        <v>5772</v>
      </c>
      <c r="U602" s="91" t="s">
        <v>4489</v>
      </c>
      <c r="V602" s="93"/>
      <c r="X602" s="93"/>
      <c r="Y602" s="93"/>
      <c r="Z602" s="93"/>
      <c r="AA602" s="93"/>
      <c r="AB602" s="92">
        <v>25</v>
      </c>
      <c r="AD602" s="93"/>
      <c r="AF602" s="93"/>
    </row>
    <row r="603" spans="1:32">
      <c r="A603" s="91" t="s">
        <v>2476</v>
      </c>
      <c r="B603" s="91" t="s">
        <v>11</v>
      </c>
      <c r="C603" s="91" t="s">
        <v>2510</v>
      </c>
      <c r="D603" s="91" t="s">
        <v>4274</v>
      </c>
      <c r="E603" s="91" t="s">
        <v>3252</v>
      </c>
      <c r="F603" s="91" t="s">
        <v>3261</v>
      </c>
      <c r="G603" s="91" t="s">
        <v>33</v>
      </c>
      <c r="H603" s="91" t="s">
        <v>2109</v>
      </c>
      <c r="I603" s="92">
        <v>403</v>
      </c>
      <c r="J603" s="91" t="s">
        <v>34</v>
      </c>
      <c r="K603" s="91" t="s">
        <v>18</v>
      </c>
      <c r="L603" s="91" t="s">
        <v>4490</v>
      </c>
      <c r="M603" s="91" t="s">
        <v>5771</v>
      </c>
      <c r="N603" s="92">
        <v>10000</v>
      </c>
      <c r="O603" s="93"/>
      <c r="P603" s="92">
        <v>304</v>
      </c>
      <c r="Q603" s="92">
        <v>287</v>
      </c>
      <c r="R603" s="92">
        <v>616</v>
      </c>
      <c r="S603" s="92">
        <v>9384</v>
      </c>
      <c r="T603" s="91" t="s">
        <v>5772</v>
      </c>
      <c r="U603" s="91" t="s">
        <v>4491</v>
      </c>
      <c r="V603" s="93"/>
      <c r="X603" s="93"/>
      <c r="Y603" s="93"/>
      <c r="Z603" s="93"/>
      <c r="AA603" s="93"/>
      <c r="AB603" s="92">
        <v>25</v>
      </c>
      <c r="AD603" s="93"/>
      <c r="AF603" s="93"/>
    </row>
    <row r="604" spans="1:32">
      <c r="A604" s="91" t="s">
        <v>2476</v>
      </c>
      <c r="B604" s="91" t="s">
        <v>11</v>
      </c>
      <c r="C604" s="91" t="s">
        <v>2510</v>
      </c>
      <c r="D604" s="91" t="s">
        <v>4274</v>
      </c>
      <c r="E604" s="91" t="s">
        <v>3252</v>
      </c>
      <c r="F604" s="91" t="s">
        <v>3258</v>
      </c>
      <c r="G604" s="91" t="s">
        <v>9</v>
      </c>
      <c r="H604" s="91" t="s">
        <v>2110</v>
      </c>
      <c r="I604" s="92">
        <v>901</v>
      </c>
      <c r="J604" s="91" t="s">
        <v>10</v>
      </c>
      <c r="K604" s="91" t="s">
        <v>7</v>
      </c>
      <c r="L604" s="91" t="s">
        <v>4492</v>
      </c>
      <c r="M604" s="91" t="s">
        <v>5771</v>
      </c>
      <c r="N604" s="92">
        <v>10000</v>
      </c>
      <c r="O604" s="93"/>
      <c r="P604" s="92">
        <v>304</v>
      </c>
      <c r="Q604" s="92">
        <v>287</v>
      </c>
      <c r="R604" s="92">
        <v>916</v>
      </c>
      <c r="S604" s="92">
        <v>9084</v>
      </c>
      <c r="T604" s="91" t="s">
        <v>5772</v>
      </c>
      <c r="U604" s="91" t="s">
        <v>4493</v>
      </c>
      <c r="V604" s="93"/>
      <c r="X604" s="92">
        <v>300</v>
      </c>
      <c r="Y604" s="93"/>
      <c r="Z604" s="93"/>
      <c r="AA604" s="93"/>
      <c r="AB604" s="92">
        <v>25</v>
      </c>
      <c r="AD604" s="93"/>
      <c r="AF604" s="93"/>
    </row>
    <row r="605" spans="1:32">
      <c r="A605" s="91" t="s">
        <v>2476</v>
      </c>
      <c r="B605" s="91" t="s">
        <v>11</v>
      </c>
      <c r="C605" s="91" t="s">
        <v>2510</v>
      </c>
      <c r="D605" s="91" t="s">
        <v>4274</v>
      </c>
      <c r="E605" s="91" t="s">
        <v>3252</v>
      </c>
      <c r="F605" s="91" t="s">
        <v>3266</v>
      </c>
      <c r="G605" s="91" t="s">
        <v>2694</v>
      </c>
      <c r="H605" s="91" t="s">
        <v>2695</v>
      </c>
      <c r="I605" s="92">
        <v>138</v>
      </c>
      <c r="J605" s="91" t="s">
        <v>355</v>
      </c>
      <c r="K605" s="91" t="s">
        <v>142</v>
      </c>
      <c r="L605" s="91" t="s">
        <v>4494</v>
      </c>
      <c r="M605" s="91" t="s">
        <v>5771</v>
      </c>
      <c r="N605" s="92">
        <v>25000</v>
      </c>
      <c r="O605" s="93"/>
      <c r="P605" s="92">
        <v>760</v>
      </c>
      <c r="Q605" s="92">
        <v>717.5</v>
      </c>
      <c r="R605" s="92">
        <v>4548.5</v>
      </c>
      <c r="S605" s="92">
        <v>20451.5</v>
      </c>
      <c r="T605" s="91" t="s">
        <v>5772</v>
      </c>
      <c r="U605" s="91" t="s">
        <v>4495</v>
      </c>
      <c r="V605" s="93"/>
      <c r="X605" s="93"/>
      <c r="Y605" s="92">
        <v>3046</v>
      </c>
      <c r="Z605" s="93"/>
      <c r="AA605" s="93"/>
      <c r="AB605" s="92">
        <v>25</v>
      </c>
      <c r="AD605" s="93"/>
      <c r="AF605" s="93"/>
    </row>
    <row r="606" spans="1:32">
      <c r="A606" s="91" t="s">
        <v>2476</v>
      </c>
      <c r="B606" s="91" t="s">
        <v>11</v>
      </c>
      <c r="C606" s="91" t="s">
        <v>2510</v>
      </c>
      <c r="D606" s="91" t="s">
        <v>4274</v>
      </c>
      <c r="E606" s="91" t="s">
        <v>3252</v>
      </c>
      <c r="F606" s="91" t="s">
        <v>3266</v>
      </c>
      <c r="G606" s="91" t="s">
        <v>5824</v>
      </c>
      <c r="H606" s="91" t="s">
        <v>5825</v>
      </c>
      <c r="I606" s="92">
        <v>165</v>
      </c>
      <c r="J606" s="91" t="s">
        <v>55</v>
      </c>
      <c r="K606" s="91" t="s">
        <v>591</v>
      </c>
      <c r="L606" s="91" t="s">
        <v>5826</v>
      </c>
      <c r="M606" s="91" t="s">
        <v>5771</v>
      </c>
      <c r="N606" s="92">
        <v>20000</v>
      </c>
      <c r="O606" s="93"/>
      <c r="P606" s="92">
        <v>608</v>
      </c>
      <c r="Q606" s="92">
        <v>574</v>
      </c>
      <c r="R606" s="92">
        <v>1207</v>
      </c>
      <c r="S606" s="92">
        <v>18793</v>
      </c>
      <c r="T606" s="91" t="s">
        <v>5772</v>
      </c>
      <c r="U606" s="91" t="s">
        <v>5827</v>
      </c>
      <c r="V606" s="93"/>
      <c r="X606" s="93"/>
      <c r="Y606" s="93"/>
      <c r="Z606" s="93"/>
      <c r="AA606" s="93"/>
      <c r="AB606" s="92">
        <v>25</v>
      </c>
      <c r="AD606" s="93"/>
      <c r="AF606" s="93"/>
    </row>
    <row r="607" spans="1:32">
      <c r="A607" s="91" t="s">
        <v>2476</v>
      </c>
      <c r="B607" s="91" t="s">
        <v>11</v>
      </c>
      <c r="C607" s="91" t="s">
        <v>2510</v>
      </c>
      <c r="D607" s="91" t="s">
        <v>4274</v>
      </c>
      <c r="E607" s="91" t="s">
        <v>3252</v>
      </c>
      <c r="F607" s="91" t="s">
        <v>3266</v>
      </c>
      <c r="G607" s="91" t="s">
        <v>917</v>
      </c>
      <c r="H607" s="91" t="s">
        <v>2111</v>
      </c>
      <c r="I607" s="92">
        <v>63</v>
      </c>
      <c r="J607" s="91" t="s">
        <v>254</v>
      </c>
      <c r="K607" s="91" t="s">
        <v>324</v>
      </c>
      <c r="L607" s="91" t="s">
        <v>4496</v>
      </c>
      <c r="M607" s="91" t="s">
        <v>5771</v>
      </c>
      <c r="N607" s="92">
        <v>65000</v>
      </c>
      <c r="O607" s="92">
        <v>1732.57</v>
      </c>
      <c r="P607" s="92">
        <v>1976</v>
      </c>
      <c r="Q607" s="92">
        <v>1865.5</v>
      </c>
      <c r="R607" s="92">
        <v>5599.07</v>
      </c>
      <c r="S607" s="92">
        <v>59400.93</v>
      </c>
      <c r="T607" s="91" t="s">
        <v>5772</v>
      </c>
      <c r="U607" s="91" t="s">
        <v>4497</v>
      </c>
      <c r="V607" s="93"/>
      <c r="X607" s="93"/>
      <c r="Y607" s="93"/>
      <c r="Z607" s="93"/>
      <c r="AA607" s="93"/>
      <c r="AB607" s="92">
        <v>25</v>
      </c>
      <c r="AD607" s="93"/>
      <c r="AF607" s="93"/>
    </row>
    <row r="608" spans="1:32">
      <c r="A608" s="91" t="s">
        <v>2476</v>
      </c>
      <c r="B608" s="91" t="s">
        <v>11</v>
      </c>
      <c r="C608" s="91" t="s">
        <v>2510</v>
      </c>
      <c r="D608" s="91" t="s">
        <v>4274</v>
      </c>
      <c r="E608" s="91" t="s">
        <v>3252</v>
      </c>
      <c r="F608" s="91" t="s">
        <v>3261</v>
      </c>
      <c r="G608" s="91" t="s">
        <v>717</v>
      </c>
      <c r="H608" s="91" t="s">
        <v>2112</v>
      </c>
      <c r="I608" s="92">
        <v>9</v>
      </c>
      <c r="J608" s="91" t="s">
        <v>8</v>
      </c>
      <c r="K608" s="91" t="s">
        <v>686</v>
      </c>
      <c r="L608" s="91" t="s">
        <v>4498</v>
      </c>
      <c r="M608" s="91" t="s">
        <v>5771</v>
      </c>
      <c r="N608" s="92">
        <v>22000</v>
      </c>
      <c r="O608" s="93"/>
      <c r="P608" s="92">
        <v>668.8</v>
      </c>
      <c r="Q608" s="92">
        <v>631.4</v>
      </c>
      <c r="R608" s="92">
        <v>2265.1999999999998</v>
      </c>
      <c r="S608" s="92">
        <v>19734.8</v>
      </c>
      <c r="T608" s="91" t="s">
        <v>5772</v>
      </c>
      <c r="U608" s="91" t="s">
        <v>4499</v>
      </c>
      <c r="V608" s="93"/>
      <c r="X608" s="93"/>
      <c r="Y608" s="92">
        <v>890</v>
      </c>
      <c r="Z608" s="93"/>
      <c r="AA608" s="92">
        <v>50</v>
      </c>
      <c r="AB608" s="92">
        <v>25</v>
      </c>
      <c r="AD608" s="93"/>
      <c r="AF608" s="93"/>
    </row>
    <row r="609" spans="1:32">
      <c r="A609" s="91" t="s">
        <v>2476</v>
      </c>
      <c r="B609" s="91" t="s">
        <v>11</v>
      </c>
      <c r="C609" s="91" t="s">
        <v>2510</v>
      </c>
      <c r="D609" s="91" t="s">
        <v>4274</v>
      </c>
      <c r="E609" s="91" t="s">
        <v>3252</v>
      </c>
      <c r="F609" s="91" t="s">
        <v>3288</v>
      </c>
      <c r="G609" s="91" t="s">
        <v>161</v>
      </c>
      <c r="H609" s="91" t="s">
        <v>2113</v>
      </c>
      <c r="I609" s="92">
        <v>628</v>
      </c>
      <c r="J609" s="91" t="s">
        <v>147</v>
      </c>
      <c r="K609" s="91" t="s">
        <v>142</v>
      </c>
      <c r="L609" s="91" t="s">
        <v>4500</v>
      </c>
      <c r="M609" s="91" t="s">
        <v>5771</v>
      </c>
      <c r="N609" s="92">
        <v>13200</v>
      </c>
      <c r="O609" s="93"/>
      <c r="P609" s="92">
        <v>401.28</v>
      </c>
      <c r="Q609" s="92">
        <v>378.84</v>
      </c>
      <c r="R609" s="92">
        <v>7425</v>
      </c>
      <c r="S609" s="92">
        <v>5775</v>
      </c>
      <c r="T609" s="91" t="s">
        <v>5772</v>
      </c>
      <c r="U609" s="91" t="s">
        <v>4501</v>
      </c>
      <c r="V609" s="93"/>
      <c r="X609" s="92">
        <v>300</v>
      </c>
      <c r="Y609" s="92">
        <v>6219.88</v>
      </c>
      <c r="Z609" s="93"/>
      <c r="AA609" s="92">
        <v>100</v>
      </c>
      <c r="AB609" s="92">
        <v>25</v>
      </c>
      <c r="AD609" s="93"/>
      <c r="AF609" s="93"/>
    </row>
    <row r="610" spans="1:32">
      <c r="A610" s="91" t="s">
        <v>2476</v>
      </c>
      <c r="B610" s="91" t="s">
        <v>11</v>
      </c>
      <c r="C610" s="91" t="s">
        <v>2510</v>
      </c>
      <c r="D610" s="91" t="s">
        <v>4274</v>
      </c>
      <c r="E610" s="91" t="s">
        <v>3252</v>
      </c>
      <c r="F610" s="91" t="s">
        <v>3266</v>
      </c>
      <c r="G610" s="91" t="s">
        <v>5828</v>
      </c>
      <c r="H610" s="91" t="s">
        <v>5829</v>
      </c>
      <c r="I610" s="92">
        <v>615</v>
      </c>
      <c r="J610" s="91" t="s">
        <v>60</v>
      </c>
      <c r="K610" s="91" t="s">
        <v>591</v>
      </c>
      <c r="L610" s="91" t="s">
        <v>5830</v>
      </c>
      <c r="M610" s="91" t="s">
        <v>5771</v>
      </c>
      <c r="N610" s="92">
        <v>25000</v>
      </c>
      <c r="O610" s="93"/>
      <c r="P610" s="92">
        <v>760</v>
      </c>
      <c r="Q610" s="92">
        <v>717.5</v>
      </c>
      <c r="R610" s="92">
        <v>1502.5</v>
      </c>
      <c r="S610" s="92">
        <v>23497.5</v>
      </c>
      <c r="T610" s="91" t="s">
        <v>5772</v>
      </c>
      <c r="U610" s="91" t="s">
        <v>5831</v>
      </c>
      <c r="V610" s="93"/>
      <c r="X610" s="93"/>
      <c r="Y610" s="93"/>
      <c r="Z610" s="93"/>
      <c r="AA610" s="93"/>
      <c r="AB610" s="92">
        <v>25</v>
      </c>
      <c r="AD610" s="93"/>
      <c r="AF610" s="93"/>
    </row>
    <row r="611" spans="1:32">
      <c r="A611" s="91" t="s">
        <v>2476</v>
      </c>
      <c r="B611" s="91" t="s">
        <v>11</v>
      </c>
      <c r="C611" s="91" t="s">
        <v>2510</v>
      </c>
      <c r="D611" s="91" t="s">
        <v>4274</v>
      </c>
      <c r="E611" s="91" t="s">
        <v>3252</v>
      </c>
      <c r="F611" s="91" t="s">
        <v>3258</v>
      </c>
      <c r="G611" s="91" t="s">
        <v>164</v>
      </c>
      <c r="H611" s="91" t="s">
        <v>1294</v>
      </c>
      <c r="I611" s="92">
        <v>627</v>
      </c>
      <c r="J611" s="91" t="s">
        <v>165</v>
      </c>
      <c r="K611" s="91" t="s">
        <v>142</v>
      </c>
      <c r="L611" s="91" t="s">
        <v>4502</v>
      </c>
      <c r="M611" s="91" t="s">
        <v>5771</v>
      </c>
      <c r="N611" s="92">
        <v>10000</v>
      </c>
      <c r="O611" s="93"/>
      <c r="P611" s="92">
        <v>304</v>
      </c>
      <c r="Q611" s="92">
        <v>287</v>
      </c>
      <c r="R611" s="92">
        <v>6257.78</v>
      </c>
      <c r="S611" s="92">
        <v>3742.22</v>
      </c>
      <c r="T611" s="91" t="s">
        <v>5772</v>
      </c>
      <c r="U611" s="91" t="s">
        <v>4503</v>
      </c>
      <c r="V611" s="93"/>
      <c r="X611" s="92">
        <v>300</v>
      </c>
      <c r="Y611" s="92">
        <v>5291.78</v>
      </c>
      <c r="Z611" s="93"/>
      <c r="AA611" s="92">
        <v>50</v>
      </c>
      <c r="AB611" s="92">
        <v>25</v>
      </c>
      <c r="AD611" s="93"/>
      <c r="AF611" s="93"/>
    </row>
    <row r="612" spans="1:32">
      <c r="A612" s="91" t="s">
        <v>2476</v>
      </c>
      <c r="B612" s="91" t="s">
        <v>11</v>
      </c>
      <c r="C612" s="91" t="s">
        <v>2510</v>
      </c>
      <c r="D612" s="91" t="s">
        <v>4274</v>
      </c>
      <c r="E612" s="91" t="s">
        <v>3252</v>
      </c>
      <c r="F612" s="91" t="s">
        <v>3288</v>
      </c>
      <c r="G612" s="91" t="s">
        <v>718</v>
      </c>
      <c r="H612" s="91" t="s">
        <v>2115</v>
      </c>
      <c r="I612" s="92">
        <v>1008</v>
      </c>
      <c r="J612" s="91" t="s">
        <v>719</v>
      </c>
      <c r="K612" s="91" t="s">
        <v>686</v>
      </c>
      <c r="L612" s="91" t="s">
        <v>4504</v>
      </c>
      <c r="M612" s="91" t="s">
        <v>5771</v>
      </c>
      <c r="N612" s="92">
        <v>55000</v>
      </c>
      <c r="O612" s="92">
        <v>2559.6799999999998</v>
      </c>
      <c r="P612" s="92">
        <v>1672</v>
      </c>
      <c r="Q612" s="92">
        <v>1578.5</v>
      </c>
      <c r="R612" s="92">
        <v>5885.18</v>
      </c>
      <c r="S612" s="92">
        <v>49114.82</v>
      </c>
      <c r="T612" s="91" t="s">
        <v>5772</v>
      </c>
      <c r="U612" s="91" t="s">
        <v>4505</v>
      </c>
      <c r="V612" s="93"/>
      <c r="X612" s="93"/>
      <c r="Y612" s="93"/>
      <c r="Z612" s="93"/>
      <c r="AA612" s="92">
        <v>50</v>
      </c>
      <c r="AB612" s="92">
        <v>25</v>
      </c>
      <c r="AD612" s="93"/>
      <c r="AF612" s="93"/>
    </row>
    <row r="613" spans="1:32">
      <c r="A613" s="91" t="s">
        <v>2476</v>
      </c>
      <c r="B613" s="91" t="s">
        <v>11</v>
      </c>
      <c r="C613" s="91" t="s">
        <v>2510</v>
      </c>
      <c r="D613" s="91" t="s">
        <v>4274</v>
      </c>
      <c r="E613" s="91" t="s">
        <v>3252</v>
      </c>
      <c r="F613" s="91" t="s">
        <v>3279</v>
      </c>
      <c r="G613" s="91" t="s">
        <v>959</v>
      </c>
      <c r="H613" s="91" t="s">
        <v>2116</v>
      </c>
      <c r="I613" s="92">
        <v>1145</v>
      </c>
      <c r="J613" s="91" t="s">
        <v>961</v>
      </c>
      <c r="K613" s="91" t="s">
        <v>73</v>
      </c>
      <c r="L613" s="91" t="s">
        <v>4506</v>
      </c>
      <c r="M613" s="91" t="s">
        <v>5771</v>
      </c>
      <c r="N613" s="92">
        <v>55000</v>
      </c>
      <c r="O613" s="92">
        <v>2559.6799999999998</v>
      </c>
      <c r="P613" s="92">
        <v>1672</v>
      </c>
      <c r="Q613" s="92">
        <v>1578.5</v>
      </c>
      <c r="R613" s="92">
        <v>19419.28</v>
      </c>
      <c r="S613" s="92">
        <v>35580.720000000001</v>
      </c>
      <c r="T613" s="91" t="s">
        <v>5772</v>
      </c>
      <c r="U613" s="91" t="s">
        <v>4507</v>
      </c>
      <c r="V613" s="93"/>
      <c r="X613" s="93"/>
      <c r="Y613" s="92">
        <v>13584.1</v>
      </c>
      <c r="Z613" s="93"/>
      <c r="AA613" s="93"/>
      <c r="AB613" s="92">
        <v>25</v>
      </c>
      <c r="AD613" s="93"/>
      <c r="AF613" s="93"/>
    </row>
    <row r="614" spans="1:32">
      <c r="A614" s="91" t="s">
        <v>2476</v>
      </c>
      <c r="B614" s="91" t="s">
        <v>11</v>
      </c>
      <c r="C614" s="91" t="s">
        <v>2510</v>
      </c>
      <c r="D614" s="91" t="s">
        <v>4274</v>
      </c>
      <c r="E614" s="91" t="s">
        <v>3252</v>
      </c>
      <c r="F614" s="91" t="s">
        <v>3266</v>
      </c>
      <c r="G614" s="91" t="s">
        <v>1644</v>
      </c>
      <c r="H614" s="91" t="s">
        <v>2117</v>
      </c>
      <c r="I614" s="92">
        <v>20</v>
      </c>
      <c r="J614" s="91" t="s">
        <v>27</v>
      </c>
      <c r="K614" s="91" t="s">
        <v>686</v>
      </c>
      <c r="L614" s="91" t="s">
        <v>4508</v>
      </c>
      <c r="M614" s="91" t="s">
        <v>5771</v>
      </c>
      <c r="N614" s="92">
        <v>22000</v>
      </c>
      <c r="O614" s="93"/>
      <c r="P614" s="92">
        <v>668.8</v>
      </c>
      <c r="Q614" s="92">
        <v>631.4</v>
      </c>
      <c r="R614" s="92">
        <v>1325.2</v>
      </c>
      <c r="S614" s="92">
        <v>20674.8</v>
      </c>
      <c r="T614" s="91" t="s">
        <v>5772</v>
      </c>
      <c r="U614" s="91" t="s">
        <v>4509</v>
      </c>
      <c r="V614" s="93"/>
      <c r="X614" s="93"/>
      <c r="Y614" s="93"/>
      <c r="Z614" s="93"/>
      <c r="AA614" s="93"/>
      <c r="AB614" s="92">
        <v>25</v>
      </c>
      <c r="AD614" s="93"/>
      <c r="AF614" s="93"/>
    </row>
    <row r="615" spans="1:32">
      <c r="A615" s="91" t="s">
        <v>2476</v>
      </c>
      <c r="B615" s="91" t="s">
        <v>11</v>
      </c>
      <c r="C615" s="91" t="s">
        <v>2510</v>
      </c>
      <c r="D615" s="91" t="s">
        <v>4274</v>
      </c>
      <c r="E615" s="91" t="s">
        <v>3252</v>
      </c>
      <c r="F615" s="91" t="s">
        <v>3266</v>
      </c>
      <c r="G615" s="91" t="s">
        <v>4510</v>
      </c>
      <c r="H615" s="91" t="s">
        <v>2118</v>
      </c>
      <c r="I615" s="92">
        <v>901</v>
      </c>
      <c r="J615" s="91" t="s">
        <v>10</v>
      </c>
      <c r="K615" s="91" t="s">
        <v>686</v>
      </c>
      <c r="L615" s="91" t="s">
        <v>4511</v>
      </c>
      <c r="M615" s="91" t="s">
        <v>5771</v>
      </c>
      <c r="N615" s="92">
        <v>35000</v>
      </c>
      <c r="O615" s="93"/>
      <c r="P615" s="92">
        <v>1064</v>
      </c>
      <c r="Q615" s="92">
        <v>1004.5</v>
      </c>
      <c r="R615" s="92">
        <v>2093.5</v>
      </c>
      <c r="S615" s="92">
        <v>32906.5</v>
      </c>
      <c r="T615" s="91" t="s">
        <v>5772</v>
      </c>
      <c r="U615" s="91" t="s">
        <v>4512</v>
      </c>
      <c r="V615" s="93"/>
      <c r="X615" s="93"/>
      <c r="Y615" s="93"/>
      <c r="Z615" s="93"/>
      <c r="AA615" s="93"/>
      <c r="AB615" s="92">
        <v>25</v>
      </c>
      <c r="AD615" s="93"/>
      <c r="AF615" s="93"/>
    </row>
    <row r="616" spans="1:32">
      <c r="A616" s="91" t="s">
        <v>2476</v>
      </c>
      <c r="B616" s="91" t="s">
        <v>11</v>
      </c>
      <c r="C616" s="91" t="s">
        <v>2510</v>
      </c>
      <c r="D616" s="91" t="s">
        <v>4274</v>
      </c>
      <c r="E616" s="91" t="s">
        <v>3252</v>
      </c>
      <c r="F616" s="91" t="s">
        <v>3258</v>
      </c>
      <c r="G616" s="91" t="s">
        <v>1011</v>
      </c>
      <c r="H616" s="91" t="s">
        <v>1815</v>
      </c>
      <c r="I616" s="92">
        <v>11</v>
      </c>
      <c r="J616" s="91" t="s">
        <v>127</v>
      </c>
      <c r="K616" s="91" t="s">
        <v>7</v>
      </c>
      <c r="L616" s="91" t="s">
        <v>3600</v>
      </c>
      <c r="M616" s="91" t="s">
        <v>5771</v>
      </c>
      <c r="N616" s="92">
        <v>15000</v>
      </c>
      <c r="O616" s="93"/>
      <c r="P616" s="92">
        <v>456</v>
      </c>
      <c r="Q616" s="92">
        <v>430.5</v>
      </c>
      <c r="R616" s="92">
        <v>911.5</v>
      </c>
      <c r="S616" s="92">
        <v>14088.5</v>
      </c>
      <c r="T616" s="91" t="s">
        <v>5772</v>
      </c>
      <c r="U616" s="91" t="s">
        <v>5832</v>
      </c>
      <c r="V616" s="93"/>
      <c r="X616" s="93"/>
      <c r="Y616" s="93"/>
      <c r="Z616" s="93"/>
      <c r="AA616" s="93"/>
      <c r="AB616" s="92">
        <v>25</v>
      </c>
      <c r="AD616" s="93"/>
      <c r="AF616" s="93"/>
    </row>
    <row r="617" spans="1:32">
      <c r="A617" s="91" t="s">
        <v>2476</v>
      </c>
      <c r="B617" s="91" t="s">
        <v>11</v>
      </c>
      <c r="C617" s="91" t="s">
        <v>2510</v>
      </c>
      <c r="D617" s="91" t="s">
        <v>4274</v>
      </c>
      <c r="E617" s="91" t="s">
        <v>3252</v>
      </c>
      <c r="F617" s="91" t="s">
        <v>3266</v>
      </c>
      <c r="G617" s="91" t="s">
        <v>1062</v>
      </c>
      <c r="H617" s="91" t="s">
        <v>2119</v>
      </c>
      <c r="I617" s="92">
        <v>72</v>
      </c>
      <c r="J617" s="91" t="s">
        <v>59</v>
      </c>
      <c r="K617" s="91" t="s">
        <v>293</v>
      </c>
      <c r="L617" s="91" t="s">
        <v>4513</v>
      </c>
      <c r="M617" s="91" t="s">
        <v>5771</v>
      </c>
      <c r="N617" s="92">
        <v>145000</v>
      </c>
      <c r="O617" s="92">
        <v>22690.49</v>
      </c>
      <c r="P617" s="92">
        <v>4408</v>
      </c>
      <c r="Q617" s="92">
        <v>4161.5</v>
      </c>
      <c r="R617" s="92">
        <v>31284.99</v>
      </c>
      <c r="S617" s="92">
        <v>113715.01</v>
      </c>
      <c r="T617" s="91" t="s">
        <v>5772</v>
      </c>
      <c r="U617" s="91" t="s">
        <v>4514</v>
      </c>
      <c r="V617" s="93"/>
      <c r="X617" s="93"/>
      <c r="Y617" s="93"/>
      <c r="Z617" s="93"/>
      <c r="AA617" s="93"/>
      <c r="AB617" s="92">
        <v>25</v>
      </c>
      <c r="AD617" s="93"/>
      <c r="AF617" s="93"/>
    </row>
    <row r="618" spans="1:32">
      <c r="A618" s="91" t="s">
        <v>2476</v>
      </c>
      <c r="B618" s="91" t="s">
        <v>11</v>
      </c>
      <c r="C618" s="91" t="s">
        <v>2510</v>
      </c>
      <c r="D618" s="91" t="s">
        <v>4274</v>
      </c>
      <c r="E618" s="91" t="s">
        <v>3252</v>
      </c>
      <c r="F618" s="91" t="s">
        <v>3266</v>
      </c>
      <c r="G618" s="91" t="s">
        <v>1643</v>
      </c>
      <c r="H618" s="91" t="s">
        <v>2120</v>
      </c>
      <c r="I618" s="92">
        <v>44</v>
      </c>
      <c r="J618" s="91" t="s">
        <v>22</v>
      </c>
      <c r="K618" s="91" t="s">
        <v>686</v>
      </c>
      <c r="L618" s="91" t="s">
        <v>4515</v>
      </c>
      <c r="M618" s="91" t="s">
        <v>5771</v>
      </c>
      <c r="N618" s="92">
        <v>35000</v>
      </c>
      <c r="O618" s="93"/>
      <c r="P618" s="92">
        <v>1064</v>
      </c>
      <c r="Q618" s="92">
        <v>1004.5</v>
      </c>
      <c r="R618" s="92">
        <v>2093.5</v>
      </c>
      <c r="S618" s="92">
        <v>32906.5</v>
      </c>
      <c r="T618" s="91" t="s">
        <v>5772</v>
      </c>
      <c r="U618" s="91" t="s">
        <v>4516</v>
      </c>
      <c r="V618" s="93"/>
      <c r="X618" s="93"/>
      <c r="Y618" s="93"/>
      <c r="Z618" s="93"/>
      <c r="AA618" s="93"/>
      <c r="AB618" s="92">
        <v>25</v>
      </c>
      <c r="AD618" s="93"/>
      <c r="AF618" s="93"/>
    </row>
    <row r="619" spans="1:32">
      <c r="A619" s="91" t="s">
        <v>2476</v>
      </c>
      <c r="B619" s="91" t="s">
        <v>11</v>
      </c>
      <c r="C619" s="91" t="s">
        <v>2510</v>
      </c>
      <c r="D619" s="91" t="s">
        <v>4274</v>
      </c>
      <c r="E619" s="91" t="s">
        <v>3252</v>
      </c>
      <c r="F619" s="91" t="s">
        <v>3288</v>
      </c>
      <c r="G619" s="91" t="s">
        <v>35</v>
      </c>
      <c r="H619" s="91" t="s">
        <v>2121</v>
      </c>
      <c r="I619" s="92">
        <v>138</v>
      </c>
      <c r="J619" s="91" t="s">
        <v>36</v>
      </c>
      <c r="K619" s="91" t="s">
        <v>18</v>
      </c>
      <c r="L619" s="91" t="s">
        <v>4517</v>
      </c>
      <c r="M619" s="91" t="s">
        <v>5771</v>
      </c>
      <c r="N619" s="92">
        <v>11000</v>
      </c>
      <c r="O619" s="93"/>
      <c r="P619" s="92">
        <v>334.4</v>
      </c>
      <c r="Q619" s="92">
        <v>315.7</v>
      </c>
      <c r="R619" s="92">
        <v>675.1</v>
      </c>
      <c r="S619" s="92">
        <v>10324.9</v>
      </c>
      <c r="T619" s="91" t="s">
        <v>5772</v>
      </c>
      <c r="U619" s="91" t="s">
        <v>4518</v>
      </c>
      <c r="V619" s="93"/>
      <c r="X619" s="93"/>
      <c r="Y619" s="93"/>
      <c r="Z619" s="93"/>
      <c r="AA619" s="93"/>
      <c r="AB619" s="92">
        <v>25</v>
      </c>
      <c r="AD619" s="93"/>
      <c r="AF619" s="93"/>
    </row>
    <row r="620" spans="1:32">
      <c r="A620" s="91" t="s">
        <v>2476</v>
      </c>
      <c r="B620" s="91" t="s">
        <v>11</v>
      </c>
      <c r="C620" s="91" t="s">
        <v>2510</v>
      </c>
      <c r="D620" s="91" t="s">
        <v>4274</v>
      </c>
      <c r="E620" s="91" t="s">
        <v>3252</v>
      </c>
      <c r="F620" s="91" t="s">
        <v>3258</v>
      </c>
      <c r="G620" s="91" t="s">
        <v>37</v>
      </c>
      <c r="H620" s="91" t="s">
        <v>1295</v>
      </c>
      <c r="I620" s="92">
        <v>760</v>
      </c>
      <c r="J620" s="91" t="s">
        <v>38</v>
      </c>
      <c r="K620" s="91" t="s">
        <v>18</v>
      </c>
      <c r="L620" s="91" t="s">
        <v>4519</v>
      </c>
      <c r="M620" s="91" t="s">
        <v>5771</v>
      </c>
      <c r="N620" s="92">
        <v>14850</v>
      </c>
      <c r="O620" s="93"/>
      <c r="P620" s="92">
        <v>451.44</v>
      </c>
      <c r="Q620" s="92">
        <v>426.2</v>
      </c>
      <c r="R620" s="92">
        <v>1352.64</v>
      </c>
      <c r="S620" s="92">
        <v>13497.36</v>
      </c>
      <c r="T620" s="91" t="s">
        <v>5772</v>
      </c>
      <c r="U620" s="91" t="s">
        <v>4520</v>
      </c>
      <c r="V620" s="93"/>
      <c r="X620" s="92">
        <v>400</v>
      </c>
      <c r="Y620" s="93"/>
      <c r="Z620" s="93"/>
      <c r="AA620" s="92">
        <v>50</v>
      </c>
      <c r="AB620" s="92">
        <v>25</v>
      </c>
      <c r="AD620" s="93"/>
      <c r="AF620" s="93"/>
    </row>
    <row r="621" spans="1:32">
      <c r="A621" s="91" t="s">
        <v>2476</v>
      </c>
      <c r="B621" s="91" t="s">
        <v>11</v>
      </c>
      <c r="C621" s="91" t="s">
        <v>2510</v>
      </c>
      <c r="D621" s="91" t="s">
        <v>4274</v>
      </c>
      <c r="E621" s="91" t="s">
        <v>3252</v>
      </c>
      <c r="F621" s="91" t="s">
        <v>3261</v>
      </c>
      <c r="G621" s="91" t="s">
        <v>720</v>
      </c>
      <c r="H621" s="91" t="s">
        <v>2122</v>
      </c>
      <c r="I621" s="92">
        <v>372</v>
      </c>
      <c r="J621" s="91" t="s">
        <v>721</v>
      </c>
      <c r="K621" s="91" t="s">
        <v>686</v>
      </c>
      <c r="L621" s="91" t="s">
        <v>4521</v>
      </c>
      <c r="M621" s="91" t="s">
        <v>5771</v>
      </c>
      <c r="N621" s="92">
        <v>36000</v>
      </c>
      <c r="O621" s="93"/>
      <c r="P621" s="92">
        <v>1094.4000000000001</v>
      </c>
      <c r="Q621" s="92">
        <v>1033.2</v>
      </c>
      <c r="R621" s="92">
        <v>18780.12</v>
      </c>
      <c r="S621" s="92">
        <v>17219.88</v>
      </c>
      <c r="T621" s="91" t="s">
        <v>5772</v>
      </c>
      <c r="U621" s="91" t="s">
        <v>4522</v>
      </c>
      <c r="V621" s="93"/>
      <c r="X621" s="93"/>
      <c r="Y621" s="92">
        <v>16627.52</v>
      </c>
      <c r="Z621" s="93"/>
      <c r="AA621" s="93"/>
      <c r="AB621" s="92">
        <v>25</v>
      </c>
      <c r="AD621" s="93"/>
      <c r="AF621" s="93"/>
    </row>
    <row r="622" spans="1:32">
      <c r="A622" s="91" t="s">
        <v>2476</v>
      </c>
      <c r="B622" s="91" t="s">
        <v>11</v>
      </c>
      <c r="C622" s="91" t="s">
        <v>2510</v>
      </c>
      <c r="D622" s="91" t="s">
        <v>4274</v>
      </c>
      <c r="E622" s="91" t="s">
        <v>3252</v>
      </c>
      <c r="F622" s="91" t="s">
        <v>3288</v>
      </c>
      <c r="G622" s="91" t="s">
        <v>166</v>
      </c>
      <c r="H622" s="91" t="s">
        <v>2123</v>
      </c>
      <c r="I622" s="92">
        <v>628</v>
      </c>
      <c r="J622" s="91" t="s">
        <v>147</v>
      </c>
      <c r="K622" s="91" t="s">
        <v>142</v>
      </c>
      <c r="L622" s="91" t="s">
        <v>4523</v>
      </c>
      <c r="M622" s="91" t="s">
        <v>5771</v>
      </c>
      <c r="N622" s="92">
        <v>25000</v>
      </c>
      <c r="O622" s="93"/>
      <c r="P622" s="92">
        <v>760</v>
      </c>
      <c r="Q622" s="92">
        <v>717.5</v>
      </c>
      <c r="R622" s="92">
        <v>4228.5</v>
      </c>
      <c r="S622" s="92">
        <v>20771.5</v>
      </c>
      <c r="T622" s="91" t="s">
        <v>5772</v>
      </c>
      <c r="U622" s="91" t="s">
        <v>4524</v>
      </c>
      <c r="V622" s="93"/>
      <c r="X622" s="92">
        <v>500</v>
      </c>
      <c r="Y622" s="92">
        <v>2046</v>
      </c>
      <c r="Z622" s="93"/>
      <c r="AA622" s="92">
        <v>180</v>
      </c>
      <c r="AB622" s="92">
        <v>25</v>
      </c>
      <c r="AD622" s="93"/>
      <c r="AF622" s="93"/>
    </row>
    <row r="623" spans="1:32">
      <c r="A623" s="91" t="s">
        <v>2476</v>
      </c>
      <c r="B623" s="91" t="s">
        <v>11</v>
      </c>
      <c r="C623" s="91" t="s">
        <v>2510</v>
      </c>
      <c r="D623" s="91" t="s">
        <v>4274</v>
      </c>
      <c r="E623" s="91" t="s">
        <v>3252</v>
      </c>
      <c r="F623" s="91" t="s">
        <v>3288</v>
      </c>
      <c r="G623" s="91" t="s">
        <v>167</v>
      </c>
      <c r="H623" s="91" t="s">
        <v>2124</v>
      </c>
      <c r="I623" s="92">
        <v>67</v>
      </c>
      <c r="J623" s="91" t="s">
        <v>132</v>
      </c>
      <c r="K623" s="91" t="s">
        <v>142</v>
      </c>
      <c r="L623" s="91" t="s">
        <v>4525</v>
      </c>
      <c r="M623" s="91" t="s">
        <v>5771</v>
      </c>
      <c r="N623" s="92">
        <v>20000</v>
      </c>
      <c r="O623" s="93"/>
      <c r="P623" s="92">
        <v>608</v>
      </c>
      <c r="Q623" s="92">
        <v>574</v>
      </c>
      <c r="R623" s="92">
        <v>1807</v>
      </c>
      <c r="S623" s="92">
        <v>18193</v>
      </c>
      <c r="T623" s="91" t="s">
        <v>5772</v>
      </c>
      <c r="U623" s="91" t="s">
        <v>4526</v>
      </c>
      <c r="V623" s="93"/>
      <c r="X623" s="92">
        <v>600</v>
      </c>
      <c r="Y623" s="93"/>
      <c r="Z623" s="93"/>
      <c r="AA623" s="93"/>
      <c r="AB623" s="92">
        <v>25</v>
      </c>
      <c r="AD623" s="93"/>
      <c r="AF623" s="93"/>
    </row>
    <row r="624" spans="1:32">
      <c r="A624" s="91" t="s">
        <v>2476</v>
      </c>
      <c r="B624" s="91" t="s">
        <v>11</v>
      </c>
      <c r="C624" s="91" t="s">
        <v>2510</v>
      </c>
      <c r="D624" s="91" t="s">
        <v>4274</v>
      </c>
      <c r="E624" s="91" t="s">
        <v>3252</v>
      </c>
      <c r="F624" s="91" t="s">
        <v>3266</v>
      </c>
      <c r="G624" s="91" t="s">
        <v>1585</v>
      </c>
      <c r="H624" s="91" t="s">
        <v>2218</v>
      </c>
      <c r="I624" s="92">
        <v>11</v>
      </c>
      <c r="J624" s="91" t="s">
        <v>127</v>
      </c>
      <c r="K624" s="91" t="s">
        <v>106</v>
      </c>
      <c r="L624" s="91" t="s">
        <v>4527</v>
      </c>
      <c r="M624" s="91" t="s">
        <v>5771</v>
      </c>
      <c r="N624" s="92">
        <v>15000</v>
      </c>
      <c r="O624" s="93"/>
      <c r="P624" s="92">
        <v>456</v>
      </c>
      <c r="Q624" s="92">
        <v>430.5</v>
      </c>
      <c r="R624" s="92">
        <v>911.5</v>
      </c>
      <c r="S624" s="92">
        <v>14088.5</v>
      </c>
      <c r="T624" s="91" t="s">
        <v>5772</v>
      </c>
      <c r="U624" s="91" t="s">
        <v>4528</v>
      </c>
      <c r="V624" s="93"/>
      <c r="X624" s="93"/>
      <c r="Y624" s="93"/>
      <c r="Z624" s="93"/>
      <c r="AA624" s="93"/>
      <c r="AB624" s="92">
        <v>25</v>
      </c>
      <c r="AD624" s="93"/>
      <c r="AF624" s="93"/>
    </row>
    <row r="625" spans="1:32">
      <c r="A625" s="91" t="s">
        <v>2476</v>
      </c>
      <c r="B625" s="91" t="s">
        <v>11</v>
      </c>
      <c r="C625" s="91" t="s">
        <v>2510</v>
      </c>
      <c r="D625" s="91" t="s">
        <v>4274</v>
      </c>
      <c r="E625" s="91" t="s">
        <v>3252</v>
      </c>
      <c r="F625" s="91" t="s">
        <v>3279</v>
      </c>
      <c r="G625" s="91" t="s">
        <v>122</v>
      </c>
      <c r="H625" s="91" t="s">
        <v>1337</v>
      </c>
      <c r="I625" s="92">
        <v>426</v>
      </c>
      <c r="J625" s="91" t="s">
        <v>110</v>
      </c>
      <c r="K625" s="91" t="s">
        <v>106</v>
      </c>
      <c r="L625" s="91" t="s">
        <v>4529</v>
      </c>
      <c r="M625" s="91" t="s">
        <v>5771</v>
      </c>
      <c r="N625" s="92">
        <v>30000</v>
      </c>
      <c r="O625" s="93"/>
      <c r="P625" s="92">
        <v>912</v>
      </c>
      <c r="Q625" s="92">
        <v>861</v>
      </c>
      <c r="R625" s="92">
        <v>1848</v>
      </c>
      <c r="S625" s="92">
        <v>28152</v>
      </c>
      <c r="T625" s="91" t="s">
        <v>5772</v>
      </c>
      <c r="U625" s="91" t="s">
        <v>4530</v>
      </c>
      <c r="V625" s="93"/>
      <c r="X625" s="93"/>
      <c r="Y625" s="93"/>
      <c r="Z625" s="93"/>
      <c r="AA625" s="92">
        <v>50</v>
      </c>
      <c r="AB625" s="92">
        <v>25</v>
      </c>
      <c r="AD625" s="93"/>
      <c r="AF625" s="93"/>
    </row>
    <row r="626" spans="1:32">
      <c r="A626" s="91" t="s">
        <v>2476</v>
      </c>
      <c r="B626" s="91" t="s">
        <v>11</v>
      </c>
      <c r="C626" s="91" t="s">
        <v>2510</v>
      </c>
      <c r="D626" s="91" t="s">
        <v>4274</v>
      </c>
      <c r="E626" s="91" t="s">
        <v>3252</v>
      </c>
      <c r="F626" s="91" t="s">
        <v>3258</v>
      </c>
      <c r="G626" s="91" t="s">
        <v>608</v>
      </c>
      <c r="H626" s="91" t="s">
        <v>2125</v>
      </c>
      <c r="I626" s="92">
        <v>12</v>
      </c>
      <c r="J626" s="91" t="s">
        <v>30</v>
      </c>
      <c r="K626" s="91" t="s">
        <v>591</v>
      </c>
      <c r="L626" s="91" t="s">
        <v>4531</v>
      </c>
      <c r="M626" s="91" t="s">
        <v>5771</v>
      </c>
      <c r="N626" s="92">
        <v>11758.18</v>
      </c>
      <c r="O626" s="93"/>
      <c r="P626" s="92">
        <v>357.45</v>
      </c>
      <c r="Q626" s="92">
        <v>337.46</v>
      </c>
      <c r="R626" s="92">
        <v>1719.91</v>
      </c>
      <c r="S626" s="92">
        <v>10038.27</v>
      </c>
      <c r="T626" s="91" t="s">
        <v>5772</v>
      </c>
      <c r="U626" s="91" t="s">
        <v>4532</v>
      </c>
      <c r="V626" s="93"/>
      <c r="X626" s="92">
        <v>900</v>
      </c>
      <c r="Y626" s="93"/>
      <c r="Z626" s="93"/>
      <c r="AA626" s="92">
        <v>100</v>
      </c>
      <c r="AB626" s="92">
        <v>25</v>
      </c>
      <c r="AD626" s="93"/>
      <c r="AF626" s="93"/>
    </row>
    <row r="627" spans="1:32">
      <c r="A627" s="91" t="s">
        <v>2476</v>
      </c>
      <c r="B627" s="91" t="s">
        <v>11</v>
      </c>
      <c r="C627" s="91" t="s">
        <v>2510</v>
      </c>
      <c r="D627" s="91" t="s">
        <v>4274</v>
      </c>
      <c r="E627" s="91" t="s">
        <v>3252</v>
      </c>
      <c r="F627" s="91" t="s">
        <v>3258</v>
      </c>
      <c r="G627" s="91" t="s">
        <v>2779</v>
      </c>
      <c r="H627" s="91" t="s">
        <v>2780</v>
      </c>
      <c r="I627" s="92">
        <v>9</v>
      </c>
      <c r="J627" s="91" t="s">
        <v>8</v>
      </c>
      <c r="K627" s="91" t="s">
        <v>686</v>
      </c>
      <c r="L627" s="91" t="s">
        <v>4533</v>
      </c>
      <c r="M627" s="91" t="s">
        <v>5771</v>
      </c>
      <c r="N627" s="92">
        <v>22000</v>
      </c>
      <c r="O627" s="93"/>
      <c r="P627" s="92">
        <v>668.8</v>
      </c>
      <c r="Q627" s="92">
        <v>631.4</v>
      </c>
      <c r="R627" s="92">
        <v>2371.1999999999998</v>
      </c>
      <c r="S627" s="92">
        <v>19628.8</v>
      </c>
      <c r="T627" s="91" t="s">
        <v>5772</v>
      </c>
      <c r="U627" s="91" t="s">
        <v>4534</v>
      </c>
      <c r="V627" s="93"/>
      <c r="X627" s="93"/>
      <c r="Y627" s="92">
        <v>1046</v>
      </c>
      <c r="Z627" s="93"/>
      <c r="AA627" s="93"/>
      <c r="AB627" s="92">
        <v>25</v>
      </c>
      <c r="AD627" s="93"/>
      <c r="AF627" s="93"/>
    </row>
    <row r="628" spans="1:32">
      <c r="A628" s="91" t="s">
        <v>2476</v>
      </c>
      <c r="B628" s="91" t="s">
        <v>11</v>
      </c>
      <c r="C628" s="91" t="s">
        <v>2510</v>
      </c>
      <c r="D628" s="91" t="s">
        <v>4274</v>
      </c>
      <c r="E628" s="91" t="s">
        <v>3252</v>
      </c>
      <c r="F628" s="91" t="s">
        <v>3288</v>
      </c>
      <c r="G628" s="91" t="s">
        <v>4535</v>
      </c>
      <c r="H628" s="91" t="s">
        <v>2126</v>
      </c>
      <c r="I628" s="92">
        <v>20</v>
      </c>
      <c r="J628" s="91" t="s">
        <v>27</v>
      </c>
      <c r="K628" s="91" t="s">
        <v>686</v>
      </c>
      <c r="L628" s="91" t="s">
        <v>4536</v>
      </c>
      <c r="M628" s="91" t="s">
        <v>5771</v>
      </c>
      <c r="N628" s="92">
        <v>22000</v>
      </c>
      <c r="O628" s="93"/>
      <c r="P628" s="92">
        <v>668.8</v>
      </c>
      <c r="Q628" s="92">
        <v>631.4</v>
      </c>
      <c r="R628" s="92">
        <v>1325.2</v>
      </c>
      <c r="S628" s="92">
        <v>20674.8</v>
      </c>
      <c r="T628" s="91" t="s">
        <v>5772</v>
      </c>
      <c r="U628" s="91" t="s">
        <v>4537</v>
      </c>
      <c r="V628" s="93"/>
      <c r="X628" s="93"/>
      <c r="Y628" s="93"/>
      <c r="Z628" s="93"/>
      <c r="AA628" s="93"/>
      <c r="AB628" s="92">
        <v>25</v>
      </c>
      <c r="AD628" s="93"/>
      <c r="AF628" s="93"/>
    </row>
    <row r="629" spans="1:32">
      <c r="A629" s="91" t="s">
        <v>2476</v>
      </c>
      <c r="B629" s="91" t="s">
        <v>11</v>
      </c>
      <c r="C629" s="91" t="s">
        <v>2510</v>
      </c>
      <c r="D629" s="91" t="s">
        <v>4274</v>
      </c>
      <c r="E629" s="91" t="s">
        <v>3252</v>
      </c>
      <c r="F629" s="91" t="s">
        <v>3288</v>
      </c>
      <c r="G629" s="91" t="s">
        <v>83</v>
      </c>
      <c r="H629" s="91" t="s">
        <v>2127</v>
      </c>
      <c r="I629" s="92">
        <v>8895</v>
      </c>
      <c r="J629" s="91" t="s">
        <v>84</v>
      </c>
      <c r="K629" s="91" t="s">
        <v>73</v>
      </c>
      <c r="L629" s="91" t="s">
        <v>4538</v>
      </c>
      <c r="M629" s="91" t="s">
        <v>5771</v>
      </c>
      <c r="N629" s="92">
        <v>16500</v>
      </c>
      <c r="O629" s="93"/>
      <c r="P629" s="92">
        <v>501.6</v>
      </c>
      <c r="Q629" s="92">
        <v>473.55</v>
      </c>
      <c r="R629" s="92">
        <v>4359.6899999999996</v>
      </c>
      <c r="S629" s="92">
        <v>12140.31</v>
      </c>
      <c r="T629" s="91" t="s">
        <v>5772</v>
      </c>
      <c r="U629" s="91" t="s">
        <v>4539</v>
      </c>
      <c r="V629" s="93"/>
      <c r="X629" s="92">
        <v>300</v>
      </c>
      <c r="Y629" s="92">
        <v>3059.54</v>
      </c>
      <c r="Z629" s="93"/>
      <c r="AA629" s="93"/>
      <c r="AB629" s="92">
        <v>25</v>
      </c>
      <c r="AD629" s="93"/>
      <c r="AF629" s="93"/>
    </row>
    <row r="630" spans="1:32">
      <c r="A630" s="91" t="s">
        <v>2476</v>
      </c>
      <c r="B630" s="91" t="s">
        <v>11</v>
      </c>
      <c r="C630" s="91" t="s">
        <v>2510</v>
      </c>
      <c r="D630" s="91" t="s">
        <v>4274</v>
      </c>
      <c r="E630" s="91" t="s">
        <v>3252</v>
      </c>
      <c r="F630" s="91" t="s">
        <v>3288</v>
      </c>
      <c r="G630" s="91" t="s">
        <v>609</v>
      </c>
      <c r="H630" s="91" t="s">
        <v>2128</v>
      </c>
      <c r="I630" s="92">
        <v>11</v>
      </c>
      <c r="J630" s="91" t="s">
        <v>127</v>
      </c>
      <c r="K630" s="91" t="s">
        <v>591</v>
      </c>
      <c r="L630" s="91" t="s">
        <v>4540</v>
      </c>
      <c r="M630" s="91" t="s">
        <v>5771</v>
      </c>
      <c r="N630" s="92">
        <v>15000</v>
      </c>
      <c r="O630" s="93"/>
      <c r="P630" s="92">
        <v>456</v>
      </c>
      <c r="Q630" s="92">
        <v>430.5</v>
      </c>
      <c r="R630" s="92">
        <v>911.5</v>
      </c>
      <c r="S630" s="92">
        <v>14088.5</v>
      </c>
      <c r="T630" s="91" t="s">
        <v>5772</v>
      </c>
      <c r="U630" s="91" t="s">
        <v>4541</v>
      </c>
      <c r="V630" s="93"/>
      <c r="X630" s="93"/>
      <c r="Y630" s="93"/>
      <c r="Z630" s="93"/>
      <c r="AA630" s="93"/>
      <c r="AB630" s="92">
        <v>25</v>
      </c>
      <c r="AD630" s="93"/>
      <c r="AF630" s="93"/>
    </row>
    <row r="631" spans="1:32">
      <c r="A631" s="91" t="s">
        <v>2476</v>
      </c>
      <c r="B631" s="91" t="s">
        <v>11</v>
      </c>
      <c r="C631" s="91" t="s">
        <v>2510</v>
      </c>
      <c r="D631" s="91" t="s">
        <v>4274</v>
      </c>
      <c r="E631" s="91" t="s">
        <v>3252</v>
      </c>
      <c r="F631" s="91" t="s">
        <v>3258</v>
      </c>
      <c r="G631" s="91" t="s">
        <v>40</v>
      </c>
      <c r="H631" s="91" t="s">
        <v>2129</v>
      </c>
      <c r="I631" s="92">
        <v>20</v>
      </c>
      <c r="J631" s="91" t="s">
        <v>27</v>
      </c>
      <c r="K631" s="91" t="s">
        <v>18</v>
      </c>
      <c r="L631" s="91" t="s">
        <v>4542</v>
      </c>
      <c r="M631" s="91" t="s">
        <v>5771</v>
      </c>
      <c r="N631" s="92">
        <v>10000</v>
      </c>
      <c r="O631" s="93"/>
      <c r="P631" s="92">
        <v>304</v>
      </c>
      <c r="Q631" s="92">
        <v>287</v>
      </c>
      <c r="R631" s="92">
        <v>1216</v>
      </c>
      <c r="S631" s="92">
        <v>8784</v>
      </c>
      <c r="T631" s="91" t="s">
        <v>5772</v>
      </c>
      <c r="U631" s="91" t="s">
        <v>4543</v>
      </c>
      <c r="V631" s="93"/>
      <c r="X631" s="92">
        <v>600</v>
      </c>
      <c r="Y631" s="93"/>
      <c r="Z631" s="93"/>
      <c r="AA631" s="93"/>
      <c r="AB631" s="92">
        <v>25</v>
      </c>
      <c r="AD631" s="93"/>
      <c r="AF631" s="93"/>
    </row>
    <row r="632" spans="1:32">
      <c r="A632" s="91" t="s">
        <v>2476</v>
      </c>
      <c r="B632" s="91" t="s">
        <v>11</v>
      </c>
      <c r="C632" s="91" t="s">
        <v>2510</v>
      </c>
      <c r="D632" s="91" t="s">
        <v>4274</v>
      </c>
      <c r="E632" s="91" t="s">
        <v>3252</v>
      </c>
      <c r="F632" s="91" t="s">
        <v>3266</v>
      </c>
      <c r="G632" s="91" t="s">
        <v>1581</v>
      </c>
      <c r="H632" s="91" t="s">
        <v>2130</v>
      </c>
      <c r="I632" s="92">
        <v>44</v>
      </c>
      <c r="J632" s="91" t="s">
        <v>22</v>
      </c>
      <c r="K632" s="91" t="s">
        <v>18</v>
      </c>
      <c r="L632" s="91" t="s">
        <v>4544</v>
      </c>
      <c r="M632" s="91" t="s">
        <v>5771</v>
      </c>
      <c r="N632" s="92">
        <v>11400</v>
      </c>
      <c r="O632" s="93"/>
      <c r="P632" s="92">
        <v>346.56</v>
      </c>
      <c r="Q632" s="92">
        <v>327.18</v>
      </c>
      <c r="R632" s="92">
        <v>698.74</v>
      </c>
      <c r="S632" s="92">
        <v>10701.26</v>
      </c>
      <c r="T632" s="91" t="s">
        <v>5772</v>
      </c>
      <c r="U632" s="91" t="s">
        <v>4545</v>
      </c>
      <c r="V632" s="93"/>
      <c r="X632" s="93"/>
      <c r="Y632" s="93"/>
      <c r="Z632" s="93"/>
      <c r="AA632" s="93"/>
      <c r="AB632" s="92">
        <v>25</v>
      </c>
      <c r="AD632" s="93"/>
      <c r="AF632" s="93"/>
    </row>
    <row r="633" spans="1:32">
      <c r="A633" s="91" t="s">
        <v>2476</v>
      </c>
      <c r="B633" s="91" t="s">
        <v>11</v>
      </c>
      <c r="C633" s="91" t="s">
        <v>2510</v>
      </c>
      <c r="D633" s="91" t="s">
        <v>4274</v>
      </c>
      <c r="E633" s="91" t="s">
        <v>3252</v>
      </c>
      <c r="F633" s="91" t="s">
        <v>3288</v>
      </c>
      <c r="G633" s="91" t="s">
        <v>41</v>
      </c>
      <c r="H633" s="91" t="s">
        <v>2131</v>
      </c>
      <c r="I633" s="92">
        <v>402</v>
      </c>
      <c r="J633" s="91" t="s">
        <v>24</v>
      </c>
      <c r="K633" s="91" t="s">
        <v>18</v>
      </c>
      <c r="L633" s="91" t="s">
        <v>4546</v>
      </c>
      <c r="M633" s="91" t="s">
        <v>5771</v>
      </c>
      <c r="N633" s="92">
        <v>16500</v>
      </c>
      <c r="O633" s="93"/>
      <c r="P633" s="92">
        <v>501.6</v>
      </c>
      <c r="Q633" s="92">
        <v>473.55</v>
      </c>
      <c r="R633" s="92">
        <v>1350.15</v>
      </c>
      <c r="S633" s="92">
        <v>15149.85</v>
      </c>
      <c r="T633" s="91" t="s">
        <v>5772</v>
      </c>
      <c r="U633" s="91" t="s">
        <v>4547</v>
      </c>
      <c r="V633" s="93"/>
      <c r="X633" s="92">
        <v>300</v>
      </c>
      <c r="Y633" s="93"/>
      <c r="Z633" s="93"/>
      <c r="AA633" s="92">
        <v>50</v>
      </c>
      <c r="AB633" s="92">
        <v>25</v>
      </c>
      <c r="AD633" s="93"/>
      <c r="AF633" s="93"/>
    </row>
    <row r="634" spans="1:32">
      <c r="A634" s="91" t="s">
        <v>2476</v>
      </c>
      <c r="B634" s="91" t="s">
        <v>11</v>
      </c>
      <c r="C634" s="91" t="s">
        <v>2510</v>
      </c>
      <c r="D634" s="91" t="s">
        <v>4274</v>
      </c>
      <c r="E634" s="91" t="s">
        <v>3252</v>
      </c>
      <c r="F634" s="91" t="s">
        <v>3288</v>
      </c>
      <c r="G634" s="91" t="s">
        <v>4548</v>
      </c>
      <c r="H634" s="91" t="s">
        <v>2132</v>
      </c>
      <c r="I634" s="92">
        <v>401</v>
      </c>
      <c r="J634" s="91" t="s">
        <v>43</v>
      </c>
      <c r="K634" s="91" t="s">
        <v>18</v>
      </c>
      <c r="L634" s="91" t="s">
        <v>4549</v>
      </c>
      <c r="M634" s="91" t="s">
        <v>5771</v>
      </c>
      <c r="N634" s="92">
        <v>16500</v>
      </c>
      <c r="O634" s="93"/>
      <c r="P634" s="92">
        <v>501.6</v>
      </c>
      <c r="Q634" s="92">
        <v>473.55</v>
      </c>
      <c r="R634" s="92">
        <v>1350.15</v>
      </c>
      <c r="S634" s="92">
        <v>15149.85</v>
      </c>
      <c r="T634" s="91" t="s">
        <v>5772</v>
      </c>
      <c r="U634" s="91" t="s">
        <v>4550</v>
      </c>
      <c r="V634" s="93"/>
      <c r="X634" s="92">
        <v>300</v>
      </c>
      <c r="Y634" s="93"/>
      <c r="Z634" s="93"/>
      <c r="AA634" s="92">
        <v>50</v>
      </c>
      <c r="AB634" s="92">
        <v>25</v>
      </c>
      <c r="AD634" s="93"/>
      <c r="AF634" s="93"/>
    </row>
    <row r="635" spans="1:32">
      <c r="A635" s="91" t="s">
        <v>2476</v>
      </c>
      <c r="B635" s="91" t="s">
        <v>11</v>
      </c>
      <c r="C635" s="91" t="s">
        <v>2510</v>
      </c>
      <c r="D635" s="91" t="s">
        <v>4274</v>
      </c>
      <c r="E635" s="91" t="s">
        <v>3252</v>
      </c>
      <c r="F635" s="91" t="s">
        <v>3258</v>
      </c>
      <c r="G635" s="91" t="s">
        <v>44</v>
      </c>
      <c r="H635" s="91" t="s">
        <v>2133</v>
      </c>
      <c r="I635" s="92">
        <v>436</v>
      </c>
      <c r="J635" s="91" t="s">
        <v>45</v>
      </c>
      <c r="K635" s="91" t="s">
        <v>18</v>
      </c>
      <c r="L635" s="91" t="s">
        <v>4551</v>
      </c>
      <c r="M635" s="91" t="s">
        <v>5771</v>
      </c>
      <c r="N635" s="92">
        <v>10000</v>
      </c>
      <c r="O635" s="93"/>
      <c r="P635" s="92">
        <v>304</v>
      </c>
      <c r="Q635" s="92">
        <v>287</v>
      </c>
      <c r="R635" s="92">
        <v>3143.45</v>
      </c>
      <c r="S635" s="92">
        <v>6856.55</v>
      </c>
      <c r="T635" s="91" t="s">
        <v>5772</v>
      </c>
      <c r="U635" s="91" t="s">
        <v>4552</v>
      </c>
      <c r="V635" s="93"/>
      <c r="X635" s="92">
        <v>900</v>
      </c>
      <c r="Y635" s="93"/>
      <c r="Z635" s="93"/>
      <c r="AA635" s="92">
        <v>50</v>
      </c>
      <c r="AB635" s="92">
        <v>25</v>
      </c>
      <c r="AD635" s="93"/>
      <c r="AF635" s="105">
        <v>1577.45</v>
      </c>
    </row>
    <row r="636" spans="1:32">
      <c r="A636" s="91" t="s">
        <v>2476</v>
      </c>
      <c r="B636" s="91" t="s">
        <v>11</v>
      </c>
      <c r="C636" s="91" t="s">
        <v>2510</v>
      </c>
      <c r="D636" s="91" t="s">
        <v>4274</v>
      </c>
      <c r="E636" s="91" t="s">
        <v>3252</v>
      </c>
      <c r="F636" s="91" t="s">
        <v>3258</v>
      </c>
      <c r="G636" s="91" t="s">
        <v>46</v>
      </c>
      <c r="H636" s="91" t="s">
        <v>2134</v>
      </c>
      <c r="I636" s="92">
        <v>181</v>
      </c>
      <c r="J636" s="91" t="s">
        <v>47</v>
      </c>
      <c r="K636" s="91" t="s">
        <v>18</v>
      </c>
      <c r="L636" s="91" t="s">
        <v>4553</v>
      </c>
      <c r="M636" s="91" t="s">
        <v>5771</v>
      </c>
      <c r="N636" s="92">
        <v>10000</v>
      </c>
      <c r="O636" s="93"/>
      <c r="P636" s="92">
        <v>304</v>
      </c>
      <c r="Q636" s="92">
        <v>287</v>
      </c>
      <c r="R636" s="92">
        <v>666</v>
      </c>
      <c r="S636" s="92">
        <v>9334</v>
      </c>
      <c r="T636" s="91" t="s">
        <v>5772</v>
      </c>
      <c r="U636" s="91" t="s">
        <v>4554</v>
      </c>
      <c r="V636" s="93"/>
      <c r="X636" s="93"/>
      <c r="Y636" s="93"/>
      <c r="Z636" s="93"/>
      <c r="AA636" s="92">
        <v>50</v>
      </c>
      <c r="AB636" s="92">
        <v>25</v>
      </c>
      <c r="AD636" s="93"/>
      <c r="AF636" s="93"/>
    </row>
    <row r="637" spans="1:32">
      <c r="A637" s="91" t="s">
        <v>2476</v>
      </c>
      <c r="B637" s="91" t="s">
        <v>11</v>
      </c>
      <c r="C637" s="91" t="s">
        <v>2510</v>
      </c>
      <c r="D637" s="91" t="s">
        <v>4274</v>
      </c>
      <c r="E637" s="91" t="s">
        <v>3252</v>
      </c>
      <c r="F637" s="91" t="s">
        <v>3288</v>
      </c>
      <c r="G637" s="91" t="s">
        <v>722</v>
      </c>
      <c r="H637" s="91" t="s">
        <v>2135</v>
      </c>
      <c r="I637" s="92">
        <v>17</v>
      </c>
      <c r="J637" s="91" t="s">
        <v>384</v>
      </c>
      <c r="K637" s="91" t="s">
        <v>686</v>
      </c>
      <c r="L637" s="91" t="s">
        <v>4555</v>
      </c>
      <c r="M637" s="91" t="s">
        <v>5771</v>
      </c>
      <c r="N637" s="92">
        <v>22000</v>
      </c>
      <c r="O637" s="93"/>
      <c r="P637" s="92">
        <v>668.8</v>
      </c>
      <c r="Q637" s="92">
        <v>631.4</v>
      </c>
      <c r="R637" s="92">
        <v>4506.79</v>
      </c>
      <c r="S637" s="92">
        <v>17493.21</v>
      </c>
      <c r="T637" s="91" t="s">
        <v>5772</v>
      </c>
      <c r="U637" s="91" t="s">
        <v>4556</v>
      </c>
      <c r="V637" s="93"/>
      <c r="X637" s="93"/>
      <c r="Y637" s="92">
        <v>3131.59</v>
      </c>
      <c r="Z637" s="93"/>
      <c r="AA637" s="92">
        <v>50</v>
      </c>
      <c r="AB637" s="92">
        <v>25</v>
      </c>
      <c r="AD637" s="93"/>
      <c r="AF637" s="93"/>
    </row>
    <row r="638" spans="1:32">
      <c r="A638" s="91" t="s">
        <v>2476</v>
      </c>
      <c r="B638" s="91" t="s">
        <v>11</v>
      </c>
      <c r="C638" s="91" t="s">
        <v>2510</v>
      </c>
      <c r="D638" s="91" t="s">
        <v>4274</v>
      </c>
      <c r="E638" s="91" t="s">
        <v>3252</v>
      </c>
      <c r="F638" s="91" t="s">
        <v>3279</v>
      </c>
      <c r="G638" s="91" t="s">
        <v>134</v>
      </c>
      <c r="H638" s="91" t="s">
        <v>2136</v>
      </c>
      <c r="I638" s="92">
        <v>876</v>
      </c>
      <c r="J638" s="91" t="s">
        <v>135</v>
      </c>
      <c r="K638" s="91" t="s">
        <v>293</v>
      </c>
      <c r="L638" s="91" t="s">
        <v>4557</v>
      </c>
      <c r="M638" s="91" t="s">
        <v>5771</v>
      </c>
      <c r="N638" s="92">
        <v>50000</v>
      </c>
      <c r="O638" s="93"/>
      <c r="P638" s="92">
        <v>1520</v>
      </c>
      <c r="Q638" s="92">
        <v>1435</v>
      </c>
      <c r="R638" s="92">
        <v>3030</v>
      </c>
      <c r="S638" s="92">
        <v>46970</v>
      </c>
      <c r="T638" s="91" t="s">
        <v>5772</v>
      </c>
      <c r="U638" s="91" t="s">
        <v>4558</v>
      </c>
      <c r="V638" s="93"/>
      <c r="X638" s="93"/>
      <c r="Y638" s="93"/>
      <c r="Z638" s="93"/>
      <c r="AA638" s="92">
        <v>50</v>
      </c>
      <c r="AB638" s="92">
        <v>25</v>
      </c>
      <c r="AD638" s="93"/>
      <c r="AF638" s="93"/>
    </row>
    <row r="639" spans="1:32">
      <c r="A639" s="91" t="s">
        <v>2476</v>
      </c>
      <c r="B639" s="91" t="s">
        <v>11</v>
      </c>
      <c r="C639" s="91" t="s">
        <v>2510</v>
      </c>
      <c r="D639" s="91" t="s">
        <v>4274</v>
      </c>
      <c r="E639" s="91" t="s">
        <v>3252</v>
      </c>
      <c r="F639" s="91" t="s">
        <v>3288</v>
      </c>
      <c r="G639" s="91" t="s">
        <v>724</v>
      </c>
      <c r="H639" s="91" t="s">
        <v>2137</v>
      </c>
      <c r="I639" s="92">
        <v>73</v>
      </c>
      <c r="J639" s="91" t="s">
        <v>725</v>
      </c>
      <c r="K639" s="91" t="s">
        <v>686</v>
      </c>
      <c r="L639" s="91" t="s">
        <v>4559</v>
      </c>
      <c r="M639" s="91" t="s">
        <v>5771</v>
      </c>
      <c r="N639" s="92">
        <v>22000</v>
      </c>
      <c r="O639" s="93"/>
      <c r="P639" s="92">
        <v>668.8</v>
      </c>
      <c r="Q639" s="92">
        <v>631.4</v>
      </c>
      <c r="R639" s="92">
        <v>1375.2</v>
      </c>
      <c r="S639" s="92">
        <v>20624.8</v>
      </c>
      <c r="T639" s="91" t="s">
        <v>5772</v>
      </c>
      <c r="U639" s="91" t="s">
        <v>4560</v>
      </c>
      <c r="V639" s="93"/>
      <c r="X639" s="93"/>
      <c r="Y639" s="93"/>
      <c r="Z639" s="93"/>
      <c r="AA639" s="92">
        <v>50</v>
      </c>
      <c r="AB639" s="92">
        <v>25</v>
      </c>
      <c r="AD639" s="93"/>
      <c r="AF639" s="93"/>
    </row>
    <row r="640" spans="1:32">
      <c r="A640" s="91" t="s">
        <v>2476</v>
      </c>
      <c r="B640" s="91" t="s">
        <v>11</v>
      </c>
      <c r="C640" s="91" t="s">
        <v>2510</v>
      </c>
      <c r="D640" s="91" t="s">
        <v>4274</v>
      </c>
      <c r="E640" s="91" t="s">
        <v>3252</v>
      </c>
      <c r="F640" s="91" t="s">
        <v>3266</v>
      </c>
      <c r="G640" s="91" t="s">
        <v>1694</v>
      </c>
      <c r="H640" s="91" t="s">
        <v>2138</v>
      </c>
      <c r="I640" s="92">
        <v>592</v>
      </c>
      <c r="J640" s="91" t="s">
        <v>395</v>
      </c>
      <c r="K640" s="91" t="s">
        <v>73</v>
      </c>
      <c r="L640" s="91" t="s">
        <v>4561</v>
      </c>
      <c r="M640" s="91" t="s">
        <v>5771</v>
      </c>
      <c r="N640" s="92">
        <v>24000</v>
      </c>
      <c r="O640" s="93"/>
      <c r="P640" s="92">
        <v>729.6</v>
      </c>
      <c r="Q640" s="92">
        <v>688.8</v>
      </c>
      <c r="R640" s="92">
        <v>1443.4</v>
      </c>
      <c r="S640" s="92">
        <v>22556.6</v>
      </c>
      <c r="T640" s="91" t="s">
        <v>5772</v>
      </c>
      <c r="U640" s="91" t="s">
        <v>4562</v>
      </c>
      <c r="V640" s="93"/>
      <c r="X640" s="93"/>
      <c r="Y640" s="93"/>
      <c r="Z640" s="93"/>
      <c r="AA640" s="93"/>
      <c r="AB640" s="92">
        <v>25</v>
      </c>
      <c r="AD640" s="93"/>
      <c r="AF640" s="93"/>
    </row>
    <row r="641" spans="1:32">
      <c r="A641" s="91" t="s">
        <v>2476</v>
      </c>
      <c r="B641" s="91" t="s">
        <v>11</v>
      </c>
      <c r="C641" s="91" t="s">
        <v>2510</v>
      </c>
      <c r="D641" s="91" t="s">
        <v>4274</v>
      </c>
      <c r="E641" s="91" t="s">
        <v>3252</v>
      </c>
      <c r="F641" s="91" t="s">
        <v>3266</v>
      </c>
      <c r="G641" s="91" t="s">
        <v>1695</v>
      </c>
      <c r="H641" s="91" t="s">
        <v>2139</v>
      </c>
      <c r="I641" s="92">
        <v>295</v>
      </c>
      <c r="J641" s="91" t="s">
        <v>378</v>
      </c>
      <c r="K641" s="91" t="s">
        <v>73</v>
      </c>
      <c r="L641" s="91" t="s">
        <v>4563</v>
      </c>
      <c r="M641" s="91" t="s">
        <v>5771</v>
      </c>
      <c r="N641" s="92">
        <v>30000</v>
      </c>
      <c r="O641" s="93"/>
      <c r="P641" s="92">
        <v>912</v>
      </c>
      <c r="Q641" s="92">
        <v>861</v>
      </c>
      <c r="R641" s="92">
        <v>1798</v>
      </c>
      <c r="S641" s="92">
        <v>28202</v>
      </c>
      <c r="T641" s="91" t="s">
        <v>5772</v>
      </c>
      <c r="U641" s="91" t="s">
        <v>4564</v>
      </c>
      <c r="V641" s="93"/>
      <c r="X641" s="93"/>
      <c r="Y641" s="93"/>
      <c r="Z641" s="93"/>
      <c r="AA641" s="93"/>
      <c r="AB641" s="92">
        <v>25</v>
      </c>
      <c r="AD641" s="93"/>
      <c r="AF641" s="93"/>
    </row>
    <row r="642" spans="1:32">
      <c r="A642" s="91" t="s">
        <v>2476</v>
      </c>
      <c r="B642" s="91" t="s">
        <v>11</v>
      </c>
      <c r="C642" s="91" t="s">
        <v>2510</v>
      </c>
      <c r="D642" s="91" t="s">
        <v>4274</v>
      </c>
      <c r="E642" s="91" t="s">
        <v>3252</v>
      </c>
      <c r="F642" s="91" t="s">
        <v>3266</v>
      </c>
      <c r="G642" s="91" t="s">
        <v>1525</v>
      </c>
      <c r="H642" s="91" t="s">
        <v>2140</v>
      </c>
      <c r="I642" s="92">
        <v>67</v>
      </c>
      <c r="J642" s="91" t="s">
        <v>132</v>
      </c>
      <c r="K642" s="91" t="s">
        <v>591</v>
      </c>
      <c r="L642" s="91" t="s">
        <v>4565</v>
      </c>
      <c r="M642" s="91" t="s">
        <v>5771</v>
      </c>
      <c r="N642" s="92">
        <v>24000</v>
      </c>
      <c r="O642" s="93"/>
      <c r="P642" s="92">
        <v>729.6</v>
      </c>
      <c r="Q642" s="92">
        <v>688.8</v>
      </c>
      <c r="R642" s="92">
        <v>1443.4</v>
      </c>
      <c r="S642" s="92">
        <v>22556.6</v>
      </c>
      <c r="T642" s="91" t="s">
        <v>5772</v>
      </c>
      <c r="U642" s="91" t="s">
        <v>4566</v>
      </c>
      <c r="V642" s="93"/>
      <c r="X642" s="93"/>
      <c r="Y642" s="93"/>
      <c r="Z642" s="93"/>
      <c r="AA642" s="93"/>
      <c r="AB642" s="92">
        <v>25</v>
      </c>
      <c r="AD642" s="93"/>
      <c r="AF642" s="93"/>
    </row>
    <row r="643" spans="1:32">
      <c r="A643" s="91" t="s">
        <v>2476</v>
      </c>
      <c r="B643" s="91" t="s">
        <v>11</v>
      </c>
      <c r="C643" s="91" t="s">
        <v>2510</v>
      </c>
      <c r="D643" s="91" t="s">
        <v>4274</v>
      </c>
      <c r="E643" s="91" t="s">
        <v>3252</v>
      </c>
      <c r="F643" s="91" t="s">
        <v>3288</v>
      </c>
      <c r="G643" s="91" t="s">
        <v>726</v>
      </c>
      <c r="H643" s="91" t="s">
        <v>1296</v>
      </c>
      <c r="I643" s="92">
        <v>1090</v>
      </c>
      <c r="J643" s="91" t="s">
        <v>727</v>
      </c>
      <c r="K643" s="91" t="s">
        <v>686</v>
      </c>
      <c r="L643" s="91" t="s">
        <v>4567</v>
      </c>
      <c r="M643" s="91" t="s">
        <v>5771</v>
      </c>
      <c r="N643" s="92">
        <v>60000</v>
      </c>
      <c r="O643" s="93"/>
      <c r="P643" s="92">
        <v>1824</v>
      </c>
      <c r="Q643" s="92">
        <v>1722</v>
      </c>
      <c r="R643" s="92">
        <v>3921</v>
      </c>
      <c r="S643" s="92">
        <v>56079</v>
      </c>
      <c r="T643" s="91" t="s">
        <v>5772</v>
      </c>
      <c r="U643" s="91" t="s">
        <v>4568</v>
      </c>
      <c r="V643" s="93"/>
      <c r="X643" s="92">
        <v>300</v>
      </c>
      <c r="Y643" s="93"/>
      <c r="Z643" s="93"/>
      <c r="AA643" s="92">
        <v>50</v>
      </c>
      <c r="AB643" s="92">
        <v>25</v>
      </c>
      <c r="AD643" s="93"/>
      <c r="AF643" s="93"/>
    </row>
    <row r="644" spans="1:32">
      <c r="A644" s="91" t="s">
        <v>2476</v>
      </c>
      <c r="B644" s="91" t="s">
        <v>11</v>
      </c>
      <c r="C644" s="91" t="s">
        <v>2510</v>
      </c>
      <c r="D644" s="91" t="s">
        <v>4274</v>
      </c>
      <c r="E644" s="91" t="s">
        <v>3252</v>
      </c>
      <c r="F644" s="91" t="s">
        <v>3261</v>
      </c>
      <c r="G644" s="91" t="s">
        <v>728</v>
      </c>
      <c r="H644" s="91" t="s">
        <v>1297</v>
      </c>
      <c r="I644" s="92">
        <v>86</v>
      </c>
      <c r="J644" s="91" t="s">
        <v>694</v>
      </c>
      <c r="K644" s="91" t="s">
        <v>686</v>
      </c>
      <c r="L644" s="91" t="s">
        <v>4569</v>
      </c>
      <c r="M644" s="91" t="s">
        <v>5771</v>
      </c>
      <c r="N644" s="92">
        <v>22000</v>
      </c>
      <c r="O644" s="93"/>
      <c r="P644" s="92">
        <v>668.8</v>
      </c>
      <c r="Q644" s="92">
        <v>631.4</v>
      </c>
      <c r="R644" s="92">
        <v>13355.41</v>
      </c>
      <c r="S644" s="92">
        <v>8644.59</v>
      </c>
      <c r="T644" s="91" t="s">
        <v>5772</v>
      </c>
      <c r="U644" s="91" t="s">
        <v>4570</v>
      </c>
      <c r="V644" s="93"/>
      <c r="X644" s="93"/>
      <c r="Y644" s="92">
        <v>11980.21</v>
      </c>
      <c r="Z644" s="93"/>
      <c r="AA644" s="92">
        <v>50</v>
      </c>
      <c r="AB644" s="92">
        <v>25</v>
      </c>
      <c r="AD644" s="93"/>
      <c r="AF644" s="93"/>
    </row>
    <row r="645" spans="1:32">
      <c r="A645" s="91" t="s">
        <v>2476</v>
      </c>
      <c r="B645" s="91" t="s">
        <v>11</v>
      </c>
      <c r="C645" s="91" t="s">
        <v>2510</v>
      </c>
      <c r="D645" s="91" t="s">
        <v>4274</v>
      </c>
      <c r="E645" s="91" t="s">
        <v>3252</v>
      </c>
      <c r="F645" s="91" t="s">
        <v>3279</v>
      </c>
      <c r="G645" s="91" t="s">
        <v>168</v>
      </c>
      <c r="H645" s="91" t="s">
        <v>1298</v>
      </c>
      <c r="I645" s="92">
        <v>79</v>
      </c>
      <c r="J645" s="91" t="s">
        <v>169</v>
      </c>
      <c r="K645" s="91" t="s">
        <v>142</v>
      </c>
      <c r="L645" s="91" t="s">
        <v>4571</v>
      </c>
      <c r="M645" s="91" t="s">
        <v>5771</v>
      </c>
      <c r="N645" s="92">
        <v>35000</v>
      </c>
      <c r="O645" s="93"/>
      <c r="P645" s="92">
        <v>1064</v>
      </c>
      <c r="Q645" s="92">
        <v>1004.5</v>
      </c>
      <c r="R645" s="92">
        <v>6066.95</v>
      </c>
      <c r="S645" s="92">
        <v>28933.05</v>
      </c>
      <c r="T645" s="91" t="s">
        <v>5772</v>
      </c>
      <c r="U645" s="91" t="s">
        <v>4572</v>
      </c>
      <c r="V645" s="93"/>
      <c r="X645" s="92">
        <v>300</v>
      </c>
      <c r="Y645" s="92">
        <v>2046</v>
      </c>
      <c r="Z645" s="93"/>
      <c r="AA645" s="92">
        <v>50</v>
      </c>
      <c r="AB645" s="92">
        <v>25</v>
      </c>
      <c r="AD645" s="93"/>
      <c r="AF645" s="105">
        <v>1577.45</v>
      </c>
    </row>
    <row r="646" spans="1:32">
      <c r="A646" s="91" t="s">
        <v>2476</v>
      </c>
      <c r="B646" s="91" t="s">
        <v>11</v>
      </c>
      <c r="C646" s="91" t="s">
        <v>2510</v>
      </c>
      <c r="D646" s="91" t="s">
        <v>4274</v>
      </c>
      <c r="E646" s="91" t="s">
        <v>3252</v>
      </c>
      <c r="F646" s="91" t="s">
        <v>3288</v>
      </c>
      <c r="G646" s="91" t="s">
        <v>610</v>
      </c>
      <c r="H646" s="91" t="s">
        <v>2141</v>
      </c>
      <c r="I646" s="92">
        <v>615</v>
      </c>
      <c r="J646" s="91" t="s">
        <v>60</v>
      </c>
      <c r="K646" s="91" t="s">
        <v>591</v>
      </c>
      <c r="L646" s="91" t="s">
        <v>4573</v>
      </c>
      <c r="M646" s="91" t="s">
        <v>5771</v>
      </c>
      <c r="N646" s="92">
        <v>22000</v>
      </c>
      <c r="O646" s="93"/>
      <c r="P646" s="92">
        <v>668.8</v>
      </c>
      <c r="Q646" s="92">
        <v>631.4</v>
      </c>
      <c r="R646" s="92">
        <v>1625.2</v>
      </c>
      <c r="S646" s="92">
        <v>20374.8</v>
      </c>
      <c r="T646" s="91" t="s">
        <v>5772</v>
      </c>
      <c r="U646" s="91" t="s">
        <v>4574</v>
      </c>
      <c r="V646" s="93"/>
      <c r="X646" s="92">
        <v>300</v>
      </c>
      <c r="Y646" s="93"/>
      <c r="Z646" s="93"/>
      <c r="AA646" s="93"/>
      <c r="AB646" s="92">
        <v>25</v>
      </c>
      <c r="AD646" s="93"/>
      <c r="AF646" s="93"/>
    </row>
    <row r="647" spans="1:32">
      <c r="A647" s="91" t="s">
        <v>2476</v>
      </c>
      <c r="B647" s="91" t="s">
        <v>11</v>
      </c>
      <c r="C647" s="91" t="s">
        <v>2510</v>
      </c>
      <c r="D647" s="91" t="s">
        <v>4274</v>
      </c>
      <c r="E647" s="91" t="s">
        <v>3252</v>
      </c>
      <c r="F647" s="91" t="s">
        <v>3258</v>
      </c>
      <c r="G647" s="91" t="s">
        <v>48</v>
      </c>
      <c r="H647" s="91" t="s">
        <v>2142</v>
      </c>
      <c r="I647" s="92">
        <v>436</v>
      </c>
      <c r="J647" s="91" t="s">
        <v>45</v>
      </c>
      <c r="K647" s="91" t="s">
        <v>18</v>
      </c>
      <c r="L647" s="91" t="s">
        <v>4575</v>
      </c>
      <c r="M647" s="91" t="s">
        <v>5771</v>
      </c>
      <c r="N647" s="92">
        <v>10000</v>
      </c>
      <c r="O647" s="93"/>
      <c r="P647" s="92">
        <v>304</v>
      </c>
      <c r="Q647" s="92">
        <v>287</v>
      </c>
      <c r="R647" s="92">
        <v>966</v>
      </c>
      <c r="S647" s="92">
        <v>9034</v>
      </c>
      <c r="T647" s="91" t="s">
        <v>5772</v>
      </c>
      <c r="U647" s="91" t="s">
        <v>4576</v>
      </c>
      <c r="V647" s="93"/>
      <c r="X647" s="92">
        <v>300</v>
      </c>
      <c r="Y647" s="93"/>
      <c r="Z647" s="93"/>
      <c r="AA647" s="92">
        <v>50</v>
      </c>
      <c r="AB647" s="92">
        <v>25</v>
      </c>
      <c r="AD647" s="93"/>
      <c r="AF647" s="93"/>
    </row>
    <row r="648" spans="1:32">
      <c r="A648" s="91" t="s">
        <v>2476</v>
      </c>
      <c r="B648" s="91" t="s">
        <v>11</v>
      </c>
      <c r="C648" s="91" t="s">
        <v>2510</v>
      </c>
      <c r="D648" s="91" t="s">
        <v>4274</v>
      </c>
      <c r="E648" s="91" t="s">
        <v>3252</v>
      </c>
      <c r="F648" s="91" t="s">
        <v>3258</v>
      </c>
      <c r="G648" s="91" t="s">
        <v>49</v>
      </c>
      <c r="H648" s="91" t="s">
        <v>2143</v>
      </c>
      <c r="I648" s="92">
        <v>436</v>
      </c>
      <c r="J648" s="91" t="s">
        <v>45</v>
      </c>
      <c r="K648" s="91" t="s">
        <v>18</v>
      </c>
      <c r="L648" s="91" t="s">
        <v>4577</v>
      </c>
      <c r="M648" s="91" t="s">
        <v>5771</v>
      </c>
      <c r="N648" s="92">
        <v>10000</v>
      </c>
      <c r="O648" s="93"/>
      <c r="P648" s="92">
        <v>304</v>
      </c>
      <c r="Q648" s="92">
        <v>287</v>
      </c>
      <c r="R648" s="92">
        <v>916</v>
      </c>
      <c r="S648" s="92">
        <v>9084</v>
      </c>
      <c r="T648" s="91" t="s">
        <v>5772</v>
      </c>
      <c r="U648" s="91" t="s">
        <v>4578</v>
      </c>
      <c r="V648" s="93"/>
      <c r="X648" s="92">
        <v>300</v>
      </c>
      <c r="Y648" s="93"/>
      <c r="Z648" s="93"/>
      <c r="AA648" s="93"/>
      <c r="AB648" s="92">
        <v>25</v>
      </c>
      <c r="AD648" s="93"/>
      <c r="AF648" s="93"/>
    </row>
    <row r="649" spans="1:32">
      <c r="A649" s="91" t="s">
        <v>2476</v>
      </c>
      <c r="B649" s="91" t="s">
        <v>11</v>
      </c>
      <c r="C649" s="91" t="s">
        <v>2510</v>
      </c>
      <c r="D649" s="91" t="s">
        <v>4274</v>
      </c>
      <c r="E649" s="91" t="s">
        <v>3252</v>
      </c>
      <c r="F649" s="91" t="s">
        <v>3279</v>
      </c>
      <c r="G649" s="91" t="s">
        <v>124</v>
      </c>
      <c r="H649" s="91" t="s">
        <v>1338</v>
      </c>
      <c r="I649" s="92">
        <v>20</v>
      </c>
      <c r="J649" s="91" t="s">
        <v>27</v>
      </c>
      <c r="K649" s="91" t="s">
        <v>106</v>
      </c>
      <c r="L649" s="91" t="s">
        <v>4579</v>
      </c>
      <c r="M649" s="91" t="s">
        <v>5771</v>
      </c>
      <c r="N649" s="92">
        <v>24000</v>
      </c>
      <c r="O649" s="93"/>
      <c r="P649" s="92">
        <v>729.6</v>
      </c>
      <c r="Q649" s="92">
        <v>688.8</v>
      </c>
      <c r="R649" s="92">
        <v>2559.4</v>
      </c>
      <c r="S649" s="92">
        <v>21440.6</v>
      </c>
      <c r="T649" s="91" t="s">
        <v>5772</v>
      </c>
      <c r="U649" s="91" t="s">
        <v>4580</v>
      </c>
      <c r="V649" s="93"/>
      <c r="X649" s="92">
        <v>300</v>
      </c>
      <c r="Y649" s="92">
        <v>766</v>
      </c>
      <c r="Z649" s="93"/>
      <c r="AA649" s="92">
        <v>50</v>
      </c>
      <c r="AB649" s="92">
        <v>25</v>
      </c>
      <c r="AD649" s="93"/>
      <c r="AF649" s="93"/>
    </row>
    <row r="650" spans="1:32">
      <c r="A650" s="91" t="s">
        <v>2476</v>
      </c>
      <c r="B650" s="91" t="s">
        <v>11</v>
      </c>
      <c r="C650" s="91" t="s">
        <v>2510</v>
      </c>
      <c r="D650" s="91" t="s">
        <v>4274</v>
      </c>
      <c r="E650" s="91" t="s">
        <v>3252</v>
      </c>
      <c r="F650" s="91" t="s">
        <v>3266</v>
      </c>
      <c r="G650" s="91" t="s">
        <v>1582</v>
      </c>
      <c r="H650" s="91" t="s">
        <v>2144</v>
      </c>
      <c r="I650" s="92">
        <v>9</v>
      </c>
      <c r="J650" s="91" t="s">
        <v>8</v>
      </c>
      <c r="K650" s="91" t="s">
        <v>18</v>
      </c>
      <c r="L650" s="91" t="s">
        <v>4581</v>
      </c>
      <c r="M650" s="91" t="s">
        <v>5771</v>
      </c>
      <c r="N650" s="92">
        <v>10000</v>
      </c>
      <c r="O650" s="93"/>
      <c r="P650" s="92">
        <v>304</v>
      </c>
      <c r="Q650" s="92">
        <v>287</v>
      </c>
      <c r="R650" s="92">
        <v>616</v>
      </c>
      <c r="S650" s="92">
        <v>9384</v>
      </c>
      <c r="T650" s="91" t="s">
        <v>5772</v>
      </c>
      <c r="U650" s="91" t="s">
        <v>4582</v>
      </c>
      <c r="V650" s="93"/>
      <c r="X650" s="93"/>
      <c r="Y650" s="93"/>
      <c r="Z650" s="93"/>
      <c r="AA650" s="93"/>
      <c r="AB650" s="92">
        <v>25</v>
      </c>
      <c r="AD650" s="93"/>
      <c r="AF650" s="93"/>
    </row>
    <row r="651" spans="1:32">
      <c r="A651" s="91" t="s">
        <v>2476</v>
      </c>
      <c r="B651" s="91" t="s">
        <v>11</v>
      </c>
      <c r="C651" s="91" t="s">
        <v>2510</v>
      </c>
      <c r="D651" s="91" t="s">
        <v>4274</v>
      </c>
      <c r="E651" s="91" t="s">
        <v>3252</v>
      </c>
      <c r="F651" s="91" t="s">
        <v>3258</v>
      </c>
      <c r="G651" s="91" t="s">
        <v>897</v>
      </c>
      <c r="H651" s="91" t="s">
        <v>1838</v>
      </c>
      <c r="I651" s="92">
        <v>63</v>
      </c>
      <c r="J651" s="91" t="s">
        <v>254</v>
      </c>
      <c r="K651" s="91" t="s">
        <v>591</v>
      </c>
      <c r="L651" s="91" t="s">
        <v>4583</v>
      </c>
      <c r="M651" s="91" t="s">
        <v>5771</v>
      </c>
      <c r="N651" s="92">
        <v>50000</v>
      </c>
      <c r="O651" s="93"/>
      <c r="P651" s="92">
        <v>1520</v>
      </c>
      <c r="Q651" s="92">
        <v>1435</v>
      </c>
      <c r="R651" s="92">
        <v>5457.45</v>
      </c>
      <c r="S651" s="92">
        <v>44542.55</v>
      </c>
      <c r="T651" s="91" t="s">
        <v>5772</v>
      </c>
      <c r="U651" s="91" t="s">
        <v>4584</v>
      </c>
      <c r="V651" s="93"/>
      <c r="X651" s="92">
        <v>900</v>
      </c>
      <c r="Y651" s="93"/>
      <c r="Z651" s="93"/>
      <c r="AA651" s="93"/>
      <c r="AB651" s="92">
        <v>25</v>
      </c>
      <c r="AD651" s="93"/>
      <c r="AF651" s="105">
        <v>1577.45</v>
      </c>
    </row>
    <row r="652" spans="1:32">
      <c r="A652" s="91" t="s">
        <v>2476</v>
      </c>
      <c r="B652" s="91" t="s">
        <v>11</v>
      </c>
      <c r="C652" s="91" t="s">
        <v>2510</v>
      </c>
      <c r="D652" s="91" t="s">
        <v>4274</v>
      </c>
      <c r="E652" s="91" t="s">
        <v>3252</v>
      </c>
      <c r="F652" s="91" t="s">
        <v>3253</v>
      </c>
      <c r="G652" s="91" t="s">
        <v>329</v>
      </c>
      <c r="H652" s="91" t="s">
        <v>2145</v>
      </c>
      <c r="I652" s="92">
        <v>63</v>
      </c>
      <c r="J652" s="91" t="s">
        <v>254</v>
      </c>
      <c r="K652" s="91" t="s">
        <v>324</v>
      </c>
      <c r="L652" s="91" t="s">
        <v>4585</v>
      </c>
      <c r="M652" s="91" t="s">
        <v>5771</v>
      </c>
      <c r="N652" s="92">
        <v>65000</v>
      </c>
      <c r="O652" s="92">
        <v>1252.8499999999999</v>
      </c>
      <c r="P652" s="92">
        <v>1976</v>
      </c>
      <c r="Q652" s="92">
        <v>1865.5</v>
      </c>
      <c r="R652" s="92">
        <v>32268.94</v>
      </c>
      <c r="S652" s="92">
        <v>32731.06</v>
      </c>
      <c r="T652" s="91" t="s">
        <v>5772</v>
      </c>
      <c r="U652" s="91" t="s">
        <v>4586</v>
      </c>
      <c r="V652" s="93"/>
      <c r="X652" s="93"/>
      <c r="Y652" s="92">
        <v>23994.69</v>
      </c>
      <c r="Z652" s="93"/>
      <c r="AA652" s="93"/>
      <c r="AB652" s="92">
        <v>25</v>
      </c>
      <c r="AD652" s="93"/>
      <c r="AF652" s="105">
        <v>3154.9</v>
      </c>
    </row>
    <row r="653" spans="1:32">
      <c r="A653" s="91" t="s">
        <v>2476</v>
      </c>
      <c r="B653" s="91" t="s">
        <v>11</v>
      </c>
      <c r="C653" s="91" t="s">
        <v>2510</v>
      </c>
      <c r="D653" s="91" t="s">
        <v>4274</v>
      </c>
      <c r="E653" s="91" t="s">
        <v>3252</v>
      </c>
      <c r="F653" s="91" t="s">
        <v>3258</v>
      </c>
      <c r="G653" s="91" t="s">
        <v>170</v>
      </c>
      <c r="H653" s="91" t="s">
        <v>2146</v>
      </c>
      <c r="I653" s="92">
        <v>1184</v>
      </c>
      <c r="J653" s="91" t="s">
        <v>160</v>
      </c>
      <c r="K653" s="91" t="s">
        <v>142</v>
      </c>
      <c r="L653" s="91" t="s">
        <v>4587</v>
      </c>
      <c r="M653" s="91" t="s">
        <v>5771</v>
      </c>
      <c r="N653" s="92">
        <v>10000</v>
      </c>
      <c r="O653" s="93"/>
      <c r="P653" s="92">
        <v>304</v>
      </c>
      <c r="Q653" s="92">
        <v>287</v>
      </c>
      <c r="R653" s="92">
        <v>1016</v>
      </c>
      <c r="S653" s="92">
        <v>8984</v>
      </c>
      <c r="T653" s="91" t="s">
        <v>5772</v>
      </c>
      <c r="U653" s="91" t="s">
        <v>4588</v>
      </c>
      <c r="V653" s="93"/>
      <c r="X653" s="92">
        <v>300</v>
      </c>
      <c r="Y653" s="93"/>
      <c r="Z653" s="93"/>
      <c r="AA653" s="92">
        <v>100</v>
      </c>
      <c r="AB653" s="92">
        <v>25</v>
      </c>
      <c r="AD653" s="93"/>
      <c r="AF653" s="93"/>
    </row>
    <row r="654" spans="1:32">
      <c r="A654" s="91" t="s">
        <v>2476</v>
      </c>
      <c r="B654" s="91" t="s">
        <v>11</v>
      </c>
      <c r="C654" s="91" t="s">
        <v>2510</v>
      </c>
      <c r="D654" s="91" t="s">
        <v>4274</v>
      </c>
      <c r="E654" s="91" t="s">
        <v>3252</v>
      </c>
      <c r="F654" s="91" t="s">
        <v>3288</v>
      </c>
      <c r="G654" s="91" t="s">
        <v>729</v>
      </c>
      <c r="H654" s="91" t="s">
        <v>1299</v>
      </c>
      <c r="I654" s="92">
        <v>615</v>
      </c>
      <c r="J654" s="91" t="s">
        <v>60</v>
      </c>
      <c r="K654" s="91" t="s">
        <v>686</v>
      </c>
      <c r="L654" s="91" t="s">
        <v>4589</v>
      </c>
      <c r="M654" s="91" t="s">
        <v>5771</v>
      </c>
      <c r="N654" s="92">
        <v>22000</v>
      </c>
      <c r="O654" s="93"/>
      <c r="P654" s="92">
        <v>668.8</v>
      </c>
      <c r="Q654" s="92">
        <v>631.4</v>
      </c>
      <c r="R654" s="92">
        <v>9075.6</v>
      </c>
      <c r="S654" s="92">
        <v>12924.4</v>
      </c>
      <c r="T654" s="91" t="s">
        <v>5772</v>
      </c>
      <c r="U654" s="91" t="s">
        <v>4590</v>
      </c>
      <c r="V654" s="93"/>
      <c r="X654" s="92">
        <v>300</v>
      </c>
      <c r="Y654" s="92">
        <v>7400.4</v>
      </c>
      <c r="Z654" s="93"/>
      <c r="AA654" s="92">
        <v>50</v>
      </c>
      <c r="AB654" s="92">
        <v>25</v>
      </c>
      <c r="AD654" s="93"/>
      <c r="AF654" s="93"/>
    </row>
    <row r="655" spans="1:32">
      <c r="A655" s="91" t="s">
        <v>2476</v>
      </c>
      <c r="B655" s="91" t="s">
        <v>11</v>
      </c>
      <c r="C655" s="91" t="s">
        <v>2510</v>
      </c>
      <c r="D655" s="91" t="s">
        <v>4274</v>
      </c>
      <c r="E655" s="91" t="s">
        <v>3252</v>
      </c>
      <c r="F655" s="91" t="s">
        <v>3266</v>
      </c>
      <c r="G655" s="91" t="s">
        <v>984</v>
      </c>
      <c r="H655" s="91" t="s">
        <v>2148</v>
      </c>
      <c r="I655" s="92">
        <v>9</v>
      </c>
      <c r="J655" s="91" t="s">
        <v>8</v>
      </c>
      <c r="K655" s="91" t="s">
        <v>73</v>
      </c>
      <c r="L655" s="91" t="s">
        <v>4593</v>
      </c>
      <c r="M655" s="91" t="s">
        <v>5771</v>
      </c>
      <c r="N655" s="92">
        <v>16500</v>
      </c>
      <c r="O655" s="93"/>
      <c r="P655" s="92">
        <v>501.6</v>
      </c>
      <c r="Q655" s="92">
        <v>473.55</v>
      </c>
      <c r="R655" s="92">
        <v>5343.92</v>
      </c>
      <c r="S655" s="92">
        <v>11156.08</v>
      </c>
      <c r="T655" s="91" t="s">
        <v>5772</v>
      </c>
      <c r="U655" s="91" t="s">
        <v>4594</v>
      </c>
      <c r="V655" s="93"/>
      <c r="X655" s="93"/>
      <c r="Y655" s="92">
        <v>4343.7700000000004</v>
      </c>
      <c r="Z655" s="93"/>
      <c r="AA655" s="93"/>
      <c r="AB655" s="92">
        <v>25</v>
      </c>
      <c r="AD655" s="93"/>
      <c r="AF655" s="93"/>
    </row>
    <row r="656" spans="1:32">
      <c r="A656" s="91" t="s">
        <v>2476</v>
      </c>
      <c r="B656" s="91" t="s">
        <v>11</v>
      </c>
      <c r="C656" s="91" t="s">
        <v>2510</v>
      </c>
      <c r="D656" s="91" t="s">
        <v>4274</v>
      </c>
      <c r="E656" s="91" t="s">
        <v>3252</v>
      </c>
      <c r="F656" s="91" t="s">
        <v>3266</v>
      </c>
      <c r="G656" s="91" t="s">
        <v>1064</v>
      </c>
      <c r="H656" s="91" t="s">
        <v>2149</v>
      </c>
      <c r="I656" s="92">
        <v>11</v>
      </c>
      <c r="J656" s="91" t="s">
        <v>127</v>
      </c>
      <c r="K656" s="91" t="s">
        <v>1063</v>
      </c>
      <c r="L656" s="91" t="s">
        <v>4595</v>
      </c>
      <c r="M656" s="91" t="s">
        <v>5771</v>
      </c>
      <c r="N656" s="92">
        <v>10000</v>
      </c>
      <c r="O656" s="93"/>
      <c r="P656" s="92">
        <v>304</v>
      </c>
      <c r="Q656" s="92">
        <v>287</v>
      </c>
      <c r="R656" s="92">
        <v>616</v>
      </c>
      <c r="S656" s="92">
        <v>9384</v>
      </c>
      <c r="T656" s="91" t="s">
        <v>5772</v>
      </c>
      <c r="U656" s="91" t="s">
        <v>4596</v>
      </c>
      <c r="V656" s="93"/>
      <c r="X656" s="93"/>
      <c r="Y656" s="93"/>
      <c r="Z656" s="93"/>
      <c r="AA656" s="93"/>
      <c r="AB656" s="92">
        <v>25</v>
      </c>
      <c r="AD656" s="93"/>
      <c r="AF656" s="93"/>
    </row>
    <row r="657" spans="1:32">
      <c r="A657" s="91" t="s">
        <v>2476</v>
      </c>
      <c r="B657" s="91" t="s">
        <v>11</v>
      </c>
      <c r="C657" s="91" t="s">
        <v>2510</v>
      </c>
      <c r="D657" s="91" t="s">
        <v>4274</v>
      </c>
      <c r="E657" s="91" t="s">
        <v>3252</v>
      </c>
      <c r="F657" s="91" t="s">
        <v>3261</v>
      </c>
      <c r="G657" s="91" t="s">
        <v>171</v>
      </c>
      <c r="H657" s="91" t="s">
        <v>2150</v>
      </c>
      <c r="I657" s="92">
        <v>614</v>
      </c>
      <c r="J657" s="91" t="s">
        <v>172</v>
      </c>
      <c r="K657" s="91" t="s">
        <v>142</v>
      </c>
      <c r="L657" s="91" t="s">
        <v>4597</v>
      </c>
      <c r="M657" s="91" t="s">
        <v>5771</v>
      </c>
      <c r="N657" s="92">
        <v>16500</v>
      </c>
      <c r="O657" s="93"/>
      <c r="P657" s="92">
        <v>501.6</v>
      </c>
      <c r="Q657" s="92">
        <v>473.55</v>
      </c>
      <c r="R657" s="92">
        <v>2729.37</v>
      </c>
      <c r="S657" s="92">
        <v>13770.63</v>
      </c>
      <c r="T657" s="91" t="s">
        <v>5772</v>
      </c>
      <c r="U657" s="91" t="s">
        <v>4598</v>
      </c>
      <c r="V657" s="93"/>
      <c r="X657" s="93"/>
      <c r="Y657" s="92">
        <v>1679.22</v>
      </c>
      <c r="Z657" s="93"/>
      <c r="AA657" s="92">
        <v>50</v>
      </c>
      <c r="AB657" s="92">
        <v>25</v>
      </c>
      <c r="AD657" s="93"/>
      <c r="AF657" s="93"/>
    </row>
    <row r="658" spans="1:32">
      <c r="A658" s="91" t="s">
        <v>2476</v>
      </c>
      <c r="B658" s="91" t="s">
        <v>11</v>
      </c>
      <c r="C658" s="91" t="s">
        <v>2510</v>
      </c>
      <c r="D658" s="91" t="s">
        <v>4274</v>
      </c>
      <c r="E658" s="91" t="s">
        <v>3252</v>
      </c>
      <c r="F658" s="91" t="s">
        <v>3288</v>
      </c>
      <c r="G658" s="91" t="s">
        <v>50</v>
      </c>
      <c r="H658" s="91" t="s">
        <v>1300</v>
      </c>
      <c r="I658" s="92">
        <v>9</v>
      </c>
      <c r="J658" s="91" t="s">
        <v>8</v>
      </c>
      <c r="K658" s="91" t="s">
        <v>18</v>
      </c>
      <c r="L658" s="91" t="s">
        <v>4599</v>
      </c>
      <c r="M658" s="91" t="s">
        <v>5771</v>
      </c>
      <c r="N658" s="92">
        <v>11000</v>
      </c>
      <c r="O658" s="93"/>
      <c r="P658" s="92">
        <v>334.4</v>
      </c>
      <c r="Q658" s="92">
        <v>315.7</v>
      </c>
      <c r="R658" s="92">
        <v>1025.0999999999999</v>
      </c>
      <c r="S658" s="92">
        <v>9974.9</v>
      </c>
      <c r="T658" s="91" t="s">
        <v>5772</v>
      </c>
      <c r="U658" s="91" t="s">
        <v>4600</v>
      </c>
      <c r="V658" s="93"/>
      <c r="X658" s="92">
        <v>300</v>
      </c>
      <c r="Y658" s="93"/>
      <c r="Z658" s="93"/>
      <c r="AA658" s="92">
        <v>50</v>
      </c>
      <c r="AB658" s="92">
        <v>25</v>
      </c>
      <c r="AD658" s="93"/>
      <c r="AF658" s="93"/>
    </row>
    <row r="659" spans="1:32">
      <c r="A659" s="91" t="s">
        <v>2476</v>
      </c>
      <c r="B659" s="91" t="s">
        <v>11</v>
      </c>
      <c r="C659" s="91" t="s">
        <v>2510</v>
      </c>
      <c r="D659" s="91" t="s">
        <v>4274</v>
      </c>
      <c r="E659" s="91" t="s">
        <v>3252</v>
      </c>
      <c r="F659" s="91" t="s">
        <v>3279</v>
      </c>
      <c r="G659" s="91" t="s">
        <v>611</v>
      </c>
      <c r="H659" s="91" t="s">
        <v>2151</v>
      </c>
      <c r="I659" s="92">
        <v>213</v>
      </c>
      <c r="J659" s="91" t="s">
        <v>100</v>
      </c>
      <c r="K659" s="91" t="s">
        <v>591</v>
      </c>
      <c r="L659" s="91" t="s">
        <v>4601</v>
      </c>
      <c r="M659" s="91" t="s">
        <v>5771</v>
      </c>
      <c r="N659" s="92">
        <v>45000</v>
      </c>
      <c r="O659" s="93"/>
      <c r="P659" s="92">
        <v>1368</v>
      </c>
      <c r="Q659" s="92">
        <v>1291.5</v>
      </c>
      <c r="R659" s="92">
        <v>4561.95</v>
      </c>
      <c r="S659" s="92">
        <v>40438.050000000003</v>
      </c>
      <c r="T659" s="91" t="s">
        <v>5772</v>
      </c>
      <c r="U659" s="91" t="s">
        <v>4602</v>
      </c>
      <c r="V659" s="93"/>
      <c r="X659" s="92">
        <v>300</v>
      </c>
      <c r="Y659" s="93"/>
      <c r="Z659" s="93"/>
      <c r="AA659" s="93"/>
      <c r="AB659" s="92">
        <v>25</v>
      </c>
      <c r="AD659" s="93"/>
      <c r="AF659" s="105">
        <v>1577.45</v>
      </c>
    </row>
    <row r="660" spans="1:32">
      <c r="A660" s="91" t="s">
        <v>2476</v>
      </c>
      <c r="B660" s="91" t="s">
        <v>11</v>
      </c>
      <c r="C660" s="91" t="s">
        <v>2510</v>
      </c>
      <c r="D660" s="91" t="s">
        <v>4274</v>
      </c>
      <c r="E660" s="91" t="s">
        <v>3252</v>
      </c>
      <c r="F660" s="91" t="s">
        <v>3288</v>
      </c>
      <c r="G660" s="91" t="s">
        <v>730</v>
      </c>
      <c r="H660" s="91" t="s">
        <v>1301</v>
      </c>
      <c r="I660" s="92">
        <v>615</v>
      </c>
      <c r="J660" s="91" t="s">
        <v>60</v>
      </c>
      <c r="K660" s="91" t="s">
        <v>686</v>
      </c>
      <c r="L660" s="91" t="s">
        <v>4603</v>
      </c>
      <c r="M660" s="91" t="s">
        <v>5771</v>
      </c>
      <c r="N660" s="92">
        <v>22000</v>
      </c>
      <c r="O660" s="93"/>
      <c r="P660" s="92">
        <v>668.8</v>
      </c>
      <c r="Q660" s="92">
        <v>631.4</v>
      </c>
      <c r="R660" s="92">
        <v>4328.6499999999996</v>
      </c>
      <c r="S660" s="92">
        <v>17671.349999999999</v>
      </c>
      <c r="T660" s="91" t="s">
        <v>5772</v>
      </c>
      <c r="U660" s="91" t="s">
        <v>4604</v>
      </c>
      <c r="V660" s="93"/>
      <c r="X660" s="93"/>
      <c r="Y660" s="92">
        <v>1246</v>
      </c>
      <c r="Z660" s="93"/>
      <c r="AA660" s="92">
        <v>180</v>
      </c>
      <c r="AB660" s="92">
        <v>25</v>
      </c>
      <c r="AD660" s="93"/>
      <c r="AF660" s="105">
        <v>1577.45</v>
      </c>
    </row>
    <row r="661" spans="1:32">
      <c r="A661" s="91" t="s">
        <v>2476</v>
      </c>
      <c r="B661" s="91" t="s">
        <v>11</v>
      </c>
      <c r="C661" s="91" t="s">
        <v>2510</v>
      </c>
      <c r="D661" s="91" t="s">
        <v>4274</v>
      </c>
      <c r="E661" s="91" t="s">
        <v>3252</v>
      </c>
      <c r="F661" s="91" t="s">
        <v>3258</v>
      </c>
      <c r="G661" s="91" t="s">
        <v>51</v>
      </c>
      <c r="H661" s="91" t="s">
        <v>2152</v>
      </c>
      <c r="I661" s="92">
        <v>53</v>
      </c>
      <c r="J661" s="91" t="s">
        <v>52</v>
      </c>
      <c r="K661" s="91" t="s">
        <v>18</v>
      </c>
      <c r="L661" s="91" t="s">
        <v>4605</v>
      </c>
      <c r="M661" s="91" t="s">
        <v>5771</v>
      </c>
      <c r="N661" s="92">
        <v>10000</v>
      </c>
      <c r="O661" s="93"/>
      <c r="P661" s="92">
        <v>304</v>
      </c>
      <c r="Q661" s="92">
        <v>287</v>
      </c>
      <c r="R661" s="92">
        <v>966</v>
      </c>
      <c r="S661" s="92">
        <v>9034</v>
      </c>
      <c r="T661" s="91" t="s">
        <v>5772</v>
      </c>
      <c r="U661" s="91" t="s">
        <v>4606</v>
      </c>
      <c r="V661" s="93"/>
      <c r="X661" s="92">
        <v>300</v>
      </c>
      <c r="Y661" s="93"/>
      <c r="Z661" s="93"/>
      <c r="AA661" s="92">
        <v>50</v>
      </c>
      <c r="AB661" s="92">
        <v>25</v>
      </c>
      <c r="AD661" s="93"/>
      <c r="AF661" s="93"/>
    </row>
    <row r="662" spans="1:32">
      <c r="A662" s="91" t="s">
        <v>2476</v>
      </c>
      <c r="B662" s="91" t="s">
        <v>11</v>
      </c>
      <c r="C662" s="91" t="s">
        <v>2510</v>
      </c>
      <c r="D662" s="91" t="s">
        <v>4274</v>
      </c>
      <c r="E662" s="91" t="s">
        <v>3252</v>
      </c>
      <c r="F662" s="91" t="s">
        <v>3279</v>
      </c>
      <c r="G662" s="91" t="s">
        <v>612</v>
      </c>
      <c r="H662" s="91" t="s">
        <v>2153</v>
      </c>
      <c r="I662" s="92">
        <v>1000</v>
      </c>
      <c r="J662" s="91" t="s">
        <v>400</v>
      </c>
      <c r="K662" s="91" t="s">
        <v>591</v>
      </c>
      <c r="L662" s="91" t="s">
        <v>4607</v>
      </c>
      <c r="M662" s="91" t="s">
        <v>5771</v>
      </c>
      <c r="N662" s="92">
        <v>22000</v>
      </c>
      <c r="O662" s="93"/>
      <c r="P662" s="92">
        <v>668.8</v>
      </c>
      <c r="Q662" s="92">
        <v>631.4</v>
      </c>
      <c r="R662" s="92">
        <v>2902.65</v>
      </c>
      <c r="S662" s="92">
        <v>19097.349999999999</v>
      </c>
      <c r="T662" s="91" t="s">
        <v>5772</v>
      </c>
      <c r="U662" s="91" t="s">
        <v>4608</v>
      </c>
      <c r="V662" s="93"/>
      <c r="X662" s="93"/>
      <c r="Y662" s="93"/>
      <c r="Z662" s="93"/>
      <c r="AA662" s="93"/>
      <c r="AB662" s="92">
        <v>25</v>
      </c>
      <c r="AD662" s="93"/>
      <c r="AF662" s="105">
        <v>1577.45</v>
      </c>
    </row>
    <row r="663" spans="1:32">
      <c r="A663" s="91" t="s">
        <v>2476</v>
      </c>
      <c r="B663" s="91" t="s">
        <v>11</v>
      </c>
      <c r="C663" s="91" t="s">
        <v>2510</v>
      </c>
      <c r="D663" s="91" t="s">
        <v>4274</v>
      </c>
      <c r="E663" s="91" t="s">
        <v>3252</v>
      </c>
      <c r="F663" s="91" t="s">
        <v>3288</v>
      </c>
      <c r="G663" s="91" t="s">
        <v>613</v>
      </c>
      <c r="H663" s="91" t="s">
        <v>2154</v>
      </c>
      <c r="I663" s="92">
        <v>9</v>
      </c>
      <c r="J663" s="91" t="s">
        <v>8</v>
      </c>
      <c r="K663" s="91" t="s">
        <v>591</v>
      </c>
      <c r="L663" s="91" t="s">
        <v>4609</v>
      </c>
      <c r="M663" s="91" t="s">
        <v>5771</v>
      </c>
      <c r="N663" s="92">
        <v>15000</v>
      </c>
      <c r="O663" s="93"/>
      <c r="P663" s="92">
        <v>456</v>
      </c>
      <c r="Q663" s="92">
        <v>430.5</v>
      </c>
      <c r="R663" s="92">
        <v>1211.5</v>
      </c>
      <c r="S663" s="92">
        <v>13788.5</v>
      </c>
      <c r="T663" s="91" t="s">
        <v>5772</v>
      </c>
      <c r="U663" s="91" t="s">
        <v>4610</v>
      </c>
      <c r="V663" s="93"/>
      <c r="X663" s="92">
        <v>300</v>
      </c>
      <c r="Y663" s="93"/>
      <c r="Z663" s="93"/>
      <c r="AA663" s="93"/>
      <c r="AB663" s="92">
        <v>25</v>
      </c>
      <c r="AD663" s="93"/>
      <c r="AF663" s="93"/>
    </row>
    <row r="664" spans="1:32">
      <c r="A664" s="91" t="s">
        <v>2476</v>
      </c>
      <c r="B664" s="91" t="s">
        <v>11</v>
      </c>
      <c r="C664" s="91" t="s">
        <v>2510</v>
      </c>
      <c r="D664" s="91" t="s">
        <v>4274</v>
      </c>
      <c r="E664" s="91" t="s">
        <v>3252</v>
      </c>
      <c r="F664" s="91" t="s">
        <v>3315</v>
      </c>
      <c r="G664" s="91" t="s">
        <v>732</v>
      </c>
      <c r="H664" s="91" t="s">
        <v>1302</v>
      </c>
      <c r="I664" s="92">
        <v>25</v>
      </c>
      <c r="J664" s="91" t="s">
        <v>82</v>
      </c>
      <c r="K664" s="91" t="s">
        <v>686</v>
      </c>
      <c r="L664" s="91" t="s">
        <v>4611</v>
      </c>
      <c r="M664" s="91" t="s">
        <v>5771</v>
      </c>
      <c r="N664" s="92">
        <v>35000</v>
      </c>
      <c r="O664" s="93"/>
      <c r="P664" s="92">
        <v>1064</v>
      </c>
      <c r="Q664" s="92">
        <v>1004.5</v>
      </c>
      <c r="R664" s="92">
        <v>2443.5</v>
      </c>
      <c r="S664" s="92">
        <v>32556.5</v>
      </c>
      <c r="T664" s="91" t="s">
        <v>5772</v>
      </c>
      <c r="U664" s="91" t="s">
        <v>4612</v>
      </c>
      <c r="V664" s="93"/>
      <c r="X664" s="92">
        <v>300</v>
      </c>
      <c r="Y664" s="93"/>
      <c r="Z664" s="93"/>
      <c r="AA664" s="92">
        <v>50</v>
      </c>
      <c r="AB664" s="92">
        <v>25</v>
      </c>
      <c r="AD664" s="93"/>
      <c r="AF664" s="93"/>
    </row>
    <row r="665" spans="1:32">
      <c r="A665" s="91" t="s">
        <v>2476</v>
      </c>
      <c r="B665" s="91" t="s">
        <v>11</v>
      </c>
      <c r="C665" s="91" t="s">
        <v>2510</v>
      </c>
      <c r="D665" s="91" t="s">
        <v>4274</v>
      </c>
      <c r="E665" s="91" t="s">
        <v>3252</v>
      </c>
      <c r="F665" s="91" t="s">
        <v>3288</v>
      </c>
      <c r="G665" s="91" t="s">
        <v>614</v>
      </c>
      <c r="H665" s="91" t="s">
        <v>2155</v>
      </c>
      <c r="I665" s="92">
        <v>14</v>
      </c>
      <c r="J665" s="91" t="s">
        <v>244</v>
      </c>
      <c r="K665" s="91" t="s">
        <v>591</v>
      </c>
      <c r="L665" s="91" t="s">
        <v>4613</v>
      </c>
      <c r="M665" s="91" t="s">
        <v>5771</v>
      </c>
      <c r="N665" s="92">
        <v>15000</v>
      </c>
      <c r="O665" s="93"/>
      <c r="P665" s="92">
        <v>456</v>
      </c>
      <c r="Q665" s="92">
        <v>430.5</v>
      </c>
      <c r="R665" s="92">
        <v>911.5</v>
      </c>
      <c r="S665" s="92">
        <v>14088.5</v>
      </c>
      <c r="T665" s="91" t="s">
        <v>5772</v>
      </c>
      <c r="U665" s="91" t="s">
        <v>4614</v>
      </c>
      <c r="V665" s="93"/>
      <c r="X665" s="93"/>
      <c r="Y665" s="93"/>
      <c r="Z665" s="93"/>
      <c r="AA665" s="93"/>
      <c r="AB665" s="92">
        <v>25</v>
      </c>
      <c r="AD665" s="93"/>
      <c r="AF665" s="93"/>
    </row>
    <row r="666" spans="1:32">
      <c r="A666" s="91" t="s">
        <v>2476</v>
      </c>
      <c r="B666" s="91" t="s">
        <v>11</v>
      </c>
      <c r="C666" s="91" t="s">
        <v>2510</v>
      </c>
      <c r="D666" s="91" t="s">
        <v>4274</v>
      </c>
      <c r="E666" s="91" t="s">
        <v>3252</v>
      </c>
      <c r="F666" s="91" t="s">
        <v>3258</v>
      </c>
      <c r="G666" s="91" t="s">
        <v>53</v>
      </c>
      <c r="H666" s="91" t="s">
        <v>2156</v>
      </c>
      <c r="I666" s="92">
        <v>56</v>
      </c>
      <c r="J666" s="91" t="s">
        <v>54</v>
      </c>
      <c r="K666" s="91" t="s">
        <v>18</v>
      </c>
      <c r="L666" s="91" t="s">
        <v>4615</v>
      </c>
      <c r="M666" s="91" t="s">
        <v>5771</v>
      </c>
      <c r="N666" s="92">
        <v>10000</v>
      </c>
      <c r="O666" s="93"/>
      <c r="P666" s="92">
        <v>304</v>
      </c>
      <c r="Q666" s="92">
        <v>287</v>
      </c>
      <c r="R666" s="92">
        <v>966</v>
      </c>
      <c r="S666" s="92">
        <v>9034</v>
      </c>
      <c r="T666" s="91" t="s">
        <v>5772</v>
      </c>
      <c r="U666" s="91" t="s">
        <v>4616</v>
      </c>
      <c r="V666" s="93"/>
      <c r="X666" s="92">
        <v>300</v>
      </c>
      <c r="Y666" s="93"/>
      <c r="Z666" s="93"/>
      <c r="AA666" s="92">
        <v>50</v>
      </c>
      <c r="AB666" s="92">
        <v>25</v>
      </c>
      <c r="AD666" s="93"/>
      <c r="AF666" s="93"/>
    </row>
    <row r="667" spans="1:32">
      <c r="A667" s="91" t="s">
        <v>2476</v>
      </c>
      <c r="B667" s="91" t="s">
        <v>11</v>
      </c>
      <c r="C667" s="91" t="s">
        <v>2510</v>
      </c>
      <c r="D667" s="91" t="s">
        <v>4274</v>
      </c>
      <c r="E667" s="91" t="s">
        <v>3252</v>
      </c>
      <c r="F667" s="91" t="s">
        <v>3261</v>
      </c>
      <c r="G667" s="91" t="s">
        <v>173</v>
      </c>
      <c r="H667" s="91" t="s">
        <v>1303</v>
      </c>
      <c r="I667" s="92">
        <v>165</v>
      </c>
      <c r="J667" s="91" t="s">
        <v>55</v>
      </c>
      <c r="K667" s="91" t="s">
        <v>142</v>
      </c>
      <c r="L667" s="91" t="s">
        <v>4617</v>
      </c>
      <c r="M667" s="91" t="s">
        <v>5771</v>
      </c>
      <c r="N667" s="92">
        <v>25000</v>
      </c>
      <c r="O667" s="93"/>
      <c r="P667" s="92">
        <v>760</v>
      </c>
      <c r="Q667" s="92">
        <v>717.5</v>
      </c>
      <c r="R667" s="92">
        <v>4339.7299999999996</v>
      </c>
      <c r="S667" s="92">
        <v>20660.27</v>
      </c>
      <c r="T667" s="91" t="s">
        <v>5772</v>
      </c>
      <c r="U667" s="91" t="s">
        <v>4618</v>
      </c>
      <c r="V667" s="93"/>
      <c r="X667" s="93"/>
      <c r="Y667" s="92">
        <v>1159.78</v>
      </c>
      <c r="Z667" s="93"/>
      <c r="AA667" s="92">
        <v>100</v>
      </c>
      <c r="AB667" s="92">
        <v>25</v>
      </c>
      <c r="AD667" s="93"/>
      <c r="AF667" s="105">
        <v>1577.45</v>
      </c>
    </row>
    <row r="668" spans="1:32">
      <c r="A668" s="91" t="s">
        <v>2476</v>
      </c>
      <c r="B668" s="91" t="s">
        <v>11</v>
      </c>
      <c r="C668" s="91" t="s">
        <v>2510</v>
      </c>
      <c r="D668" s="91" t="s">
        <v>4274</v>
      </c>
      <c r="E668" s="91" t="s">
        <v>3252</v>
      </c>
      <c r="F668" s="91" t="s">
        <v>3273</v>
      </c>
      <c r="G668" s="91" t="s">
        <v>85</v>
      </c>
      <c r="H668" s="91" t="s">
        <v>1304</v>
      </c>
      <c r="I668" s="92">
        <v>1021</v>
      </c>
      <c r="J668" s="91" t="s">
        <v>86</v>
      </c>
      <c r="K668" s="91" t="s">
        <v>73</v>
      </c>
      <c r="L668" s="91" t="s">
        <v>4619</v>
      </c>
      <c r="M668" s="91" t="s">
        <v>5771</v>
      </c>
      <c r="N668" s="92">
        <v>26250</v>
      </c>
      <c r="O668" s="93"/>
      <c r="P668" s="92">
        <v>798</v>
      </c>
      <c r="Q668" s="92">
        <v>753.38</v>
      </c>
      <c r="R668" s="92">
        <v>21984.54</v>
      </c>
      <c r="S668" s="92">
        <v>4265.46</v>
      </c>
      <c r="T668" s="91" t="s">
        <v>5772</v>
      </c>
      <c r="U668" s="91" t="s">
        <v>4620</v>
      </c>
      <c r="V668" s="93"/>
      <c r="X668" s="93"/>
      <c r="Y668" s="92">
        <v>15575.81</v>
      </c>
      <c r="Z668" s="93"/>
      <c r="AA668" s="92">
        <v>100</v>
      </c>
      <c r="AB668" s="92">
        <v>25</v>
      </c>
      <c r="AD668" s="93"/>
      <c r="AF668" s="105">
        <v>4732.3500000000004</v>
      </c>
    </row>
    <row r="669" spans="1:32">
      <c r="A669" s="91" t="s">
        <v>2476</v>
      </c>
      <c r="B669" s="91" t="s">
        <v>11</v>
      </c>
      <c r="C669" s="91" t="s">
        <v>2510</v>
      </c>
      <c r="D669" s="91" t="s">
        <v>4274</v>
      </c>
      <c r="E669" s="91" t="s">
        <v>3252</v>
      </c>
      <c r="F669" s="91" t="s">
        <v>3266</v>
      </c>
      <c r="G669" s="91" t="s">
        <v>4621</v>
      </c>
      <c r="H669" s="91" t="s">
        <v>4622</v>
      </c>
      <c r="I669" s="92">
        <v>615</v>
      </c>
      <c r="J669" s="91" t="s">
        <v>60</v>
      </c>
      <c r="K669" s="91" t="s">
        <v>18</v>
      </c>
      <c r="L669" s="91" t="s">
        <v>4623</v>
      </c>
      <c r="M669" s="91" t="s">
        <v>5771</v>
      </c>
      <c r="N669" s="92">
        <v>25000</v>
      </c>
      <c r="O669" s="93"/>
      <c r="P669" s="92">
        <v>760</v>
      </c>
      <c r="Q669" s="92">
        <v>717.5</v>
      </c>
      <c r="R669" s="92">
        <v>1502.5</v>
      </c>
      <c r="S669" s="92">
        <v>23497.5</v>
      </c>
      <c r="T669" s="91" t="s">
        <v>5772</v>
      </c>
      <c r="U669" s="91" t="s">
        <v>4624</v>
      </c>
      <c r="V669" s="93"/>
      <c r="X669" s="93"/>
      <c r="Y669" s="93"/>
      <c r="Z669" s="93"/>
      <c r="AA669" s="93"/>
      <c r="AB669" s="92">
        <v>25</v>
      </c>
      <c r="AD669" s="93"/>
      <c r="AF669" s="93"/>
    </row>
    <row r="670" spans="1:32">
      <c r="A670" s="91" t="s">
        <v>2476</v>
      </c>
      <c r="B670" s="91" t="s">
        <v>11</v>
      </c>
      <c r="C670" s="91" t="s">
        <v>2510</v>
      </c>
      <c r="D670" s="91" t="s">
        <v>4274</v>
      </c>
      <c r="E670" s="91" t="s">
        <v>3252</v>
      </c>
      <c r="F670" s="91" t="s">
        <v>3266</v>
      </c>
      <c r="G670" s="91" t="s">
        <v>983</v>
      </c>
      <c r="H670" s="91" t="s">
        <v>2158</v>
      </c>
      <c r="I670" s="92">
        <v>271</v>
      </c>
      <c r="J670" s="91" t="s">
        <v>982</v>
      </c>
      <c r="K670" s="91" t="s">
        <v>591</v>
      </c>
      <c r="L670" s="91" t="s">
        <v>4625</v>
      </c>
      <c r="M670" s="91" t="s">
        <v>5771</v>
      </c>
      <c r="N670" s="92">
        <v>100000</v>
      </c>
      <c r="O670" s="92">
        <v>12105.37</v>
      </c>
      <c r="P670" s="92">
        <v>3040</v>
      </c>
      <c r="Q670" s="92">
        <v>2870</v>
      </c>
      <c r="R670" s="92">
        <v>18040.37</v>
      </c>
      <c r="S670" s="92">
        <v>81959.63</v>
      </c>
      <c r="T670" s="91" t="s">
        <v>5772</v>
      </c>
      <c r="U670" s="91" t="s">
        <v>4626</v>
      </c>
      <c r="V670" s="93"/>
      <c r="X670" s="93"/>
      <c r="Y670" s="93"/>
      <c r="Z670" s="93"/>
      <c r="AA670" s="93"/>
      <c r="AB670" s="92">
        <v>25</v>
      </c>
      <c r="AD670" s="93"/>
      <c r="AF670" s="93"/>
    </row>
    <row r="671" spans="1:32">
      <c r="A671" s="91" t="s">
        <v>2476</v>
      </c>
      <c r="B671" s="91" t="s">
        <v>11</v>
      </c>
      <c r="C671" s="91" t="s">
        <v>2510</v>
      </c>
      <c r="D671" s="91" t="s">
        <v>4274</v>
      </c>
      <c r="E671" s="91" t="s">
        <v>3252</v>
      </c>
      <c r="F671" s="91" t="s">
        <v>3273</v>
      </c>
      <c r="G671" s="91" t="s">
        <v>734</v>
      </c>
      <c r="H671" s="91" t="s">
        <v>1306</v>
      </c>
      <c r="I671" s="92">
        <v>8927</v>
      </c>
      <c r="J671" s="91" t="s">
        <v>735</v>
      </c>
      <c r="K671" s="91" t="s">
        <v>686</v>
      </c>
      <c r="L671" s="91" t="s">
        <v>4629</v>
      </c>
      <c r="M671" s="91" t="s">
        <v>5771</v>
      </c>
      <c r="N671" s="92">
        <v>31500</v>
      </c>
      <c r="O671" s="93"/>
      <c r="P671" s="92">
        <v>957.6</v>
      </c>
      <c r="Q671" s="92">
        <v>904.05</v>
      </c>
      <c r="R671" s="92">
        <v>13510.65</v>
      </c>
      <c r="S671" s="92">
        <v>17989.349999999999</v>
      </c>
      <c r="T671" s="91" t="s">
        <v>5772</v>
      </c>
      <c r="U671" s="91" t="s">
        <v>4630</v>
      </c>
      <c r="V671" s="93"/>
      <c r="X671" s="92">
        <v>600</v>
      </c>
      <c r="Y671" s="92">
        <v>10924</v>
      </c>
      <c r="Z671" s="93"/>
      <c r="AA671" s="92">
        <v>100</v>
      </c>
      <c r="AB671" s="92">
        <v>25</v>
      </c>
      <c r="AD671" s="93"/>
      <c r="AF671" s="93"/>
    </row>
    <row r="672" spans="1:32">
      <c r="A672" s="91" t="s">
        <v>2476</v>
      </c>
      <c r="B672" s="91" t="s">
        <v>11</v>
      </c>
      <c r="C672" s="91" t="s">
        <v>2510</v>
      </c>
      <c r="D672" s="91" t="s">
        <v>4274</v>
      </c>
      <c r="E672" s="91" t="s">
        <v>3252</v>
      </c>
      <c r="F672" s="91" t="s">
        <v>3261</v>
      </c>
      <c r="G672" s="91" t="s">
        <v>87</v>
      </c>
      <c r="H672" s="91" t="s">
        <v>1307</v>
      </c>
      <c r="I672" s="92">
        <v>105</v>
      </c>
      <c r="J672" s="91" t="s">
        <v>88</v>
      </c>
      <c r="K672" s="91" t="s">
        <v>73</v>
      </c>
      <c r="L672" s="91" t="s">
        <v>4631</v>
      </c>
      <c r="M672" s="91" t="s">
        <v>5771</v>
      </c>
      <c r="N672" s="92">
        <v>26250</v>
      </c>
      <c r="O672" s="93"/>
      <c r="P672" s="92">
        <v>798</v>
      </c>
      <c r="Q672" s="92">
        <v>753.38</v>
      </c>
      <c r="R672" s="92">
        <v>4334.88</v>
      </c>
      <c r="S672" s="92">
        <v>21915.119999999999</v>
      </c>
      <c r="T672" s="91" t="s">
        <v>5772</v>
      </c>
      <c r="U672" s="91" t="s">
        <v>4632</v>
      </c>
      <c r="V672" s="93"/>
      <c r="X672" s="92">
        <v>300</v>
      </c>
      <c r="Y672" s="92">
        <v>2408.5</v>
      </c>
      <c r="Z672" s="93"/>
      <c r="AA672" s="92">
        <v>50</v>
      </c>
      <c r="AB672" s="92">
        <v>25</v>
      </c>
      <c r="AD672" s="93"/>
      <c r="AF672" s="93"/>
    </row>
    <row r="673" spans="1:32">
      <c r="A673" s="91" t="s">
        <v>2476</v>
      </c>
      <c r="B673" s="91" t="s">
        <v>11</v>
      </c>
      <c r="C673" s="91" t="s">
        <v>2510</v>
      </c>
      <c r="D673" s="91" t="s">
        <v>4274</v>
      </c>
      <c r="E673" s="91" t="s">
        <v>3252</v>
      </c>
      <c r="F673" s="91" t="s">
        <v>3288</v>
      </c>
      <c r="G673" s="91" t="s">
        <v>57</v>
      </c>
      <c r="H673" s="91" t="s">
        <v>2159</v>
      </c>
      <c r="I673" s="92">
        <v>9</v>
      </c>
      <c r="J673" s="91" t="s">
        <v>8</v>
      </c>
      <c r="K673" s="91" t="s">
        <v>18</v>
      </c>
      <c r="L673" s="91" t="s">
        <v>4633</v>
      </c>
      <c r="M673" s="91" t="s">
        <v>5771</v>
      </c>
      <c r="N673" s="92">
        <v>11000</v>
      </c>
      <c r="O673" s="93"/>
      <c r="P673" s="92">
        <v>334.4</v>
      </c>
      <c r="Q673" s="92">
        <v>315.7</v>
      </c>
      <c r="R673" s="92">
        <v>725.1</v>
      </c>
      <c r="S673" s="92">
        <v>10274.9</v>
      </c>
      <c r="T673" s="91" t="s">
        <v>5772</v>
      </c>
      <c r="U673" s="91" t="s">
        <v>4634</v>
      </c>
      <c r="V673" s="93"/>
      <c r="X673" s="93"/>
      <c r="Y673" s="93"/>
      <c r="Z673" s="93"/>
      <c r="AA673" s="92">
        <v>50</v>
      </c>
      <c r="AB673" s="92">
        <v>25</v>
      </c>
      <c r="AD673" s="93"/>
      <c r="AF673" s="93"/>
    </row>
    <row r="674" spans="1:32">
      <c r="A674" s="91" t="s">
        <v>2476</v>
      </c>
      <c r="B674" s="91" t="s">
        <v>11</v>
      </c>
      <c r="C674" s="91" t="s">
        <v>2510</v>
      </c>
      <c r="D674" s="91" t="s">
        <v>4274</v>
      </c>
      <c r="E674" s="91" t="s">
        <v>3252</v>
      </c>
      <c r="F674" s="91" t="s">
        <v>3288</v>
      </c>
      <c r="G674" s="91" t="s">
        <v>736</v>
      </c>
      <c r="H674" s="91" t="s">
        <v>1308</v>
      </c>
      <c r="I674" s="92">
        <v>615</v>
      </c>
      <c r="J674" s="91" t="s">
        <v>60</v>
      </c>
      <c r="K674" s="91" t="s">
        <v>686</v>
      </c>
      <c r="L674" s="91" t="s">
        <v>4635</v>
      </c>
      <c r="M674" s="91" t="s">
        <v>5771</v>
      </c>
      <c r="N674" s="92">
        <v>22000</v>
      </c>
      <c r="O674" s="93"/>
      <c r="P674" s="92">
        <v>668.8</v>
      </c>
      <c r="Q674" s="92">
        <v>631.4</v>
      </c>
      <c r="R674" s="92">
        <v>6456.95</v>
      </c>
      <c r="S674" s="92">
        <v>15543.05</v>
      </c>
      <c r="T674" s="91" t="s">
        <v>5772</v>
      </c>
      <c r="U674" s="91" t="s">
        <v>4636</v>
      </c>
      <c r="V674" s="93"/>
      <c r="X674" s="92">
        <v>300</v>
      </c>
      <c r="Y674" s="92">
        <v>4781.75</v>
      </c>
      <c r="Z674" s="93"/>
      <c r="AA674" s="92">
        <v>50</v>
      </c>
      <c r="AB674" s="92">
        <v>25</v>
      </c>
      <c r="AD674" s="93"/>
      <c r="AF674" s="93"/>
    </row>
    <row r="675" spans="1:32">
      <c r="A675" s="91" t="s">
        <v>2476</v>
      </c>
      <c r="B675" s="91" t="s">
        <v>11</v>
      </c>
      <c r="C675" s="91" t="s">
        <v>2510</v>
      </c>
      <c r="D675" s="91" t="s">
        <v>4274</v>
      </c>
      <c r="E675" s="91" t="s">
        <v>3252</v>
      </c>
      <c r="F675" s="91" t="s">
        <v>3261</v>
      </c>
      <c r="G675" s="91" t="s">
        <v>58</v>
      </c>
      <c r="H675" s="91" t="s">
        <v>1309</v>
      </c>
      <c r="I675" s="92">
        <v>72</v>
      </c>
      <c r="J675" s="91" t="s">
        <v>59</v>
      </c>
      <c r="K675" s="91" t="s">
        <v>18</v>
      </c>
      <c r="L675" s="91" t="s">
        <v>4637</v>
      </c>
      <c r="M675" s="91" t="s">
        <v>5771</v>
      </c>
      <c r="N675" s="92">
        <v>16500</v>
      </c>
      <c r="O675" s="93"/>
      <c r="P675" s="92">
        <v>501.6</v>
      </c>
      <c r="Q675" s="92">
        <v>473.55</v>
      </c>
      <c r="R675" s="92">
        <v>2627.6</v>
      </c>
      <c r="S675" s="92">
        <v>13872.4</v>
      </c>
      <c r="T675" s="91" t="s">
        <v>5772</v>
      </c>
      <c r="U675" s="91" t="s">
        <v>4638</v>
      </c>
      <c r="V675" s="93"/>
      <c r="X675" s="93"/>
      <c r="Y675" s="93"/>
      <c r="Z675" s="93"/>
      <c r="AA675" s="92">
        <v>50</v>
      </c>
      <c r="AB675" s="92">
        <v>25</v>
      </c>
      <c r="AD675" s="93"/>
      <c r="AF675" s="105">
        <v>1577.45</v>
      </c>
    </row>
    <row r="676" spans="1:32">
      <c r="A676" s="91" t="s">
        <v>2476</v>
      </c>
      <c r="B676" s="91" t="s">
        <v>11</v>
      </c>
      <c r="C676" s="91" t="s">
        <v>2510</v>
      </c>
      <c r="D676" s="91" t="s">
        <v>4274</v>
      </c>
      <c r="E676" s="91" t="s">
        <v>3252</v>
      </c>
      <c r="F676" s="91" t="s">
        <v>3288</v>
      </c>
      <c r="G676" s="91" t="s">
        <v>737</v>
      </c>
      <c r="H676" s="91" t="s">
        <v>2161</v>
      </c>
      <c r="I676" s="92">
        <v>615</v>
      </c>
      <c r="J676" s="91" t="s">
        <v>60</v>
      </c>
      <c r="K676" s="91" t="s">
        <v>686</v>
      </c>
      <c r="L676" s="91" t="s">
        <v>4639</v>
      </c>
      <c r="M676" s="91" t="s">
        <v>5771</v>
      </c>
      <c r="N676" s="92">
        <v>22000</v>
      </c>
      <c r="O676" s="93"/>
      <c r="P676" s="92">
        <v>668.8</v>
      </c>
      <c r="Q676" s="92">
        <v>631.4</v>
      </c>
      <c r="R676" s="92">
        <v>2225.1999999999998</v>
      </c>
      <c r="S676" s="92">
        <v>19774.8</v>
      </c>
      <c r="T676" s="91" t="s">
        <v>5772</v>
      </c>
      <c r="U676" s="91" t="s">
        <v>4640</v>
      </c>
      <c r="V676" s="93"/>
      <c r="X676" s="92">
        <v>900</v>
      </c>
      <c r="Y676" s="93"/>
      <c r="Z676" s="93"/>
      <c r="AA676" s="93"/>
      <c r="AB676" s="92">
        <v>25</v>
      </c>
      <c r="AD676" s="93"/>
      <c r="AF676" s="93"/>
    </row>
    <row r="677" spans="1:32">
      <c r="A677" s="91" t="s">
        <v>2476</v>
      </c>
      <c r="B677" s="91" t="s">
        <v>11</v>
      </c>
      <c r="C677" s="91" t="s">
        <v>2510</v>
      </c>
      <c r="D677" s="91" t="s">
        <v>4274</v>
      </c>
      <c r="E677" s="91" t="s">
        <v>3252</v>
      </c>
      <c r="F677" s="91" t="s">
        <v>3273</v>
      </c>
      <c r="G677" s="91" t="s">
        <v>4641</v>
      </c>
      <c r="H677" s="91" t="s">
        <v>2162</v>
      </c>
      <c r="I677" s="92">
        <v>88</v>
      </c>
      <c r="J677" s="91" t="s">
        <v>291</v>
      </c>
      <c r="K677" s="91" t="s">
        <v>324</v>
      </c>
      <c r="L677" s="91" t="s">
        <v>4642</v>
      </c>
      <c r="M677" s="91" t="s">
        <v>5771</v>
      </c>
      <c r="N677" s="92">
        <v>115000</v>
      </c>
      <c r="O677" s="92">
        <v>14845.02</v>
      </c>
      <c r="P677" s="92">
        <v>3496</v>
      </c>
      <c r="Q677" s="92">
        <v>3300.5</v>
      </c>
      <c r="R677" s="92">
        <v>24821.42</v>
      </c>
      <c r="S677" s="92">
        <v>90178.58</v>
      </c>
      <c r="T677" s="91" t="s">
        <v>5772</v>
      </c>
      <c r="U677" s="91" t="s">
        <v>4643</v>
      </c>
      <c r="V677" s="93"/>
      <c r="X677" s="93"/>
      <c r="Y677" s="93"/>
      <c r="Z677" s="93"/>
      <c r="AA677" s="93"/>
      <c r="AB677" s="92">
        <v>25</v>
      </c>
      <c r="AD677" s="93"/>
      <c r="AF677" s="105">
        <v>3154.9</v>
      </c>
    </row>
    <row r="678" spans="1:32">
      <c r="A678" s="91" t="s">
        <v>2476</v>
      </c>
      <c r="B678" s="91" t="s">
        <v>11</v>
      </c>
      <c r="C678" s="91" t="s">
        <v>2510</v>
      </c>
      <c r="D678" s="91" t="s">
        <v>4274</v>
      </c>
      <c r="E678" s="91" t="s">
        <v>3252</v>
      </c>
      <c r="F678" s="91" t="s">
        <v>3288</v>
      </c>
      <c r="G678" s="91" t="s">
        <v>738</v>
      </c>
      <c r="H678" s="91" t="s">
        <v>1310</v>
      </c>
      <c r="I678" s="92">
        <v>88</v>
      </c>
      <c r="J678" s="91" t="s">
        <v>739</v>
      </c>
      <c r="K678" s="91" t="s">
        <v>686</v>
      </c>
      <c r="L678" s="91" t="s">
        <v>4644</v>
      </c>
      <c r="M678" s="91" t="s">
        <v>5771</v>
      </c>
      <c r="N678" s="92">
        <v>55000</v>
      </c>
      <c r="O678" s="93"/>
      <c r="P678" s="92">
        <v>1672</v>
      </c>
      <c r="Q678" s="92">
        <v>1578.5</v>
      </c>
      <c r="R678" s="92">
        <v>14696.77</v>
      </c>
      <c r="S678" s="92">
        <v>40303.230000000003</v>
      </c>
      <c r="T678" s="91" t="s">
        <v>5772</v>
      </c>
      <c r="U678" s="91" t="s">
        <v>4645</v>
      </c>
      <c r="V678" s="92">
        <v>37.950000000000003</v>
      </c>
      <c r="X678" s="92">
        <v>300</v>
      </c>
      <c r="Y678" s="92">
        <v>11033.32</v>
      </c>
      <c r="Z678" s="93"/>
      <c r="AA678" s="92">
        <v>50</v>
      </c>
      <c r="AB678" s="92">
        <v>25</v>
      </c>
      <c r="AD678" s="93"/>
      <c r="AF678" s="93"/>
    </row>
    <row r="679" spans="1:32">
      <c r="A679" s="91" t="s">
        <v>2476</v>
      </c>
      <c r="B679" s="91" t="s">
        <v>11</v>
      </c>
      <c r="C679" s="91" t="s">
        <v>2510</v>
      </c>
      <c r="D679" s="91" t="s">
        <v>4274</v>
      </c>
      <c r="E679" s="91" t="s">
        <v>3252</v>
      </c>
      <c r="F679" s="91" t="s">
        <v>3276</v>
      </c>
      <c r="G679" s="91" t="s">
        <v>574</v>
      </c>
      <c r="H679" s="91" t="s">
        <v>1311</v>
      </c>
      <c r="I679" s="92">
        <v>9</v>
      </c>
      <c r="J679" s="91" t="s">
        <v>8</v>
      </c>
      <c r="K679" s="91" t="s">
        <v>142</v>
      </c>
      <c r="L679" s="91" t="s">
        <v>4646</v>
      </c>
      <c r="M679" s="91" t="s">
        <v>5771</v>
      </c>
      <c r="N679" s="92">
        <v>20000</v>
      </c>
      <c r="O679" s="93"/>
      <c r="P679" s="92">
        <v>608</v>
      </c>
      <c r="Q679" s="92">
        <v>574</v>
      </c>
      <c r="R679" s="92">
        <v>13065.27</v>
      </c>
      <c r="S679" s="92">
        <v>6934.73</v>
      </c>
      <c r="T679" s="91" t="s">
        <v>5772</v>
      </c>
      <c r="U679" s="91" t="s">
        <v>4647</v>
      </c>
      <c r="V679" s="93"/>
      <c r="X679" s="92">
        <v>600</v>
      </c>
      <c r="Y679" s="92">
        <v>11158.27</v>
      </c>
      <c r="Z679" s="93"/>
      <c r="AA679" s="92">
        <v>100</v>
      </c>
      <c r="AB679" s="92">
        <v>25</v>
      </c>
      <c r="AD679" s="93"/>
      <c r="AF679" s="93"/>
    </row>
    <row r="680" spans="1:32">
      <c r="A680" s="91" t="s">
        <v>2476</v>
      </c>
      <c r="B680" s="91" t="s">
        <v>11</v>
      </c>
      <c r="C680" s="91" t="s">
        <v>2510</v>
      </c>
      <c r="D680" s="91" t="s">
        <v>4274</v>
      </c>
      <c r="E680" s="91" t="s">
        <v>3252</v>
      </c>
      <c r="F680" s="91" t="s">
        <v>3315</v>
      </c>
      <c r="G680" s="91" t="s">
        <v>89</v>
      </c>
      <c r="H680" s="91" t="s">
        <v>1312</v>
      </c>
      <c r="I680" s="92">
        <v>660</v>
      </c>
      <c r="J680" s="91" t="s">
        <v>90</v>
      </c>
      <c r="K680" s="91" t="s">
        <v>73</v>
      </c>
      <c r="L680" s="91" t="s">
        <v>4648</v>
      </c>
      <c r="M680" s="91" t="s">
        <v>5771</v>
      </c>
      <c r="N680" s="92">
        <v>22000</v>
      </c>
      <c r="O680" s="93"/>
      <c r="P680" s="92">
        <v>668.8</v>
      </c>
      <c r="Q680" s="92">
        <v>631.4</v>
      </c>
      <c r="R680" s="92">
        <v>1675.2</v>
      </c>
      <c r="S680" s="92">
        <v>20324.8</v>
      </c>
      <c r="T680" s="91" t="s">
        <v>5772</v>
      </c>
      <c r="U680" s="91" t="s">
        <v>4649</v>
      </c>
      <c r="V680" s="93"/>
      <c r="X680" s="92">
        <v>300</v>
      </c>
      <c r="Y680" s="93"/>
      <c r="Z680" s="93"/>
      <c r="AA680" s="92">
        <v>50</v>
      </c>
      <c r="AB680" s="92">
        <v>25</v>
      </c>
      <c r="AD680" s="93"/>
      <c r="AF680" s="93"/>
    </row>
    <row r="681" spans="1:32">
      <c r="A681" s="91" t="s">
        <v>2476</v>
      </c>
      <c r="B681" s="91" t="s">
        <v>11</v>
      </c>
      <c r="C681" s="91" t="s">
        <v>2510</v>
      </c>
      <c r="D681" s="91" t="s">
        <v>4274</v>
      </c>
      <c r="E681" s="91" t="s">
        <v>3252</v>
      </c>
      <c r="F681" s="91" t="s">
        <v>3266</v>
      </c>
      <c r="G681" s="91" t="s">
        <v>3196</v>
      </c>
      <c r="H681" s="91" t="s">
        <v>3197</v>
      </c>
      <c r="I681" s="92">
        <v>6</v>
      </c>
      <c r="J681" s="91" t="s">
        <v>588</v>
      </c>
      <c r="K681" s="91" t="s">
        <v>591</v>
      </c>
      <c r="L681" s="91" t="s">
        <v>4650</v>
      </c>
      <c r="M681" s="91" t="s">
        <v>5771</v>
      </c>
      <c r="N681" s="92">
        <v>24000</v>
      </c>
      <c r="O681" s="93"/>
      <c r="P681" s="92">
        <v>729.6</v>
      </c>
      <c r="Q681" s="92">
        <v>688.8</v>
      </c>
      <c r="R681" s="92">
        <v>1443.4</v>
      </c>
      <c r="S681" s="92">
        <v>22556.6</v>
      </c>
      <c r="T681" s="91" t="s">
        <v>5772</v>
      </c>
      <c r="U681" s="91" t="s">
        <v>4651</v>
      </c>
      <c r="V681" s="93"/>
      <c r="X681" s="93"/>
      <c r="Y681" s="93"/>
      <c r="Z681" s="93"/>
      <c r="AA681" s="93"/>
      <c r="AB681" s="92">
        <v>25</v>
      </c>
      <c r="AD681" s="93"/>
      <c r="AF681" s="93"/>
    </row>
    <row r="682" spans="1:32">
      <c r="A682" s="91" t="s">
        <v>2476</v>
      </c>
      <c r="B682" s="91" t="s">
        <v>11</v>
      </c>
      <c r="C682" s="91" t="s">
        <v>2510</v>
      </c>
      <c r="D682" s="91" t="s">
        <v>4274</v>
      </c>
      <c r="E682" s="91" t="s">
        <v>3252</v>
      </c>
      <c r="F682" s="91" t="s">
        <v>3273</v>
      </c>
      <c r="G682" s="91" t="s">
        <v>740</v>
      </c>
      <c r="H682" s="91" t="s">
        <v>1313</v>
      </c>
      <c r="I682" s="92">
        <v>901</v>
      </c>
      <c r="J682" s="91" t="s">
        <v>10</v>
      </c>
      <c r="K682" s="91" t="s">
        <v>686</v>
      </c>
      <c r="L682" s="91" t="s">
        <v>4652</v>
      </c>
      <c r="M682" s="91" t="s">
        <v>5771</v>
      </c>
      <c r="N682" s="92">
        <v>35000</v>
      </c>
      <c r="O682" s="93"/>
      <c r="P682" s="92">
        <v>1064</v>
      </c>
      <c r="Q682" s="92">
        <v>1004.5</v>
      </c>
      <c r="R682" s="92">
        <v>5235.5</v>
      </c>
      <c r="S682" s="92">
        <v>29764.5</v>
      </c>
      <c r="T682" s="91" t="s">
        <v>5772</v>
      </c>
      <c r="U682" s="91" t="s">
        <v>4653</v>
      </c>
      <c r="V682" s="93"/>
      <c r="X682" s="93"/>
      <c r="Y682" s="92">
        <v>3142</v>
      </c>
      <c r="Z682" s="93"/>
      <c r="AA682" s="93"/>
      <c r="AB682" s="92">
        <v>25</v>
      </c>
      <c r="AD682" s="93"/>
      <c r="AF682" s="93"/>
    </row>
    <row r="683" spans="1:32">
      <c r="A683" s="91" t="s">
        <v>2476</v>
      </c>
      <c r="B683" s="91" t="s">
        <v>11</v>
      </c>
      <c r="C683" s="91" t="s">
        <v>2510</v>
      </c>
      <c r="D683" s="91" t="s">
        <v>4274</v>
      </c>
      <c r="E683" s="91" t="s">
        <v>3252</v>
      </c>
      <c r="F683" s="91" t="s">
        <v>3266</v>
      </c>
      <c r="G683" s="91" t="s">
        <v>5833</v>
      </c>
      <c r="H683" s="91" t="s">
        <v>5834</v>
      </c>
      <c r="I683" s="92">
        <v>138</v>
      </c>
      <c r="J683" s="91" t="s">
        <v>355</v>
      </c>
      <c r="K683" s="91" t="s">
        <v>293</v>
      </c>
      <c r="L683" s="91" t="s">
        <v>5835</v>
      </c>
      <c r="M683" s="91" t="s">
        <v>5771</v>
      </c>
      <c r="N683" s="92">
        <v>35000</v>
      </c>
      <c r="O683" s="93"/>
      <c r="P683" s="92">
        <v>1064</v>
      </c>
      <c r="Q683" s="92">
        <v>1004.5</v>
      </c>
      <c r="R683" s="92">
        <v>2093.5</v>
      </c>
      <c r="S683" s="92">
        <v>32906.5</v>
      </c>
      <c r="T683" s="91" t="s">
        <v>5772</v>
      </c>
      <c r="U683" s="91" t="s">
        <v>5836</v>
      </c>
      <c r="V683" s="93"/>
      <c r="X683" s="93"/>
      <c r="Y683" s="93"/>
      <c r="Z683" s="93"/>
      <c r="AA683" s="93"/>
      <c r="AB683" s="92">
        <v>25</v>
      </c>
      <c r="AD683" s="93"/>
      <c r="AF683" s="93"/>
    </row>
    <row r="684" spans="1:32">
      <c r="A684" s="91" t="s">
        <v>2476</v>
      </c>
      <c r="B684" s="91" t="s">
        <v>11</v>
      </c>
      <c r="C684" s="91" t="s">
        <v>2510</v>
      </c>
      <c r="D684" s="91" t="s">
        <v>4274</v>
      </c>
      <c r="E684" s="91" t="s">
        <v>3252</v>
      </c>
      <c r="F684" s="91" t="s">
        <v>3261</v>
      </c>
      <c r="G684" s="91" t="s">
        <v>616</v>
      </c>
      <c r="H684" s="91" t="s">
        <v>2163</v>
      </c>
      <c r="I684" s="92">
        <v>9</v>
      </c>
      <c r="J684" s="91" t="s">
        <v>8</v>
      </c>
      <c r="K684" s="91" t="s">
        <v>591</v>
      </c>
      <c r="L684" s="91" t="s">
        <v>4654</v>
      </c>
      <c r="M684" s="91" t="s">
        <v>5771</v>
      </c>
      <c r="N684" s="92">
        <v>15000</v>
      </c>
      <c r="O684" s="93"/>
      <c r="P684" s="92">
        <v>456</v>
      </c>
      <c r="Q684" s="92">
        <v>430.5</v>
      </c>
      <c r="R684" s="92">
        <v>1211.5</v>
      </c>
      <c r="S684" s="92">
        <v>13788.5</v>
      </c>
      <c r="T684" s="91" t="s">
        <v>5772</v>
      </c>
      <c r="U684" s="91" t="s">
        <v>4655</v>
      </c>
      <c r="V684" s="93"/>
      <c r="X684" s="92">
        <v>300</v>
      </c>
      <c r="Y684" s="93"/>
      <c r="Z684" s="93"/>
      <c r="AA684" s="93"/>
      <c r="AB684" s="92">
        <v>25</v>
      </c>
      <c r="AD684" s="93"/>
      <c r="AF684" s="93"/>
    </row>
    <row r="685" spans="1:32">
      <c r="A685" s="91" t="s">
        <v>2476</v>
      </c>
      <c r="B685" s="91" t="s">
        <v>11</v>
      </c>
      <c r="C685" s="91" t="s">
        <v>2510</v>
      </c>
      <c r="D685" s="91" t="s">
        <v>4274</v>
      </c>
      <c r="E685" s="91" t="s">
        <v>3252</v>
      </c>
      <c r="F685" s="91" t="s">
        <v>3266</v>
      </c>
      <c r="G685" s="91" t="s">
        <v>4656</v>
      </c>
      <c r="H685" s="91" t="s">
        <v>4657</v>
      </c>
      <c r="I685" s="92">
        <v>592</v>
      </c>
      <c r="J685" s="91" t="s">
        <v>395</v>
      </c>
      <c r="K685" s="91" t="s">
        <v>591</v>
      </c>
      <c r="L685" s="91" t="s">
        <v>4658</v>
      </c>
      <c r="M685" s="91" t="s">
        <v>5771</v>
      </c>
      <c r="N685" s="92">
        <v>20000</v>
      </c>
      <c r="O685" s="93"/>
      <c r="P685" s="92">
        <v>608</v>
      </c>
      <c r="Q685" s="92">
        <v>574</v>
      </c>
      <c r="R685" s="92">
        <v>1207</v>
      </c>
      <c r="S685" s="92">
        <v>18793</v>
      </c>
      <c r="T685" s="91" t="s">
        <v>5772</v>
      </c>
      <c r="U685" s="91" t="s">
        <v>4659</v>
      </c>
      <c r="V685" s="93"/>
      <c r="X685" s="93"/>
      <c r="Y685" s="93"/>
      <c r="Z685" s="93"/>
      <c r="AA685" s="93"/>
      <c r="AB685" s="92">
        <v>25</v>
      </c>
      <c r="AD685" s="93"/>
      <c r="AF685" s="93"/>
    </row>
    <row r="686" spans="1:32">
      <c r="A686" s="91" t="s">
        <v>2476</v>
      </c>
      <c r="B686" s="91" t="s">
        <v>11</v>
      </c>
      <c r="C686" s="91" t="s">
        <v>2510</v>
      </c>
      <c r="D686" s="91" t="s">
        <v>4274</v>
      </c>
      <c r="E686" s="91" t="s">
        <v>3252</v>
      </c>
      <c r="F686" s="91" t="s">
        <v>3266</v>
      </c>
      <c r="G686" s="91" t="s">
        <v>5837</v>
      </c>
      <c r="H686" s="91" t="s">
        <v>5838</v>
      </c>
      <c r="I686" s="92">
        <v>69</v>
      </c>
      <c r="J686" s="91" t="s">
        <v>288</v>
      </c>
      <c r="K686" s="91" t="s">
        <v>591</v>
      </c>
      <c r="L686" s="91" t="s">
        <v>5839</v>
      </c>
      <c r="M686" s="91" t="s">
        <v>5771</v>
      </c>
      <c r="N686" s="92">
        <v>25000</v>
      </c>
      <c r="O686" s="93"/>
      <c r="P686" s="92">
        <v>760</v>
      </c>
      <c r="Q686" s="92">
        <v>717.5</v>
      </c>
      <c r="R686" s="92">
        <v>1502.5</v>
      </c>
      <c r="S686" s="92">
        <v>23497.5</v>
      </c>
      <c r="T686" s="91" t="s">
        <v>5772</v>
      </c>
      <c r="U686" s="91" t="s">
        <v>5840</v>
      </c>
      <c r="V686" s="93"/>
      <c r="X686" s="93"/>
      <c r="Y686" s="93"/>
      <c r="Z686" s="93"/>
      <c r="AA686" s="93"/>
      <c r="AB686" s="92">
        <v>25</v>
      </c>
      <c r="AD686" s="93"/>
      <c r="AF686" s="93"/>
    </row>
    <row r="687" spans="1:32">
      <c r="A687" s="91" t="s">
        <v>2476</v>
      </c>
      <c r="B687" s="91" t="s">
        <v>11</v>
      </c>
      <c r="C687" s="91" t="s">
        <v>2510</v>
      </c>
      <c r="D687" s="91" t="s">
        <v>4274</v>
      </c>
      <c r="E687" s="91" t="s">
        <v>3252</v>
      </c>
      <c r="F687" s="91" t="s">
        <v>3279</v>
      </c>
      <c r="G687" s="91" t="s">
        <v>741</v>
      </c>
      <c r="H687" s="91" t="s">
        <v>1314</v>
      </c>
      <c r="I687" s="92">
        <v>25</v>
      </c>
      <c r="J687" s="91" t="s">
        <v>82</v>
      </c>
      <c r="K687" s="91" t="s">
        <v>686</v>
      </c>
      <c r="L687" s="91" t="s">
        <v>4660</v>
      </c>
      <c r="M687" s="91" t="s">
        <v>5771</v>
      </c>
      <c r="N687" s="92">
        <v>27300</v>
      </c>
      <c r="O687" s="93"/>
      <c r="P687" s="92">
        <v>829.92</v>
      </c>
      <c r="Q687" s="92">
        <v>783.51</v>
      </c>
      <c r="R687" s="92">
        <v>6111.88</v>
      </c>
      <c r="S687" s="92">
        <v>21188.12</v>
      </c>
      <c r="T687" s="91" t="s">
        <v>5772</v>
      </c>
      <c r="U687" s="91" t="s">
        <v>4661</v>
      </c>
      <c r="V687" s="93"/>
      <c r="X687" s="92">
        <v>300</v>
      </c>
      <c r="Y687" s="92">
        <v>2546</v>
      </c>
      <c r="Z687" s="93"/>
      <c r="AA687" s="92">
        <v>50</v>
      </c>
      <c r="AB687" s="92">
        <v>25</v>
      </c>
      <c r="AD687" s="93"/>
      <c r="AF687" s="105">
        <v>1577.45</v>
      </c>
    </row>
    <row r="688" spans="1:32">
      <c r="A688" s="91" t="s">
        <v>2476</v>
      </c>
      <c r="B688" s="91" t="s">
        <v>11</v>
      </c>
      <c r="C688" s="91" t="s">
        <v>2510</v>
      </c>
      <c r="D688" s="91" t="s">
        <v>4274</v>
      </c>
      <c r="E688" s="91" t="s">
        <v>3252</v>
      </c>
      <c r="F688" s="91" t="s">
        <v>3261</v>
      </c>
      <c r="G688" s="91" t="s">
        <v>742</v>
      </c>
      <c r="H688" s="91" t="s">
        <v>2164</v>
      </c>
      <c r="I688" s="92">
        <v>138</v>
      </c>
      <c r="J688" s="91" t="s">
        <v>36</v>
      </c>
      <c r="K688" s="91" t="s">
        <v>686</v>
      </c>
      <c r="L688" s="91" t="s">
        <v>4662</v>
      </c>
      <c r="M688" s="91" t="s">
        <v>5771</v>
      </c>
      <c r="N688" s="92">
        <v>40000</v>
      </c>
      <c r="O688" s="93"/>
      <c r="P688" s="92">
        <v>1216</v>
      </c>
      <c r="Q688" s="92">
        <v>1148</v>
      </c>
      <c r="R688" s="92">
        <v>2689</v>
      </c>
      <c r="S688" s="92">
        <v>37311</v>
      </c>
      <c r="T688" s="91" t="s">
        <v>5772</v>
      </c>
      <c r="U688" s="91" t="s">
        <v>4663</v>
      </c>
      <c r="V688" s="93"/>
      <c r="X688" s="92">
        <v>300</v>
      </c>
      <c r="Y688" s="93"/>
      <c r="Z688" s="93"/>
      <c r="AA688" s="93"/>
      <c r="AB688" s="92">
        <v>25</v>
      </c>
      <c r="AD688" s="93"/>
      <c r="AF688" s="93"/>
    </row>
    <row r="689" spans="1:32">
      <c r="A689" s="91" t="s">
        <v>2476</v>
      </c>
      <c r="B689" s="91" t="s">
        <v>11</v>
      </c>
      <c r="C689" s="91" t="s">
        <v>2510</v>
      </c>
      <c r="D689" s="91" t="s">
        <v>4274</v>
      </c>
      <c r="E689" s="91" t="s">
        <v>3252</v>
      </c>
      <c r="F689" s="91" t="s">
        <v>3261</v>
      </c>
      <c r="G689" s="91" t="s">
        <v>743</v>
      </c>
      <c r="H689" s="91" t="s">
        <v>1316</v>
      </c>
      <c r="I689" s="92">
        <v>44</v>
      </c>
      <c r="J689" s="91" t="s">
        <v>22</v>
      </c>
      <c r="K689" s="91" t="s">
        <v>686</v>
      </c>
      <c r="L689" s="91" t="s">
        <v>4664</v>
      </c>
      <c r="M689" s="91" t="s">
        <v>5771</v>
      </c>
      <c r="N689" s="92">
        <v>35000</v>
      </c>
      <c r="O689" s="93"/>
      <c r="P689" s="92">
        <v>1064</v>
      </c>
      <c r="Q689" s="92">
        <v>1004.5</v>
      </c>
      <c r="R689" s="92">
        <v>21098.95</v>
      </c>
      <c r="S689" s="92">
        <v>13901.05</v>
      </c>
      <c r="T689" s="91" t="s">
        <v>5772</v>
      </c>
      <c r="U689" s="91" t="s">
        <v>4665</v>
      </c>
      <c r="V689" s="93"/>
      <c r="X689" s="93"/>
      <c r="Y689" s="92">
        <v>18955.45</v>
      </c>
      <c r="Z689" s="93"/>
      <c r="AA689" s="92">
        <v>50</v>
      </c>
      <c r="AB689" s="92">
        <v>25</v>
      </c>
      <c r="AD689" s="93"/>
      <c r="AF689" s="93"/>
    </row>
    <row r="690" spans="1:32">
      <c r="A690" s="91" t="s">
        <v>2476</v>
      </c>
      <c r="B690" s="91" t="s">
        <v>11</v>
      </c>
      <c r="C690" s="91" t="s">
        <v>2510</v>
      </c>
      <c r="D690" s="91" t="s">
        <v>4274</v>
      </c>
      <c r="E690" s="91" t="s">
        <v>3252</v>
      </c>
      <c r="F690" s="91" t="s">
        <v>3261</v>
      </c>
      <c r="G690" s="91" t="s">
        <v>92</v>
      </c>
      <c r="H690" s="91" t="s">
        <v>1317</v>
      </c>
      <c r="I690" s="92">
        <v>1092</v>
      </c>
      <c r="J690" s="91" t="s">
        <v>93</v>
      </c>
      <c r="K690" s="91" t="s">
        <v>73</v>
      </c>
      <c r="L690" s="91" t="s">
        <v>4666</v>
      </c>
      <c r="M690" s="91" t="s">
        <v>5771</v>
      </c>
      <c r="N690" s="92">
        <v>16500</v>
      </c>
      <c r="O690" s="93"/>
      <c r="P690" s="92">
        <v>501.6</v>
      </c>
      <c r="Q690" s="92">
        <v>473.55</v>
      </c>
      <c r="R690" s="92">
        <v>3784.19</v>
      </c>
      <c r="S690" s="92">
        <v>12715.81</v>
      </c>
      <c r="T690" s="91" t="s">
        <v>5772</v>
      </c>
      <c r="U690" s="91" t="s">
        <v>4667</v>
      </c>
      <c r="V690" s="93"/>
      <c r="X690" s="92">
        <v>300</v>
      </c>
      <c r="Y690" s="92">
        <v>2434.04</v>
      </c>
      <c r="Z690" s="93"/>
      <c r="AA690" s="92">
        <v>50</v>
      </c>
      <c r="AB690" s="92">
        <v>25</v>
      </c>
      <c r="AD690" s="93"/>
      <c r="AF690" s="93"/>
    </row>
    <row r="691" spans="1:32">
      <c r="A691" s="91" t="s">
        <v>2476</v>
      </c>
      <c r="B691" s="91" t="s">
        <v>11</v>
      </c>
      <c r="C691" s="91" t="s">
        <v>2510</v>
      </c>
      <c r="D691" s="91" t="s">
        <v>4274</v>
      </c>
      <c r="E691" s="91" t="s">
        <v>3252</v>
      </c>
      <c r="F691" s="91" t="s">
        <v>3258</v>
      </c>
      <c r="G691" s="91" t="s">
        <v>744</v>
      </c>
      <c r="H691" s="91" t="s">
        <v>2165</v>
      </c>
      <c r="I691" s="92">
        <v>370</v>
      </c>
      <c r="J691" s="91" t="s">
        <v>446</v>
      </c>
      <c r="K691" s="91" t="s">
        <v>686</v>
      </c>
      <c r="L691" s="91" t="s">
        <v>4668</v>
      </c>
      <c r="M691" s="91" t="s">
        <v>5771</v>
      </c>
      <c r="N691" s="92">
        <v>75000</v>
      </c>
      <c r="O691" s="92">
        <v>5379.47</v>
      </c>
      <c r="P691" s="92">
        <v>2280</v>
      </c>
      <c r="Q691" s="92">
        <v>2152.5</v>
      </c>
      <c r="R691" s="92">
        <v>9836.9699999999993</v>
      </c>
      <c r="S691" s="92">
        <v>65163.03</v>
      </c>
      <c r="T691" s="91" t="s">
        <v>5772</v>
      </c>
      <c r="U691" s="91" t="s">
        <v>4669</v>
      </c>
      <c r="V691" s="93"/>
      <c r="X691" s="93"/>
      <c r="Y691" s="93"/>
      <c r="Z691" s="93"/>
      <c r="AA691" s="93"/>
      <c r="AB691" s="92">
        <v>25</v>
      </c>
      <c r="AD691" s="93"/>
      <c r="AF691" s="93"/>
    </row>
    <row r="692" spans="1:32">
      <c r="A692" s="91" t="s">
        <v>2476</v>
      </c>
      <c r="B692" s="91" t="s">
        <v>11</v>
      </c>
      <c r="C692" s="91" t="s">
        <v>2510</v>
      </c>
      <c r="D692" s="91" t="s">
        <v>4274</v>
      </c>
      <c r="E692" s="91" t="s">
        <v>3252</v>
      </c>
      <c r="F692" s="91" t="s">
        <v>3288</v>
      </c>
      <c r="G692" s="91" t="s">
        <v>61</v>
      </c>
      <c r="H692" s="91" t="s">
        <v>1318</v>
      </c>
      <c r="I692" s="92">
        <v>403</v>
      </c>
      <c r="J692" s="91" t="s">
        <v>34</v>
      </c>
      <c r="K692" s="91" t="s">
        <v>18</v>
      </c>
      <c r="L692" s="91" t="s">
        <v>4670</v>
      </c>
      <c r="M692" s="91" t="s">
        <v>5771</v>
      </c>
      <c r="N692" s="92">
        <v>16500</v>
      </c>
      <c r="O692" s="93"/>
      <c r="P692" s="92">
        <v>501.6</v>
      </c>
      <c r="Q692" s="92">
        <v>473.55</v>
      </c>
      <c r="R692" s="92">
        <v>1050.1500000000001</v>
      </c>
      <c r="S692" s="92">
        <v>15449.85</v>
      </c>
      <c r="T692" s="91" t="s">
        <v>5772</v>
      </c>
      <c r="U692" s="91" t="s">
        <v>4671</v>
      </c>
      <c r="V692" s="93"/>
      <c r="X692" s="93"/>
      <c r="Y692" s="93"/>
      <c r="Z692" s="93"/>
      <c r="AA692" s="92">
        <v>50</v>
      </c>
      <c r="AB692" s="92">
        <v>25</v>
      </c>
      <c r="AD692" s="93"/>
      <c r="AF692" s="93"/>
    </row>
    <row r="693" spans="1:32">
      <c r="A693" s="91" t="s">
        <v>2476</v>
      </c>
      <c r="B693" s="91" t="s">
        <v>11</v>
      </c>
      <c r="C693" s="91" t="s">
        <v>2510</v>
      </c>
      <c r="D693" s="91" t="s">
        <v>4274</v>
      </c>
      <c r="E693" s="91" t="s">
        <v>3252</v>
      </c>
      <c r="F693" s="91" t="s">
        <v>3261</v>
      </c>
      <c r="G693" s="91" t="s">
        <v>125</v>
      </c>
      <c r="H693" s="91" t="s">
        <v>1339</v>
      </c>
      <c r="I693" s="92">
        <v>599</v>
      </c>
      <c r="J693" s="91" t="s">
        <v>126</v>
      </c>
      <c r="K693" s="91" t="s">
        <v>106</v>
      </c>
      <c r="L693" s="91" t="s">
        <v>4672</v>
      </c>
      <c r="M693" s="91" t="s">
        <v>5771</v>
      </c>
      <c r="N693" s="92">
        <v>25000</v>
      </c>
      <c r="O693" s="93"/>
      <c r="P693" s="92">
        <v>760</v>
      </c>
      <c r="Q693" s="92">
        <v>717.5</v>
      </c>
      <c r="R693" s="92">
        <v>6510.12</v>
      </c>
      <c r="S693" s="92">
        <v>18489.88</v>
      </c>
      <c r="T693" s="91" t="s">
        <v>5772</v>
      </c>
      <c r="U693" s="91" t="s">
        <v>4673</v>
      </c>
      <c r="V693" s="93"/>
      <c r="X693" s="92">
        <v>300</v>
      </c>
      <c r="Y693" s="92">
        <v>4657.62</v>
      </c>
      <c r="Z693" s="93"/>
      <c r="AA693" s="92">
        <v>50</v>
      </c>
      <c r="AB693" s="92">
        <v>25</v>
      </c>
      <c r="AD693" s="93"/>
      <c r="AF693" s="93"/>
    </row>
    <row r="694" spans="1:32">
      <c r="A694" s="91" t="s">
        <v>2476</v>
      </c>
      <c r="B694" s="91" t="s">
        <v>11</v>
      </c>
      <c r="C694" s="91" t="s">
        <v>2510</v>
      </c>
      <c r="D694" s="91" t="s">
        <v>4274</v>
      </c>
      <c r="E694" s="91" t="s">
        <v>3252</v>
      </c>
      <c r="F694" s="91" t="s">
        <v>3288</v>
      </c>
      <c r="G694" s="91" t="s">
        <v>4674</v>
      </c>
      <c r="H694" s="91" t="s">
        <v>2166</v>
      </c>
      <c r="I694" s="92">
        <v>44</v>
      </c>
      <c r="J694" s="91" t="s">
        <v>22</v>
      </c>
      <c r="K694" s="91" t="s">
        <v>591</v>
      </c>
      <c r="L694" s="91" t="s">
        <v>4675</v>
      </c>
      <c r="M694" s="91" t="s">
        <v>5771</v>
      </c>
      <c r="N694" s="92">
        <v>25000</v>
      </c>
      <c r="O694" s="93"/>
      <c r="P694" s="92">
        <v>760</v>
      </c>
      <c r="Q694" s="92">
        <v>717.5</v>
      </c>
      <c r="R694" s="92">
        <v>3379.95</v>
      </c>
      <c r="S694" s="92">
        <v>21620.05</v>
      </c>
      <c r="T694" s="91" t="s">
        <v>5772</v>
      </c>
      <c r="U694" s="91" t="s">
        <v>4676</v>
      </c>
      <c r="V694" s="93"/>
      <c r="X694" s="92">
        <v>300</v>
      </c>
      <c r="Y694" s="93"/>
      <c r="Z694" s="93"/>
      <c r="AA694" s="93"/>
      <c r="AB694" s="92">
        <v>25</v>
      </c>
      <c r="AD694" s="93"/>
      <c r="AF694" s="105">
        <v>1577.45</v>
      </c>
    </row>
    <row r="695" spans="1:32">
      <c r="A695" s="91" t="s">
        <v>2476</v>
      </c>
      <c r="B695" s="91" t="s">
        <v>11</v>
      </c>
      <c r="C695" s="91" t="s">
        <v>2510</v>
      </c>
      <c r="D695" s="91" t="s">
        <v>4274</v>
      </c>
      <c r="E695" s="91" t="s">
        <v>3252</v>
      </c>
      <c r="F695" s="91" t="s">
        <v>3288</v>
      </c>
      <c r="G695" s="91" t="s">
        <v>745</v>
      </c>
      <c r="H695" s="91" t="s">
        <v>2167</v>
      </c>
      <c r="I695" s="92">
        <v>9</v>
      </c>
      <c r="J695" s="91" t="s">
        <v>8</v>
      </c>
      <c r="K695" s="91" t="s">
        <v>686</v>
      </c>
      <c r="L695" s="91" t="s">
        <v>4677</v>
      </c>
      <c r="M695" s="91" t="s">
        <v>5771</v>
      </c>
      <c r="N695" s="92">
        <v>22000</v>
      </c>
      <c r="O695" s="93"/>
      <c r="P695" s="92">
        <v>668.8</v>
      </c>
      <c r="Q695" s="92">
        <v>631.4</v>
      </c>
      <c r="R695" s="92">
        <v>2371.1999999999998</v>
      </c>
      <c r="S695" s="92">
        <v>19628.8</v>
      </c>
      <c r="T695" s="91" t="s">
        <v>5772</v>
      </c>
      <c r="U695" s="91" t="s">
        <v>4678</v>
      </c>
      <c r="V695" s="93"/>
      <c r="X695" s="93"/>
      <c r="Y695" s="92">
        <v>1046</v>
      </c>
      <c r="Z695" s="93"/>
      <c r="AA695" s="93"/>
      <c r="AB695" s="92">
        <v>25</v>
      </c>
      <c r="AD695" s="93"/>
      <c r="AF695" s="93"/>
    </row>
    <row r="696" spans="1:32">
      <c r="A696" s="91" t="s">
        <v>2476</v>
      </c>
      <c r="B696" s="91" t="s">
        <v>11</v>
      </c>
      <c r="C696" s="91" t="s">
        <v>2510</v>
      </c>
      <c r="D696" s="91" t="s">
        <v>4274</v>
      </c>
      <c r="E696" s="91" t="s">
        <v>3252</v>
      </c>
      <c r="F696" s="91" t="s">
        <v>3288</v>
      </c>
      <c r="G696" s="91" t="s">
        <v>746</v>
      </c>
      <c r="H696" s="91" t="s">
        <v>2168</v>
      </c>
      <c r="I696" s="92">
        <v>615</v>
      </c>
      <c r="J696" s="91" t="s">
        <v>60</v>
      </c>
      <c r="K696" s="91" t="s">
        <v>686</v>
      </c>
      <c r="L696" s="91" t="s">
        <v>4679</v>
      </c>
      <c r="M696" s="91" t="s">
        <v>5771</v>
      </c>
      <c r="N696" s="92">
        <v>22000</v>
      </c>
      <c r="O696" s="93"/>
      <c r="P696" s="92">
        <v>668.8</v>
      </c>
      <c r="Q696" s="92">
        <v>631.4</v>
      </c>
      <c r="R696" s="92">
        <v>4004.65</v>
      </c>
      <c r="S696" s="92">
        <v>17995.349999999999</v>
      </c>
      <c r="T696" s="91" t="s">
        <v>5772</v>
      </c>
      <c r="U696" s="91" t="s">
        <v>4680</v>
      </c>
      <c r="V696" s="93"/>
      <c r="X696" s="92">
        <v>300</v>
      </c>
      <c r="Y696" s="92">
        <v>752</v>
      </c>
      <c r="Z696" s="93"/>
      <c r="AA696" s="92">
        <v>50</v>
      </c>
      <c r="AB696" s="92">
        <v>25</v>
      </c>
      <c r="AD696" s="93"/>
      <c r="AF696" s="105">
        <v>1577.45</v>
      </c>
    </row>
    <row r="697" spans="1:32">
      <c r="A697" s="91" t="s">
        <v>2476</v>
      </c>
      <c r="B697" s="91" t="s">
        <v>11</v>
      </c>
      <c r="C697" s="91" t="s">
        <v>2510</v>
      </c>
      <c r="D697" s="91" t="s">
        <v>4274</v>
      </c>
      <c r="E697" s="91" t="s">
        <v>3252</v>
      </c>
      <c r="F697" s="91" t="s">
        <v>3258</v>
      </c>
      <c r="G697" s="91" t="s">
        <v>62</v>
      </c>
      <c r="H697" s="91" t="s">
        <v>2169</v>
      </c>
      <c r="I697" s="92">
        <v>410</v>
      </c>
      <c r="J697" s="91" t="s">
        <v>63</v>
      </c>
      <c r="K697" s="91" t="s">
        <v>18</v>
      </c>
      <c r="L697" s="91" t="s">
        <v>4681</v>
      </c>
      <c r="M697" s="91" t="s">
        <v>5771</v>
      </c>
      <c r="N697" s="92">
        <v>10000</v>
      </c>
      <c r="O697" s="93"/>
      <c r="P697" s="92">
        <v>304</v>
      </c>
      <c r="Q697" s="92">
        <v>287</v>
      </c>
      <c r="R697" s="92">
        <v>1166</v>
      </c>
      <c r="S697" s="92">
        <v>8834</v>
      </c>
      <c r="T697" s="91" t="s">
        <v>5772</v>
      </c>
      <c r="U697" s="91" t="s">
        <v>4682</v>
      </c>
      <c r="V697" s="93"/>
      <c r="X697" s="92">
        <v>500</v>
      </c>
      <c r="Y697" s="93"/>
      <c r="Z697" s="93"/>
      <c r="AA697" s="92">
        <v>50</v>
      </c>
      <c r="AB697" s="92">
        <v>25</v>
      </c>
      <c r="AD697" s="93"/>
      <c r="AF697" s="93"/>
    </row>
    <row r="698" spans="1:32">
      <c r="A698" s="91" t="s">
        <v>2476</v>
      </c>
      <c r="B698" s="91" t="s">
        <v>11</v>
      </c>
      <c r="C698" s="91" t="s">
        <v>2510</v>
      </c>
      <c r="D698" s="91" t="s">
        <v>4274</v>
      </c>
      <c r="E698" s="91" t="s">
        <v>3252</v>
      </c>
      <c r="F698" s="91" t="s">
        <v>3261</v>
      </c>
      <c r="G698" s="91" t="s">
        <v>618</v>
      </c>
      <c r="H698" s="91" t="s">
        <v>2170</v>
      </c>
      <c r="I698" s="92">
        <v>138</v>
      </c>
      <c r="J698" s="91" t="s">
        <v>36</v>
      </c>
      <c r="K698" s="91" t="s">
        <v>591</v>
      </c>
      <c r="L698" s="91" t="s">
        <v>4683</v>
      </c>
      <c r="M698" s="91" t="s">
        <v>5771</v>
      </c>
      <c r="N698" s="92">
        <v>25000</v>
      </c>
      <c r="O698" s="93"/>
      <c r="P698" s="92">
        <v>760</v>
      </c>
      <c r="Q698" s="92">
        <v>717.5</v>
      </c>
      <c r="R698" s="92">
        <v>1802.5</v>
      </c>
      <c r="S698" s="92">
        <v>23197.5</v>
      </c>
      <c r="T698" s="91" t="s">
        <v>5772</v>
      </c>
      <c r="U698" s="91" t="s">
        <v>4684</v>
      </c>
      <c r="V698" s="93"/>
      <c r="X698" s="92">
        <v>300</v>
      </c>
      <c r="Y698" s="93"/>
      <c r="Z698" s="93"/>
      <c r="AA698" s="93"/>
      <c r="AB698" s="92">
        <v>25</v>
      </c>
      <c r="AD698" s="93"/>
      <c r="AF698" s="93"/>
    </row>
    <row r="699" spans="1:32">
      <c r="A699" s="91" t="s">
        <v>2476</v>
      </c>
      <c r="B699" s="91" t="s">
        <v>11</v>
      </c>
      <c r="C699" s="91" t="s">
        <v>2510</v>
      </c>
      <c r="D699" s="91" t="s">
        <v>4274</v>
      </c>
      <c r="E699" s="91" t="s">
        <v>3252</v>
      </c>
      <c r="F699" s="91" t="s">
        <v>3261</v>
      </c>
      <c r="G699" s="91" t="s">
        <v>1049</v>
      </c>
      <c r="H699" s="91" t="s">
        <v>2171</v>
      </c>
      <c r="I699" s="92">
        <v>426</v>
      </c>
      <c r="J699" s="91" t="s">
        <v>110</v>
      </c>
      <c r="K699" s="91" t="s">
        <v>73</v>
      </c>
      <c r="L699" s="91" t="s">
        <v>4685</v>
      </c>
      <c r="M699" s="91" t="s">
        <v>5771</v>
      </c>
      <c r="N699" s="92">
        <v>20000</v>
      </c>
      <c r="O699" s="93"/>
      <c r="P699" s="92">
        <v>608</v>
      </c>
      <c r="Q699" s="92">
        <v>574</v>
      </c>
      <c r="R699" s="92">
        <v>1207</v>
      </c>
      <c r="S699" s="92">
        <v>18793</v>
      </c>
      <c r="T699" s="91" t="s">
        <v>5772</v>
      </c>
      <c r="U699" s="91" t="s">
        <v>4686</v>
      </c>
      <c r="V699" s="93"/>
      <c r="X699" s="93"/>
      <c r="Y699" s="93"/>
      <c r="Z699" s="93"/>
      <c r="AA699" s="93"/>
      <c r="AB699" s="92">
        <v>25</v>
      </c>
      <c r="AD699" s="93"/>
      <c r="AF699" s="93"/>
    </row>
    <row r="700" spans="1:32">
      <c r="A700" s="91" t="s">
        <v>2476</v>
      </c>
      <c r="B700" s="91" t="s">
        <v>11</v>
      </c>
      <c r="C700" s="91" t="s">
        <v>2510</v>
      </c>
      <c r="D700" s="91" t="s">
        <v>4274</v>
      </c>
      <c r="E700" s="91" t="s">
        <v>3252</v>
      </c>
      <c r="F700" s="91" t="s">
        <v>3288</v>
      </c>
      <c r="G700" s="91" t="s">
        <v>174</v>
      </c>
      <c r="H700" s="91" t="s">
        <v>1319</v>
      </c>
      <c r="I700" s="92">
        <v>901</v>
      </c>
      <c r="J700" s="91" t="s">
        <v>10</v>
      </c>
      <c r="K700" s="91" t="s">
        <v>142</v>
      </c>
      <c r="L700" s="91" t="s">
        <v>4687</v>
      </c>
      <c r="M700" s="91" t="s">
        <v>5771</v>
      </c>
      <c r="N700" s="92">
        <v>25000</v>
      </c>
      <c r="O700" s="93"/>
      <c r="P700" s="92">
        <v>760</v>
      </c>
      <c r="Q700" s="92">
        <v>717.5</v>
      </c>
      <c r="R700" s="92">
        <v>3984.81</v>
      </c>
      <c r="S700" s="92">
        <v>21015.19</v>
      </c>
      <c r="T700" s="91" t="s">
        <v>5772</v>
      </c>
      <c r="U700" s="91" t="s">
        <v>4688</v>
      </c>
      <c r="V700" s="93"/>
      <c r="X700" s="92">
        <v>300</v>
      </c>
      <c r="Y700" s="92">
        <v>2132.31</v>
      </c>
      <c r="Z700" s="93"/>
      <c r="AA700" s="92">
        <v>50</v>
      </c>
      <c r="AB700" s="92">
        <v>25</v>
      </c>
      <c r="AD700" s="93"/>
      <c r="AF700" s="93"/>
    </row>
    <row r="701" spans="1:32">
      <c r="A701" s="91" t="s">
        <v>2476</v>
      </c>
      <c r="B701" s="91" t="s">
        <v>11</v>
      </c>
      <c r="C701" s="91" t="s">
        <v>2510</v>
      </c>
      <c r="D701" s="91" t="s">
        <v>4274</v>
      </c>
      <c r="E701" s="91" t="s">
        <v>3252</v>
      </c>
      <c r="F701" s="91" t="s">
        <v>3288</v>
      </c>
      <c r="G701" s="91" t="s">
        <v>175</v>
      </c>
      <c r="H701" s="91" t="s">
        <v>2172</v>
      </c>
      <c r="I701" s="92">
        <v>133</v>
      </c>
      <c r="J701" s="91" t="s">
        <v>145</v>
      </c>
      <c r="K701" s="91" t="s">
        <v>142</v>
      </c>
      <c r="L701" s="91" t="s">
        <v>4689</v>
      </c>
      <c r="M701" s="91" t="s">
        <v>5771</v>
      </c>
      <c r="N701" s="92">
        <v>11000</v>
      </c>
      <c r="O701" s="93"/>
      <c r="P701" s="92">
        <v>334.4</v>
      </c>
      <c r="Q701" s="92">
        <v>315.7</v>
      </c>
      <c r="R701" s="92">
        <v>975.1</v>
      </c>
      <c r="S701" s="92">
        <v>10024.9</v>
      </c>
      <c r="T701" s="91" t="s">
        <v>5772</v>
      </c>
      <c r="U701" s="91" t="s">
        <v>4690</v>
      </c>
      <c r="V701" s="93"/>
      <c r="X701" s="92">
        <v>300</v>
      </c>
      <c r="Y701" s="93"/>
      <c r="Z701" s="93"/>
      <c r="AA701" s="93"/>
      <c r="AB701" s="92">
        <v>25</v>
      </c>
      <c r="AD701" s="93"/>
      <c r="AF701" s="93"/>
    </row>
    <row r="702" spans="1:32">
      <c r="A702" s="91" t="s">
        <v>2476</v>
      </c>
      <c r="B702" s="91" t="s">
        <v>11</v>
      </c>
      <c r="C702" s="91" t="s">
        <v>2510</v>
      </c>
      <c r="D702" s="91" t="s">
        <v>4274</v>
      </c>
      <c r="E702" s="91" t="s">
        <v>3252</v>
      </c>
      <c r="F702" s="91" t="s">
        <v>3288</v>
      </c>
      <c r="G702" s="91" t="s">
        <v>64</v>
      </c>
      <c r="H702" s="91" t="s">
        <v>1320</v>
      </c>
      <c r="I702" s="92">
        <v>403</v>
      </c>
      <c r="J702" s="91" t="s">
        <v>34</v>
      </c>
      <c r="K702" s="91" t="s">
        <v>18</v>
      </c>
      <c r="L702" s="91" t="s">
        <v>4691</v>
      </c>
      <c r="M702" s="91" t="s">
        <v>5771</v>
      </c>
      <c r="N702" s="92">
        <v>16500</v>
      </c>
      <c r="O702" s="93"/>
      <c r="P702" s="92">
        <v>501.6</v>
      </c>
      <c r="Q702" s="92">
        <v>473.55</v>
      </c>
      <c r="R702" s="92">
        <v>1050.1500000000001</v>
      </c>
      <c r="S702" s="92">
        <v>15449.85</v>
      </c>
      <c r="T702" s="91" t="s">
        <v>5772</v>
      </c>
      <c r="U702" s="91" t="s">
        <v>4692</v>
      </c>
      <c r="V702" s="93"/>
      <c r="X702" s="93"/>
      <c r="Y702" s="93"/>
      <c r="Z702" s="93"/>
      <c r="AA702" s="92">
        <v>50</v>
      </c>
      <c r="AB702" s="92">
        <v>25</v>
      </c>
      <c r="AD702" s="93"/>
      <c r="AF702" s="93"/>
    </row>
    <row r="703" spans="1:32">
      <c r="A703" s="91" t="s">
        <v>2476</v>
      </c>
      <c r="B703" s="91" t="s">
        <v>11</v>
      </c>
      <c r="C703" s="91" t="s">
        <v>2510</v>
      </c>
      <c r="D703" s="91" t="s">
        <v>4274</v>
      </c>
      <c r="E703" s="91" t="s">
        <v>3252</v>
      </c>
      <c r="F703" s="91" t="s">
        <v>3276</v>
      </c>
      <c r="G703" s="91" t="s">
        <v>136</v>
      </c>
      <c r="H703" s="91" t="s">
        <v>2173</v>
      </c>
      <c r="I703" s="92">
        <v>78</v>
      </c>
      <c r="J703" s="91" t="s">
        <v>15</v>
      </c>
      <c r="K703" s="91" t="s">
        <v>293</v>
      </c>
      <c r="L703" s="91" t="s">
        <v>4693</v>
      </c>
      <c r="M703" s="91" t="s">
        <v>5771</v>
      </c>
      <c r="N703" s="92">
        <v>25000</v>
      </c>
      <c r="O703" s="93"/>
      <c r="P703" s="92">
        <v>760</v>
      </c>
      <c r="Q703" s="92">
        <v>717.5</v>
      </c>
      <c r="R703" s="92">
        <v>4828.5</v>
      </c>
      <c r="S703" s="92">
        <v>20171.5</v>
      </c>
      <c r="T703" s="91" t="s">
        <v>5772</v>
      </c>
      <c r="U703" s="91" t="s">
        <v>4694</v>
      </c>
      <c r="V703" s="93"/>
      <c r="X703" s="92">
        <v>300</v>
      </c>
      <c r="Y703" s="92">
        <v>2846</v>
      </c>
      <c r="Z703" s="93"/>
      <c r="AA703" s="92">
        <v>180</v>
      </c>
      <c r="AB703" s="92">
        <v>25</v>
      </c>
      <c r="AD703" s="93"/>
      <c r="AF703" s="93"/>
    </row>
    <row r="704" spans="1:32">
      <c r="A704" s="91" t="s">
        <v>2476</v>
      </c>
      <c r="B704" s="91" t="s">
        <v>11</v>
      </c>
      <c r="C704" s="91" t="s">
        <v>2510</v>
      </c>
      <c r="D704" s="91" t="s">
        <v>4274</v>
      </c>
      <c r="E704" s="91" t="s">
        <v>3252</v>
      </c>
      <c r="F704" s="91" t="s">
        <v>3279</v>
      </c>
      <c r="G704" s="91" t="s">
        <v>300</v>
      </c>
      <c r="H704" s="91" t="s">
        <v>1321</v>
      </c>
      <c r="I704" s="92">
        <v>901</v>
      </c>
      <c r="J704" s="91" t="s">
        <v>10</v>
      </c>
      <c r="K704" s="91" t="s">
        <v>299</v>
      </c>
      <c r="L704" s="91" t="s">
        <v>4695</v>
      </c>
      <c r="M704" s="91" t="s">
        <v>5771</v>
      </c>
      <c r="N704" s="92">
        <v>35000</v>
      </c>
      <c r="O704" s="93"/>
      <c r="P704" s="92">
        <v>1064</v>
      </c>
      <c r="Q704" s="92">
        <v>1004.5</v>
      </c>
      <c r="R704" s="92">
        <v>2193.5</v>
      </c>
      <c r="S704" s="92">
        <v>32806.5</v>
      </c>
      <c r="T704" s="91" t="s">
        <v>5772</v>
      </c>
      <c r="U704" s="91" t="s">
        <v>4696</v>
      </c>
      <c r="V704" s="93"/>
      <c r="X704" s="93"/>
      <c r="Y704" s="93"/>
      <c r="Z704" s="93"/>
      <c r="AA704" s="92">
        <v>100</v>
      </c>
      <c r="AB704" s="92">
        <v>25</v>
      </c>
      <c r="AD704" s="93"/>
      <c r="AF704" s="93"/>
    </row>
    <row r="705" spans="1:32">
      <c r="A705" s="91" t="s">
        <v>2476</v>
      </c>
      <c r="B705" s="91" t="s">
        <v>11</v>
      </c>
      <c r="C705" s="91" t="s">
        <v>2510</v>
      </c>
      <c r="D705" s="91" t="s">
        <v>4274</v>
      </c>
      <c r="E705" s="91" t="s">
        <v>3252</v>
      </c>
      <c r="F705" s="91" t="s">
        <v>3273</v>
      </c>
      <c r="G705" s="91" t="s">
        <v>128</v>
      </c>
      <c r="H705" s="91" t="s">
        <v>2219</v>
      </c>
      <c r="I705" s="92">
        <v>187</v>
      </c>
      <c r="J705" s="91" t="s">
        <v>111</v>
      </c>
      <c r="K705" s="91" t="s">
        <v>106</v>
      </c>
      <c r="L705" s="91" t="s">
        <v>4697</v>
      </c>
      <c r="M705" s="91" t="s">
        <v>5771</v>
      </c>
      <c r="N705" s="92">
        <v>30000</v>
      </c>
      <c r="O705" s="93"/>
      <c r="P705" s="92">
        <v>912</v>
      </c>
      <c r="Q705" s="92">
        <v>861</v>
      </c>
      <c r="R705" s="92">
        <v>1798</v>
      </c>
      <c r="S705" s="92">
        <v>28202</v>
      </c>
      <c r="T705" s="91" t="s">
        <v>5772</v>
      </c>
      <c r="U705" s="91" t="s">
        <v>4698</v>
      </c>
      <c r="V705" s="93"/>
      <c r="X705" s="93"/>
      <c r="Y705" s="93"/>
      <c r="Z705" s="93"/>
      <c r="AA705" s="93"/>
      <c r="AB705" s="92">
        <v>25</v>
      </c>
      <c r="AD705" s="93"/>
      <c r="AF705" s="93"/>
    </row>
    <row r="706" spans="1:32">
      <c r="A706" s="91" t="s">
        <v>2476</v>
      </c>
      <c r="B706" s="91" t="s">
        <v>11</v>
      </c>
      <c r="C706" s="91" t="s">
        <v>2510</v>
      </c>
      <c r="D706" s="91" t="s">
        <v>4274</v>
      </c>
      <c r="E706" s="91" t="s">
        <v>3252</v>
      </c>
      <c r="F706" s="91" t="s">
        <v>3261</v>
      </c>
      <c r="G706" s="91" t="s">
        <v>94</v>
      </c>
      <c r="H706" s="91" t="s">
        <v>2175</v>
      </c>
      <c r="I706" s="92">
        <v>151</v>
      </c>
      <c r="J706" s="91" t="s">
        <v>95</v>
      </c>
      <c r="K706" s="91" t="s">
        <v>73</v>
      </c>
      <c r="L706" s="91" t="s">
        <v>4699</v>
      </c>
      <c r="M706" s="91" t="s">
        <v>5771</v>
      </c>
      <c r="N706" s="92">
        <v>16500</v>
      </c>
      <c r="O706" s="93"/>
      <c r="P706" s="92">
        <v>501.6</v>
      </c>
      <c r="Q706" s="92">
        <v>473.55</v>
      </c>
      <c r="R706" s="92">
        <v>12172.96</v>
      </c>
      <c r="S706" s="92">
        <v>4327.04</v>
      </c>
      <c r="T706" s="91" t="s">
        <v>5772</v>
      </c>
      <c r="U706" s="91" t="s">
        <v>4700</v>
      </c>
      <c r="V706" s="93"/>
      <c r="X706" s="93"/>
      <c r="Y706" s="92">
        <v>11172.81</v>
      </c>
      <c r="Z706" s="93"/>
      <c r="AA706" s="93"/>
      <c r="AB706" s="92">
        <v>25</v>
      </c>
      <c r="AD706" s="93"/>
      <c r="AF706" s="93"/>
    </row>
    <row r="707" spans="1:32">
      <c r="A707" s="91" t="s">
        <v>2476</v>
      </c>
      <c r="B707" s="91" t="s">
        <v>11</v>
      </c>
      <c r="C707" s="91" t="s">
        <v>2510</v>
      </c>
      <c r="D707" s="91" t="s">
        <v>4274</v>
      </c>
      <c r="E707" s="91" t="s">
        <v>3252</v>
      </c>
      <c r="F707" s="91" t="s">
        <v>3266</v>
      </c>
      <c r="G707" s="91" t="s">
        <v>1065</v>
      </c>
      <c r="H707" s="91" t="s">
        <v>2176</v>
      </c>
      <c r="I707" s="92">
        <v>9</v>
      </c>
      <c r="J707" s="91" t="s">
        <v>8</v>
      </c>
      <c r="K707" s="91" t="s">
        <v>1063</v>
      </c>
      <c r="L707" s="91" t="s">
        <v>4701</v>
      </c>
      <c r="M707" s="91" t="s">
        <v>5771</v>
      </c>
      <c r="N707" s="92">
        <v>10000</v>
      </c>
      <c r="O707" s="93"/>
      <c r="P707" s="92">
        <v>304</v>
      </c>
      <c r="Q707" s="92">
        <v>287</v>
      </c>
      <c r="R707" s="92">
        <v>616</v>
      </c>
      <c r="S707" s="92">
        <v>9384</v>
      </c>
      <c r="T707" s="91" t="s">
        <v>5772</v>
      </c>
      <c r="U707" s="91" t="s">
        <v>4702</v>
      </c>
      <c r="V707" s="93"/>
      <c r="X707" s="93"/>
      <c r="Y707" s="93"/>
      <c r="Z707" s="93"/>
      <c r="AA707" s="93"/>
      <c r="AB707" s="92">
        <v>25</v>
      </c>
      <c r="AD707" s="93"/>
      <c r="AF707" s="93"/>
    </row>
    <row r="708" spans="1:32">
      <c r="A708" s="91" t="s">
        <v>2476</v>
      </c>
      <c r="B708" s="91" t="s">
        <v>11</v>
      </c>
      <c r="C708" s="91" t="s">
        <v>2510</v>
      </c>
      <c r="D708" s="91" t="s">
        <v>4274</v>
      </c>
      <c r="E708" s="91" t="s">
        <v>3252</v>
      </c>
      <c r="F708" s="91" t="s">
        <v>3258</v>
      </c>
      <c r="G708" s="91" t="s">
        <v>65</v>
      </c>
      <c r="H708" s="91" t="s">
        <v>1322</v>
      </c>
      <c r="I708" s="92">
        <v>9</v>
      </c>
      <c r="J708" s="91" t="s">
        <v>8</v>
      </c>
      <c r="K708" s="91" t="s">
        <v>18</v>
      </c>
      <c r="L708" s="91" t="s">
        <v>4703</v>
      </c>
      <c r="M708" s="91" t="s">
        <v>5771</v>
      </c>
      <c r="N708" s="92">
        <v>10000</v>
      </c>
      <c r="O708" s="93"/>
      <c r="P708" s="92">
        <v>304</v>
      </c>
      <c r="Q708" s="92">
        <v>287</v>
      </c>
      <c r="R708" s="92">
        <v>2543.4499999999998</v>
      </c>
      <c r="S708" s="92">
        <v>7456.55</v>
      </c>
      <c r="T708" s="91" t="s">
        <v>5772</v>
      </c>
      <c r="U708" s="91" t="s">
        <v>4704</v>
      </c>
      <c r="V708" s="93"/>
      <c r="X708" s="92">
        <v>300</v>
      </c>
      <c r="Y708" s="93"/>
      <c r="Z708" s="93"/>
      <c r="AA708" s="92">
        <v>50</v>
      </c>
      <c r="AB708" s="92">
        <v>25</v>
      </c>
      <c r="AD708" s="93"/>
      <c r="AF708" s="105">
        <v>1577.45</v>
      </c>
    </row>
    <row r="709" spans="1:32">
      <c r="A709" s="91" t="s">
        <v>2476</v>
      </c>
      <c r="B709" s="91" t="s">
        <v>11</v>
      </c>
      <c r="C709" s="91" t="s">
        <v>2510</v>
      </c>
      <c r="D709" s="91" t="s">
        <v>4274</v>
      </c>
      <c r="E709" s="91" t="s">
        <v>3252</v>
      </c>
      <c r="F709" s="91" t="s">
        <v>3288</v>
      </c>
      <c r="G709" s="91" t="s">
        <v>137</v>
      </c>
      <c r="H709" s="91" t="s">
        <v>1909</v>
      </c>
      <c r="I709" s="92">
        <v>72</v>
      </c>
      <c r="J709" s="91" t="s">
        <v>59</v>
      </c>
      <c r="K709" s="91" t="s">
        <v>299</v>
      </c>
      <c r="L709" s="91" t="s">
        <v>4705</v>
      </c>
      <c r="M709" s="91" t="s">
        <v>5771</v>
      </c>
      <c r="N709" s="92">
        <v>140000</v>
      </c>
      <c r="O709" s="92">
        <v>20725.64</v>
      </c>
      <c r="P709" s="92">
        <v>4256</v>
      </c>
      <c r="Q709" s="92">
        <v>4018</v>
      </c>
      <c r="R709" s="92">
        <v>32179.54</v>
      </c>
      <c r="S709" s="92">
        <v>107820.46</v>
      </c>
      <c r="T709" s="91" t="s">
        <v>5772</v>
      </c>
      <c r="U709" s="91" t="s">
        <v>4706</v>
      </c>
      <c r="V709" s="93"/>
      <c r="X709" s="93"/>
      <c r="Y709" s="93"/>
      <c r="Z709" s="93"/>
      <c r="AA709" s="93"/>
      <c r="AB709" s="92">
        <v>25</v>
      </c>
      <c r="AD709" s="93"/>
      <c r="AF709" s="105">
        <v>3154.9</v>
      </c>
    </row>
    <row r="710" spans="1:32">
      <c r="A710" s="91" t="s">
        <v>2476</v>
      </c>
      <c r="B710" s="91" t="s">
        <v>11</v>
      </c>
      <c r="C710" s="91" t="s">
        <v>2510</v>
      </c>
      <c r="D710" s="91" t="s">
        <v>4274</v>
      </c>
      <c r="E710" s="91" t="s">
        <v>3252</v>
      </c>
      <c r="F710" s="91" t="s">
        <v>3258</v>
      </c>
      <c r="G710" s="91" t="s">
        <v>176</v>
      </c>
      <c r="H710" s="91" t="s">
        <v>1323</v>
      </c>
      <c r="I710" s="92">
        <v>617</v>
      </c>
      <c r="J710" s="91" t="s">
        <v>151</v>
      </c>
      <c r="K710" s="91" t="s">
        <v>142</v>
      </c>
      <c r="L710" s="91" t="s">
        <v>4707</v>
      </c>
      <c r="M710" s="91" t="s">
        <v>5771</v>
      </c>
      <c r="N710" s="92">
        <v>10000</v>
      </c>
      <c r="O710" s="93"/>
      <c r="P710" s="92">
        <v>304</v>
      </c>
      <c r="Q710" s="92">
        <v>287</v>
      </c>
      <c r="R710" s="92">
        <v>1166</v>
      </c>
      <c r="S710" s="92">
        <v>8834</v>
      </c>
      <c r="T710" s="91" t="s">
        <v>5772</v>
      </c>
      <c r="U710" s="91" t="s">
        <v>4708</v>
      </c>
      <c r="V710" s="93"/>
      <c r="X710" s="92">
        <v>500</v>
      </c>
      <c r="Y710" s="93"/>
      <c r="Z710" s="93"/>
      <c r="AA710" s="92">
        <v>50</v>
      </c>
      <c r="AB710" s="92">
        <v>25</v>
      </c>
      <c r="AD710" s="93"/>
      <c r="AF710" s="93"/>
    </row>
    <row r="711" spans="1:32">
      <c r="A711" s="91" t="s">
        <v>2476</v>
      </c>
      <c r="B711" s="91" t="s">
        <v>11</v>
      </c>
      <c r="C711" s="91" t="s">
        <v>2510</v>
      </c>
      <c r="D711" s="91" t="s">
        <v>4274</v>
      </c>
      <c r="E711" s="91" t="s">
        <v>3252</v>
      </c>
      <c r="F711" s="91" t="s">
        <v>3288</v>
      </c>
      <c r="G711" s="91" t="s">
        <v>66</v>
      </c>
      <c r="H711" s="91" t="s">
        <v>2178</v>
      </c>
      <c r="I711" s="92">
        <v>1188</v>
      </c>
      <c r="J711" s="91" t="s">
        <v>67</v>
      </c>
      <c r="K711" s="91" t="s">
        <v>18</v>
      </c>
      <c r="L711" s="91" t="s">
        <v>4709</v>
      </c>
      <c r="M711" s="91" t="s">
        <v>5771</v>
      </c>
      <c r="N711" s="92">
        <v>20000</v>
      </c>
      <c r="O711" s="93"/>
      <c r="P711" s="92">
        <v>608</v>
      </c>
      <c r="Q711" s="92">
        <v>574</v>
      </c>
      <c r="R711" s="92">
        <v>1257</v>
      </c>
      <c r="S711" s="92">
        <v>18743</v>
      </c>
      <c r="T711" s="91" t="s">
        <v>5772</v>
      </c>
      <c r="U711" s="91" t="s">
        <v>4710</v>
      </c>
      <c r="V711" s="93"/>
      <c r="X711" s="93"/>
      <c r="Y711" s="93"/>
      <c r="Z711" s="93"/>
      <c r="AA711" s="92">
        <v>50</v>
      </c>
      <c r="AB711" s="92">
        <v>25</v>
      </c>
      <c r="AD711" s="93"/>
      <c r="AF711" s="93"/>
    </row>
    <row r="712" spans="1:32">
      <c r="A712" s="91" t="s">
        <v>2476</v>
      </c>
      <c r="B712" s="91" t="s">
        <v>11</v>
      </c>
      <c r="C712" s="91" t="s">
        <v>2510</v>
      </c>
      <c r="D712" s="91" t="s">
        <v>4274</v>
      </c>
      <c r="E712" s="91" t="s">
        <v>3252</v>
      </c>
      <c r="F712" s="91" t="s">
        <v>3258</v>
      </c>
      <c r="G712" s="91" t="s">
        <v>177</v>
      </c>
      <c r="H712" s="91" t="s">
        <v>1324</v>
      </c>
      <c r="I712" s="92">
        <v>617</v>
      </c>
      <c r="J712" s="91" t="s">
        <v>151</v>
      </c>
      <c r="K712" s="91" t="s">
        <v>142</v>
      </c>
      <c r="L712" s="91" t="s">
        <v>4711</v>
      </c>
      <c r="M712" s="91" t="s">
        <v>5771</v>
      </c>
      <c r="N712" s="92">
        <v>10000</v>
      </c>
      <c r="O712" s="93"/>
      <c r="P712" s="92">
        <v>304</v>
      </c>
      <c r="Q712" s="92">
        <v>287</v>
      </c>
      <c r="R712" s="92">
        <v>1116</v>
      </c>
      <c r="S712" s="92">
        <v>8884</v>
      </c>
      <c r="T712" s="91" t="s">
        <v>5772</v>
      </c>
      <c r="U712" s="91" t="s">
        <v>4712</v>
      </c>
      <c r="V712" s="93"/>
      <c r="X712" s="92">
        <v>500</v>
      </c>
      <c r="Y712" s="93"/>
      <c r="Z712" s="93"/>
      <c r="AA712" s="93"/>
      <c r="AB712" s="92">
        <v>25</v>
      </c>
      <c r="AD712" s="93"/>
      <c r="AF712" s="93"/>
    </row>
    <row r="713" spans="1:32">
      <c r="A713" s="91" t="s">
        <v>2476</v>
      </c>
      <c r="B713" s="91" t="s">
        <v>11</v>
      </c>
      <c r="C713" s="91" t="s">
        <v>2510</v>
      </c>
      <c r="D713" s="91" t="s">
        <v>4274</v>
      </c>
      <c r="E713" s="91" t="s">
        <v>3252</v>
      </c>
      <c r="F713" s="91" t="s">
        <v>3258</v>
      </c>
      <c r="G713" s="91" t="s">
        <v>68</v>
      </c>
      <c r="H713" s="91" t="s">
        <v>1325</v>
      </c>
      <c r="I713" s="92">
        <v>395</v>
      </c>
      <c r="J713" s="91" t="s">
        <v>69</v>
      </c>
      <c r="K713" s="91" t="s">
        <v>18</v>
      </c>
      <c r="L713" s="91" t="s">
        <v>4713</v>
      </c>
      <c r="M713" s="91" t="s">
        <v>5771</v>
      </c>
      <c r="N713" s="92">
        <v>10000</v>
      </c>
      <c r="O713" s="93"/>
      <c r="P713" s="92">
        <v>304</v>
      </c>
      <c r="Q713" s="92">
        <v>287</v>
      </c>
      <c r="R713" s="92">
        <v>666</v>
      </c>
      <c r="S713" s="92">
        <v>9334</v>
      </c>
      <c r="T713" s="91" t="s">
        <v>5772</v>
      </c>
      <c r="U713" s="91" t="s">
        <v>4714</v>
      </c>
      <c r="V713" s="93"/>
      <c r="X713" s="93"/>
      <c r="Y713" s="93"/>
      <c r="Z713" s="93"/>
      <c r="AA713" s="92">
        <v>50</v>
      </c>
      <c r="AB713" s="92">
        <v>25</v>
      </c>
      <c r="AD713" s="93"/>
      <c r="AF713" s="93"/>
    </row>
    <row r="714" spans="1:32">
      <c r="A714" s="91" t="s">
        <v>2476</v>
      </c>
      <c r="B714" s="91" t="s">
        <v>11</v>
      </c>
      <c r="C714" s="91" t="s">
        <v>2510</v>
      </c>
      <c r="D714" s="91" t="s">
        <v>4274</v>
      </c>
      <c r="E714" s="91" t="s">
        <v>3252</v>
      </c>
      <c r="F714" s="91" t="s">
        <v>3261</v>
      </c>
      <c r="G714" s="91" t="s">
        <v>96</v>
      </c>
      <c r="H714" s="91" t="s">
        <v>2179</v>
      </c>
      <c r="I714" s="92">
        <v>9</v>
      </c>
      <c r="J714" s="91" t="s">
        <v>8</v>
      </c>
      <c r="K714" s="91" t="s">
        <v>73</v>
      </c>
      <c r="L714" s="91" t="s">
        <v>4715</v>
      </c>
      <c r="M714" s="91" t="s">
        <v>5771</v>
      </c>
      <c r="N714" s="92">
        <v>11000</v>
      </c>
      <c r="O714" s="93"/>
      <c r="P714" s="92">
        <v>334.4</v>
      </c>
      <c r="Q714" s="92">
        <v>315.7</v>
      </c>
      <c r="R714" s="92">
        <v>8118.94</v>
      </c>
      <c r="S714" s="92">
        <v>2881.06</v>
      </c>
      <c r="T714" s="91" t="s">
        <v>5772</v>
      </c>
      <c r="U714" s="91" t="s">
        <v>4716</v>
      </c>
      <c r="V714" s="93"/>
      <c r="X714" s="93"/>
      <c r="Y714" s="92">
        <v>7343.84</v>
      </c>
      <c r="Z714" s="93"/>
      <c r="AA714" s="92">
        <v>100</v>
      </c>
      <c r="AB714" s="92">
        <v>25</v>
      </c>
      <c r="AD714" s="93"/>
      <c r="AF714" s="93"/>
    </row>
    <row r="715" spans="1:32">
      <c r="A715" s="91" t="s">
        <v>2476</v>
      </c>
      <c r="B715" s="91" t="s">
        <v>11</v>
      </c>
      <c r="C715" s="91" t="s">
        <v>2510</v>
      </c>
      <c r="D715" s="91" t="s">
        <v>4274</v>
      </c>
      <c r="E715" s="91" t="s">
        <v>3252</v>
      </c>
      <c r="F715" s="91" t="s">
        <v>3266</v>
      </c>
      <c r="G715" s="91" t="s">
        <v>919</v>
      </c>
      <c r="H715" s="91" t="s">
        <v>2180</v>
      </c>
      <c r="I715" s="92">
        <v>72</v>
      </c>
      <c r="J715" s="91" t="s">
        <v>59</v>
      </c>
      <c r="K715" s="91" t="s">
        <v>920</v>
      </c>
      <c r="L715" s="91" t="s">
        <v>4717</v>
      </c>
      <c r="M715" s="91" t="s">
        <v>5771</v>
      </c>
      <c r="N715" s="92">
        <v>100000</v>
      </c>
      <c r="O715" s="92">
        <v>12105.33</v>
      </c>
      <c r="P715" s="92">
        <v>3040</v>
      </c>
      <c r="Q715" s="92">
        <v>2870</v>
      </c>
      <c r="R715" s="92">
        <v>27586.33</v>
      </c>
      <c r="S715" s="92">
        <v>72413.67</v>
      </c>
      <c r="T715" s="91" t="s">
        <v>5772</v>
      </c>
      <c r="U715" s="91" t="s">
        <v>4718</v>
      </c>
      <c r="V715" s="93"/>
      <c r="X715" s="93"/>
      <c r="Y715" s="92">
        <v>9546</v>
      </c>
      <c r="Z715" s="93"/>
      <c r="AA715" s="93"/>
      <c r="AB715" s="92">
        <v>25</v>
      </c>
      <c r="AD715" s="93"/>
      <c r="AF715" s="93"/>
    </row>
    <row r="716" spans="1:32">
      <c r="A716" s="91" t="s">
        <v>2476</v>
      </c>
      <c r="B716" s="91" t="s">
        <v>11</v>
      </c>
      <c r="C716" s="91" t="s">
        <v>2510</v>
      </c>
      <c r="D716" s="91" t="s">
        <v>4274</v>
      </c>
      <c r="E716" s="91" t="s">
        <v>3252</v>
      </c>
      <c r="F716" s="91" t="s">
        <v>3266</v>
      </c>
      <c r="G716" s="91" t="s">
        <v>4719</v>
      </c>
      <c r="H716" s="91" t="s">
        <v>4720</v>
      </c>
      <c r="I716" s="92">
        <v>19</v>
      </c>
      <c r="J716" s="91" t="s">
        <v>4721</v>
      </c>
      <c r="K716" s="91" t="s">
        <v>73</v>
      </c>
      <c r="L716" s="91" t="s">
        <v>4722</v>
      </c>
      <c r="M716" s="91" t="s">
        <v>5771</v>
      </c>
      <c r="N716" s="92">
        <v>20000</v>
      </c>
      <c r="O716" s="93"/>
      <c r="P716" s="92">
        <v>608</v>
      </c>
      <c r="Q716" s="92">
        <v>574</v>
      </c>
      <c r="R716" s="92">
        <v>1207</v>
      </c>
      <c r="S716" s="92">
        <v>18793</v>
      </c>
      <c r="T716" s="91" t="s">
        <v>5772</v>
      </c>
      <c r="U716" s="91" t="s">
        <v>4723</v>
      </c>
      <c r="V716" s="93"/>
      <c r="X716" s="93"/>
      <c r="Y716" s="93"/>
      <c r="Z716" s="93"/>
      <c r="AA716" s="93"/>
      <c r="AB716" s="92">
        <v>25</v>
      </c>
      <c r="AD716" s="93"/>
      <c r="AF716" s="93"/>
    </row>
    <row r="717" spans="1:32">
      <c r="A717" s="91" t="s">
        <v>2476</v>
      </c>
      <c r="B717" s="91" t="s">
        <v>11</v>
      </c>
      <c r="C717" s="91" t="s">
        <v>2510</v>
      </c>
      <c r="D717" s="91" t="s">
        <v>4274</v>
      </c>
      <c r="E717" s="91" t="s">
        <v>3252</v>
      </c>
      <c r="F717" s="91" t="s">
        <v>3288</v>
      </c>
      <c r="G717" s="91" t="s">
        <v>747</v>
      </c>
      <c r="H717" s="91" t="s">
        <v>1326</v>
      </c>
      <c r="I717" s="92">
        <v>217</v>
      </c>
      <c r="J717" s="91" t="s">
        <v>748</v>
      </c>
      <c r="K717" s="91" t="s">
        <v>686</v>
      </c>
      <c r="L717" s="91" t="s">
        <v>4724</v>
      </c>
      <c r="M717" s="91" t="s">
        <v>5771</v>
      </c>
      <c r="N717" s="92">
        <v>75000</v>
      </c>
      <c r="O717" s="92">
        <v>3450.45</v>
      </c>
      <c r="P717" s="92">
        <v>2280</v>
      </c>
      <c r="Q717" s="92">
        <v>2152.5</v>
      </c>
      <c r="R717" s="92">
        <v>13698.85</v>
      </c>
      <c r="S717" s="92">
        <v>61301.15</v>
      </c>
      <c r="T717" s="91" t="s">
        <v>5772</v>
      </c>
      <c r="U717" s="91" t="s">
        <v>4725</v>
      </c>
      <c r="V717" s="93"/>
      <c r="X717" s="93"/>
      <c r="Y717" s="92">
        <v>2496</v>
      </c>
      <c r="Z717" s="93"/>
      <c r="AA717" s="92">
        <v>140</v>
      </c>
      <c r="AB717" s="92">
        <v>25</v>
      </c>
      <c r="AD717" s="93"/>
      <c r="AF717" s="105">
        <v>3154.9</v>
      </c>
    </row>
    <row r="718" spans="1:32">
      <c r="A718" s="91" t="s">
        <v>2476</v>
      </c>
      <c r="B718" s="91" t="s">
        <v>11</v>
      </c>
      <c r="C718" s="91" t="s">
        <v>2510</v>
      </c>
      <c r="D718" s="91" t="s">
        <v>4274</v>
      </c>
      <c r="E718" s="91" t="s">
        <v>3252</v>
      </c>
      <c r="F718" s="91" t="s">
        <v>3261</v>
      </c>
      <c r="G718" s="91" t="s">
        <v>1340</v>
      </c>
      <c r="H718" s="91" t="s">
        <v>2220</v>
      </c>
      <c r="I718" s="92">
        <v>58</v>
      </c>
      <c r="J718" s="91" t="s">
        <v>32</v>
      </c>
      <c r="K718" s="91" t="s">
        <v>106</v>
      </c>
      <c r="L718" s="91" t="s">
        <v>4726</v>
      </c>
      <c r="M718" s="91" t="s">
        <v>5771</v>
      </c>
      <c r="N718" s="92">
        <v>40000</v>
      </c>
      <c r="O718" s="93"/>
      <c r="P718" s="92">
        <v>1216</v>
      </c>
      <c r="Q718" s="92">
        <v>1148</v>
      </c>
      <c r="R718" s="92">
        <v>11787.5</v>
      </c>
      <c r="S718" s="92">
        <v>28212.5</v>
      </c>
      <c r="T718" s="91" t="s">
        <v>5772</v>
      </c>
      <c r="U718" s="91" t="s">
        <v>4727</v>
      </c>
      <c r="V718" s="93"/>
      <c r="X718" s="93"/>
      <c r="Y718" s="92">
        <v>9398.5</v>
      </c>
      <c r="Z718" s="93"/>
      <c r="AA718" s="93"/>
      <c r="AB718" s="92">
        <v>25</v>
      </c>
      <c r="AD718" s="93"/>
      <c r="AF718" s="93"/>
    </row>
    <row r="719" spans="1:32">
      <c r="A719" s="91" t="s">
        <v>2476</v>
      </c>
      <c r="B719" s="91" t="s">
        <v>11</v>
      </c>
      <c r="C719" s="91" t="s">
        <v>2510</v>
      </c>
      <c r="D719" s="91" t="s">
        <v>4274</v>
      </c>
      <c r="E719" s="91" t="s">
        <v>3252</v>
      </c>
      <c r="F719" s="91" t="s">
        <v>3261</v>
      </c>
      <c r="G719" s="91" t="s">
        <v>130</v>
      </c>
      <c r="H719" s="91" t="s">
        <v>1341</v>
      </c>
      <c r="I719" s="92">
        <v>187</v>
      </c>
      <c r="J719" s="91" t="s">
        <v>111</v>
      </c>
      <c r="K719" s="91" t="s">
        <v>106</v>
      </c>
      <c r="L719" s="91" t="s">
        <v>4728</v>
      </c>
      <c r="M719" s="91" t="s">
        <v>5771</v>
      </c>
      <c r="N719" s="92">
        <v>30000</v>
      </c>
      <c r="O719" s="93"/>
      <c r="P719" s="92">
        <v>912</v>
      </c>
      <c r="Q719" s="92">
        <v>861</v>
      </c>
      <c r="R719" s="92">
        <v>8475.02</v>
      </c>
      <c r="S719" s="92">
        <v>21524.98</v>
      </c>
      <c r="T719" s="91" t="s">
        <v>5772</v>
      </c>
      <c r="U719" s="91" t="s">
        <v>4729</v>
      </c>
      <c r="V719" s="93"/>
      <c r="X719" s="92">
        <v>300</v>
      </c>
      <c r="Y719" s="92">
        <v>6327.02</v>
      </c>
      <c r="Z719" s="93"/>
      <c r="AA719" s="92">
        <v>50</v>
      </c>
      <c r="AB719" s="92">
        <v>25</v>
      </c>
      <c r="AD719" s="93"/>
      <c r="AF719" s="93"/>
    </row>
    <row r="720" spans="1:32">
      <c r="A720" s="91" t="s">
        <v>2476</v>
      </c>
      <c r="B720" s="91" t="s">
        <v>11</v>
      </c>
      <c r="C720" s="91" t="s">
        <v>2510</v>
      </c>
      <c r="D720" s="91" t="s">
        <v>4274</v>
      </c>
      <c r="E720" s="91" t="s">
        <v>3252</v>
      </c>
      <c r="F720" s="91" t="s">
        <v>3266</v>
      </c>
      <c r="G720" s="91" t="s">
        <v>4730</v>
      </c>
      <c r="H720" s="91" t="s">
        <v>4731</v>
      </c>
      <c r="I720" s="92">
        <v>20</v>
      </c>
      <c r="J720" s="91" t="s">
        <v>27</v>
      </c>
      <c r="K720" s="91" t="s">
        <v>591</v>
      </c>
      <c r="L720" s="91" t="s">
        <v>4732</v>
      </c>
      <c r="M720" s="91" t="s">
        <v>5771</v>
      </c>
      <c r="N720" s="92">
        <v>18000</v>
      </c>
      <c r="O720" s="93"/>
      <c r="P720" s="92">
        <v>547.20000000000005</v>
      </c>
      <c r="Q720" s="92">
        <v>516.6</v>
      </c>
      <c r="R720" s="92">
        <v>1088.8</v>
      </c>
      <c r="S720" s="92">
        <v>16911.2</v>
      </c>
      <c r="T720" s="91" t="s">
        <v>5772</v>
      </c>
      <c r="U720" s="91" t="s">
        <v>4733</v>
      </c>
      <c r="V720" s="93"/>
      <c r="X720" s="93"/>
      <c r="Y720" s="93"/>
      <c r="Z720" s="93"/>
      <c r="AA720" s="93"/>
      <c r="AB720" s="92">
        <v>25</v>
      </c>
      <c r="AD720" s="93"/>
      <c r="AF720" s="93"/>
    </row>
    <row r="721" spans="1:32">
      <c r="A721" s="91" t="s">
        <v>2476</v>
      </c>
      <c r="B721" s="91" t="s">
        <v>11</v>
      </c>
      <c r="C721" s="91" t="s">
        <v>2510</v>
      </c>
      <c r="D721" s="91" t="s">
        <v>4274</v>
      </c>
      <c r="E721" s="91" t="s">
        <v>3252</v>
      </c>
      <c r="F721" s="91" t="s">
        <v>3279</v>
      </c>
      <c r="G721" s="91" t="s">
        <v>749</v>
      </c>
      <c r="H721" s="91" t="s">
        <v>2181</v>
      </c>
      <c r="I721" s="92">
        <v>141</v>
      </c>
      <c r="J721" s="91" t="s">
        <v>750</v>
      </c>
      <c r="K721" s="91" t="s">
        <v>686</v>
      </c>
      <c r="L721" s="91" t="s">
        <v>4734</v>
      </c>
      <c r="M721" s="91" t="s">
        <v>5771</v>
      </c>
      <c r="N721" s="92">
        <v>40000</v>
      </c>
      <c r="O721" s="93"/>
      <c r="P721" s="92">
        <v>1216</v>
      </c>
      <c r="Q721" s="92">
        <v>1148</v>
      </c>
      <c r="R721" s="92">
        <v>5262.45</v>
      </c>
      <c r="S721" s="92">
        <v>34737.550000000003</v>
      </c>
      <c r="T721" s="91" t="s">
        <v>5772</v>
      </c>
      <c r="U721" s="91" t="s">
        <v>4735</v>
      </c>
      <c r="V721" s="93"/>
      <c r="X721" s="93"/>
      <c r="Y721" s="92">
        <v>1246</v>
      </c>
      <c r="Z721" s="93"/>
      <c r="AA721" s="92">
        <v>50</v>
      </c>
      <c r="AB721" s="92">
        <v>25</v>
      </c>
      <c r="AD721" s="93"/>
      <c r="AF721" s="105">
        <v>1577.45</v>
      </c>
    </row>
    <row r="722" spans="1:32">
      <c r="A722" s="91" t="s">
        <v>2476</v>
      </c>
      <c r="B722" s="91" t="s">
        <v>11</v>
      </c>
      <c r="C722" s="91" t="s">
        <v>2510</v>
      </c>
      <c r="D722" s="91" t="s">
        <v>4274</v>
      </c>
      <c r="E722" s="91" t="s">
        <v>3252</v>
      </c>
      <c r="F722" s="91" t="s">
        <v>3258</v>
      </c>
      <c r="G722" s="91" t="s">
        <v>14</v>
      </c>
      <c r="H722" s="91" t="s">
        <v>2182</v>
      </c>
      <c r="I722" s="92">
        <v>78</v>
      </c>
      <c r="J722" s="91" t="s">
        <v>15</v>
      </c>
      <c r="K722" s="91" t="s">
        <v>7</v>
      </c>
      <c r="L722" s="91" t="s">
        <v>4736</v>
      </c>
      <c r="M722" s="91" t="s">
        <v>5771</v>
      </c>
      <c r="N722" s="92">
        <v>11000</v>
      </c>
      <c r="O722" s="93"/>
      <c r="P722" s="92">
        <v>334.4</v>
      </c>
      <c r="Q722" s="92">
        <v>315.7</v>
      </c>
      <c r="R722" s="92">
        <v>675.1</v>
      </c>
      <c r="S722" s="92">
        <v>10324.9</v>
      </c>
      <c r="T722" s="91" t="s">
        <v>5772</v>
      </c>
      <c r="U722" s="91" t="s">
        <v>4737</v>
      </c>
      <c r="V722" s="93"/>
      <c r="X722" s="93"/>
      <c r="Y722" s="93"/>
      <c r="Z722" s="93"/>
      <c r="AA722" s="93"/>
      <c r="AB722" s="92">
        <v>25</v>
      </c>
      <c r="AD722" s="93"/>
      <c r="AF722" s="93"/>
    </row>
    <row r="723" spans="1:32">
      <c r="A723" s="91" t="s">
        <v>2476</v>
      </c>
      <c r="B723" s="91" t="s">
        <v>11</v>
      </c>
      <c r="C723" s="91" t="s">
        <v>2510</v>
      </c>
      <c r="D723" s="91" t="s">
        <v>4274</v>
      </c>
      <c r="E723" s="91" t="s">
        <v>3252</v>
      </c>
      <c r="F723" s="91" t="s">
        <v>3258</v>
      </c>
      <c r="G723" s="91" t="s">
        <v>70</v>
      </c>
      <c r="H723" s="91" t="s">
        <v>2183</v>
      </c>
      <c r="I723" s="92">
        <v>53</v>
      </c>
      <c r="J723" s="91" t="s">
        <v>52</v>
      </c>
      <c r="K723" s="91" t="s">
        <v>18</v>
      </c>
      <c r="L723" s="91" t="s">
        <v>4738</v>
      </c>
      <c r="M723" s="91" t="s">
        <v>5771</v>
      </c>
      <c r="N723" s="92">
        <v>10000</v>
      </c>
      <c r="O723" s="93"/>
      <c r="P723" s="92">
        <v>304</v>
      </c>
      <c r="Q723" s="92">
        <v>287</v>
      </c>
      <c r="R723" s="92">
        <v>3143.45</v>
      </c>
      <c r="S723" s="92">
        <v>6856.55</v>
      </c>
      <c r="T723" s="91" t="s">
        <v>5772</v>
      </c>
      <c r="U723" s="91" t="s">
        <v>4739</v>
      </c>
      <c r="V723" s="93"/>
      <c r="X723" s="92">
        <v>900</v>
      </c>
      <c r="Y723" s="93"/>
      <c r="Z723" s="93"/>
      <c r="AA723" s="92">
        <v>50</v>
      </c>
      <c r="AB723" s="92">
        <v>25</v>
      </c>
      <c r="AD723" s="93"/>
      <c r="AF723" s="105">
        <v>1577.45</v>
      </c>
    </row>
    <row r="724" spans="1:32">
      <c r="A724" s="91" t="s">
        <v>2476</v>
      </c>
      <c r="B724" s="91" t="s">
        <v>11</v>
      </c>
      <c r="C724" s="91" t="s">
        <v>2510</v>
      </c>
      <c r="D724" s="91" t="s">
        <v>4274</v>
      </c>
      <c r="E724" s="91" t="s">
        <v>3252</v>
      </c>
      <c r="F724" s="91" t="s">
        <v>3288</v>
      </c>
      <c r="G724" s="91" t="s">
        <v>751</v>
      </c>
      <c r="H724" s="91" t="s">
        <v>1327</v>
      </c>
      <c r="I724" s="92">
        <v>407</v>
      </c>
      <c r="J724" s="91" t="s">
        <v>752</v>
      </c>
      <c r="K724" s="91" t="s">
        <v>686</v>
      </c>
      <c r="L724" s="91" t="s">
        <v>4740</v>
      </c>
      <c r="M724" s="91" t="s">
        <v>5771</v>
      </c>
      <c r="N724" s="92">
        <v>55000</v>
      </c>
      <c r="O724" s="93"/>
      <c r="P724" s="92">
        <v>1672</v>
      </c>
      <c r="Q724" s="92">
        <v>1578.5</v>
      </c>
      <c r="R724" s="92">
        <v>41268.800000000003</v>
      </c>
      <c r="S724" s="92">
        <v>13731.2</v>
      </c>
      <c r="T724" s="91" t="s">
        <v>5772</v>
      </c>
      <c r="U724" s="91" t="s">
        <v>4741</v>
      </c>
      <c r="V724" s="93"/>
      <c r="X724" s="92">
        <v>300</v>
      </c>
      <c r="Y724" s="92">
        <v>37643.300000000003</v>
      </c>
      <c r="Z724" s="93"/>
      <c r="AA724" s="92">
        <v>50</v>
      </c>
      <c r="AB724" s="92">
        <v>25</v>
      </c>
      <c r="AD724" s="93"/>
      <c r="AF724" s="93"/>
    </row>
    <row r="725" spans="1:32">
      <c r="A725" s="91" t="s">
        <v>2476</v>
      </c>
      <c r="B725" s="91" t="s">
        <v>11</v>
      </c>
      <c r="C725" s="91" t="s">
        <v>2510</v>
      </c>
      <c r="D725" s="91" t="s">
        <v>4274</v>
      </c>
      <c r="E725" s="91" t="s">
        <v>3252</v>
      </c>
      <c r="F725" s="91" t="s">
        <v>3279</v>
      </c>
      <c r="G725" s="91" t="s">
        <v>753</v>
      </c>
      <c r="H725" s="91" t="s">
        <v>2184</v>
      </c>
      <c r="I725" s="92">
        <v>58</v>
      </c>
      <c r="J725" s="91" t="s">
        <v>32</v>
      </c>
      <c r="K725" s="91" t="s">
        <v>686</v>
      </c>
      <c r="L725" s="91" t="s">
        <v>4742</v>
      </c>
      <c r="M725" s="91" t="s">
        <v>5771</v>
      </c>
      <c r="N725" s="92">
        <v>55000</v>
      </c>
      <c r="O725" s="92">
        <v>681.89</v>
      </c>
      <c r="P725" s="92">
        <v>1672</v>
      </c>
      <c r="Q725" s="92">
        <v>1578.5</v>
      </c>
      <c r="R725" s="92">
        <v>6153.39</v>
      </c>
      <c r="S725" s="92">
        <v>48846.61</v>
      </c>
      <c r="T725" s="91" t="s">
        <v>5772</v>
      </c>
      <c r="U725" s="91" t="s">
        <v>4743</v>
      </c>
      <c r="V725" s="93"/>
      <c r="X725" s="93"/>
      <c r="Y725" s="92">
        <v>2196</v>
      </c>
      <c r="Z725" s="93"/>
      <c r="AA725" s="93"/>
      <c r="AB725" s="92">
        <v>25</v>
      </c>
      <c r="AD725" s="93"/>
      <c r="AF725" s="93"/>
    </row>
    <row r="726" spans="1:32">
      <c r="A726" s="91" t="s">
        <v>2476</v>
      </c>
      <c r="B726" s="91" t="s">
        <v>11</v>
      </c>
      <c r="C726" s="91" t="s">
        <v>2510</v>
      </c>
      <c r="D726" s="91" t="s">
        <v>4274</v>
      </c>
      <c r="E726" s="91" t="s">
        <v>3252</v>
      </c>
      <c r="F726" s="91" t="s">
        <v>3456</v>
      </c>
      <c r="G726" s="91" t="s">
        <v>590</v>
      </c>
      <c r="H726" s="91" t="s">
        <v>1920</v>
      </c>
      <c r="I726" s="92">
        <v>901</v>
      </c>
      <c r="J726" s="91" t="s">
        <v>10</v>
      </c>
      <c r="K726" s="91" t="s">
        <v>293</v>
      </c>
      <c r="L726" s="91" t="s">
        <v>4744</v>
      </c>
      <c r="M726" s="91" t="s">
        <v>5771</v>
      </c>
      <c r="N726" s="92">
        <v>35000</v>
      </c>
      <c r="O726" s="93"/>
      <c r="P726" s="92">
        <v>1064</v>
      </c>
      <c r="Q726" s="92">
        <v>1004.5</v>
      </c>
      <c r="R726" s="92">
        <v>24874.97</v>
      </c>
      <c r="S726" s="92">
        <v>10125.030000000001</v>
      </c>
      <c r="T726" s="91" t="s">
        <v>5772</v>
      </c>
      <c r="U726" s="91" t="s">
        <v>4745</v>
      </c>
      <c r="V726" s="93"/>
      <c r="X726" s="92">
        <v>300</v>
      </c>
      <c r="Y726" s="92">
        <v>22381.47</v>
      </c>
      <c r="Z726" s="93"/>
      <c r="AA726" s="92">
        <v>100</v>
      </c>
      <c r="AB726" s="92">
        <v>25</v>
      </c>
      <c r="AD726" s="93"/>
      <c r="AF726" s="93"/>
    </row>
    <row r="727" spans="1:32">
      <c r="A727" s="91" t="s">
        <v>2476</v>
      </c>
      <c r="B727" s="91" t="s">
        <v>11</v>
      </c>
      <c r="C727" s="91" t="s">
        <v>2510</v>
      </c>
      <c r="D727" s="91" t="s">
        <v>4274</v>
      </c>
      <c r="E727" s="91" t="s">
        <v>3252</v>
      </c>
      <c r="F727" s="91" t="s">
        <v>3266</v>
      </c>
      <c r="G727" s="91" t="s">
        <v>2781</v>
      </c>
      <c r="H727" s="91" t="s">
        <v>2782</v>
      </c>
      <c r="I727" s="92">
        <v>9</v>
      </c>
      <c r="J727" s="91" t="s">
        <v>8</v>
      </c>
      <c r="K727" s="91" t="s">
        <v>591</v>
      </c>
      <c r="L727" s="91" t="s">
        <v>4746</v>
      </c>
      <c r="M727" s="91" t="s">
        <v>5771</v>
      </c>
      <c r="N727" s="92">
        <v>17000</v>
      </c>
      <c r="O727" s="93"/>
      <c r="P727" s="92">
        <v>516.79999999999995</v>
      </c>
      <c r="Q727" s="92">
        <v>487.9</v>
      </c>
      <c r="R727" s="92">
        <v>1029.7</v>
      </c>
      <c r="S727" s="92">
        <v>15970.3</v>
      </c>
      <c r="T727" s="91" t="s">
        <v>5772</v>
      </c>
      <c r="U727" s="91" t="s">
        <v>4747</v>
      </c>
      <c r="V727" s="93"/>
      <c r="X727" s="93"/>
      <c r="Y727" s="93"/>
      <c r="Z727" s="93"/>
      <c r="AA727" s="93"/>
      <c r="AB727" s="92">
        <v>25</v>
      </c>
      <c r="AD727" s="93"/>
      <c r="AF727" s="93"/>
    </row>
    <row r="728" spans="1:32">
      <c r="A728" s="91" t="s">
        <v>2476</v>
      </c>
      <c r="B728" s="91" t="s">
        <v>11</v>
      </c>
      <c r="C728" s="91" t="s">
        <v>2510</v>
      </c>
      <c r="D728" s="91" t="s">
        <v>4274</v>
      </c>
      <c r="E728" s="91" t="s">
        <v>3252</v>
      </c>
      <c r="F728" s="91" t="s">
        <v>3301</v>
      </c>
      <c r="G728" s="91" t="s">
        <v>442</v>
      </c>
      <c r="H728" s="91" t="s">
        <v>1146</v>
      </c>
      <c r="I728" s="92">
        <v>1013</v>
      </c>
      <c r="J728" s="91" t="s">
        <v>443</v>
      </c>
      <c r="K728" s="91" t="s">
        <v>106</v>
      </c>
      <c r="L728" s="91" t="s">
        <v>4748</v>
      </c>
      <c r="M728" s="91" t="s">
        <v>5771</v>
      </c>
      <c r="N728" s="92">
        <v>60000</v>
      </c>
      <c r="O728" s="92">
        <v>388.1</v>
      </c>
      <c r="P728" s="92">
        <v>1824</v>
      </c>
      <c r="Q728" s="92">
        <v>1722</v>
      </c>
      <c r="R728" s="92">
        <v>8205.1</v>
      </c>
      <c r="S728" s="92">
        <v>51794.9</v>
      </c>
      <c r="T728" s="91" t="s">
        <v>5772</v>
      </c>
      <c r="U728" s="91" t="s">
        <v>4749</v>
      </c>
      <c r="V728" s="93"/>
      <c r="X728" s="92">
        <v>600</v>
      </c>
      <c r="Y728" s="92">
        <v>3546</v>
      </c>
      <c r="Z728" s="93"/>
      <c r="AA728" s="92">
        <v>100</v>
      </c>
      <c r="AB728" s="92">
        <v>25</v>
      </c>
      <c r="AD728" s="93"/>
      <c r="AF728" s="93"/>
    </row>
    <row r="729" spans="1:32">
      <c r="A729" s="91" t="s">
        <v>2476</v>
      </c>
      <c r="B729" s="91" t="s">
        <v>11</v>
      </c>
      <c r="C729" s="91" t="s">
        <v>2510</v>
      </c>
      <c r="D729" s="91" t="s">
        <v>4274</v>
      </c>
      <c r="E729" s="91" t="s">
        <v>3252</v>
      </c>
      <c r="F729" s="91" t="s">
        <v>3258</v>
      </c>
      <c r="G729" s="91" t="s">
        <v>993</v>
      </c>
      <c r="H729" s="91" t="s">
        <v>2185</v>
      </c>
      <c r="I729" s="92">
        <v>615</v>
      </c>
      <c r="J729" s="91" t="s">
        <v>60</v>
      </c>
      <c r="K729" s="91" t="s">
        <v>73</v>
      </c>
      <c r="L729" s="91" t="s">
        <v>4750</v>
      </c>
      <c r="M729" s="91" t="s">
        <v>5771</v>
      </c>
      <c r="N729" s="92">
        <v>16500</v>
      </c>
      <c r="O729" s="93"/>
      <c r="P729" s="92">
        <v>501.6</v>
      </c>
      <c r="Q729" s="92">
        <v>473.55</v>
      </c>
      <c r="R729" s="92">
        <v>1000.15</v>
      </c>
      <c r="S729" s="92">
        <v>15499.85</v>
      </c>
      <c r="T729" s="91" t="s">
        <v>5772</v>
      </c>
      <c r="U729" s="91" t="s">
        <v>4751</v>
      </c>
      <c r="V729" s="93"/>
      <c r="X729" s="93"/>
      <c r="Y729" s="93"/>
      <c r="Z729" s="93"/>
      <c r="AA729" s="93"/>
      <c r="AB729" s="92">
        <v>25</v>
      </c>
      <c r="AD729" s="93"/>
      <c r="AF729" s="93"/>
    </row>
    <row r="730" spans="1:32">
      <c r="A730" s="91" t="s">
        <v>2476</v>
      </c>
      <c r="B730" s="91" t="s">
        <v>11</v>
      </c>
      <c r="C730" s="91" t="s">
        <v>2510</v>
      </c>
      <c r="D730" s="91" t="s">
        <v>4274</v>
      </c>
      <c r="E730" s="91" t="s">
        <v>3252</v>
      </c>
      <c r="F730" s="91" t="s">
        <v>3279</v>
      </c>
      <c r="G730" s="91" t="s">
        <v>621</v>
      </c>
      <c r="H730" s="91" t="s">
        <v>2186</v>
      </c>
      <c r="I730" s="92">
        <v>821</v>
      </c>
      <c r="J730" s="91" t="s">
        <v>434</v>
      </c>
      <c r="K730" s="91" t="s">
        <v>591</v>
      </c>
      <c r="L730" s="91" t="s">
        <v>4752</v>
      </c>
      <c r="M730" s="91" t="s">
        <v>5771</v>
      </c>
      <c r="N730" s="92">
        <v>22000</v>
      </c>
      <c r="O730" s="93"/>
      <c r="P730" s="92">
        <v>668.8</v>
      </c>
      <c r="Q730" s="92">
        <v>631.4</v>
      </c>
      <c r="R730" s="92">
        <v>1325.2</v>
      </c>
      <c r="S730" s="92">
        <v>20674.8</v>
      </c>
      <c r="T730" s="91" t="s">
        <v>5772</v>
      </c>
      <c r="U730" s="91" t="s">
        <v>4753</v>
      </c>
      <c r="V730" s="93"/>
      <c r="X730" s="93"/>
      <c r="Y730" s="93"/>
      <c r="Z730" s="93"/>
      <c r="AA730" s="93"/>
      <c r="AB730" s="92">
        <v>25</v>
      </c>
      <c r="AD730" s="93"/>
      <c r="AF730" s="93"/>
    </row>
    <row r="731" spans="1:32">
      <c r="A731" s="91" t="s">
        <v>2476</v>
      </c>
      <c r="B731" s="91" t="s">
        <v>11</v>
      </c>
      <c r="C731" s="91" t="s">
        <v>2510</v>
      </c>
      <c r="D731" s="91" t="s">
        <v>4274</v>
      </c>
      <c r="E731" s="91" t="s">
        <v>3252</v>
      </c>
      <c r="F731" s="91" t="s">
        <v>3261</v>
      </c>
      <c r="G731" s="91" t="s">
        <v>754</v>
      </c>
      <c r="H731" s="91" t="s">
        <v>1328</v>
      </c>
      <c r="I731" s="92">
        <v>577</v>
      </c>
      <c r="J731" s="91" t="s">
        <v>755</v>
      </c>
      <c r="K731" s="91" t="s">
        <v>686</v>
      </c>
      <c r="L731" s="91" t="s">
        <v>4754</v>
      </c>
      <c r="M731" s="91" t="s">
        <v>5771</v>
      </c>
      <c r="N731" s="92">
        <v>70000</v>
      </c>
      <c r="O731" s="92">
        <v>2170.85</v>
      </c>
      <c r="P731" s="92">
        <v>2128</v>
      </c>
      <c r="Q731" s="92">
        <v>2009</v>
      </c>
      <c r="R731" s="92">
        <v>37821.54</v>
      </c>
      <c r="S731" s="92">
        <v>32178.46</v>
      </c>
      <c r="T731" s="91" t="s">
        <v>5772</v>
      </c>
      <c r="U731" s="91" t="s">
        <v>4755</v>
      </c>
      <c r="V731" s="93"/>
      <c r="X731" s="93"/>
      <c r="Y731" s="92">
        <v>31438.69</v>
      </c>
      <c r="Z731" s="93"/>
      <c r="AA731" s="92">
        <v>50</v>
      </c>
      <c r="AB731" s="92">
        <v>25</v>
      </c>
      <c r="AD731" s="93"/>
      <c r="AF731" s="93"/>
    </row>
    <row r="732" spans="1:32">
      <c r="A732" s="91" t="s">
        <v>2476</v>
      </c>
      <c r="B732" s="91" t="s">
        <v>11</v>
      </c>
      <c r="C732" s="91" t="s">
        <v>2510</v>
      </c>
      <c r="D732" s="91" t="s">
        <v>4274</v>
      </c>
      <c r="E732" s="91" t="s">
        <v>3252</v>
      </c>
      <c r="F732" s="91" t="s">
        <v>3258</v>
      </c>
      <c r="G732" s="91" t="s">
        <v>97</v>
      </c>
      <c r="H732" s="91" t="s">
        <v>2187</v>
      </c>
      <c r="I732" s="92">
        <v>854</v>
      </c>
      <c r="J732" s="91" t="s">
        <v>98</v>
      </c>
      <c r="K732" s="91" t="s">
        <v>73</v>
      </c>
      <c r="L732" s="91" t="s">
        <v>4756</v>
      </c>
      <c r="M732" s="91" t="s">
        <v>5771</v>
      </c>
      <c r="N732" s="92">
        <v>13771.77</v>
      </c>
      <c r="O732" s="93"/>
      <c r="P732" s="92">
        <v>418.66</v>
      </c>
      <c r="Q732" s="92">
        <v>395.25</v>
      </c>
      <c r="R732" s="92">
        <v>838.91</v>
      </c>
      <c r="S732" s="92">
        <v>12932.86</v>
      </c>
      <c r="T732" s="91" t="s">
        <v>5772</v>
      </c>
      <c r="U732" s="91" t="s">
        <v>4757</v>
      </c>
      <c r="V732" s="93"/>
      <c r="X732" s="93"/>
      <c r="Y732" s="93"/>
      <c r="Z732" s="93"/>
      <c r="AA732" s="93"/>
      <c r="AB732" s="92">
        <v>25</v>
      </c>
      <c r="AD732" s="93"/>
      <c r="AF732" s="93"/>
    </row>
    <row r="733" spans="1:32">
      <c r="A733" s="91" t="s">
        <v>2476</v>
      </c>
      <c r="B733" s="91" t="s">
        <v>11</v>
      </c>
      <c r="C733" s="91" t="s">
        <v>2510</v>
      </c>
      <c r="D733" s="91" t="s">
        <v>4274</v>
      </c>
      <c r="E733" s="91" t="s">
        <v>3252</v>
      </c>
      <c r="F733" s="91" t="s">
        <v>3266</v>
      </c>
      <c r="G733" s="91" t="s">
        <v>2628</v>
      </c>
      <c r="H733" s="91" t="s">
        <v>2657</v>
      </c>
      <c r="I733" s="92">
        <v>138</v>
      </c>
      <c r="J733" s="91" t="s">
        <v>355</v>
      </c>
      <c r="K733" s="91" t="s">
        <v>106</v>
      </c>
      <c r="L733" s="91" t="s">
        <v>4758</v>
      </c>
      <c r="M733" s="91" t="s">
        <v>5771</v>
      </c>
      <c r="N733" s="92">
        <v>25000</v>
      </c>
      <c r="O733" s="93"/>
      <c r="P733" s="92">
        <v>760</v>
      </c>
      <c r="Q733" s="92">
        <v>717.5</v>
      </c>
      <c r="R733" s="92">
        <v>1502.5</v>
      </c>
      <c r="S733" s="92">
        <v>23497.5</v>
      </c>
      <c r="T733" s="91" t="s">
        <v>5772</v>
      </c>
      <c r="U733" s="91" t="s">
        <v>4759</v>
      </c>
      <c r="V733" s="93"/>
      <c r="X733" s="93"/>
      <c r="Y733" s="93"/>
      <c r="Z733" s="93"/>
      <c r="AA733" s="93"/>
      <c r="AB733" s="92">
        <v>25</v>
      </c>
      <c r="AD733" s="93"/>
      <c r="AF733" s="93"/>
    </row>
    <row r="734" spans="1:32">
      <c r="A734" s="91" t="s">
        <v>2476</v>
      </c>
      <c r="B734" s="91" t="s">
        <v>11</v>
      </c>
      <c r="C734" s="91" t="s">
        <v>2510</v>
      </c>
      <c r="D734" s="91" t="s">
        <v>4274</v>
      </c>
      <c r="E734" s="91" t="s">
        <v>3252</v>
      </c>
      <c r="F734" s="91" t="s">
        <v>3273</v>
      </c>
      <c r="G734" s="91" t="s">
        <v>99</v>
      </c>
      <c r="H734" s="91" t="s">
        <v>1329</v>
      </c>
      <c r="I734" s="92">
        <v>213</v>
      </c>
      <c r="J734" s="91" t="s">
        <v>100</v>
      </c>
      <c r="K734" s="91" t="s">
        <v>73</v>
      </c>
      <c r="L734" s="91" t="s">
        <v>4760</v>
      </c>
      <c r="M734" s="91" t="s">
        <v>5771</v>
      </c>
      <c r="N734" s="92">
        <v>50000</v>
      </c>
      <c r="O734" s="93"/>
      <c r="P734" s="92">
        <v>1520</v>
      </c>
      <c r="Q734" s="92">
        <v>1435</v>
      </c>
      <c r="R734" s="92">
        <v>23343.96</v>
      </c>
      <c r="S734" s="92">
        <v>26656.04</v>
      </c>
      <c r="T734" s="91" t="s">
        <v>5772</v>
      </c>
      <c r="U734" s="91" t="s">
        <v>4761</v>
      </c>
      <c r="V734" s="93"/>
      <c r="X734" s="93"/>
      <c r="Y734" s="92">
        <v>18786.509999999998</v>
      </c>
      <c r="Z734" s="93"/>
      <c r="AA734" s="93"/>
      <c r="AB734" s="92">
        <v>25</v>
      </c>
      <c r="AD734" s="93"/>
      <c r="AF734" s="105">
        <v>1577.45</v>
      </c>
    </row>
    <row r="735" spans="1:32">
      <c r="A735" s="91" t="s">
        <v>2476</v>
      </c>
      <c r="B735" s="91" t="s">
        <v>11</v>
      </c>
      <c r="C735" s="91" t="s">
        <v>2510</v>
      </c>
      <c r="D735" s="91" t="s">
        <v>4274</v>
      </c>
      <c r="E735" s="91" t="s">
        <v>3252</v>
      </c>
      <c r="F735" s="91" t="s">
        <v>3261</v>
      </c>
      <c r="G735" s="91" t="s">
        <v>131</v>
      </c>
      <c r="H735" s="91" t="s">
        <v>2221</v>
      </c>
      <c r="I735" s="92">
        <v>72</v>
      </c>
      <c r="J735" s="91" t="s">
        <v>59</v>
      </c>
      <c r="K735" s="91" t="s">
        <v>106</v>
      </c>
      <c r="L735" s="91" t="s">
        <v>4762</v>
      </c>
      <c r="M735" s="91" t="s">
        <v>5771</v>
      </c>
      <c r="N735" s="92">
        <v>130000</v>
      </c>
      <c r="O735" s="92">
        <v>18767.72</v>
      </c>
      <c r="P735" s="92">
        <v>3952</v>
      </c>
      <c r="Q735" s="92">
        <v>3731</v>
      </c>
      <c r="R735" s="92">
        <v>28053.17</v>
      </c>
      <c r="S735" s="92">
        <v>101946.83</v>
      </c>
      <c r="T735" s="91" t="s">
        <v>5772</v>
      </c>
      <c r="U735" s="91" t="s">
        <v>4763</v>
      </c>
      <c r="V735" s="93"/>
      <c r="X735" s="93"/>
      <c r="Y735" s="93"/>
      <c r="Z735" s="93"/>
      <c r="AA735" s="93"/>
      <c r="AB735" s="92">
        <v>25</v>
      </c>
      <c r="AD735" s="93"/>
      <c r="AF735" s="105">
        <v>1577.45</v>
      </c>
    </row>
    <row r="736" spans="1:32">
      <c r="A736" s="91" t="s">
        <v>2476</v>
      </c>
      <c r="B736" s="91" t="s">
        <v>11</v>
      </c>
      <c r="C736" s="91" t="s">
        <v>2510</v>
      </c>
      <c r="D736" s="91" t="s">
        <v>4274</v>
      </c>
      <c r="E736" s="91" t="s">
        <v>3252</v>
      </c>
      <c r="F736" s="91" t="s">
        <v>3288</v>
      </c>
      <c r="G736" s="91" t="s">
        <v>756</v>
      </c>
      <c r="H736" s="91" t="s">
        <v>2188</v>
      </c>
      <c r="I736" s="92">
        <v>408</v>
      </c>
      <c r="J736" s="91" t="s">
        <v>757</v>
      </c>
      <c r="K736" s="91" t="s">
        <v>686</v>
      </c>
      <c r="L736" s="91" t="s">
        <v>4764</v>
      </c>
      <c r="M736" s="91" t="s">
        <v>5771</v>
      </c>
      <c r="N736" s="92">
        <v>36000</v>
      </c>
      <c r="O736" s="93"/>
      <c r="P736" s="92">
        <v>1094.4000000000001</v>
      </c>
      <c r="Q736" s="92">
        <v>1033.2</v>
      </c>
      <c r="R736" s="92">
        <v>2202.6</v>
      </c>
      <c r="S736" s="92">
        <v>33797.4</v>
      </c>
      <c r="T736" s="91" t="s">
        <v>5772</v>
      </c>
      <c r="U736" s="91" t="s">
        <v>4765</v>
      </c>
      <c r="V736" s="93"/>
      <c r="X736" s="93"/>
      <c r="Y736" s="93"/>
      <c r="Z736" s="93"/>
      <c r="AA736" s="92">
        <v>50</v>
      </c>
      <c r="AB736" s="92">
        <v>25</v>
      </c>
      <c r="AD736" s="93"/>
      <c r="AF736" s="93"/>
    </row>
    <row r="737" spans="1:32">
      <c r="A737" s="91" t="s">
        <v>2476</v>
      </c>
      <c r="B737" s="91" t="s">
        <v>11</v>
      </c>
      <c r="C737" s="91" t="s">
        <v>2510</v>
      </c>
      <c r="D737" s="91" t="s">
        <v>4274</v>
      </c>
      <c r="E737" s="91" t="s">
        <v>3252</v>
      </c>
      <c r="F737" s="91" t="s">
        <v>3288</v>
      </c>
      <c r="G737" s="91" t="s">
        <v>758</v>
      </c>
      <c r="H737" s="91" t="s">
        <v>2189</v>
      </c>
      <c r="I737" s="92">
        <v>9</v>
      </c>
      <c r="J737" s="91" t="s">
        <v>8</v>
      </c>
      <c r="K737" s="91" t="s">
        <v>686</v>
      </c>
      <c r="L737" s="91" t="s">
        <v>4766</v>
      </c>
      <c r="M737" s="91" t="s">
        <v>5771</v>
      </c>
      <c r="N737" s="92">
        <v>22000</v>
      </c>
      <c r="O737" s="93"/>
      <c r="P737" s="92">
        <v>668.8</v>
      </c>
      <c r="Q737" s="92">
        <v>631.4</v>
      </c>
      <c r="R737" s="92">
        <v>13180.58</v>
      </c>
      <c r="S737" s="92">
        <v>8819.42</v>
      </c>
      <c r="T737" s="91" t="s">
        <v>5772</v>
      </c>
      <c r="U737" s="91" t="s">
        <v>4767</v>
      </c>
      <c r="V737" s="93"/>
      <c r="X737" s="92">
        <v>300</v>
      </c>
      <c r="Y737" s="92">
        <v>11555.38</v>
      </c>
      <c r="Z737" s="93"/>
      <c r="AA737" s="93"/>
      <c r="AB737" s="92">
        <v>25</v>
      </c>
      <c r="AD737" s="93"/>
      <c r="AF737" s="93"/>
    </row>
    <row r="738" spans="1:32">
      <c r="A738" s="91" t="s">
        <v>2476</v>
      </c>
      <c r="B738" s="91" t="s">
        <v>11</v>
      </c>
      <c r="C738" s="91" t="s">
        <v>2510</v>
      </c>
      <c r="D738" s="91" t="s">
        <v>4274</v>
      </c>
      <c r="E738" s="91" t="s">
        <v>3252</v>
      </c>
      <c r="F738" s="91" t="s">
        <v>3261</v>
      </c>
      <c r="G738" s="91" t="s">
        <v>622</v>
      </c>
      <c r="H738" s="91" t="s">
        <v>2190</v>
      </c>
      <c r="I738" s="92">
        <v>273</v>
      </c>
      <c r="J738" s="91" t="s">
        <v>623</v>
      </c>
      <c r="K738" s="91" t="s">
        <v>591</v>
      </c>
      <c r="L738" s="91" t="s">
        <v>4768</v>
      </c>
      <c r="M738" s="91" t="s">
        <v>5771</v>
      </c>
      <c r="N738" s="92">
        <v>15000</v>
      </c>
      <c r="O738" s="93"/>
      <c r="P738" s="92">
        <v>456</v>
      </c>
      <c r="Q738" s="92">
        <v>430.5</v>
      </c>
      <c r="R738" s="92">
        <v>911.5</v>
      </c>
      <c r="S738" s="92">
        <v>14088.5</v>
      </c>
      <c r="T738" s="91" t="s">
        <v>5772</v>
      </c>
      <c r="U738" s="91" t="s">
        <v>4769</v>
      </c>
      <c r="V738" s="93"/>
      <c r="X738" s="93"/>
      <c r="Y738" s="93"/>
      <c r="Z738" s="93"/>
      <c r="AA738" s="93"/>
      <c r="AB738" s="92">
        <v>25</v>
      </c>
      <c r="AD738" s="93"/>
      <c r="AF738" s="93"/>
    </row>
    <row r="739" spans="1:32">
      <c r="A739" s="91" t="s">
        <v>2476</v>
      </c>
      <c r="B739" s="91" t="s">
        <v>11</v>
      </c>
      <c r="C739" s="91" t="s">
        <v>2510</v>
      </c>
      <c r="D739" s="91" t="s">
        <v>4274</v>
      </c>
      <c r="E739" s="91" t="s">
        <v>3252</v>
      </c>
      <c r="F739" s="91" t="s">
        <v>3258</v>
      </c>
      <c r="G739" s="91" t="s">
        <v>178</v>
      </c>
      <c r="H739" s="91" t="s">
        <v>2191</v>
      </c>
      <c r="I739" s="92">
        <v>615</v>
      </c>
      <c r="J739" s="91" t="s">
        <v>153</v>
      </c>
      <c r="K739" s="91" t="s">
        <v>142</v>
      </c>
      <c r="L739" s="91" t="s">
        <v>4770</v>
      </c>
      <c r="M739" s="91" t="s">
        <v>5771</v>
      </c>
      <c r="N739" s="92">
        <v>10000</v>
      </c>
      <c r="O739" s="93"/>
      <c r="P739" s="92">
        <v>304</v>
      </c>
      <c r="Q739" s="92">
        <v>287</v>
      </c>
      <c r="R739" s="92">
        <v>966</v>
      </c>
      <c r="S739" s="92">
        <v>9034</v>
      </c>
      <c r="T739" s="91" t="s">
        <v>5772</v>
      </c>
      <c r="U739" s="91" t="s">
        <v>4771</v>
      </c>
      <c r="V739" s="93"/>
      <c r="X739" s="92">
        <v>300</v>
      </c>
      <c r="Y739" s="93"/>
      <c r="Z739" s="93"/>
      <c r="AA739" s="92">
        <v>50</v>
      </c>
      <c r="AB739" s="92">
        <v>25</v>
      </c>
      <c r="AD739" s="93"/>
      <c r="AF739" s="93"/>
    </row>
    <row r="740" spans="1:32">
      <c r="A740" s="91" t="s">
        <v>2476</v>
      </c>
      <c r="B740" s="91" t="s">
        <v>11</v>
      </c>
      <c r="C740" s="91" t="s">
        <v>2510</v>
      </c>
      <c r="D740" s="91" t="s">
        <v>4274</v>
      </c>
      <c r="E740" s="91" t="s">
        <v>3252</v>
      </c>
      <c r="F740" s="91" t="s">
        <v>3279</v>
      </c>
      <c r="G740" s="91" t="s">
        <v>448</v>
      </c>
      <c r="H740" s="91" t="s">
        <v>2222</v>
      </c>
      <c r="I740" s="92">
        <v>9</v>
      </c>
      <c r="J740" s="91" t="s">
        <v>8</v>
      </c>
      <c r="K740" s="91" t="s">
        <v>106</v>
      </c>
      <c r="L740" s="91" t="s">
        <v>4772</v>
      </c>
      <c r="M740" s="91" t="s">
        <v>5771</v>
      </c>
      <c r="N740" s="92">
        <v>20000</v>
      </c>
      <c r="O740" s="93"/>
      <c r="P740" s="92">
        <v>608</v>
      </c>
      <c r="Q740" s="92">
        <v>574</v>
      </c>
      <c r="R740" s="92">
        <v>2403</v>
      </c>
      <c r="S740" s="92">
        <v>17597</v>
      </c>
      <c r="T740" s="91" t="s">
        <v>5772</v>
      </c>
      <c r="U740" s="91" t="s">
        <v>4773</v>
      </c>
      <c r="V740" s="93"/>
      <c r="X740" s="93"/>
      <c r="Y740" s="92">
        <v>1146</v>
      </c>
      <c r="Z740" s="93"/>
      <c r="AA740" s="92">
        <v>50</v>
      </c>
      <c r="AB740" s="92">
        <v>25</v>
      </c>
      <c r="AD740" s="93"/>
      <c r="AF740" s="93"/>
    </row>
    <row r="741" spans="1:32">
      <c r="A741" s="91" t="s">
        <v>2476</v>
      </c>
      <c r="B741" s="91" t="s">
        <v>11</v>
      </c>
      <c r="C741" s="91" t="s">
        <v>2510</v>
      </c>
      <c r="D741" s="91" t="s">
        <v>4274</v>
      </c>
      <c r="E741" s="91" t="s">
        <v>3252</v>
      </c>
      <c r="F741" s="91" t="s">
        <v>3266</v>
      </c>
      <c r="G741" s="91" t="s">
        <v>1641</v>
      </c>
      <c r="H741" s="91" t="s">
        <v>2192</v>
      </c>
      <c r="I741" s="92">
        <v>20</v>
      </c>
      <c r="J741" s="91" t="s">
        <v>27</v>
      </c>
      <c r="K741" s="91" t="s">
        <v>686</v>
      </c>
      <c r="L741" s="91" t="s">
        <v>4774</v>
      </c>
      <c r="M741" s="91" t="s">
        <v>5771</v>
      </c>
      <c r="N741" s="92">
        <v>22000</v>
      </c>
      <c r="O741" s="93"/>
      <c r="P741" s="92">
        <v>668.8</v>
      </c>
      <c r="Q741" s="92">
        <v>631.4</v>
      </c>
      <c r="R741" s="92">
        <v>1325.2</v>
      </c>
      <c r="S741" s="92">
        <v>20674.8</v>
      </c>
      <c r="T741" s="91" t="s">
        <v>5772</v>
      </c>
      <c r="U741" s="91" t="s">
        <v>4775</v>
      </c>
      <c r="V741" s="93"/>
      <c r="X741" s="93"/>
      <c r="Y741" s="93"/>
      <c r="Z741" s="93"/>
      <c r="AA741" s="93"/>
      <c r="AB741" s="92">
        <v>25</v>
      </c>
      <c r="AD741" s="93"/>
      <c r="AF741" s="93"/>
    </row>
    <row r="742" spans="1:32">
      <c r="A742" s="91" t="s">
        <v>2476</v>
      </c>
      <c r="B742" s="91" t="s">
        <v>11</v>
      </c>
      <c r="C742" s="91" t="s">
        <v>2510</v>
      </c>
      <c r="D742" s="91" t="s">
        <v>4274</v>
      </c>
      <c r="E742" s="91" t="s">
        <v>3252</v>
      </c>
      <c r="F742" s="91" t="s">
        <v>3273</v>
      </c>
      <c r="G742" s="91" t="s">
        <v>759</v>
      </c>
      <c r="H742" s="91" t="s">
        <v>1330</v>
      </c>
      <c r="I742" s="92">
        <v>303</v>
      </c>
      <c r="J742" s="91" t="s">
        <v>760</v>
      </c>
      <c r="K742" s="91" t="s">
        <v>686</v>
      </c>
      <c r="L742" s="91" t="s">
        <v>4778</v>
      </c>
      <c r="M742" s="91" t="s">
        <v>5771</v>
      </c>
      <c r="N742" s="92">
        <v>90000</v>
      </c>
      <c r="O742" s="92">
        <v>9753.09</v>
      </c>
      <c r="P742" s="92">
        <v>2736</v>
      </c>
      <c r="Q742" s="92">
        <v>2583</v>
      </c>
      <c r="R742" s="92">
        <v>17889.09</v>
      </c>
      <c r="S742" s="92">
        <v>72110.91</v>
      </c>
      <c r="T742" s="91" t="s">
        <v>5772</v>
      </c>
      <c r="U742" s="91" t="s">
        <v>4779</v>
      </c>
      <c r="V742" s="93"/>
      <c r="X742" s="93"/>
      <c r="Y742" s="92">
        <v>2792</v>
      </c>
      <c r="Z742" s="93"/>
      <c r="AA742" s="93"/>
      <c r="AB742" s="92">
        <v>25</v>
      </c>
      <c r="AD742" s="93"/>
      <c r="AF742" s="93"/>
    </row>
    <row r="743" spans="1:32">
      <c r="A743" s="91" t="s">
        <v>2476</v>
      </c>
      <c r="B743" s="91" t="s">
        <v>11</v>
      </c>
      <c r="C743" s="91" t="s">
        <v>2510</v>
      </c>
      <c r="D743" s="91" t="s">
        <v>4274</v>
      </c>
      <c r="E743" s="91" t="s">
        <v>3252</v>
      </c>
      <c r="F743" s="91" t="s">
        <v>3266</v>
      </c>
      <c r="G743" s="91" t="s">
        <v>3084</v>
      </c>
      <c r="H743" s="91" t="s">
        <v>3064</v>
      </c>
      <c r="I743" s="92">
        <v>58</v>
      </c>
      <c r="J743" s="91" t="s">
        <v>32</v>
      </c>
      <c r="K743" s="91" t="s">
        <v>686</v>
      </c>
      <c r="L743" s="91" t="s">
        <v>4780</v>
      </c>
      <c r="M743" s="91" t="s">
        <v>5771</v>
      </c>
      <c r="N743" s="92">
        <v>55000</v>
      </c>
      <c r="O743" s="92">
        <v>2559.6799999999998</v>
      </c>
      <c r="P743" s="92">
        <v>1672</v>
      </c>
      <c r="Q743" s="92">
        <v>1578.5</v>
      </c>
      <c r="R743" s="92">
        <v>5835.18</v>
      </c>
      <c r="S743" s="92">
        <v>49164.82</v>
      </c>
      <c r="T743" s="91" t="s">
        <v>5772</v>
      </c>
      <c r="U743" s="91" t="s">
        <v>4781</v>
      </c>
      <c r="V743" s="93"/>
      <c r="X743" s="93"/>
      <c r="Y743" s="93"/>
      <c r="Z743" s="93"/>
      <c r="AA743" s="93"/>
      <c r="AB743" s="92">
        <v>25</v>
      </c>
      <c r="AD743" s="93"/>
      <c r="AF743" s="93"/>
    </row>
    <row r="744" spans="1:32">
      <c r="A744" s="91" t="s">
        <v>2476</v>
      </c>
      <c r="B744" s="91" t="s">
        <v>11</v>
      </c>
      <c r="C744" s="91" t="s">
        <v>2510</v>
      </c>
      <c r="D744" s="91" t="s">
        <v>4274</v>
      </c>
      <c r="E744" s="91" t="s">
        <v>3252</v>
      </c>
      <c r="F744" s="91" t="s">
        <v>3266</v>
      </c>
      <c r="G744" s="91" t="s">
        <v>1583</v>
      </c>
      <c r="H744" s="91" t="s">
        <v>2194</v>
      </c>
      <c r="I744" s="92">
        <v>615</v>
      </c>
      <c r="J744" s="91" t="s">
        <v>60</v>
      </c>
      <c r="K744" s="91" t="s">
        <v>591</v>
      </c>
      <c r="L744" s="91" t="s">
        <v>4782</v>
      </c>
      <c r="M744" s="91" t="s">
        <v>5771</v>
      </c>
      <c r="N744" s="92">
        <v>25000</v>
      </c>
      <c r="O744" s="93"/>
      <c r="P744" s="92">
        <v>760</v>
      </c>
      <c r="Q744" s="92">
        <v>717.5</v>
      </c>
      <c r="R744" s="92">
        <v>1502.5</v>
      </c>
      <c r="S744" s="92">
        <v>23497.5</v>
      </c>
      <c r="T744" s="91" t="s">
        <v>5772</v>
      </c>
      <c r="U744" s="91" t="s">
        <v>4783</v>
      </c>
      <c r="V744" s="93"/>
      <c r="X744" s="93"/>
      <c r="Y744" s="93"/>
      <c r="Z744" s="93"/>
      <c r="AA744" s="93"/>
      <c r="AB744" s="92">
        <v>25</v>
      </c>
      <c r="AD744" s="93"/>
      <c r="AF744" s="93"/>
    </row>
    <row r="745" spans="1:32">
      <c r="A745" s="91" t="s">
        <v>2476</v>
      </c>
      <c r="B745" s="91" t="s">
        <v>11</v>
      </c>
      <c r="C745" s="91" t="s">
        <v>2510</v>
      </c>
      <c r="D745" s="91" t="s">
        <v>4274</v>
      </c>
      <c r="E745" s="91" t="s">
        <v>3252</v>
      </c>
      <c r="F745" s="91" t="s">
        <v>3261</v>
      </c>
      <c r="G745" s="91" t="s">
        <v>101</v>
      </c>
      <c r="H745" s="91" t="s">
        <v>2195</v>
      </c>
      <c r="I745" s="92">
        <v>469</v>
      </c>
      <c r="J745" s="91" t="s">
        <v>102</v>
      </c>
      <c r="K745" s="91" t="s">
        <v>73</v>
      </c>
      <c r="L745" s="91" t="s">
        <v>4784</v>
      </c>
      <c r="M745" s="91" t="s">
        <v>5771</v>
      </c>
      <c r="N745" s="92">
        <v>16500</v>
      </c>
      <c r="O745" s="93"/>
      <c r="P745" s="92">
        <v>501.6</v>
      </c>
      <c r="Q745" s="92">
        <v>473.55</v>
      </c>
      <c r="R745" s="92">
        <v>2498.15</v>
      </c>
      <c r="S745" s="92">
        <v>14001.85</v>
      </c>
      <c r="T745" s="91" t="s">
        <v>5772</v>
      </c>
      <c r="U745" s="91" t="s">
        <v>4785</v>
      </c>
      <c r="V745" s="93"/>
      <c r="X745" s="93"/>
      <c r="Y745" s="92">
        <v>1498</v>
      </c>
      <c r="Z745" s="93"/>
      <c r="AA745" s="93"/>
      <c r="AB745" s="92">
        <v>25</v>
      </c>
      <c r="AD745" s="93"/>
      <c r="AF745" s="93"/>
    </row>
    <row r="746" spans="1:32">
      <c r="A746" s="91" t="s">
        <v>2476</v>
      </c>
      <c r="B746" s="91" t="s">
        <v>11</v>
      </c>
      <c r="C746" s="91" t="s">
        <v>2510</v>
      </c>
      <c r="D746" s="91" t="s">
        <v>4274</v>
      </c>
      <c r="E746" s="91" t="s">
        <v>3252</v>
      </c>
      <c r="F746" s="91" t="s">
        <v>3261</v>
      </c>
      <c r="G746" s="91" t="s">
        <v>624</v>
      </c>
      <c r="H746" s="91" t="s">
        <v>2196</v>
      </c>
      <c r="I746" s="92">
        <v>14</v>
      </c>
      <c r="J746" s="91" t="s">
        <v>244</v>
      </c>
      <c r="K746" s="91" t="s">
        <v>591</v>
      </c>
      <c r="L746" s="91" t="s">
        <v>4786</v>
      </c>
      <c r="M746" s="91" t="s">
        <v>5771</v>
      </c>
      <c r="N746" s="92">
        <v>15000</v>
      </c>
      <c r="O746" s="93"/>
      <c r="P746" s="92">
        <v>456</v>
      </c>
      <c r="Q746" s="92">
        <v>430.5</v>
      </c>
      <c r="R746" s="92">
        <v>911.5</v>
      </c>
      <c r="S746" s="92">
        <v>14088.5</v>
      </c>
      <c r="T746" s="91" t="s">
        <v>5772</v>
      </c>
      <c r="U746" s="91" t="s">
        <v>4787</v>
      </c>
      <c r="V746" s="93"/>
      <c r="X746" s="93"/>
      <c r="Y746" s="93"/>
      <c r="Z746" s="93"/>
      <c r="AA746" s="93"/>
      <c r="AB746" s="92">
        <v>25</v>
      </c>
      <c r="AD746" s="93"/>
      <c r="AF746" s="93"/>
    </row>
    <row r="747" spans="1:32">
      <c r="A747" s="91" t="s">
        <v>2476</v>
      </c>
      <c r="B747" s="91" t="s">
        <v>11</v>
      </c>
      <c r="C747" s="91" t="s">
        <v>2510</v>
      </c>
      <c r="D747" s="91" t="s">
        <v>4274</v>
      </c>
      <c r="E747" s="91" t="s">
        <v>3252</v>
      </c>
      <c r="F747" s="91" t="s">
        <v>3266</v>
      </c>
      <c r="G747" s="91" t="s">
        <v>980</v>
      </c>
      <c r="H747" s="91" t="s">
        <v>2197</v>
      </c>
      <c r="I747" s="92">
        <v>295</v>
      </c>
      <c r="J747" s="91" t="s">
        <v>378</v>
      </c>
      <c r="K747" s="91" t="s">
        <v>73</v>
      </c>
      <c r="L747" s="91" t="s">
        <v>4788</v>
      </c>
      <c r="M747" s="91" t="s">
        <v>5771</v>
      </c>
      <c r="N747" s="92">
        <v>40000</v>
      </c>
      <c r="O747" s="93"/>
      <c r="P747" s="92">
        <v>1216</v>
      </c>
      <c r="Q747" s="92">
        <v>1148</v>
      </c>
      <c r="R747" s="92">
        <v>14231.09</v>
      </c>
      <c r="S747" s="92">
        <v>25768.91</v>
      </c>
      <c r="T747" s="91" t="s">
        <v>5772</v>
      </c>
      <c r="U747" s="91" t="s">
        <v>4789</v>
      </c>
      <c r="V747" s="93"/>
      <c r="X747" s="93"/>
      <c r="Y747" s="92">
        <v>11842.09</v>
      </c>
      <c r="Z747" s="93"/>
      <c r="AA747" s="93"/>
      <c r="AB747" s="92">
        <v>25</v>
      </c>
      <c r="AD747" s="93"/>
      <c r="AF747" s="93"/>
    </row>
    <row r="748" spans="1:32">
      <c r="A748" s="91" t="s">
        <v>2476</v>
      </c>
      <c r="B748" s="91" t="s">
        <v>11</v>
      </c>
      <c r="C748" s="91" t="s">
        <v>2510</v>
      </c>
      <c r="D748" s="91" t="s">
        <v>4274</v>
      </c>
      <c r="E748" s="91" t="s">
        <v>3252</v>
      </c>
      <c r="F748" s="91" t="s">
        <v>3288</v>
      </c>
      <c r="G748" s="91" t="s">
        <v>465</v>
      </c>
      <c r="H748" s="91" t="s">
        <v>2198</v>
      </c>
      <c r="I748" s="92">
        <v>628</v>
      </c>
      <c r="J748" s="91" t="s">
        <v>129</v>
      </c>
      <c r="K748" s="91" t="s">
        <v>461</v>
      </c>
      <c r="L748" s="91" t="s">
        <v>4790</v>
      </c>
      <c r="M748" s="91" t="s">
        <v>5771</v>
      </c>
      <c r="N748" s="92">
        <v>35000</v>
      </c>
      <c r="O748" s="93"/>
      <c r="P748" s="92">
        <v>1064</v>
      </c>
      <c r="Q748" s="92">
        <v>1004.5</v>
      </c>
      <c r="R748" s="92">
        <v>2143.5</v>
      </c>
      <c r="S748" s="92">
        <v>32856.5</v>
      </c>
      <c r="T748" s="91" t="s">
        <v>5772</v>
      </c>
      <c r="U748" s="91" t="s">
        <v>4791</v>
      </c>
      <c r="V748" s="93"/>
      <c r="X748" s="93"/>
      <c r="Y748" s="93"/>
      <c r="Z748" s="93"/>
      <c r="AA748" s="92">
        <v>50</v>
      </c>
      <c r="AB748" s="92">
        <v>25</v>
      </c>
      <c r="AD748" s="93"/>
      <c r="AF748" s="93"/>
    </row>
    <row r="749" spans="1:32">
      <c r="A749" s="91" t="s">
        <v>2476</v>
      </c>
      <c r="B749" s="91" t="s">
        <v>11</v>
      </c>
      <c r="C749" s="91" t="s">
        <v>2510</v>
      </c>
      <c r="D749" s="91" t="s">
        <v>4274</v>
      </c>
      <c r="E749" s="91" t="s">
        <v>3252</v>
      </c>
      <c r="F749" s="91" t="s">
        <v>3266</v>
      </c>
      <c r="G749" s="91" t="s">
        <v>1584</v>
      </c>
      <c r="H749" s="91" t="s">
        <v>2199</v>
      </c>
      <c r="I749" s="92">
        <v>615</v>
      </c>
      <c r="J749" s="91" t="s">
        <v>60</v>
      </c>
      <c r="K749" s="91" t="s">
        <v>591</v>
      </c>
      <c r="L749" s="91" t="s">
        <v>4792</v>
      </c>
      <c r="M749" s="91" t="s">
        <v>5771</v>
      </c>
      <c r="N749" s="92">
        <v>25000</v>
      </c>
      <c r="O749" s="93"/>
      <c r="P749" s="92">
        <v>760</v>
      </c>
      <c r="Q749" s="92">
        <v>717.5</v>
      </c>
      <c r="R749" s="92">
        <v>3079.95</v>
      </c>
      <c r="S749" s="92">
        <v>21920.05</v>
      </c>
      <c r="T749" s="91" t="s">
        <v>5772</v>
      </c>
      <c r="U749" s="91" t="s">
        <v>4793</v>
      </c>
      <c r="V749" s="93"/>
      <c r="X749" s="93"/>
      <c r="Y749" s="93"/>
      <c r="Z749" s="93"/>
      <c r="AA749" s="93"/>
      <c r="AB749" s="92">
        <v>25</v>
      </c>
      <c r="AD749" s="93"/>
      <c r="AF749" s="105">
        <v>1577.45</v>
      </c>
    </row>
    <row r="750" spans="1:32">
      <c r="A750" s="91" t="s">
        <v>2476</v>
      </c>
      <c r="B750" s="91" t="s">
        <v>11</v>
      </c>
      <c r="C750" s="91" t="s">
        <v>2510</v>
      </c>
      <c r="D750" s="91" t="s">
        <v>4274</v>
      </c>
      <c r="E750" s="91" t="s">
        <v>3252</v>
      </c>
      <c r="F750" s="91" t="s">
        <v>3315</v>
      </c>
      <c r="G750" s="91" t="s">
        <v>198</v>
      </c>
      <c r="H750" s="91" t="s">
        <v>2223</v>
      </c>
      <c r="I750" s="92">
        <v>81</v>
      </c>
      <c r="J750" s="91" t="s">
        <v>199</v>
      </c>
      <c r="K750" s="91" t="s">
        <v>106</v>
      </c>
      <c r="L750" s="91" t="s">
        <v>4794</v>
      </c>
      <c r="M750" s="91" t="s">
        <v>5771</v>
      </c>
      <c r="N750" s="92">
        <v>40000</v>
      </c>
      <c r="O750" s="92">
        <v>442.65</v>
      </c>
      <c r="P750" s="92">
        <v>1216</v>
      </c>
      <c r="Q750" s="92">
        <v>1148</v>
      </c>
      <c r="R750" s="92">
        <v>12458.38</v>
      </c>
      <c r="S750" s="92">
        <v>27541.62</v>
      </c>
      <c r="T750" s="91" t="s">
        <v>5772</v>
      </c>
      <c r="U750" s="91" t="s">
        <v>4795</v>
      </c>
      <c r="V750" s="93"/>
      <c r="X750" s="93"/>
      <c r="Y750" s="92">
        <v>9576.73</v>
      </c>
      <c r="Z750" s="93"/>
      <c r="AA750" s="92">
        <v>50</v>
      </c>
      <c r="AB750" s="92">
        <v>25</v>
      </c>
      <c r="AD750" s="93"/>
      <c r="AF750" s="93"/>
    </row>
    <row r="751" spans="1:32">
      <c r="A751" s="91" t="s">
        <v>2476</v>
      </c>
      <c r="B751" s="91" t="s">
        <v>11</v>
      </c>
      <c r="C751" s="91" t="s">
        <v>2510</v>
      </c>
      <c r="D751" s="91" t="s">
        <v>4274</v>
      </c>
      <c r="E751" s="91" t="s">
        <v>3252</v>
      </c>
      <c r="F751" s="91" t="s">
        <v>3288</v>
      </c>
      <c r="G751" s="91" t="s">
        <v>625</v>
      </c>
      <c r="H751" s="91" t="s">
        <v>2200</v>
      </c>
      <c r="I751" s="92">
        <v>1128</v>
      </c>
      <c r="J751" s="91" t="s">
        <v>17</v>
      </c>
      <c r="K751" s="91" t="s">
        <v>591</v>
      </c>
      <c r="L751" s="91" t="s">
        <v>4796</v>
      </c>
      <c r="M751" s="91" t="s">
        <v>5771</v>
      </c>
      <c r="N751" s="92">
        <v>45000</v>
      </c>
      <c r="O751" s="92">
        <v>1148.33</v>
      </c>
      <c r="P751" s="92">
        <v>1368</v>
      </c>
      <c r="Q751" s="92">
        <v>1291.5</v>
      </c>
      <c r="R751" s="92">
        <v>3882.83</v>
      </c>
      <c r="S751" s="92">
        <v>41117.17</v>
      </c>
      <c r="T751" s="91" t="s">
        <v>5772</v>
      </c>
      <c r="U751" s="91" t="s">
        <v>4797</v>
      </c>
      <c r="V751" s="93"/>
      <c r="X751" s="93"/>
      <c r="Y751" s="93"/>
      <c r="Z751" s="93"/>
      <c r="AA751" s="92">
        <v>50</v>
      </c>
      <c r="AB751" s="92">
        <v>25</v>
      </c>
      <c r="AD751" s="93"/>
      <c r="AF751" s="93"/>
    </row>
    <row r="752" spans="1:32">
      <c r="A752" s="91" t="s">
        <v>2476</v>
      </c>
      <c r="B752" s="91" t="s">
        <v>11</v>
      </c>
      <c r="C752" s="91" t="s">
        <v>2510</v>
      </c>
      <c r="D752" s="91" t="s">
        <v>4274</v>
      </c>
      <c r="E752" s="91" t="s">
        <v>3252</v>
      </c>
      <c r="F752" s="91" t="s">
        <v>3288</v>
      </c>
      <c r="G752" s="91" t="s">
        <v>761</v>
      </c>
      <c r="H752" s="91" t="s">
        <v>1331</v>
      </c>
      <c r="I752" s="92">
        <v>9</v>
      </c>
      <c r="J752" s="91" t="s">
        <v>8</v>
      </c>
      <c r="K752" s="91" t="s">
        <v>686</v>
      </c>
      <c r="L752" s="91" t="s">
        <v>4798</v>
      </c>
      <c r="M752" s="91" t="s">
        <v>5771</v>
      </c>
      <c r="N752" s="92">
        <v>22000</v>
      </c>
      <c r="O752" s="93"/>
      <c r="P752" s="92">
        <v>668.8</v>
      </c>
      <c r="Q752" s="92">
        <v>631.4</v>
      </c>
      <c r="R752" s="92">
        <v>4157.38</v>
      </c>
      <c r="S752" s="92">
        <v>17842.62</v>
      </c>
      <c r="T752" s="91" t="s">
        <v>5772</v>
      </c>
      <c r="U752" s="91" t="s">
        <v>4799</v>
      </c>
      <c r="V752" s="93"/>
      <c r="X752" s="92">
        <v>300</v>
      </c>
      <c r="Y752" s="92">
        <v>2482.1799999999998</v>
      </c>
      <c r="Z752" s="93"/>
      <c r="AA752" s="92">
        <v>50</v>
      </c>
      <c r="AB752" s="92">
        <v>25</v>
      </c>
      <c r="AD752" s="93"/>
      <c r="AF752" s="93"/>
    </row>
    <row r="753" spans="1:32">
      <c r="A753" s="91" t="s">
        <v>2476</v>
      </c>
      <c r="B753" s="91" t="s">
        <v>11</v>
      </c>
      <c r="C753" s="91" t="s">
        <v>2510</v>
      </c>
      <c r="D753" s="91" t="s">
        <v>4274</v>
      </c>
      <c r="E753" s="91" t="s">
        <v>3252</v>
      </c>
      <c r="F753" s="91" t="s">
        <v>3288</v>
      </c>
      <c r="G753" s="91" t="s">
        <v>626</v>
      </c>
      <c r="H753" s="91" t="s">
        <v>2201</v>
      </c>
      <c r="I753" s="92">
        <v>615</v>
      </c>
      <c r="J753" s="91" t="s">
        <v>60</v>
      </c>
      <c r="K753" s="91" t="s">
        <v>591</v>
      </c>
      <c r="L753" s="91" t="s">
        <v>4800</v>
      </c>
      <c r="M753" s="91" t="s">
        <v>5771</v>
      </c>
      <c r="N753" s="92">
        <v>22000</v>
      </c>
      <c r="O753" s="93"/>
      <c r="P753" s="92">
        <v>668.8</v>
      </c>
      <c r="Q753" s="92">
        <v>631.4</v>
      </c>
      <c r="R753" s="92">
        <v>1325.2</v>
      </c>
      <c r="S753" s="92">
        <v>20674.8</v>
      </c>
      <c r="T753" s="91" t="s">
        <v>5772</v>
      </c>
      <c r="U753" s="91" t="s">
        <v>4801</v>
      </c>
      <c r="V753" s="93"/>
      <c r="X753" s="93"/>
      <c r="Y753" s="93"/>
      <c r="Z753" s="93"/>
      <c r="AA753" s="93"/>
      <c r="AB753" s="92">
        <v>25</v>
      </c>
      <c r="AD753" s="93"/>
      <c r="AF753" s="93"/>
    </row>
    <row r="754" spans="1:32">
      <c r="A754" s="91" t="s">
        <v>2476</v>
      </c>
      <c r="B754" s="91" t="s">
        <v>11</v>
      </c>
      <c r="C754" s="91" t="s">
        <v>2510</v>
      </c>
      <c r="D754" s="91" t="s">
        <v>4274</v>
      </c>
      <c r="E754" s="91" t="s">
        <v>3252</v>
      </c>
      <c r="F754" s="91" t="s">
        <v>3258</v>
      </c>
      <c r="G754" s="91" t="s">
        <v>627</v>
      </c>
      <c r="H754" s="91" t="s">
        <v>2202</v>
      </c>
      <c r="I754" s="92">
        <v>606</v>
      </c>
      <c r="J754" s="91" t="s">
        <v>628</v>
      </c>
      <c r="K754" s="91" t="s">
        <v>591</v>
      </c>
      <c r="L754" s="91" t="s">
        <v>4802</v>
      </c>
      <c r="M754" s="91" t="s">
        <v>5771</v>
      </c>
      <c r="N754" s="92">
        <v>10000</v>
      </c>
      <c r="O754" s="93"/>
      <c r="P754" s="92">
        <v>304</v>
      </c>
      <c r="Q754" s="92">
        <v>287</v>
      </c>
      <c r="R754" s="92">
        <v>1016</v>
      </c>
      <c r="S754" s="92">
        <v>8984</v>
      </c>
      <c r="T754" s="91" t="s">
        <v>5772</v>
      </c>
      <c r="U754" s="91" t="s">
        <v>4803</v>
      </c>
      <c r="V754" s="93"/>
      <c r="X754" s="92">
        <v>300</v>
      </c>
      <c r="Y754" s="93"/>
      <c r="Z754" s="93"/>
      <c r="AA754" s="92">
        <v>100</v>
      </c>
      <c r="AB754" s="92">
        <v>25</v>
      </c>
      <c r="AD754" s="93"/>
      <c r="AF754" s="93"/>
    </row>
    <row r="755" spans="1:32">
      <c r="A755" s="91" t="s">
        <v>2476</v>
      </c>
      <c r="B755" s="91" t="s">
        <v>11</v>
      </c>
      <c r="C755" s="91" t="s">
        <v>2510</v>
      </c>
      <c r="D755" s="91" t="s">
        <v>4274</v>
      </c>
      <c r="E755" s="91" t="s">
        <v>3252</v>
      </c>
      <c r="F755" s="91" t="s">
        <v>3258</v>
      </c>
      <c r="G755" s="91" t="s">
        <v>16</v>
      </c>
      <c r="H755" s="91" t="s">
        <v>2203</v>
      </c>
      <c r="I755" s="92">
        <v>1128</v>
      </c>
      <c r="J755" s="91" t="s">
        <v>17</v>
      </c>
      <c r="K755" s="91" t="s">
        <v>7</v>
      </c>
      <c r="L755" s="91" t="s">
        <v>4804</v>
      </c>
      <c r="M755" s="91" t="s">
        <v>5771</v>
      </c>
      <c r="N755" s="92">
        <v>10000</v>
      </c>
      <c r="O755" s="93"/>
      <c r="P755" s="92">
        <v>304</v>
      </c>
      <c r="Q755" s="92">
        <v>287</v>
      </c>
      <c r="R755" s="92">
        <v>616</v>
      </c>
      <c r="S755" s="92">
        <v>9384</v>
      </c>
      <c r="T755" s="91" t="s">
        <v>5772</v>
      </c>
      <c r="U755" s="91" t="s">
        <v>4805</v>
      </c>
      <c r="V755" s="93"/>
      <c r="X755" s="93"/>
      <c r="Y755" s="93"/>
      <c r="Z755" s="93"/>
      <c r="AA755" s="93"/>
      <c r="AB755" s="92">
        <v>25</v>
      </c>
      <c r="AD755" s="93"/>
      <c r="AF755" s="93"/>
    </row>
    <row r="756" spans="1:32">
      <c r="A756" s="91" t="s">
        <v>2476</v>
      </c>
      <c r="B756" s="91" t="s">
        <v>11</v>
      </c>
      <c r="C756" s="91" t="s">
        <v>2510</v>
      </c>
      <c r="D756" s="91" t="s">
        <v>4274</v>
      </c>
      <c r="E756" s="91" t="s">
        <v>3252</v>
      </c>
      <c r="F756" s="91" t="s">
        <v>3261</v>
      </c>
      <c r="G756" s="91" t="s">
        <v>762</v>
      </c>
      <c r="H756" s="91" t="s">
        <v>2204</v>
      </c>
      <c r="I756" s="92">
        <v>44</v>
      </c>
      <c r="J756" s="91" t="s">
        <v>22</v>
      </c>
      <c r="K756" s="91" t="s">
        <v>686</v>
      </c>
      <c r="L756" s="91" t="s">
        <v>4806</v>
      </c>
      <c r="M756" s="91" t="s">
        <v>5771</v>
      </c>
      <c r="N756" s="92">
        <v>35000</v>
      </c>
      <c r="O756" s="93"/>
      <c r="P756" s="92">
        <v>1064</v>
      </c>
      <c r="Q756" s="92">
        <v>1004.5</v>
      </c>
      <c r="R756" s="92">
        <v>24386.13</v>
      </c>
      <c r="S756" s="92">
        <v>10613.87</v>
      </c>
      <c r="T756" s="91" t="s">
        <v>5772</v>
      </c>
      <c r="U756" s="91" t="s">
        <v>4807</v>
      </c>
      <c r="V756" s="93"/>
      <c r="X756" s="93"/>
      <c r="Y756" s="92">
        <v>22242.63</v>
      </c>
      <c r="Z756" s="93"/>
      <c r="AA756" s="92">
        <v>50</v>
      </c>
      <c r="AB756" s="92">
        <v>25</v>
      </c>
      <c r="AD756" s="93"/>
      <c r="AF756" s="93"/>
    </row>
    <row r="757" spans="1:32">
      <c r="A757" s="91" t="s">
        <v>2476</v>
      </c>
      <c r="B757" s="91" t="s">
        <v>11</v>
      </c>
      <c r="C757" s="91" t="s">
        <v>2510</v>
      </c>
      <c r="D757" s="91" t="s">
        <v>4274</v>
      </c>
      <c r="E757" s="91" t="s">
        <v>3252</v>
      </c>
      <c r="F757" s="91" t="s">
        <v>3261</v>
      </c>
      <c r="G757" s="91" t="s">
        <v>629</v>
      </c>
      <c r="H757" s="91" t="s">
        <v>2205</v>
      </c>
      <c r="I757" s="92">
        <v>44</v>
      </c>
      <c r="J757" s="91" t="s">
        <v>22</v>
      </c>
      <c r="K757" s="91" t="s">
        <v>591</v>
      </c>
      <c r="L757" s="91" t="s">
        <v>4808</v>
      </c>
      <c r="M757" s="91" t="s">
        <v>5771</v>
      </c>
      <c r="N757" s="92">
        <v>15000</v>
      </c>
      <c r="O757" s="93"/>
      <c r="P757" s="92">
        <v>456</v>
      </c>
      <c r="Q757" s="92">
        <v>430.5</v>
      </c>
      <c r="R757" s="92">
        <v>1211.5</v>
      </c>
      <c r="S757" s="92">
        <v>13788.5</v>
      </c>
      <c r="T757" s="91" t="s">
        <v>5772</v>
      </c>
      <c r="U757" s="91" t="s">
        <v>4809</v>
      </c>
      <c r="V757" s="93"/>
      <c r="X757" s="92">
        <v>300</v>
      </c>
      <c r="Y757" s="93"/>
      <c r="Z757" s="93"/>
      <c r="AA757" s="93"/>
      <c r="AB757" s="92">
        <v>25</v>
      </c>
      <c r="AD757" s="93"/>
      <c r="AF757" s="93"/>
    </row>
    <row r="758" spans="1:32">
      <c r="A758" s="91" t="s">
        <v>2476</v>
      </c>
      <c r="B758" s="91" t="s">
        <v>11</v>
      </c>
      <c r="C758" s="91" t="s">
        <v>2510</v>
      </c>
      <c r="D758" s="91" t="s">
        <v>4274</v>
      </c>
      <c r="E758" s="91" t="s">
        <v>3252</v>
      </c>
      <c r="F758" s="91" t="s">
        <v>3266</v>
      </c>
      <c r="G758" s="91" t="s">
        <v>921</v>
      </c>
      <c r="H758" s="91" t="s">
        <v>2206</v>
      </c>
      <c r="I758" s="92">
        <v>100</v>
      </c>
      <c r="J758" s="91" t="s">
        <v>123</v>
      </c>
      <c r="K758" s="91" t="s">
        <v>73</v>
      </c>
      <c r="L758" s="91" t="s">
        <v>4810</v>
      </c>
      <c r="M758" s="91" t="s">
        <v>5771</v>
      </c>
      <c r="N758" s="92">
        <v>90000</v>
      </c>
      <c r="O758" s="92">
        <v>9753.09</v>
      </c>
      <c r="P758" s="92">
        <v>2736</v>
      </c>
      <c r="Q758" s="92">
        <v>2583</v>
      </c>
      <c r="R758" s="92">
        <v>34979.1</v>
      </c>
      <c r="S758" s="92">
        <v>55020.9</v>
      </c>
      <c r="T758" s="91" t="s">
        <v>5772</v>
      </c>
      <c r="U758" s="91" t="s">
        <v>4811</v>
      </c>
      <c r="V758" s="93"/>
      <c r="X758" s="93"/>
      <c r="Y758" s="92">
        <v>19882.009999999998</v>
      </c>
      <c r="Z758" s="93"/>
      <c r="AA758" s="93"/>
      <c r="AB758" s="92">
        <v>25</v>
      </c>
      <c r="AD758" s="93"/>
      <c r="AF758" s="93"/>
    </row>
    <row r="759" spans="1:32">
      <c r="A759" s="91" t="s">
        <v>2476</v>
      </c>
      <c r="B759" s="91" t="s">
        <v>11</v>
      </c>
      <c r="C759" s="91" t="s">
        <v>2510</v>
      </c>
      <c r="D759" s="91" t="s">
        <v>4274</v>
      </c>
      <c r="E759" s="91" t="s">
        <v>3252</v>
      </c>
      <c r="F759" s="91" t="s">
        <v>3279</v>
      </c>
      <c r="G759" s="91" t="s">
        <v>630</v>
      </c>
      <c r="H759" s="91" t="s">
        <v>2207</v>
      </c>
      <c r="I759" s="92">
        <v>78</v>
      </c>
      <c r="J759" s="91" t="s">
        <v>15</v>
      </c>
      <c r="K759" s="91" t="s">
        <v>591</v>
      </c>
      <c r="L759" s="91" t="s">
        <v>4812</v>
      </c>
      <c r="M759" s="91" t="s">
        <v>5771</v>
      </c>
      <c r="N759" s="92">
        <v>15000</v>
      </c>
      <c r="O759" s="93"/>
      <c r="P759" s="92">
        <v>456</v>
      </c>
      <c r="Q759" s="92">
        <v>430.5</v>
      </c>
      <c r="R759" s="92">
        <v>2488.9499999999998</v>
      </c>
      <c r="S759" s="92">
        <v>12511.05</v>
      </c>
      <c r="T759" s="91" t="s">
        <v>5772</v>
      </c>
      <c r="U759" s="91" t="s">
        <v>4813</v>
      </c>
      <c r="V759" s="93"/>
      <c r="X759" s="93"/>
      <c r="Y759" s="93"/>
      <c r="Z759" s="93"/>
      <c r="AA759" s="93"/>
      <c r="AB759" s="92">
        <v>25</v>
      </c>
      <c r="AD759" s="93"/>
      <c r="AF759" s="105">
        <v>1577.45</v>
      </c>
    </row>
    <row r="760" spans="1:32">
      <c r="A760" s="91" t="s">
        <v>2476</v>
      </c>
      <c r="B760" s="91" t="s">
        <v>11</v>
      </c>
      <c r="C760" s="91" t="s">
        <v>2510</v>
      </c>
      <c r="D760" s="91" t="s">
        <v>4274</v>
      </c>
      <c r="E760" s="91" t="s">
        <v>3252</v>
      </c>
      <c r="F760" s="91" t="s">
        <v>3266</v>
      </c>
      <c r="G760" s="91" t="s">
        <v>1679</v>
      </c>
      <c r="H760" s="91" t="s">
        <v>2224</v>
      </c>
      <c r="I760" s="92">
        <v>9</v>
      </c>
      <c r="J760" s="91" t="s">
        <v>8</v>
      </c>
      <c r="K760" s="91" t="s">
        <v>106</v>
      </c>
      <c r="L760" s="91" t="s">
        <v>4814</v>
      </c>
      <c r="M760" s="91" t="s">
        <v>5771</v>
      </c>
      <c r="N760" s="92">
        <v>17000</v>
      </c>
      <c r="O760" s="93"/>
      <c r="P760" s="92">
        <v>516.79999999999995</v>
      </c>
      <c r="Q760" s="92">
        <v>487.9</v>
      </c>
      <c r="R760" s="92">
        <v>1029.7</v>
      </c>
      <c r="S760" s="92">
        <v>15970.3</v>
      </c>
      <c r="T760" s="91" t="s">
        <v>5772</v>
      </c>
      <c r="U760" s="91" t="s">
        <v>4815</v>
      </c>
      <c r="V760" s="93"/>
      <c r="X760" s="93"/>
      <c r="Y760" s="93"/>
      <c r="Z760" s="93"/>
      <c r="AA760" s="93"/>
      <c r="AB760" s="92">
        <v>25</v>
      </c>
      <c r="AD760" s="93"/>
      <c r="AF760" s="93"/>
    </row>
    <row r="761" spans="1:32">
      <c r="A761" s="91" t="s">
        <v>2476</v>
      </c>
      <c r="B761" s="91" t="s">
        <v>11</v>
      </c>
      <c r="C761" s="91" t="s">
        <v>2510</v>
      </c>
      <c r="D761" s="91" t="s">
        <v>4274</v>
      </c>
      <c r="E761" s="91" t="s">
        <v>3252</v>
      </c>
      <c r="F761" s="91" t="s">
        <v>3288</v>
      </c>
      <c r="G761" s="91" t="s">
        <v>992</v>
      </c>
      <c r="H761" s="91" t="s">
        <v>2208</v>
      </c>
      <c r="I761" s="92">
        <v>79</v>
      </c>
      <c r="J761" s="91" t="s">
        <v>169</v>
      </c>
      <c r="K761" s="91" t="s">
        <v>73</v>
      </c>
      <c r="L761" s="91" t="s">
        <v>4816</v>
      </c>
      <c r="M761" s="91" t="s">
        <v>5771</v>
      </c>
      <c r="N761" s="92">
        <v>35000</v>
      </c>
      <c r="O761" s="93"/>
      <c r="P761" s="92">
        <v>1064</v>
      </c>
      <c r="Q761" s="92">
        <v>1004.5</v>
      </c>
      <c r="R761" s="92">
        <v>3189.5</v>
      </c>
      <c r="S761" s="92">
        <v>31810.5</v>
      </c>
      <c r="T761" s="91" t="s">
        <v>5772</v>
      </c>
      <c r="U761" s="91" t="s">
        <v>4817</v>
      </c>
      <c r="V761" s="93"/>
      <c r="X761" s="93"/>
      <c r="Y761" s="92">
        <v>1096</v>
      </c>
      <c r="Z761" s="93"/>
      <c r="AA761" s="93"/>
      <c r="AB761" s="92">
        <v>25</v>
      </c>
      <c r="AD761" s="93"/>
      <c r="AF761" s="93"/>
    </row>
    <row r="762" spans="1:32">
      <c r="A762" s="91" t="s">
        <v>2476</v>
      </c>
      <c r="B762" s="91" t="s">
        <v>11</v>
      </c>
      <c r="C762" s="91" t="s">
        <v>2510</v>
      </c>
      <c r="D762" s="91" t="s">
        <v>4274</v>
      </c>
      <c r="E762" s="91" t="s">
        <v>3252</v>
      </c>
      <c r="F762" s="91" t="s">
        <v>3258</v>
      </c>
      <c r="G762" s="91" t="s">
        <v>2630</v>
      </c>
      <c r="H762" s="91" t="s">
        <v>2658</v>
      </c>
      <c r="I762" s="92">
        <v>901</v>
      </c>
      <c r="J762" s="91" t="s">
        <v>10</v>
      </c>
      <c r="K762" s="91" t="s">
        <v>142</v>
      </c>
      <c r="L762" s="91" t="s">
        <v>4818</v>
      </c>
      <c r="M762" s="91" t="s">
        <v>5771</v>
      </c>
      <c r="N762" s="92">
        <v>30000</v>
      </c>
      <c r="O762" s="93"/>
      <c r="P762" s="92">
        <v>912</v>
      </c>
      <c r="Q762" s="92">
        <v>861</v>
      </c>
      <c r="R762" s="92">
        <v>3844</v>
      </c>
      <c r="S762" s="92">
        <v>26156</v>
      </c>
      <c r="T762" s="91" t="s">
        <v>5772</v>
      </c>
      <c r="U762" s="91" t="s">
        <v>4819</v>
      </c>
      <c r="V762" s="93"/>
      <c r="X762" s="93"/>
      <c r="Y762" s="92">
        <v>2046</v>
      </c>
      <c r="Z762" s="93"/>
      <c r="AA762" s="93"/>
      <c r="AB762" s="92">
        <v>25</v>
      </c>
      <c r="AD762" s="93"/>
      <c r="AF762" s="93"/>
    </row>
    <row r="763" spans="1:32">
      <c r="A763" s="91" t="s">
        <v>2476</v>
      </c>
      <c r="B763" s="91" t="s">
        <v>11</v>
      </c>
      <c r="C763" s="91" t="s">
        <v>2510</v>
      </c>
      <c r="D763" s="91" t="s">
        <v>4274</v>
      </c>
      <c r="E763" s="91" t="s">
        <v>3252</v>
      </c>
      <c r="F763" s="91" t="s">
        <v>3266</v>
      </c>
      <c r="G763" s="91" t="s">
        <v>1678</v>
      </c>
      <c r="H763" s="91" t="s">
        <v>2209</v>
      </c>
      <c r="I763" s="92">
        <v>9</v>
      </c>
      <c r="J763" s="91" t="s">
        <v>8</v>
      </c>
      <c r="K763" s="91" t="s">
        <v>18</v>
      </c>
      <c r="L763" s="91" t="s">
        <v>4820</v>
      </c>
      <c r="M763" s="91" t="s">
        <v>5771</v>
      </c>
      <c r="N763" s="92">
        <v>10000</v>
      </c>
      <c r="O763" s="93"/>
      <c r="P763" s="92">
        <v>304</v>
      </c>
      <c r="Q763" s="92">
        <v>287</v>
      </c>
      <c r="R763" s="92">
        <v>616</v>
      </c>
      <c r="S763" s="92">
        <v>9384</v>
      </c>
      <c r="T763" s="91" t="s">
        <v>5772</v>
      </c>
      <c r="U763" s="91" t="s">
        <v>4821</v>
      </c>
      <c r="V763" s="93"/>
      <c r="X763" s="93"/>
      <c r="Y763" s="93"/>
      <c r="Z763" s="93"/>
      <c r="AA763" s="93"/>
      <c r="AB763" s="92">
        <v>25</v>
      </c>
      <c r="AD763" s="93"/>
      <c r="AF763" s="93"/>
    </row>
    <row r="764" spans="1:32">
      <c r="A764" s="91" t="s">
        <v>2476</v>
      </c>
      <c r="B764" s="91" t="s">
        <v>11</v>
      </c>
      <c r="C764" s="91" t="s">
        <v>2510</v>
      </c>
      <c r="D764" s="91" t="s">
        <v>4274</v>
      </c>
      <c r="E764" s="91" t="s">
        <v>3252</v>
      </c>
      <c r="F764" s="91" t="s">
        <v>3261</v>
      </c>
      <c r="G764" s="91" t="s">
        <v>763</v>
      </c>
      <c r="H764" s="91" t="s">
        <v>2210</v>
      </c>
      <c r="I764" s="92">
        <v>9</v>
      </c>
      <c r="J764" s="91" t="s">
        <v>8</v>
      </c>
      <c r="K764" s="91" t="s">
        <v>686</v>
      </c>
      <c r="L764" s="91" t="s">
        <v>4822</v>
      </c>
      <c r="M764" s="91" t="s">
        <v>5771</v>
      </c>
      <c r="N764" s="92">
        <v>22000</v>
      </c>
      <c r="O764" s="93"/>
      <c r="P764" s="92">
        <v>668.8</v>
      </c>
      <c r="Q764" s="92">
        <v>631.4</v>
      </c>
      <c r="R764" s="92">
        <v>16461.64</v>
      </c>
      <c r="S764" s="92">
        <v>5538.36</v>
      </c>
      <c r="T764" s="91" t="s">
        <v>5772</v>
      </c>
      <c r="U764" s="91" t="s">
        <v>4823</v>
      </c>
      <c r="V764" s="93"/>
      <c r="X764" s="93"/>
      <c r="Y764" s="92">
        <v>15036.44</v>
      </c>
      <c r="Z764" s="93"/>
      <c r="AA764" s="92">
        <v>100</v>
      </c>
      <c r="AB764" s="92">
        <v>25</v>
      </c>
      <c r="AD764" s="93"/>
      <c r="AF764" s="93"/>
    </row>
    <row r="765" spans="1:32">
      <c r="A765" s="91" t="s">
        <v>2476</v>
      </c>
      <c r="B765" s="91" t="s">
        <v>11</v>
      </c>
      <c r="C765" s="91" t="s">
        <v>2510</v>
      </c>
      <c r="D765" s="91" t="s">
        <v>4274</v>
      </c>
      <c r="E765" s="91" t="s">
        <v>3252</v>
      </c>
      <c r="F765" s="91" t="s">
        <v>3288</v>
      </c>
      <c r="G765" s="91" t="s">
        <v>764</v>
      </c>
      <c r="H765" s="91" t="s">
        <v>2211</v>
      </c>
      <c r="I765" s="92">
        <v>68</v>
      </c>
      <c r="J765" s="91" t="s">
        <v>117</v>
      </c>
      <c r="K765" s="91" t="s">
        <v>686</v>
      </c>
      <c r="L765" s="91" t="s">
        <v>4824</v>
      </c>
      <c r="M765" s="91" t="s">
        <v>5771</v>
      </c>
      <c r="N765" s="92">
        <v>22000</v>
      </c>
      <c r="O765" s="93"/>
      <c r="P765" s="92">
        <v>668.8</v>
      </c>
      <c r="Q765" s="92">
        <v>631.4</v>
      </c>
      <c r="R765" s="92">
        <v>13321.98</v>
      </c>
      <c r="S765" s="92">
        <v>8678.02</v>
      </c>
      <c r="T765" s="91" t="s">
        <v>5772</v>
      </c>
      <c r="U765" s="91" t="s">
        <v>4825</v>
      </c>
      <c r="V765" s="93"/>
      <c r="X765" s="93"/>
      <c r="Y765" s="92">
        <v>11996.78</v>
      </c>
      <c r="Z765" s="93"/>
      <c r="AA765" s="93"/>
      <c r="AB765" s="92">
        <v>25</v>
      </c>
      <c r="AD765" s="93"/>
      <c r="AF765" s="93"/>
    </row>
    <row r="766" spans="1:32">
      <c r="A766" s="91" t="s">
        <v>2476</v>
      </c>
      <c r="B766" s="91" t="s">
        <v>11</v>
      </c>
      <c r="C766" s="91" t="s">
        <v>2510</v>
      </c>
      <c r="D766" s="91" t="s">
        <v>4274</v>
      </c>
      <c r="E766" s="91" t="s">
        <v>3252</v>
      </c>
      <c r="F766" s="91" t="s">
        <v>3266</v>
      </c>
      <c r="G766" s="91" t="s">
        <v>4826</v>
      </c>
      <c r="H766" s="91" t="s">
        <v>4827</v>
      </c>
      <c r="I766" s="92">
        <v>9</v>
      </c>
      <c r="J766" s="91" t="s">
        <v>8</v>
      </c>
      <c r="K766" s="91" t="s">
        <v>461</v>
      </c>
      <c r="L766" s="91" t="s">
        <v>4828</v>
      </c>
      <c r="M766" s="91" t="s">
        <v>5771</v>
      </c>
      <c r="N766" s="92">
        <v>17000</v>
      </c>
      <c r="O766" s="93"/>
      <c r="P766" s="92">
        <v>516.79999999999995</v>
      </c>
      <c r="Q766" s="92">
        <v>487.9</v>
      </c>
      <c r="R766" s="92">
        <v>1029.7</v>
      </c>
      <c r="S766" s="92">
        <v>15970.3</v>
      </c>
      <c r="T766" s="91" t="s">
        <v>5772</v>
      </c>
      <c r="U766" s="91" t="s">
        <v>4829</v>
      </c>
      <c r="V766" s="93"/>
      <c r="X766" s="93"/>
      <c r="Y766" s="93"/>
      <c r="Z766" s="93"/>
      <c r="AA766" s="93"/>
      <c r="AB766" s="92">
        <v>25</v>
      </c>
      <c r="AD766" s="93"/>
      <c r="AF766" s="93"/>
    </row>
    <row r="767" spans="1:32">
      <c r="A767" s="91" t="s">
        <v>2476</v>
      </c>
      <c r="B767" s="91" t="s">
        <v>11</v>
      </c>
      <c r="C767" s="91" t="s">
        <v>2510</v>
      </c>
      <c r="D767" s="91" t="s">
        <v>4274</v>
      </c>
      <c r="E767" s="91" t="s">
        <v>3252</v>
      </c>
      <c r="F767" s="91" t="s">
        <v>3258</v>
      </c>
      <c r="G767" s="91" t="s">
        <v>71</v>
      </c>
      <c r="H767" s="91" t="s">
        <v>2213</v>
      </c>
      <c r="I767" s="92">
        <v>212</v>
      </c>
      <c r="J767" s="91" t="s">
        <v>72</v>
      </c>
      <c r="K767" s="91" t="s">
        <v>18</v>
      </c>
      <c r="L767" s="91" t="s">
        <v>4832</v>
      </c>
      <c r="M767" s="91" t="s">
        <v>5771</v>
      </c>
      <c r="N767" s="92">
        <v>10000</v>
      </c>
      <c r="O767" s="93"/>
      <c r="P767" s="92">
        <v>304</v>
      </c>
      <c r="Q767" s="92">
        <v>287</v>
      </c>
      <c r="R767" s="92">
        <v>666</v>
      </c>
      <c r="S767" s="92">
        <v>9334</v>
      </c>
      <c r="T767" s="91" t="s">
        <v>5772</v>
      </c>
      <c r="U767" s="91" t="s">
        <v>4833</v>
      </c>
      <c r="V767" s="93"/>
      <c r="X767" s="93"/>
      <c r="Y767" s="93"/>
      <c r="Z767" s="93"/>
      <c r="AA767" s="92">
        <v>50</v>
      </c>
      <c r="AB767" s="92">
        <v>25</v>
      </c>
      <c r="AD767" s="93"/>
      <c r="AF767" s="93"/>
    </row>
    <row r="768" spans="1:32">
      <c r="A768" s="91" t="s">
        <v>2476</v>
      </c>
      <c r="B768" s="91" t="s">
        <v>11</v>
      </c>
      <c r="C768" s="91" t="s">
        <v>2510</v>
      </c>
      <c r="D768" s="91" t="s">
        <v>4274</v>
      </c>
      <c r="E768" s="91" t="s">
        <v>3252</v>
      </c>
      <c r="F768" s="91" t="s">
        <v>3261</v>
      </c>
      <c r="G768" s="91" t="s">
        <v>103</v>
      </c>
      <c r="H768" s="91" t="s">
        <v>2214</v>
      </c>
      <c r="I768" s="92">
        <v>29</v>
      </c>
      <c r="J768" s="91" t="s">
        <v>104</v>
      </c>
      <c r="K768" s="91" t="s">
        <v>73</v>
      </c>
      <c r="L768" s="91" t="s">
        <v>4834</v>
      </c>
      <c r="M768" s="91" t="s">
        <v>5771</v>
      </c>
      <c r="N768" s="92">
        <v>16500</v>
      </c>
      <c r="O768" s="93"/>
      <c r="P768" s="92">
        <v>501.6</v>
      </c>
      <c r="Q768" s="92">
        <v>473.55</v>
      </c>
      <c r="R768" s="92">
        <v>2546.15</v>
      </c>
      <c r="S768" s="92">
        <v>13953.85</v>
      </c>
      <c r="T768" s="91" t="s">
        <v>5772</v>
      </c>
      <c r="U768" s="91" t="s">
        <v>4835</v>
      </c>
      <c r="V768" s="93"/>
      <c r="X768" s="93"/>
      <c r="Y768" s="92">
        <v>1546</v>
      </c>
      <c r="Z768" s="93"/>
      <c r="AA768" s="93"/>
      <c r="AB768" s="92">
        <v>25</v>
      </c>
      <c r="AD768" s="93"/>
      <c r="AF768" s="93"/>
    </row>
    <row r="769" spans="1:32">
      <c r="A769" s="91" t="s">
        <v>3054</v>
      </c>
      <c r="B769" s="91" t="s">
        <v>2783</v>
      </c>
      <c r="C769" s="91" t="s">
        <v>2506</v>
      </c>
      <c r="D769" s="91" t="s">
        <v>3251</v>
      </c>
      <c r="E769" s="91" t="s">
        <v>3252</v>
      </c>
      <c r="F769" s="91" t="s">
        <v>4836</v>
      </c>
      <c r="G769" s="91" t="s">
        <v>1569</v>
      </c>
      <c r="H769" s="91" t="s">
        <v>1570</v>
      </c>
      <c r="I769" s="92">
        <v>4393</v>
      </c>
      <c r="J769" s="91" t="s">
        <v>4837</v>
      </c>
      <c r="K769" s="91" t="s">
        <v>4838</v>
      </c>
      <c r="L769" s="91" t="s">
        <v>3321</v>
      </c>
      <c r="M769" s="91" t="s">
        <v>5771</v>
      </c>
      <c r="N769" s="92">
        <v>35000</v>
      </c>
      <c r="O769" s="92">
        <v>8232.8799999999992</v>
      </c>
      <c r="P769" s="92">
        <v>1004.5</v>
      </c>
      <c r="Q769" s="92">
        <v>1064</v>
      </c>
      <c r="R769" s="92">
        <v>10301.379999999999</v>
      </c>
      <c r="S769" s="92">
        <v>24698.62</v>
      </c>
      <c r="T769" s="91" t="s">
        <v>5772</v>
      </c>
      <c r="U769" s="91" t="s">
        <v>4839</v>
      </c>
      <c r="V769" s="93"/>
      <c r="X769" s="93"/>
      <c r="Y769" s="93"/>
      <c r="Z769" s="93"/>
      <c r="AA769" s="93"/>
      <c r="AB769" s="93"/>
      <c r="AD769" s="93"/>
      <c r="AF769" s="93"/>
    </row>
    <row r="770" spans="1:32">
      <c r="A770" s="91" t="s">
        <v>3054</v>
      </c>
      <c r="B770" s="91" t="s">
        <v>2783</v>
      </c>
      <c r="C770" s="91" t="s">
        <v>2506</v>
      </c>
      <c r="D770" s="91" t="s">
        <v>3251</v>
      </c>
      <c r="E770" s="91" t="s">
        <v>3252</v>
      </c>
      <c r="F770" s="91" t="s">
        <v>4840</v>
      </c>
      <c r="G770" s="91" t="s">
        <v>304</v>
      </c>
      <c r="H770" s="91" t="s">
        <v>1089</v>
      </c>
      <c r="I770" s="92">
        <v>4</v>
      </c>
      <c r="J770" s="91" t="s">
        <v>10</v>
      </c>
      <c r="K770" s="91" t="s">
        <v>4841</v>
      </c>
      <c r="L770" s="91" t="s">
        <v>3376</v>
      </c>
      <c r="M770" s="91" t="s">
        <v>5771</v>
      </c>
      <c r="N770" s="92">
        <v>13000</v>
      </c>
      <c r="O770" s="92">
        <v>1571.73</v>
      </c>
      <c r="P770" s="92">
        <v>373.1</v>
      </c>
      <c r="Q770" s="92">
        <v>395.2</v>
      </c>
      <c r="R770" s="92">
        <v>2340.0300000000002</v>
      </c>
      <c r="S770" s="92">
        <v>10659.97</v>
      </c>
      <c r="T770" s="91" t="s">
        <v>5772</v>
      </c>
      <c r="U770" s="91" t="s">
        <v>4842</v>
      </c>
      <c r="V770" s="93"/>
      <c r="X770" s="93"/>
      <c r="Y770" s="93"/>
      <c r="Z770" s="93"/>
      <c r="AA770" s="93"/>
      <c r="AB770" s="93"/>
      <c r="AD770" s="93"/>
      <c r="AF770" s="93"/>
    </row>
    <row r="771" spans="1:32">
      <c r="A771" s="91" t="s">
        <v>3054</v>
      </c>
      <c r="B771" s="91" t="s">
        <v>2783</v>
      </c>
      <c r="C771" s="91" t="s">
        <v>2506</v>
      </c>
      <c r="D771" s="91" t="s">
        <v>3251</v>
      </c>
      <c r="E771" s="91" t="s">
        <v>3252</v>
      </c>
      <c r="F771" s="91" t="s">
        <v>4843</v>
      </c>
      <c r="G771" s="91" t="s">
        <v>150</v>
      </c>
      <c r="H771" s="91" t="s">
        <v>1092</v>
      </c>
      <c r="I771" s="92">
        <v>4</v>
      </c>
      <c r="J771" s="91" t="s">
        <v>10</v>
      </c>
      <c r="K771" s="91" t="s">
        <v>4844</v>
      </c>
      <c r="L771" s="91" t="s">
        <v>3411</v>
      </c>
      <c r="M771" s="91" t="s">
        <v>5771</v>
      </c>
      <c r="N771" s="92">
        <v>25000</v>
      </c>
      <c r="O771" s="92">
        <v>3486.65</v>
      </c>
      <c r="P771" s="92">
        <v>717.5</v>
      </c>
      <c r="Q771" s="92">
        <v>760</v>
      </c>
      <c r="R771" s="92">
        <v>4964.1499999999996</v>
      </c>
      <c r="S771" s="92">
        <v>20035.849999999999</v>
      </c>
      <c r="T771" s="91" t="s">
        <v>5772</v>
      </c>
      <c r="U771" s="91" t="s">
        <v>4845</v>
      </c>
      <c r="V771" s="93"/>
      <c r="X771" s="93"/>
      <c r="Y771" s="93"/>
      <c r="Z771" s="93"/>
      <c r="AA771" s="93"/>
      <c r="AB771" s="93"/>
      <c r="AD771" s="93"/>
      <c r="AF771" s="93"/>
    </row>
    <row r="772" spans="1:32">
      <c r="A772" s="91" t="s">
        <v>3054</v>
      </c>
      <c r="B772" s="91" t="s">
        <v>2783</v>
      </c>
      <c r="C772" s="91" t="s">
        <v>2506</v>
      </c>
      <c r="D772" s="91" t="s">
        <v>3251</v>
      </c>
      <c r="E772" s="91" t="s">
        <v>3252</v>
      </c>
      <c r="F772" s="91" t="s">
        <v>4846</v>
      </c>
      <c r="G772" s="91" t="s">
        <v>371</v>
      </c>
      <c r="H772" s="91" t="s">
        <v>1192</v>
      </c>
      <c r="I772" s="92">
        <v>254</v>
      </c>
      <c r="J772" s="91" t="s">
        <v>336</v>
      </c>
      <c r="K772" s="91" t="s">
        <v>3121</v>
      </c>
      <c r="L772" s="91" t="s">
        <v>3467</v>
      </c>
      <c r="M772" s="91" t="s">
        <v>5771</v>
      </c>
      <c r="N772" s="92">
        <v>22000</v>
      </c>
      <c r="O772" s="92">
        <v>1380.76</v>
      </c>
      <c r="P772" s="92">
        <v>631.4</v>
      </c>
      <c r="Q772" s="92">
        <v>668.8</v>
      </c>
      <c r="R772" s="92">
        <v>2680.96</v>
      </c>
      <c r="S772" s="92">
        <v>19319.04</v>
      </c>
      <c r="T772" s="91" t="s">
        <v>5772</v>
      </c>
      <c r="U772" s="91" t="s">
        <v>4847</v>
      </c>
      <c r="V772" s="93"/>
      <c r="X772" s="93"/>
      <c r="Y772" s="93"/>
      <c r="Z772" s="93"/>
      <c r="AA772" s="93"/>
      <c r="AB772" s="93"/>
      <c r="AD772" s="93"/>
      <c r="AF772" s="93"/>
    </row>
    <row r="773" spans="1:32">
      <c r="A773" s="91" t="s">
        <v>3054</v>
      </c>
      <c r="B773" s="91" t="s">
        <v>2783</v>
      </c>
      <c r="C773" s="91" t="s">
        <v>2506</v>
      </c>
      <c r="D773" s="91" t="s">
        <v>3251</v>
      </c>
      <c r="E773" s="91" t="s">
        <v>3252</v>
      </c>
      <c r="F773" s="91" t="s">
        <v>4848</v>
      </c>
      <c r="G773" s="91" t="s">
        <v>278</v>
      </c>
      <c r="H773" s="91" t="s">
        <v>1105</v>
      </c>
      <c r="I773" s="92">
        <v>105</v>
      </c>
      <c r="J773" s="91" t="s">
        <v>4849</v>
      </c>
      <c r="K773" s="91" t="s">
        <v>277</v>
      </c>
      <c r="L773" s="91" t="s">
        <v>3590</v>
      </c>
      <c r="M773" s="91" t="s">
        <v>5771</v>
      </c>
      <c r="N773" s="92">
        <v>15000</v>
      </c>
      <c r="O773" s="92">
        <v>2808.78</v>
      </c>
      <c r="P773" s="92">
        <v>430.5</v>
      </c>
      <c r="Q773" s="92">
        <v>456</v>
      </c>
      <c r="R773" s="92">
        <v>3695.28</v>
      </c>
      <c r="S773" s="92">
        <v>11304.72</v>
      </c>
      <c r="T773" s="91" t="s">
        <v>5772</v>
      </c>
      <c r="U773" s="91" t="s">
        <v>4851</v>
      </c>
      <c r="V773" s="93"/>
      <c r="X773" s="93"/>
      <c r="Y773" s="93"/>
      <c r="Z773" s="93"/>
      <c r="AA773" s="93"/>
      <c r="AB773" s="93"/>
      <c r="AD773" s="93"/>
      <c r="AF773" s="93"/>
    </row>
    <row r="774" spans="1:32">
      <c r="A774" s="91" t="s">
        <v>3054</v>
      </c>
      <c r="B774" s="91" t="s">
        <v>2783</v>
      </c>
      <c r="C774" s="91" t="s">
        <v>2506</v>
      </c>
      <c r="D774" s="91" t="s">
        <v>3251</v>
      </c>
      <c r="E774" s="91" t="s">
        <v>3252</v>
      </c>
      <c r="F774" s="91" t="s">
        <v>4852</v>
      </c>
      <c r="G774" s="91" t="s">
        <v>2592</v>
      </c>
      <c r="H774" s="91" t="s">
        <v>2608</v>
      </c>
      <c r="I774" s="92">
        <v>4358</v>
      </c>
      <c r="J774" s="91" t="s">
        <v>4853</v>
      </c>
      <c r="K774" s="91" t="s">
        <v>4854</v>
      </c>
      <c r="L774" s="91" t="s">
        <v>3654</v>
      </c>
      <c r="M774" s="91" t="s">
        <v>5771</v>
      </c>
      <c r="N774" s="92">
        <v>30000</v>
      </c>
      <c r="O774" s="92">
        <v>6736.99</v>
      </c>
      <c r="P774" s="92">
        <v>861</v>
      </c>
      <c r="Q774" s="92">
        <v>912</v>
      </c>
      <c r="R774" s="92">
        <v>8509.99</v>
      </c>
      <c r="S774" s="92">
        <v>21490.01</v>
      </c>
      <c r="T774" s="91" t="s">
        <v>5772</v>
      </c>
      <c r="U774" s="91" t="s">
        <v>4855</v>
      </c>
      <c r="V774" s="93"/>
      <c r="X774" s="93"/>
      <c r="Y774" s="93"/>
      <c r="Z774" s="93"/>
      <c r="AA774" s="93"/>
      <c r="AB774" s="93"/>
      <c r="AD774" s="93"/>
      <c r="AF774" s="93"/>
    </row>
    <row r="775" spans="1:32">
      <c r="A775" s="91" t="s">
        <v>3054</v>
      </c>
      <c r="B775" s="91" t="s">
        <v>2783</v>
      </c>
      <c r="C775" s="91" t="s">
        <v>2506</v>
      </c>
      <c r="D775" s="91" t="s">
        <v>3251</v>
      </c>
      <c r="E775" s="91" t="s">
        <v>3252</v>
      </c>
      <c r="F775" s="91" t="s">
        <v>4848</v>
      </c>
      <c r="G775" s="91" t="s">
        <v>280</v>
      </c>
      <c r="H775" s="91" t="s">
        <v>1113</v>
      </c>
      <c r="I775" s="92">
        <v>105</v>
      </c>
      <c r="J775" s="91" t="s">
        <v>4849</v>
      </c>
      <c r="K775" s="91" t="s">
        <v>277</v>
      </c>
      <c r="L775" s="91" t="s">
        <v>3658</v>
      </c>
      <c r="M775" s="91" t="s">
        <v>5771</v>
      </c>
      <c r="N775" s="92">
        <v>5000</v>
      </c>
      <c r="O775" s="92">
        <v>940.9</v>
      </c>
      <c r="P775" s="92">
        <v>143.5</v>
      </c>
      <c r="Q775" s="92">
        <v>152</v>
      </c>
      <c r="R775" s="92">
        <v>1236.4000000000001</v>
      </c>
      <c r="S775" s="92">
        <v>3763.6</v>
      </c>
      <c r="T775" s="91" t="s">
        <v>5772</v>
      </c>
      <c r="U775" s="91" t="s">
        <v>4856</v>
      </c>
      <c r="V775" s="93"/>
      <c r="X775" s="93"/>
      <c r="Y775" s="93"/>
      <c r="Z775" s="93"/>
      <c r="AA775" s="93"/>
      <c r="AB775" s="93"/>
      <c r="AD775" s="93"/>
      <c r="AF775" s="93"/>
    </row>
    <row r="776" spans="1:32">
      <c r="A776" s="91" t="s">
        <v>3054</v>
      </c>
      <c r="B776" s="91" t="s">
        <v>2783</v>
      </c>
      <c r="C776" s="91" t="s">
        <v>2506</v>
      </c>
      <c r="D776" s="91" t="s">
        <v>3251</v>
      </c>
      <c r="E776" s="91" t="s">
        <v>3252</v>
      </c>
      <c r="F776" s="91" t="s">
        <v>4857</v>
      </c>
      <c r="G776" s="91" t="s">
        <v>229</v>
      </c>
      <c r="H776" s="91" t="s">
        <v>1116</v>
      </c>
      <c r="I776" s="92">
        <v>5</v>
      </c>
      <c r="J776" s="91" t="s">
        <v>4858</v>
      </c>
      <c r="K776" s="91" t="s">
        <v>4859</v>
      </c>
      <c r="L776" s="91" t="s">
        <v>3689</v>
      </c>
      <c r="M776" s="91" t="s">
        <v>5771</v>
      </c>
      <c r="N776" s="92">
        <v>20000</v>
      </c>
      <c r="O776" s="92">
        <v>4704.5</v>
      </c>
      <c r="P776" s="92">
        <v>574</v>
      </c>
      <c r="Q776" s="92">
        <v>608</v>
      </c>
      <c r="R776" s="92">
        <v>5886.5</v>
      </c>
      <c r="S776" s="92">
        <v>14113.5</v>
      </c>
      <c r="T776" s="91" t="s">
        <v>5772</v>
      </c>
      <c r="U776" s="91" t="s">
        <v>4860</v>
      </c>
      <c r="V776" s="93"/>
      <c r="X776" s="93"/>
      <c r="Y776" s="93"/>
      <c r="Z776" s="93"/>
      <c r="AA776" s="93"/>
      <c r="AB776" s="93"/>
      <c r="AD776" s="93"/>
      <c r="AF776" s="93"/>
    </row>
    <row r="777" spans="1:32">
      <c r="A777" s="91" t="s">
        <v>3054</v>
      </c>
      <c r="B777" s="91" t="s">
        <v>2783</v>
      </c>
      <c r="C777" s="91" t="s">
        <v>2506</v>
      </c>
      <c r="D777" s="91" t="s">
        <v>3251</v>
      </c>
      <c r="E777" s="91" t="s">
        <v>3252</v>
      </c>
      <c r="F777" s="91" t="s">
        <v>5841</v>
      </c>
      <c r="G777" s="91" t="s">
        <v>258</v>
      </c>
      <c r="H777" s="91" t="s">
        <v>1118</v>
      </c>
      <c r="I777" s="92">
        <v>4408</v>
      </c>
      <c r="J777" s="91" t="s">
        <v>5842</v>
      </c>
      <c r="K777" s="91" t="s">
        <v>5843</v>
      </c>
      <c r="L777" s="91" t="s">
        <v>3718</v>
      </c>
      <c r="M777" s="91" t="s">
        <v>5771</v>
      </c>
      <c r="N777" s="92">
        <v>20000</v>
      </c>
      <c r="O777" s="92">
        <v>4704.5</v>
      </c>
      <c r="P777" s="92">
        <v>574</v>
      </c>
      <c r="Q777" s="92">
        <v>608</v>
      </c>
      <c r="R777" s="92">
        <v>5886.5</v>
      </c>
      <c r="S777" s="92">
        <v>14113.5</v>
      </c>
      <c r="T777" s="91" t="s">
        <v>5772</v>
      </c>
      <c r="U777" s="91" t="s">
        <v>5844</v>
      </c>
      <c r="V777" s="93"/>
      <c r="X777" s="93"/>
      <c r="Y777" s="93"/>
      <c r="Z777" s="93"/>
      <c r="AA777" s="93"/>
      <c r="AB777" s="93"/>
      <c r="AD777" s="93"/>
      <c r="AF777" s="93"/>
    </row>
    <row r="778" spans="1:32">
      <c r="A778" s="91" t="s">
        <v>3054</v>
      </c>
      <c r="B778" s="91" t="s">
        <v>2783</v>
      </c>
      <c r="C778" s="91" t="s">
        <v>2506</v>
      </c>
      <c r="D778" s="91" t="s">
        <v>3251</v>
      </c>
      <c r="E778" s="91" t="s">
        <v>3252</v>
      </c>
      <c r="F778" s="91" t="s">
        <v>4861</v>
      </c>
      <c r="G778" s="91" t="s">
        <v>734</v>
      </c>
      <c r="H778" s="91" t="s">
        <v>1306</v>
      </c>
      <c r="I778" s="92">
        <v>2105</v>
      </c>
      <c r="J778" s="91" t="s">
        <v>735</v>
      </c>
      <c r="K778" s="91" t="s">
        <v>686</v>
      </c>
      <c r="L778" s="91" t="s">
        <v>4629</v>
      </c>
      <c r="M778" s="91" t="s">
        <v>5771</v>
      </c>
      <c r="N778" s="92">
        <v>20000</v>
      </c>
      <c r="O778" s="92">
        <v>2065.6999999999998</v>
      </c>
      <c r="P778" s="92">
        <v>574</v>
      </c>
      <c r="Q778" s="92">
        <v>608</v>
      </c>
      <c r="R778" s="92">
        <v>3247.7</v>
      </c>
      <c r="S778" s="92">
        <v>16752.3</v>
      </c>
      <c r="T778" s="91" t="s">
        <v>5772</v>
      </c>
      <c r="U778" s="91" t="s">
        <v>4862</v>
      </c>
      <c r="V778" s="93"/>
      <c r="X778" s="93"/>
      <c r="Y778" s="93"/>
      <c r="Z778" s="93"/>
      <c r="AA778" s="93"/>
      <c r="AB778" s="93"/>
      <c r="AD778" s="93"/>
      <c r="AF778" s="93"/>
    </row>
    <row r="779" spans="1:32">
      <c r="A779" s="91" t="s">
        <v>3054</v>
      </c>
      <c r="B779" s="91" t="s">
        <v>2783</v>
      </c>
      <c r="C779" s="91" t="s">
        <v>2506</v>
      </c>
      <c r="D779" s="91" t="s">
        <v>3251</v>
      </c>
      <c r="E779" s="91" t="s">
        <v>3252</v>
      </c>
      <c r="F779" s="91" t="s">
        <v>4863</v>
      </c>
      <c r="G779" s="91" t="s">
        <v>740</v>
      </c>
      <c r="H779" s="91" t="s">
        <v>1313</v>
      </c>
      <c r="I779" s="92">
        <v>4</v>
      </c>
      <c r="J779" s="91" t="s">
        <v>10</v>
      </c>
      <c r="K779" s="91" t="s">
        <v>686</v>
      </c>
      <c r="L779" s="91" t="s">
        <v>4652</v>
      </c>
      <c r="M779" s="91" t="s">
        <v>5771</v>
      </c>
      <c r="N779" s="92">
        <v>35000</v>
      </c>
      <c r="O779" s="92">
        <v>5368.45</v>
      </c>
      <c r="P779" s="92">
        <v>1004.5</v>
      </c>
      <c r="Q779" s="92">
        <v>1064</v>
      </c>
      <c r="R779" s="92">
        <v>7436.95</v>
      </c>
      <c r="S779" s="92">
        <v>27563.05</v>
      </c>
      <c r="T779" s="91" t="s">
        <v>5772</v>
      </c>
      <c r="U779" s="91" t="s">
        <v>4864</v>
      </c>
      <c r="V779" s="93"/>
      <c r="X779" s="93"/>
      <c r="Y779" s="93"/>
      <c r="Z779" s="93"/>
      <c r="AA779" s="93"/>
      <c r="AB779" s="93"/>
      <c r="AD779" s="93"/>
      <c r="AF779" s="93"/>
    </row>
    <row r="780" spans="1:32">
      <c r="A780" s="91" t="s">
        <v>3054</v>
      </c>
      <c r="B780" s="91" t="s">
        <v>2783</v>
      </c>
      <c r="C780" s="91" t="s">
        <v>2506</v>
      </c>
      <c r="D780" s="91" t="s">
        <v>3251</v>
      </c>
      <c r="E780" s="91" t="s">
        <v>3252</v>
      </c>
      <c r="F780" s="91" t="s">
        <v>4865</v>
      </c>
      <c r="G780" s="91" t="s">
        <v>207</v>
      </c>
      <c r="H780" s="91" t="s">
        <v>1137</v>
      </c>
      <c r="I780" s="92">
        <v>4</v>
      </c>
      <c r="J780" s="91" t="s">
        <v>10</v>
      </c>
      <c r="K780" s="91" t="s">
        <v>4866</v>
      </c>
      <c r="L780" s="91" t="s">
        <v>3837</v>
      </c>
      <c r="M780" s="91" t="s">
        <v>5771</v>
      </c>
      <c r="N780" s="92">
        <v>25000</v>
      </c>
      <c r="O780" s="92">
        <v>4220.13</v>
      </c>
      <c r="P780" s="92">
        <v>717.5</v>
      </c>
      <c r="Q780" s="92">
        <v>760</v>
      </c>
      <c r="R780" s="92">
        <v>5697.63</v>
      </c>
      <c r="S780" s="92">
        <v>19302.37</v>
      </c>
      <c r="T780" s="91" t="s">
        <v>5772</v>
      </c>
      <c r="U780" s="91" t="s">
        <v>4867</v>
      </c>
      <c r="V780" s="93"/>
      <c r="X780" s="93"/>
      <c r="Y780" s="93"/>
      <c r="Z780" s="93"/>
      <c r="AA780" s="93"/>
      <c r="AB780" s="93"/>
      <c r="AD780" s="93"/>
      <c r="AF780" s="93"/>
    </row>
    <row r="781" spans="1:32">
      <c r="A781" s="91" t="s">
        <v>3054</v>
      </c>
      <c r="B781" s="91" t="s">
        <v>2783</v>
      </c>
      <c r="C781" s="91" t="s">
        <v>2506</v>
      </c>
      <c r="D781" s="91" t="s">
        <v>3251</v>
      </c>
      <c r="E781" s="91" t="s">
        <v>3252</v>
      </c>
      <c r="F781" s="91" t="s">
        <v>5845</v>
      </c>
      <c r="G781" s="91" t="s">
        <v>2751</v>
      </c>
      <c r="H781" s="91" t="s">
        <v>2752</v>
      </c>
      <c r="I781" s="92">
        <v>4377</v>
      </c>
      <c r="J781" s="91" t="s">
        <v>5846</v>
      </c>
      <c r="K781" s="91" t="s">
        <v>3136</v>
      </c>
      <c r="L781" s="91" t="s">
        <v>3843</v>
      </c>
      <c r="M781" s="91" t="s">
        <v>5771</v>
      </c>
      <c r="N781" s="92">
        <v>15000</v>
      </c>
      <c r="O781" s="92">
        <v>2808.78</v>
      </c>
      <c r="P781" s="92">
        <v>430.5</v>
      </c>
      <c r="Q781" s="92">
        <v>456</v>
      </c>
      <c r="R781" s="92">
        <v>3695.28</v>
      </c>
      <c r="S781" s="92">
        <v>11304.72</v>
      </c>
      <c r="T781" s="91" t="s">
        <v>5772</v>
      </c>
      <c r="U781" s="91" t="s">
        <v>5847</v>
      </c>
      <c r="V781" s="93"/>
      <c r="X781" s="93"/>
      <c r="Y781" s="93"/>
      <c r="Z781" s="93"/>
      <c r="AA781" s="93"/>
      <c r="AB781" s="93"/>
      <c r="AD781" s="93"/>
      <c r="AF781" s="93"/>
    </row>
    <row r="782" spans="1:32">
      <c r="A782" s="91" t="s">
        <v>3054</v>
      </c>
      <c r="B782" s="91" t="s">
        <v>2783</v>
      </c>
      <c r="C782" s="91" t="s">
        <v>2506</v>
      </c>
      <c r="D782" s="91" t="s">
        <v>3251</v>
      </c>
      <c r="E782" s="91" t="s">
        <v>3252</v>
      </c>
      <c r="F782" s="91" t="s">
        <v>4868</v>
      </c>
      <c r="G782" s="91" t="s">
        <v>555</v>
      </c>
      <c r="H782" s="91" t="s">
        <v>1148</v>
      </c>
      <c r="I782" s="92">
        <v>4</v>
      </c>
      <c r="J782" s="91" t="s">
        <v>10</v>
      </c>
      <c r="K782" s="91" t="s">
        <v>4869</v>
      </c>
      <c r="L782" s="91" t="s">
        <v>3946</v>
      </c>
      <c r="M782" s="91" t="s">
        <v>5771</v>
      </c>
      <c r="N782" s="92">
        <v>15000</v>
      </c>
      <c r="O782" s="92">
        <v>2338.33</v>
      </c>
      <c r="P782" s="92">
        <v>430.5</v>
      </c>
      <c r="Q782" s="92">
        <v>456</v>
      </c>
      <c r="R782" s="92">
        <v>3224.83</v>
      </c>
      <c r="S782" s="92">
        <v>11775.17</v>
      </c>
      <c r="T782" s="91" t="s">
        <v>5772</v>
      </c>
      <c r="U782" s="91" t="s">
        <v>4870</v>
      </c>
      <c r="V782" s="93"/>
      <c r="X782" s="93"/>
      <c r="Y782" s="93"/>
      <c r="Z782" s="93"/>
      <c r="AA782" s="93"/>
      <c r="AB782" s="93"/>
      <c r="AD782" s="93"/>
      <c r="AF782" s="93"/>
    </row>
    <row r="783" spans="1:32">
      <c r="A783" s="91" t="s">
        <v>4871</v>
      </c>
      <c r="B783" s="91" t="s">
        <v>4872</v>
      </c>
      <c r="C783" s="91" t="s">
        <v>2506</v>
      </c>
      <c r="D783" s="91" t="s">
        <v>3251</v>
      </c>
      <c r="E783" s="91" t="s">
        <v>3252</v>
      </c>
      <c r="F783" s="91" t="s">
        <v>3258</v>
      </c>
      <c r="G783" s="91" t="s">
        <v>4873</v>
      </c>
      <c r="H783" s="91" t="s">
        <v>4874</v>
      </c>
      <c r="I783" s="92">
        <v>8994</v>
      </c>
      <c r="J783" s="91" t="s">
        <v>4875</v>
      </c>
      <c r="K783" s="91" t="s">
        <v>204</v>
      </c>
      <c r="L783" s="91" t="s">
        <v>4876</v>
      </c>
      <c r="M783" s="91" t="s">
        <v>5771</v>
      </c>
      <c r="N783" s="92">
        <v>70000</v>
      </c>
      <c r="O783" s="92">
        <v>5368.48</v>
      </c>
      <c r="P783" s="92">
        <v>2128</v>
      </c>
      <c r="Q783" s="92">
        <v>2009</v>
      </c>
      <c r="R783" s="92">
        <v>13051.48</v>
      </c>
      <c r="S783" s="92">
        <v>56948.52</v>
      </c>
      <c r="T783" s="91" t="s">
        <v>5772</v>
      </c>
      <c r="U783" s="91" t="s">
        <v>4877</v>
      </c>
      <c r="V783" s="93"/>
      <c r="X783" s="93"/>
      <c r="Y783" s="92">
        <v>3546</v>
      </c>
      <c r="Z783" s="93"/>
      <c r="AA783" s="93"/>
      <c r="AB783" s="93"/>
      <c r="AD783" s="93"/>
      <c r="AF783" s="93"/>
    </row>
    <row r="784" spans="1:32">
      <c r="A784" s="91" t="s">
        <v>2475</v>
      </c>
      <c r="B784" s="91" t="s">
        <v>2696</v>
      </c>
      <c r="C784" s="91" t="s">
        <v>2506</v>
      </c>
      <c r="D784" s="91" t="s">
        <v>3251</v>
      </c>
      <c r="E784" s="91" t="s">
        <v>3252</v>
      </c>
      <c r="F784" s="91" t="s">
        <v>3261</v>
      </c>
      <c r="G784" s="91" t="s">
        <v>2785</v>
      </c>
      <c r="H784" s="91" t="s">
        <v>2786</v>
      </c>
      <c r="I784" s="92">
        <v>423</v>
      </c>
      <c r="J784" s="91" t="s">
        <v>75</v>
      </c>
      <c r="K784" s="91" t="s">
        <v>765</v>
      </c>
      <c r="L784" s="91" t="s">
        <v>4878</v>
      </c>
      <c r="M784" s="91" t="s">
        <v>5771</v>
      </c>
      <c r="N784" s="92">
        <v>10000</v>
      </c>
      <c r="O784" s="93"/>
      <c r="P784" s="92">
        <v>304</v>
      </c>
      <c r="Q784" s="92">
        <v>287</v>
      </c>
      <c r="R784" s="92">
        <v>616</v>
      </c>
      <c r="S784" s="92">
        <v>9384</v>
      </c>
      <c r="T784" s="91" t="s">
        <v>5772</v>
      </c>
      <c r="U784" s="91" t="s">
        <v>4879</v>
      </c>
      <c r="V784" s="93"/>
      <c r="X784" s="93"/>
      <c r="Y784" s="93"/>
      <c r="Z784" s="93"/>
      <c r="AA784" s="93"/>
      <c r="AB784" s="92">
        <v>25</v>
      </c>
      <c r="AD784" s="93"/>
      <c r="AF784" s="93"/>
    </row>
    <row r="785" spans="1:32">
      <c r="A785" s="91" t="s">
        <v>2475</v>
      </c>
      <c r="B785" s="91" t="s">
        <v>2696</v>
      </c>
      <c r="C785" s="91" t="s">
        <v>2506</v>
      </c>
      <c r="D785" s="91" t="s">
        <v>3251</v>
      </c>
      <c r="E785" s="91" t="s">
        <v>3252</v>
      </c>
      <c r="F785" s="91" t="s">
        <v>3266</v>
      </c>
      <c r="G785" s="91" t="s">
        <v>2787</v>
      </c>
      <c r="H785" s="91" t="s">
        <v>2788</v>
      </c>
      <c r="I785" s="92">
        <v>423</v>
      </c>
      <c r="J785" s="91" t="s">
        <v>75</v>
      </c>
      <c r="K785" s="91" t="s">
        <v>765</v>
      </c>
      <c r="L785" s="91" t="s">
        <v>4880</v>
      </c>
      <c r="M785" s="91" t="s">
        <v>5771</v>
      </c>
      <c r="N785" s="92">
        <v>15000</v>
      </c>
      <c r="O785" s="93"/>
      <c r="P785" s="92">
        <v>456</v>
      </c>
      <c r="Q785" s="92">
        <v>430.5</v>
      </c>
      <c r="R785" s="92">
        <v>911.5</v>
      </c>
      <c r="S785" s="92">
        <v>14088.5</v>
      </c>
      <c r="T785" s="91" t="s">
        <v>5772</v>
      </c>
      <c r="U785" s="91" t="s">
        <v>4881</v>
      </c>
      <c r="V785" s="93"/>
      <c r="X785" s="93"/>
      <c r="Y785" s="93"/>
      <c r="Z785" s="93"/>
      <c r="AA785" s="93"/>
      <c r="AB785" s="92">
        <v>25</v>
      </c>
      <c r="AD785" s="93"/>
      <c r="AF785" s="93"/>
    </row>
    <row r="786" spans="1:32">
      <c r="A786" s="91" t="s">
        <v>2475</v>
      </c>
      <c r="B786" s="91" t="s">
        <v>2696</v>
      </c>
      <c r="C786" s="91" t="s">
        <v>2506</v>
      </c>
      <c r="D786" s="91" t="s">
        <v>3251</v>
      </c>
      <c r="E786" s="91" t="s">
        <v>3252</v>
      </c>
      <c r="F786" s="91" t="s">
        <v>3266</v>
      </c>
      <c r="G786" s="91" t="s">
        <v>2789</v>
      </c>
      <c r="H786" s="91" t="s">
        <v>2790</v>
      </c>
      <c r="I786" s="92">
        <v>6622</v>
      </c>
      <c r="J786" s="91" t="s">
        <v>1506</v>
      </c>
      <c r="K786" s="91" t="s">
        <v>2338</v>
      </c>
      <c r="L786" s="91" t="s">
        <v>4882</v>
      </c>
      <c r="M786" s="91" t="s">
        <v>5771</v>
      </c>
      <c r="N786" s="92">
        <v>36000</v>
      </c>
      <c r="O786" s="93"/>
      <c r="P786" s="92">
        <v>1094.4000000000001</v>
      </c>
      <c r="Q786" s="92">
        <v>1033.2</v>
      </c>
      <c r="R786" s="92">
        <v>2152.6</v>
      </c>
      <c r="S786" s="92">
        <v>33847.4</v>
      </c>
      <c r="T786" s="91" t="s">
        <v>5772</v>
      </c>
      <c r="U786" s="91" t="s">
        <v>4883</v>
      </c>
      <c r="V786" s="93"/>
      <c r="X786" s="93"/>
      <c r="Y786" s="93"/>
      <c r="Z786" s="93"/>
      <c r="AA786" s="93"/>
      <c r="AB786" s="92">
        <v>25</v>
      </c>
      <c r="AD786" s="93"/>
      <c r="AF786" s="93"/>
    </row>
    <row r="787" spans="1:32">
      <c r="A787" s="91" t="s">
        <v>2475</v>
      </c>
      <c r="B787" s="91" t="s">
        <v>2696</v>
      </c>
      <c r="C787" s="91" t="s">
        <v>2506</v>
      </c>
      <c r="D787" s="91" t="s">
        <v>3251</v>
      </c>
      <c r="E787" s="91" t="s">
        <v>3252</v>
      </c>
      <c r="F787" s="91" t="s">
        <v>3266</v>
      </c>
      <c r="G787" s="91" t="s">
        <v>5848</v>
      </c>
      <c r="H787" s="91" t="s">
        <v>5849</v>
      </c>
      <c r="I787" s="92">
        <v>423</v>
      </c>
      <c r="J787" s="91" t="s">
        <v>75</v>
      </c>
      <c r="K787" s="91" t="s">
        <v>765</v>
      </c>
      <c r="L787" s="91" t="s">
        <v>5850</v>
      </c>
      <c r="M787" s="91" t="s">
        <v>5771</v>
      </c>
      <c r="N787" s="92">
        <v>25000</v>
      </c>
      <c r="O787" s="93"/>
      <c r="P787" s="92">
        <v>760</v>
      </c>
      <c r="Q787" s="92">
        <v>717.5</v>
      </c>
      <c r="R787" s="92">
        <v>1502.5</v>
      </c>
      <c r="S787" s="92">
        <v>23497.5</v>
      </c>
      <c r="T787" s="91" t="s">
        <v>5772</v>
      </c>
      <c r="U787" s="91" t="s">
        <v>5851</v>
      </c>
      <c r="V787" s="93"/>
      <c r="X787" s="93"/>
      <c r="Y787" s="93"/>
      <c r="Z787" s="93"/>
      <c r="AA787" s="93"/>
      <c r="AB787" s="92">
        <v>25</v>
      </c>
      <c r="AD787" s="93"/>
      <c r="AF787" s="93"/>
    </row>
    <row r="788" spans="1:32">
      <c r="A788" s="91" t="s">
        <v>2475</v>
      </c>
      <c r="B788" s="91" t="s">
        <v>2696</v>
      </c>
      <c r="C788" s="91" t="s">
        <v>2506</v>
      </c>
      <c r="D788" s="91" t="s">
        <v>3251</v>
      </c>
      <c r="E788" s="91" t="s">
        <v>3252</v>
      </c>
      <c r="F788" s="91" t="s">
        <v>3288</v>
      </c>
      <c r="G788" s="91" t="s">
        <v>979</v>
      </c>
      <c r="H788" s="91" t="s">
        <v>2226</v>
      </c>
      <c r="I788" s="92">
        <v>99</v>
      </c>
      <c r="J788" s="91" t="s">
        <v>970</v>
      </c>
      <c r="K788" s="91" t="s">
        <v>929</v>
      </c>
      <c r="L788" s="91" t="s">
        <v>4886</v>
      </c>
      <c r="M788" s="91" t="s">
        <v>5771</v>
      </c>
      <c r="N788" s="92">
        <v>40000</v>
      </c>
      <c r="O788" s="93"/>
      <c r="P788" s="92">
        <v>1216</v>
      </c>
      <c r="Q788" s="92">
        <v>1148</v>
      </c>
      <c r="R788" s="92">
        <v>2389</v>
      </c>
      <c r="S788" s="92">
        <v>37611</v>
      </c>
      <c r="T788" s="91" t="s">
        <v>5772</v>
      </c>
      <c r="U788" s="91" t="s">
        <v>4887</v>
      </c>
      <c r="V788" s="93"/>
      <c r="X788" s="93"/>
      <c r="Y788" s="93"/>
      <c r="Z788" s="93"/>
      <c r="AA788" s="93"/>
      <c r="AB788" s="92">
        <v>25</v>
      </c>
      <c r="AD788" s="93"/>
      <c r="AF788" s="93"/>
    </row>
    <row r="789" spans="1:32">
      <c r="A789" s="91" t="s">
        <v>2475</v>
      </c>
      <c r="B789" s="91" t="s">
        <v>2696</v>
      </c>
      <c r="C789" s="91" t="s">
        <v>2506</v>
      </c>
      <c r="D789" s="91" t="s">
        <v>3251</v>
      </c>
      <c r="E789" s="91" t="s">
        <v>3252</v>
      </c>
      <c r="F789" s="91" t="s">
        <v>3266</v>
      </c>
      <c r="G789" s="91" t="s">
        <v>2791</v>
      </c>
      <c r="H789" s="91" t="s">
        <v>2792</v>
      </c>
      <c r="I789" s="92">
        <v>6622</v>
      </c>
      <c r="J789" s="91" t="s">
        <v>1506</v>
      </c>
      <c r="K789" s="91" t="s">
        <v>482</v>
      </c>
      <c r="L789" s="91" t="s">
        <v>4890</v>
      </c>
      <c r="M789" s="91" t="s">
        <v>5771</v>
      </c>
      <c r="N789" s="92">
        <v>36000</v>
      </c>
      <c r="O789" s="93"/>
      <c r="P789" s="92">
        <v>1094.4000000000001</v>
      </c>
      <c r="Q789" s="92">
        <v>1033.2</v>
      </c>
      <c r="R789" s="92">
        <v>2152.6</v>
      </c>
      <c r="S789" s="92">
        <v>33847.4</v>
      </c>
      <c r="T789" s="91" t="s">
        <v>5772</v>
      </c>
      <c r="U789" s="91" t="s">
        <v>4891</v>
      </c>
      <c r="V789" s="93"/>
      <c r="X789" s="93"/>
      <c r="Y789" s="93"/>
      <c r="Z789" s="93"/>
      <c r="AA789" s="93"/>
      <c r="AB789" s="92">
        <v>25</v>
      </c>
      <c r="AD789" s="93"/>
      <c r="AF789" s="93"/>
    </row>
    <row r="790" spans="1:32">
      <c r="A790" s="91" t="s">
        <v>2475</v>
      </c>
      <c r="B790" s="91" t="s">
        <v>2696</v>
      </c>
      <c r="C790" s="91" t="s">
        <v>2506</v>
      </c>
      <c r="D790" s="91" t="s">
        <v>3251</v>
      </c>
      <c r="E790" s="91" t="s">
        <v>3252</v>
      </c>
      <c r="F790" s="91" t="s">
        <v>3288</v>
      </c>
      <c r="G790" s="91" t="s">
        <v>4892</v>
      </c>
      <c r="H790" s="91" t="s">
        <v>2793</v>
      </c>
      <c r="I790" s="92">
        <v>1137</v>
      </c>
      <c r="J790" s="91" t="s">
        <v>192</v>
      </c>
      <c r="K790" s="91" t="s">
        <v>189</v>
      </c>
      <c r="L790" s="91" t="s">
        <v>4893</v>
      </c>
      <c r="M790" s="91" t="s">
        <v>5771</v>
      </c>
      <c r="N790" s="92">
        <v>35000</v>
      </c>
      <c r="O790" s="93"/>
      <c r="P790" s="92">
        <v>1064</v>
      </c>
      <c r="Q790" s="92">
        <v>1004.5</v>
      </c>
      <c r="R790" s="92">
        <v>4139.5</v>
      </c>
      <c r="S790" s="92">
        <v>30860.5</v>
      </c>
      <c r="T790" s="91" t="s">
        <v>5772</v>
      </c>
      <c r="U790" s="91" t="s">
        <v>4894</v>
      </c>
      <c r="V790" s="93"/>
      <c r="X790" s="93"/>
      <c r="Y790" s="92">
        <v>2046</v>
      </c>
      <c r="Z790" s="93"/>
      <c r="AA790" s="93"/>
      <c r="AB790" s="92">
        <v>25</v>
      </c>
      <c r="AD790" s="93"/>
      <c r="AF790" s="93"/>
    </row>
    <row r="791" spans="1:32">
      <c r="A791" s="91" t="s">
        <v>2475</v>
      </c>
      <c r="B791" s="91" t="s">
        <v>2696</v>
      </c>
      <c r="C791" s="91" t="s">
        <v>2506</v>
      </c>
      <c r="D791" s="91" t="s">
        <v>3251</v>
      </c>
      <c r="E791" s="91" t="s">
        <v>3252</v>
      </c>
      <c r="F791" s="91" t="s">
        <v>3288</v>
      </c>
      <c r="G791" s="91" t="s">
        <v>1590</v>
      </c>
      <c r="H791" s="91" t="s">
        <v>2229</v>
      </c>
      <c r="I791" s="92">
        <v>628</v>
      </c>
      <c r="J791" s="91" t="s">
        <v>129</v>
      </c>
      <c r="K791" s="91" t="s">
        <v>210</v>
      </c>
      <c r="L791" s="91" t="s">
        <v>4895</v>
      </c>
      <c r="M791" s="91" t="s">
        <v>5771</v>
      </c>
      <c r="N791" s="92">
        <v>100000</v>
      </c>
      <c r="O791" s="92">
        <v>12105.37</v>
      </c>
      <c r="P791" s="92">
        <v>3040</v>
      </c>
      <c r="Q791" s="92">
        <v>2870</v>
      </c>
      <c r="R791" s="92">
        <v>30086.37</v>
      </c>
      <c r="S791" s="92">
        <v>69913.63</v>
      </c>
      <c r="T791" s="91" t="s">
        <v>5772</v>
      </c>
      <c r="U791" s="91" t="s">
        <v>4896</v>
      </c>
      <c r="V791" s="93"/>
      <c r="X791" s="93"/>
      <c r="Y791" s="92">
        <v>12046</v>
      </c>
      <c r="Z791" s="93"/>
      <c r="AA791" s="93"/>
      <c r="AB791" s="92">
        <v>25</v>
      </c>
      <c r="AD791" s="93"/>
      <c r="AF791" s="93"/>
    </row>
    <row r="792" spans="1:32">
      <c r="A792" s="91" t="s">
        <v>2475</v>
      </c>
      <c r="B792" s="91" t="s">
        <v>2696</v>
      </c>
      <c r="C792" s="91" t="s">
        <v>2506</v>
      </c>
      <c r="D792" s="91" t="s">
        <v>3251</v>
      </c>
      <c r="E792" s="91" t="s">
        <v>3252</v>
      </c>
      <c r="F792" s="91" t="s">
        <v>3258</v>
      </c>
      <c r="G792" s="91" t="s">
        <v>4897</v>
      </c>
      <c r="H792" s="91" t="s">
        <v>4898</v>
      </c>
      <c r="I792" s="92">
        <v>15</v>
      </c>
      <c r="J792" s="91" t="s">
        <v>284</v>
      </c>
      <c r="K792" s="91" t="s">
        <v>591</v>
      </c>
      <c r="L792" s="91" t="s">
        <v>4899</v>
      </c>
      <c r="M792" s="91" t="s">
        <v>5771</v>
      </c>
      <c r="N792" s="92">
        <v>60000</v>
      </c>
      <c r="O792" s="92">
        <v>3486.68</v>
      </c>
      <c r="P792" s="92">
        <v>1824</v>
      </c>
      <c r="Q792" s="92">
        <v>1722</v>
      </c>
      <c r="R792" s="92">
        <v>7057.68</v>
      </c>
      <c r="S792" s="92">
        <v>52942.32</v>
      </c>
      <c r="T792" s="91" t="s">
        <v>5772</v>
      </c>
      <c r="U792" s="91" t="s">
        <v>4900</v>
      </c>
      <c r="V792" s="93"/>
      <c r="X792" s="93"/>
      <c r="Y792" s="93"/>
      <c r="Z792" s="93"/>
      <c r="AA792" s="93"/>
      <c r="AB792" s="92">
        <v>25</v>
      </c>
      <c r="AD792" s="93"/>
      <c r="AF792" s="93"/>
    </row>
    <row r="793" spans="1:32">
      <c r="A793" s="91" t="s">
        <v>2475</v>
      </c>
      <c r="B793" s="91" t="s">
        <v>2696</v>
      </c>
      <c r="C793" s="91" t="s">
        <v>2506</v>
      </c>
      <c r="D793" s="91" t="s">
        <v>3251</v>
      </c>
      <c r="E793" s="91" t="s">
        <v>3252</v>
      </c>
      <c r="F793" s="91" t="s">
        <v>3266</v>
      </c>
      <c r="G793" s="91" t="s">
        <v>2794</v>
      </c>
      <c r="H793" s="91" t="s">
        <v>2795</v>
      </c>
      <c r="I793" s="92">
        <v>59</v>
      </c>
      <c r="J793" s="91" t="s">
        <v>1368</v>
      </c>
      <c r="K793" s="91" t="s">
        <v>4901</v>
      </c>
      <c r="L793" s="91" t="s">
        <v>4902</v>
      </c>
      <c r="M793" s="91" t="s">
        <v>5771</v>
      </c>
      <c r="N793" s="92">
        <v>50000</v>
      </c>
      <c r="O793" s="93"/>
      <c r="P793" s="92">
        <v>1520</v>
      </c>
      <c r="Q793" s="92">
        <v>1435</v>
      </c>
      <c r="R793" s="92">
        <v>2980</v>
      </c>
      <c r="S793" s="92">
        <v>47020</v>
      </c>
      <c r="T793" s="91" t="s">
        <v>5772</v>
      </c>
      <c r="U793" s="91" t="s">
        <v>4903</v>
      </c>
      <c r="V793" s="93"/>
      <c r="X793" s="93"/>
      <c r="Y793" s="93"/>
      <c r="Z793" s="93"/>
      <c r="AA793" s="93"/>
      <c r="AB793" s="92">
        <v>25</v>
      </c>
      <c r="AD793" s="93"/>
      <c r="AF793" s="93"/>
    </row>
    <row r="794" spans="1:32">
      <c r="A794" s="91" t="s">
        <v>2475</v>
      </c>
      <c r="B794" s="91" t="s">
        <v>2696</v>
      </c>
      <c r="C794" s="91" t="s">
        <v>2506</v>
      </c>
      <c r="D794" s="91" t="s">
        <v>3251</v>
      </c>
      <c r="E794" s="91" t="s">
        <v>3252</v>
      </c>
      <c r="F794" s="91" t="s">
        <v>3258</v>
      </c>
      <c r="G794" s="91" t="s">
        <v>1592</v>
      </c>
      <c r="H794" s="91" t="s">
        <v>2230</v>
      </c>
      <c r="I794" s="92">
        <v>15</v>
      </c>
      <c r="J794" s="91" t="s">
        <v>284</v>
      </c>
      <c r="K794" s="91" t="s">
        <v>282</v>
      </c>
      <c r="L794" s="91" t="s">
        <v>4904</v>
      </c>
      <c r="M794" s="91" t="s">
        <v>5771</v>
      </c>
      <c r="N794" s="92">
        <v>50000</v>
      </c>
      <c r="O794" s="92">
        <v>1854</v>
      </c>
      <c r="P794" s="92">
        <v>1520</v>
      </c>
      <c r="Q794" s="92">
        <v>1435</v>
      </c>
      <c r="R794" s="92">
        <v>8480</v>
      </c>
      <c r="S794" s="92">
        <v>41520</v>
      </c>
      <c r="T794" s="91" t="s">
        <v>5772</v>
      </c>
      <c r="U794" s="91" t="s">
        <v>4905</v>
      </c>
      <c r="V794" s="93"/>
      <c r="X794" s="93"/>
      <c r="Y794" s="92">
        <v>3646</v>
      </c>
      <c r="Z794" s="93"/>
      <c r="AA794" s="93"/>
      <c r="AB794" s="92">
        <v>25</v>
      </c>
      <c r="AD794" s="93"/>
      <c r="AF794" s="93"/>
    </row>
    <row r="795" spans="1:32">
      <c r="A795" s="91" t="s">
        <v>2475</v>
      </c>
      <c r="B795" s="91" t="s">
        <v>2696</v>
      </c>
      <c r="C795" s="91" t="s">
        <v>2506</v>
      </c>
      <c r="D795" s="91" t="s">
        <v>3251</v>
      </c>
      <c r="E795" s="91" t="s">
        <v>3252</v>
      </c>
      <c r="F795" s="91" t="s">
        <v>3266</v>
      </c>
      <c r="G795" s="91" t="s">
        <v>1593</v>
      </c>
      <c r="H795" s="91" t="s">
        <v>2231</v>
      </c>
      <c r="I795" s="92">
        <v>88</v>
      </c>
      <c r="J795" s="91" t="s">
        <v>291</v>
      </c>
      <c r="K795" s="91" t="s">
        <v>324</v>
      </c>
      <c r="L795" s="91" t="s">
        <v>4906</v>
      </c>
      <c r="M795" s="91" t="s">
        <v>5771</v>
      </c>
      <c r="N795" s="92">
        <v>70000</v>
      </c>
      <c r="O795" s="92">
        <v>5368.48</v>
      </c>
      <c r="P795" s="92">
        <v>2128</v>
      </c>
      <c r="Q795" s="92">
        <v>2009</v>
      </c>
      <c r="R795" s="92">
        <v>9530.48</v>
      </c>
      <c r="S795" s="92">
        <v>60469.52</v>
      </c>
      <c r="T795" s="91" t="s">
        <v>5772</v>
      </c>
      <c r="U795" s="91" t="s">
        <v>4907</v>
      </c>
      <c r="V795" s="93"/>
      <c r="X795" s="93"/>
      <c r="Y795" s="93"/>
      <c r="Z795" s="93"/>
      <c r="AA795" s="93"/>
      <c r="AB795" s="92">
        <v>25</v>
      </c>
      <c r="AD795" s="93"/>
      <c r="AF795" s="93"/>
    </row>
    <row r="796" spans="1:32">
      <c r="A796" s="91" t="s">
        <v>2475</v>
      </c>
      <c r="B796" s="91" t="s">
        <v>2696</v>
      </c>
      <c r="C796" s="91" t="s">
        <v>2506</v>
      </c>
      <c r="D796" s="91" t="s">
        <v>3251</v>
      </c>
      <c r="E796" s="91" t="s">
        <v>3252</v>
      </c>
      <c r="F796" s="91" t="s">
        <v>3288</v>
      </c>
      <c r="G796" s="91" t="s">
        <v>978</v>
      </c>
      <c r="H796" s="91" t="s">
        <v>2232</v>
      </c>
      <c r="I796" s="92">
        <v>99</v>
      </c>
      <c r="J796" s="91" t="s">
        <v>970</v>
      </c>
      <c r="K796" s="91" t="s">
        <v>929</v>
      </c>
      <c r="L796" s="91" t="s">
        <v>4908</v>
      </c>
      <c r="M796" s="91" t="s">
        <v>5771</v>
      </c>
      <c r="N796" s="92">
        <v>40000</v>
      </c>
      <c r="O796" s="93"/>
      <c r="P796" s="92">
        <v>1216</v>
      </c>
      <c r="Q796" s="92">
        <v>1148</v>
      </c>
      <c r="R796" s="92">
        <v>2389</v>
      </c>
      <c r="S796" s="92">
        <v>37611</v>
      </c>
      <c r="T796" s="91" t="s">
        <v>5772</v>
      </c>
      <c r="U796" s="91" t="s">
        <v>4909</v>
      </c>
      <c r="V796" s="93"/>
      <c r="X796" s="93"/>
      <c r="Y796" s="93"/>
      <c r="Z796" s="93"/>
      <c r="AA796" s="93"/>
      <c r="AB796" s="92">
        <v>25</v>
      </c>
      <c r="AD796" s="93"/>
      <c r="AF796" s="93"/>
    </row>
    <row r="797" spans="1:32">
      <c r="A797" s="91" t="s">
        <v>2475</v>
      </c>
      <c r="B797" s="91" t="s">
        <v>2696</v>
      </c>
      <c r="C797" s="91" t="s">
        <v>2506</v>
      </c>
      <c r="D797" s="91" t="s">
        <v>3251</v>
      </c>
      <c r="E797" s="91" t="s">
        <v>3252</v>
      </c>
      <c r="F797" s="91" t="s">
        <v>3266</v>
      </c>
      <c r="G797" s="91" t="s">
        <v>5852</v>
      </c>
      <c r="H797" s="91" t="s">
        <v>5853</v>
      </c>
      <c r="I797" s="92">
        <v>423</v>
      </c>
      <c r="J797" s="91" t="s">
        <v>75</v>
      </c>
      <c r="K797" s="91" t="s">
        <v>765</v>
      </c>
      <c r="L797" s="91" t="s">
        <v>5854</v>
      </c>
      <c r="M797" s="91" t="s">
        <v>5771</v>
      </c>
      <c r="N797" s="92">
        <v>25000</v>
      </c>
      <c r="O797" s="93"/>
      <c r="P797" s="92">
        <v>760</v>
      </c>
      <c r="Q797" s="92">
        <v>717.5</v>
      </c>
      <c r="R797" s="92">
        <v>1502.5</v>
      </c>
      <c r="S797" s="92">
        <v>23497.5</v>
      </c>
      <c r="T797" s="91" t="s">
        <v>5772</v>
      </c>
      <c r="U797" s="91" t="s">
        <v>5855</v>
      </c>
      <c r="V797" s="93"/>
      <c r="X797" s="93"/>
      <c r="Y797" s="93"/>
      <c r="Z797" s="93"/>
      <c r="AA797" s="93"/>
      <c r="AB797" s="92">
        <v>25</v>
      </c>
      <c r="AD797" s="93"/>
      <c r="AF797" s="93"/>
    </row>
    <row r="798" spans="1:32">
      <c r="A798" s="91" t="s">
        <v>2475</v>
      </c>
      <c r="B798" s="91" t="s">
        <v>2696</v>
      </c>
      <c r="C798" s="91" t="s">
        <v>2506</v>
      </c>
      <c r="D798" s="91" t="s">
        <v>3251</v>
      </c>
      <c r="E798" s="91" t="s">
        <v>3252</v>
      </c>
      <c r="F798" s="91" t="s">
        <v>3258</v>
      </c>
      <c r="G798" s="91" t="s">
        <v>1544</v>
      </c>
      <c r="H798" s="91" t="s">
        <v>2233</v>
      </c>
      <c r="I798" s="92">
        <v>15</v>
      </c>
      <c r="J798" s="91" t="s">
        <v>284</v>
      </c>
      <c r="K798" s="91" t="s">
        <v>282</v>
      </c>
      <c r="L798" s="91" t="s">
        <v>4910</v>
      </c>
      <c r="M798" s="91" t="s">
        <v>5771</v>
      </c>
      <c r="N798" s="92">
        <v>50000</v>
      </c>
      <c r="O798" s="93"/>
      <c r="P798" s="92">
        <v>1520</v>
      </c>
      <c r="Q798" s="92">
        <v>1435</v>
      </c>
      <c r="R798" s="92">
        <v>2980</v>
      </c>
      <c r="S798" s="92">
        <v>47020</v>
      </c>
      <c r="T798" s="91" t="s">
        <v>5772</v>
      </c>
      <c r="U798" s="91" t="s">
        <v>4911</v>
      </c>
      <c r="V798" s="93"/>
      <c r="X798" s="93"/>
      <c r="Y798" s="93"/>
      <c r="Z798" s="93"/>
      <c r="AA798" s="93"/>
      <c r="AB798" s="92">
        <v>25</v>
      </c>
      <c r="AD798" s="93"/>
      <c r="AF798" s="93"/>
    </row>
    <row r="799" spans="1:32">
      <c r="A799" s="91" t="s">
        <v>2475</v>
      </c>
      <c r="B799" s="91" t="s">
        <v>2696</v>
      </c>
      <c r="C799" s="91" t="s">
        <v>2506</v>
      </c>
      <c r="D799" s="91" t="s">
        <v>3251</v>
      </c>
      <c r="E799" s="91" t="s">
        <v>3252</v>
      </c>
      <c r="F799" s="91" t="s">
        <v>3258</v>
      </c>
      <c r="G799" s="91" t="s">
        <v>1369</v>
      </c>
      <c r="H799" s="91" t="s">
        <v>2234</v>
      </c>
      <c r="I799" s="92">
        <v>616</v>
      </c>
      <c r="J799" s="91" t="s">
        <v>1344</v>
      </c>
      <c r="K799" s="91" t="s">
        <v>142</v>
      </c>
      <c r="L799" s="91" t="s">
        <v>4912</v>
      </c>
      <c r="M799" s="91" t="s">
        <v>5771</v>
      </c>
      <c r="N799" s="92">
        <v>10000</v>
      </c>
      <c r="O799" s="93"/>
      <c r="P799" s="92">
        <v>304</v>
      </c>
      <c r="Q799" s="92">
        <v>287</v>
      </c>
      <c r="R799" s="92">
        <v>616</v>
      </c>
      <c r="S799" s="92">
        <v>9384</v>
      </c>
      <c r="T799" s="91" t="s">
        <v>5772</v>
      </c>
      <c r="U799" s="91" t="s">
        <v>4913</v>
      </c>
      <c r="V799" s="93"/>
      <c r="X799" s="93"/>
      <c r="Y799" s="93"/>
      <c r="Z799" s="93"/>
      <c r="AA799" s="93"/>
      <c r="AB799" s="92">
        <v>25</v>
      </c>
      <c r="AD799" s="93"/>
      <c r="AF799" s="93"/>
    </row>
    <row r="800" spans="1:32">
      <c r="A800" s="91" t="s">
        <v>2475</v>
      </c>
      <c r="B800" s="91" t="s">
        <v>2696</v>
      </c>
      <c r="C800" s="91" t="s">
        <v>2506</v>
      </c>
      <c r="D800" s="91" t="s">
        <v>3251</v>
      </c>
      <c r="E800" s="91" t="s">
        <v>3252</v>
      </c>
      <c r="F800" s="91" t="s">
        <v>3258</v>
      </c>
      <c r="G800" s="91" t="s">
        <v>1370</v>
      </c>
      <c r="H800" s="91" t="s">
        <v>2235</v>
      </c>
      <c r="I800" s="92">
        <v>616</v>
      </c>
      <c r="J800" s="91" t="s">
        <v>1344</v>
      </c>
      <c r="K800" s="91" t="s">
        <v>142</v>
      </c>
      <c r="L800" s="91" t="s">
        <v>4914</v>
      </c>
      <c r="M800" s="91" t="s">
        <v>5771</v>
      </c>
      <c r="N800" s="92">
        <v>10000</v>
      </c>
      <c r="O800" s="93"/>
      <c r="P800" s="92">
        <v>304</v>
      </c>
      <c r="Q800" s="92">
        <v>287</v>
      </c>
      <c r="R800" s="92">
        <v>616</v>
      </c>
      <c r="S800" s="92">
        <v>9384</v>
      </c>
      <c r="T800" s="91" t="s">
        <v>5772</v>
      </c>
      <c r="U800" s="91" t="s">
        <v>4915</v>
      </c>
      <c r="V800" s="93"/>
      <c r="X800" s="93"/>
      <c r="Y800" s="93"/>
      <c r="Z800" s="93"/>
      <c r="AA800" s="93"/>
      <c r="AB800" s="92">
        <v>25</v>
      </c>
      <c r="AD800" s="93"/>
      <c r="AF800" s="93"/>
    </row>
    <row r="801" spans="1:32">
      <c r="A801" s="91" t="s">
        <v>2475</v>
      </c>
      <c r="B801" s="91" t="s">
        <v>2696</v>
      </c>
      <c r="C801" s="91" t="s">
        <v>2506</v>
      </c>
      <c r="D801" s="91" t="s">
        <v>3251</v>
      </c>
      <c r="E801" s="91" t="s">
        <v>3252</v>
      </c>
      <c r="F801" s="91" t="s">
        <v>3258</v>
      </c>
      <c r="G801" s="91" t="s">
        <v>2796</v>
      </c>
      <c r="H801" s="91" t="s">
        <v>2797</v>
      </c>
      <c r="I801" s="92">
        <v>848</v>
      </c>
      <c r="J801" s="91" t="s">
        <v>256</v>
      </c>
      <c r="K801" s="91" t="s">
        <v>765</v>
      </c>
      <c r="L801" s="91" t="s">
        <v>4916</v>
      </c>
      <c r="M801" s="91" t="s">
        <v>5771</v>
      </c>
      <c r="N801" s="92">
        <v>70000</v>
      </c>
      <c r="O801" s="92">
        <v>0.03</v>
      </c>
      <c r="P801" s="92">
        <v>2128</v>
      </c>
      <c r="Q801" s="92">
        <v>2009</v>
      </c>
      <c r="R801" s="92">
        <v>4162.03</v>
      </c>
      <c r="S801" s="92">
        <v>65837.97</v>
      </c>
      <c r="T801" s="91" t="s">
        <v>5772</v>
      </c>
      <c r="U801" s="91" t="s">
        <v>4917</v>
      </c>
      <c r="V801" s="93"/>
      <c r="X801" s="93"/>
      <c r="Y801" s="93"/>
      <c r="Z801" s="93"/>
      <c r="AA801" s="93"/>
      <c r="AB801" s="92">
        <v>25</v>
      </c>
      <c r="AD801" s="93"/>
      <c r="AF801" s="93"/>
    </row>
    <row r="802" spans="1:32">
      <c r="A802" s="91" t="s">
        <v>2475</v>
      </c>
      <c r="B802" s="91" t="s">
        <v>2696</v>
      </c>
      <c r="C802" s="91" t="s">
        <v>2506</v>
      </c>
      <c r="D802" s="91" t="s">
        <v>3251</v>
      </c>
      <c r="E802" s="91" t="s">
        <v>3252</v>
      </c>
      <c r="F802" s="91" t="s">
        <v>3279</v>
      </c>
      <c r="G802" s="91" t="s">
        <v>977</v>
      </c>
      <c r="H802" s="91" t="s">
        <v>2236</v>
      </c>
      <c r="I802" s="92">
        <v>63</v>
      </c>
      <c r="J802" s="91" t="s">
        <v>254</v>
      </c>
      <c r="K802" s="91" t="s">
        <v>181</v>
      </c>
      <c r="L802" s="91" t="s">
        <v>4918</v>
      </c>
      <c r="M802" s="91" t="s">
        <v>5771</v>
      </c>
      <c r="N802" s="92">
        <v>70000</v>
      </c>
      <c r="O802" s="92">
        <v>2918.81</v>
      </c>
      <c r="P802" s="92">
        <v>2128</v>
      </c>
      <c r="Q802" s="92">
        <v>2009</v>
      </c>
      <c r="R802" s="92">
        <v>8658.26</v>
      </c>
      <c r="S802" s="92">
        <v>61341.74</v>
      </c>
      <c r="T802" s="91" t="s">
        <v>5772</v>
      </c>
      <c r="U802" s="91" t="s">
        <v>4919</v>
      </c>
      <c r="V802" s="93"/>
      <c r="X802" s="93"/>
      <c r="Y802" s="93"/>
      <c r="Z802" s="93"/>
      <c r="AA802" s="93"/>
      <c r="AB802" s="92">
        <v>25</v>
      </c>
      <c r="AD802" s="93"/>
      <c r="AF802" s="105">
        <v>1577.45</v>
      </c>
    </row>
    <row r="803" spans="1:32">
      <c r="A803" s="91" t="s">
        <v>2475</v>
      </c>
      <c r="B803" s="91" t="s">
        <v>2696</v>
      </c>
      <c r="C803" s="91" t="s">
        <v>2506</v>
      </c>
      <c r="D803" s="91" t="s">
        <v>3251</v>
      </c>
      <c r="E803" s="91" t="s">
        <v>3252</v>
      </c>
      <c r="F803" s="91" t="s">
        <v>3266</v>
      </c>
      <c r="G803" s="91" t="s">
        <v>2798</v>
      </c>
      <c r="H803" s="91" t="s">
        <v>2799</v>
      </c>
      <c r="I803" s="92">
        <v>80</v>
      </c>
      <c r="J803" s="91" t="s">
        <v>279</v>
      </c>
      <c r="K803" s="91" t="s">
        <v>273</v>
      </c>
      <c r="L803" s="91" t="s">
        <v>4920</v>
      </c>
      <c r="M803" s="91" t="s">
        <v>5771</v>
      </c>
      <c r="N803" s="92">
        <v>50000</v>
      </c>
      <c r="O803" s="93"/>
      <c r="P803" s="92">
        <v>1520</v>
      </c>
      <c r="Q803" s="92">
        <v>1435</v>
      </c>
      <c r="R803" s="92">
        <v>7526</v>
      </c>
      <c r="S803" s="92">
        <v>42474</v>
      </c>
      <c r="T803" s="91" t="s">
        <v>5772</v>
      </c>
      <c r="U803" s="91" t="s">
        <v>4921</v>
      </c>
      <c r="V803" s="93"/>
      <c r="X803" s="93"/>
      <c r="Y803" s="92">
        <v>4546</v>
      </c>
      <c r="Z803" s="93"/>
      <c r="AA803" s="93"/>
      <c r="AB803" s="92">
        <v>25</v>
      </c>
      <c r="AD803" s="93"/>
      <c r="AF803" s="93"/>
    </row>
    <row r="804" spans="1:32">
      <c r="A804" s="91" t="s">
        <v>2475</v>
      </c>
      <c r="B804" s="91" t="s">
        <v>2696</v>
      </c>
      <c r="C804" s="91" t="s">
        <v>2506</v>
      </c>
      <c r="D804" s="91" t="s">
        <v>3251</v>
      </c>
      <c r="E804" s="91" t="s">
        <v>3252</v>
      </c>
      <c r="F804" s="91" t="s">
        <v>3288</v>
      </c>
      <c r="G804" s="91" t="s">
        <v>1371</v>
      </c>
      <c r="H804" s="91" t="s">
        <v>2237</v>
      </c>
      <c r="I804" s="92">
        <v>616</v>
      </c>
      <c r="J804" s="91" t="s">
        <v>1344</v>
      </c>
      <c r="K804" s="91" t="s">
        <v>142</v>
      </c>
      <c r="L804" s="91" t="s">
        <v>4922</v>
      </c>
      <c r="M804" s="91" t="s">
        <v>5771</v>
      </c>
      <c r="N804" s="92">
        <v>35000</v>
      </c>
      <c r="O804" s="93"/>
      <c r="P804" s="92">
        <v>1064</v>
      </c>
      <c r="Q804" s="92">
        <v>1004.5</v>
      </c>
      <c r="R804" s="92">
        <v>2093.5</v>
      </c>
      <c r="S804" s="92">
        <v>32906.5</v>
      </c>
      <c r="T804" s="91" t="s">
        <v>5772</v>
      </c>
      <c r="U804" s="91" t="s">
        <v>4923</v>
      </c>
      <c r="V804" s="93"/>
      <c r="X804" s="93"/>
      <c r="Y804" s="93"/>
      <c r="Z804" s="93"/>
      <c r="AA804" s="93"/>
      <c r="AB804" s="92">
        <v>25</v>
      </c>
      <c r="AD804" s="93"/>
      <c r="AF804" s="93"/>
    </row>
    <row r="805" spans="1:32">
      <c r="A805" s="91" t="s">
        <v>2475</v>
      </c>
      <c r="B805" s="91" t="s">
        <v>2696</v>
      </c>
      <c r="C805" s="91" t="s">
        <v>2506</v>
      </c>
      <c r="D805" s="91" t="s">
        <v>3251</v>
      </c>
      <c r="E805" s="91" t="s">
        <v>3252</v>
      </c>
      <c r="F805" s="91" t="s">
        <v>3266</v>
      </c>
      <c r="G805" s="91" t="s">
        <v>2627</v>
      </c>
      <c r="H805" s="91" t="s">
        <v>2656</v>
      </c>
      <c r="I805" s="92">
        <v>12</v>
      </c>
      <c r="J805" s="91" t="s">
        <v>1480</v>
      </c>
      <c r="K805" s="91" t="s">
        <v>591</v>
      </c>
      <c r="L805" s="91" t="s">
        <v>4924</v>
      </c>
      <c r="M805" s="91" t="s">
        <v>5771</v>
      </c>
      <c r="N805" s="92">
        <v>50000</v>
      </c>
      <c r="O805" s="92">
        <v>1854</v>
      </c>
      <c r="P805" s="92">
        <v>1520</v>
      </c>
      <c r="Q805" s="92">
        <v>1435</v>
      </c>
      <c r="R805" s="92">
        <v>4834</v>
      </c>
      <c r="S805" s="92">
        <v>45166</v>
      </c>
      <c r="T805" s="91" t="s">
        <v>5772</v>
      </c>
      <c r="U805" s="91" t="s">
        <v>4925</v>
      </c>
      <c r="V805" s="93"/>
      <c r="X805" s="93"/>
      <c r="Y805" s="93"/>
      <c r="Z805" s="93"/>
      <c r="AA805" s="93"/>
      <c r="AB805" s="92">
        <v>25</v>
      </c>
      <c r="AD805" s="93"/>
      <c r="AF805" s="93"/>
    </row>
    <row r="806" spans="1:32">
      <c r="A806" s="91" t="s">
        <v>2475</v>
      </c>
      <c r="B806" s="91" t="s">
        <v>2696</v>
      </c>
      <c r="C806" s="91" t="s">
        <v>2506</v>
      </c>
      <c r="D806" s="91" t="s">
        <v>3251</v>
      </c>
      <c r="E806" s="91" t="s">
        <v>3252</v>
      </c>
      <c r="F806" s="91" t="s">
        <v>3266</v>
      </c>
      <c r="G806" s="91" t="s">
        <v>2800</v>
      </c>
      <c r="H806" s="91" t="s">
        <v>2801</v>
      </c>
      <c r="I806" s="92">
        <v>423</v>
      </c>
      <c r="J806" s="91" t="s">
        <v>75</v>
      </c>
      <c r="K806" s="91" t="s">
        <v>765</v>
      </c>
      <c r="L806" s="91" t="s">
        <v>4926</v>
      </c>
      <c r="M806" s="91" t="s">
        <v>5771</v>
      </c>
      <c r="N806" s="92">
        <v>10000</v>
      </c>
      <c r="O806" s="93"/>
      <c r="P806" s="92">
        <v>304</v>
      </c>
      <c r="Q806" s="92">
        <v>287</v>
      </c>
      <c r="R806" s="92">
        <v>616</v>
      </c>
      <c r="S806" s="92">
        <v>9384</v>
      </c>
      <c r="T806" s="91" t="s">
        <v>5772</v>
      </c>
      <c r="U806" s="91" t="s">
        <v>4927</v>
      </c>
      <c r="V806" s="93"/>
      <c r="X806" s="93"/>
      <c r="Y806" s="93"/>
      <c r="Z806" s="93"/>
      <c r="AA806" s="93"/>
      <c r="AB806" s="92">
        <v>25</v>
      </c>
      <c r="AD806" s="93"/>
      <c r="AF806" s="93"/>
    </row>
    <row r="807" spans="1:32">
      <c r="A807" s="91" t="s">
        <v>2475</v>
      </c>
      <c r="B807" s="91" t="s">
        <v>2696</v>
      </c>
      <c r="C807" s="91" t="s">
        <v>2506</v>
      </c>
      <c r="D807" s="91" t="s">
        <v>3251</v>
      </c>
      <c r="E807" s="91" t="s">
        <v>3252</v>
      </c>
      <c r="F807" s="91" t="s">
        <v>3266</v>
      </c>
      <c r="G807" s="91" t="s">
        <v>2802</v>
      </c>
      <c r="H807" s="91" t="s">
        <v>2803</v>
      </c>
      <c r="I807" s="92">
        <v>209</v>
      </c>
      <c r="J807" s="91" t="s">
        <v>2804</v>
      </c>
      <c r="K807" s="91" t="s">
        <v>686</v>
      </c>
      <c r="L807" s="91" t="s">
        <v>4928</v>
      </c>
      <c r="M807" s="91" t="s">
        <v>5771</v>
      </c>
      <c r="N807" s="92">
        <v>36000</v>
      </c>
      <c r="O807" s="93"/>
      <c r="P807" s="92">
        <v>1094.4000000000001</v>
      </c>
      <c r="Q807" s="92">
        <v>1033.2</v>
      </c>
      <c r="R807" s="92">
        <v>2152.6</v>
      </c>
      <c r="S807" s="92">
        <v>33847.4</v>
      </c>
      <c r="T807" s="91" t="s">
        <v>5772</v>
      </c>
      <c r="U807" s="91" t="s">
        <v>4929</v>
      </c>
      <c r="V807" s="93"/>
      <c r="X807" s="93"/>
      <c r="Y807" s="93"/>
      <c r="Z807" s="93"/>
      <c r="AA807" s="93"/>
      <c r="AB807" s="92">
        <v>25</v>
      </c>
      <c r="AD807" s="93"/>
      <c r="AF807" s="93"/>
    </row>
    <row r="808" spans="1:32">
      <c r="A808" s="91" t="s">
        <v>2475</v>
      </c>
      <c r="B808" s="91" t="s">
        <v>2696</v>
      </c>
      <c r="C808" s="91" t="s">
        <v>2506</v>
      </c>
      <c r="D808" s="91" t="s">
        <v>3251</v>
      </c>
      <c r="E808" s="91" t="s">
        <v>3252</v>
      </c>
      <c r="F808" s="91" t="s">
        <v>3288</v>
      </c>
      <c r="G808" s="91" t="s">
        <v>1624</v>
      </c>
      <c r="H808" s="91" t="s">
        <v>2238</v>
      </c>
      <c r="I808" s="92">
        <v>99</v>
      </c>
      <c r="J808" s="91" t="s">
        <v>970</v>
      </c>
      <c r="K808" s="91" t="s">
        <v>929</v>
      </c>
      <c r="L808" s="91" t="s">
        <v>4930</v>
      </c>
      <c r="M808" s="91" t="s">
        <v>5771</v>
      </c>
      <c r="N808" s="92">
        <v>40000</v>
      </c>
      <c r="O808" s="92">
        <v>442.65</v>
      </c>
      <c r="P808" s="92">
        <v>1216</v>
      </c>
      <c r="Q808" s="92">
        <v>1148</v>
      </c>
      <c r="R808" s="92">
        <v>2831.65</v>
      </c>
      <c r="S808" s="92">
        <v>37168.35</v>
      </c>
      <c r="T808" s="91" t="s">
        <v>5772</v>
      </c>
      <c r="U808" s="91" t="s">
        <v>4931</v>
      </c>
      <c r="V808" s="93"/>
      <c r="X808" s="93"/>
      <c r="Y808" s="93"/>
      <c r="Z808" s="93"/>
      <c r="AA808" s="93"/>
      <c r="AB808" s="92">
        <v>25</v>
      </c>
      <c r="AD808" s="93"/>
      <c r="AF808" s="93"/>
    </row>
    <row r="809" spans="1:32">
      <c r="A809" s="91" t="s">
        <v>2475</v>
      </c>
      <c r="B809" s="91" t="s">
        <v>2696</v>
      </c>
      <c r="C809" s="91" t="s">
        <v>2506</v>
      </c>
      <c r="D809" s="91" t="s">
        <v>3251</v>
      </c>
      <c r="E809" s="91" t="s">
        <v>3252</v>
      </c>
      <c r="F809" s="91" t="s">
        <v>3266</v>
      </c>
      <c r="G809" s="91" t="s">
        <v>2805</v>
      </c>
      <c r="H809" s="91" t="s">
        <v>2806</v>
      </c>
      <c r="I809" s="92">
        <v>99</v>
      </c>
      <c r="J809" s="91" t="s">
        <v>970</v>
      </c>
      <c r="K809" s="91" t="s">
        <v>929</v>
      </c>
      <c r="L809" s="91" t="s">
        <v>4932</v>
      </c>
      <c r="M809" s="91" t="s">
        <v>5771</v>
      </c>
      <c r="N809" s="92">
        <v>35000</v>
      </c>
      <c r="O809" s="93"/>
      <c r="P809" s="92">
        <v>1064</v>
      </c>
      <c r="Q809" s="92">
        <v>1004.5</v>
      </c>
      <c r="R809" s="92">
        <v>2093.5</v>
      </c>
      <c r="S809" s="92">
        <v>32906.5</v>
      </c>
      <c r="T809" s="91" t="s">
        <v>5772</v>
      </c>
      <c r="U809" s="91" t="s">
        <v>4933</v>
      </c>
      <c r="V809" s="93"/>
      <c r="X809" s="93"/>
      <c r="Y809" s="93"/>
      <c r="Z809" s="93"/>
      <c r="AA809" s="93"/>
      <c r="AB809" s="92">
        <v>25</v>
      </c>
      <c r="AD809" s="93"/>
      <c r="AF809" s="93"/>
    </row>
    <row r="810" spans="1:32">
      <c r="A810" s="91" t="s">
        <v>2475</v>
      </c>
      <c r="B810" s="91" t="s">
        <v>2696</v>
      </c>
      <c r="C810" s="91" t="s">
        <v>2506</v>
      </c>
      <c r="D810" s="91" t="s">
        <v>3251</v>
      </c>
      <c r="E810" s="91" t="s">
        <v>3252</v>
      </c>
      <c r="F810" s="91" t="s">
        <v>3266</v>
      </c>
      <c r="G810" s="91" t="s">
        <v>1676</v>
      </c>
      <c r="H810" s="91" t="s">
        <v>2239</v>
      </c>
      <c r="I810" s="92">
        <v>165</v>
      </c>
      <c r="J810" s="91" t="s">
        <v>1651</v>
      </c>
      <c r="K810" s="91" t="s">
        <v>106</v>
      </c>
      <c r="L810" s="91" t="s">
        <v>4934</v>
      </c>
      <c r="M810" s="91" t="s">
        <v>5771</v>
      </c>
      <c r="N810" s="92">
        <v>45000</v>
      </c>
      <c r="O810" s="92">
        <v>1148.33</v>
      </c>
      <c r="P810" s="92">
        <v>1368</v>
      </c>
      <c r="Q810" s="92">
        <v>1291.5</v>
      </c>
      <c r="R810" s="92">
        <v>5878.83</v>
      </c>
      <c r="S810" s="92">
        <v>39121.17</v>
      </c>
      <c r="T810" s="91" t="s">
        <v>5772</v>
      </c>
      <c r="U810" s="91" t="s">
        <v>4935</v>
      </c>
      <c r="V810" s="93"/>
      <c r="X810" s="93"/>
      <c r="Y810" s="92">
        <v>2046</v>
      </c>
      <c r="Z810" s="93"/>
      <c r="AA810" s="93"/>
      <c r="AB810" s="92">
        <v>25</v>
      </c>
      <c r="AD810" s="93"/>
      <c r="AF810" s="93"/>
    </row>
    <row r="811" spans="1:32">
      <c r="A811" s="91" t="s">
        <v>2475</v>
      </c>
      <c r="B811" s="91" t="s">
        <v>2696</v>
      </c>
      <c r="C811" s="91" t="s">
        <v>2506</v>
      </c>
      <c r="D811" s="91" t="s">
        <v>3251</v>
      </c>
      <c r="E811" s="91" t="s">
        <v>3252</v>
      </c>
      <c r="F811" s="91" t="s">
        <v>3288</v>
      </c>
      <c r="G811" s="91" t="s">
        <v>2808</v>
      </c>
      <c r="H811" s="91" t="s">
        <v>2809</v>
      </c>
      <c r="I811" s="92">
        <v>80</v>
      </c>
      <c r="J811" s="91" t="s">
        <v>279</v>
      </c>
      <c r="K811" s="91" t="s">
        <v>293</v>
      </c>
      <c r="L811" s="91" t="s">
        <v>4936</v>
      </c>
      <c r="M811" s="91" t="s">
        <v>5771</v>
      </c>
      <c r="N811" s="92">
        <v>45000</v>
      </c>
      <c r="O811" s="93"/>
      <c r="P811" s="92">
        <v>1368</v>
      </c>
      <c r="Q811" s="92">
        <v>1291.5</v>
      </c>
      <c r="R811" s="92">
        <v>2684.5</v>
      </c>
      <c r="S811" s="92">
        <v>42315.5</v>
      </c>
      <c r="T811" s="91" t="s">
        <v>5772</v>
      </c>
      <c r="U811" s="91" t="s">
        <v>4937</v>
      </c>
      <c r="V811" s="93"/>
      <c r="X811" s="93"/>
      <c r="Y811" s="93"/>
      <c r="Z811" s="93"/>
      <c r="AA811" s="93"/>
      <c r="AB811" s="92">
        <v>25</v>
      </c>
      <c r="AD811" s="93"/>
      <c r="AF811" s="93"/>
    </row>
    <row r="812" spans="1:32">
      <c r="A812" s="91" t="s">
        <v>2475</v>
      </c>
      <c r="B812" s="91" t="s">
        <v>2696</v>
      </c>
      <c r="C812" s="91" t="s">
        <v>2506</v>
      </c>
      <c r="D812" s="91" t="s">
        <v>3251</v>
      </c>
      <c r="E812" s="91" t="s">
        <v>3252</v>
      </c>
      <c r="F812" s="91" t="s">
        <v>3258</v>
      </c>
      <c r="G812" s="91" t="s">
        <v>1372</v>
      </c>
      <c r="H812" s="91" t="s">
        <v>2240</v>
      </c>
      <c r="I812" s="92">
        <v>616</v>
      </c>
      <c r="J812" s="91" t="s">
        <v>1344</v>
      </c>
      <c r="K812" s="91" t="s">
        <v>142</v>
      </c>
      <c r="L812" s="91" t="s">
        <v>4938</v>
      </c>
      <c r="M812" s="91" t="s">
        <v>5771</v>
      </c>
      <c r="N812" s="92">
        <v>10000</v>
      </c>
      <c r="O812" s="93"/>
      <c r="P812" s="92">
        <v>304</v>
      </c>
      <c r="Q812" s="92">
        <v>287</v>
      </c>
      <c r="R812" s="92">
        <v>616</v>
      </c>
      <c r="S812" s="92">
        <v>9384</v>
      </c>
      <c r="T812" s="91" t="s">
        <v>5772</v>
      </c>
      <c r="U812" s="91" t="s">
        <v>4939</v>
      </c>
      <c r="V812" s="93"/>
      <c r="X812" s="93"/>
      <c r="Y812" s="93"/>
      <c r="Z812" s="93"/>
      <c r="AA812" s="93"/>
      <c r="AB812" s="92">
        <v>25</v>
      </c>
      <c r="AD812" s="93"/>
      <c r="AF812" s="93"/>
    </row>
    <row r="813" spans="1:32">
      <c r="A813" s="91" t="s">
        <v>2475</v>
      </c>
      <c r="B813" s="91" t="s">
        <v>2696</v>
      </c>
      <c r="C813" s="91" t="s">
        <v>2506</v>
      </c>
      <c r="D813" s="91" t="s">
        <v>3251</v>
      </c>
      <c r="E813" s="91" t="s">
        <v>3252</v>
      </c>
      <c r="F813" s="91" t="s">
        <v>3253</v>
      </c>
      <c r="G813" s="91" t="s">
        <v>1373</v>
      </c>
      <c r="H813" s="91" t="s">
        <v>2241</v>
      </c>
      <c r="I813" s="92">
        <v>469</v>
      </c>
      <c r="J813" s="91" t="s">
        <v>102</v>
      </c>
      <c r="K813" s="91" t="s">
        <v>765</v>
      </c>
      <c r="L813" s="91" t="s">
        <v>4940</v>
      </c>
      <c r="M813" s="91" t="s">
        <v>5771</v>
      </c>
      <c r="N813" s="92">
        <v>13200</v>
      </c>
      <c r="O813" s="93"/>
      <c r="P813" s="92">
        <v>401.28</v>
      </c>
      <c r="Q813" s="92">
        <v>378.84</v>
      </c>
      <c r="R813" s="92">
        <v>805.12</v>
      </c>
      <c r="S813" s="92">
        <v>12394.88</v>
      </c>
      <c r="T813" s="91" t="s">
        <v>5772</v>
      </c>
      <c r="U813" s="91" t="s">
        <v>4941</v>
      </c>
      <c r="V813" s="93"/>
      <c r="X813" s="93"/>
      <c r="Y813" s="93"/>
      <c r="Z813" s="93"/>
      <c r="AA813" s="93"/>
      <c r="AB813" s="92">
        <v>25</v>
      </c>
      <c r="AD813" s="93"/>
      <c r="AF813" s="93"/>
    </row>
    <row r="814" spans="1:32">
      <c r="A814" s="91" t="s">
        <v>2475</v>
      </c>
      <c r="B814" s="91" t="s">
        <v>2696</v>
      </c>
      <c r="C814" s="91" t="s">
        <v>2506</v>
      </c>
      <c r="D814" s="91" t="s">
        <v>3251</v>
      </c>
      <c r="E814" s="91" t="s">
        <v>3252</v>
      </c>
      <c r="F814" s="91" t="s">
        <v>3266</v>
      </c>
      <c r="G814" s="91" t="s">
        <v>2810</v>
      </c>
      <c r="H814" s="91" t="s">
        <v>2811</v>
      </c>
      <c r="I814" s="92">
        <v>134</v>
      </c>
      <c r="J814" s="91" t="s">
        <v>2812</v>
      </c>
      <c r="K814" s="91" t="s">
        <v>18</v>
      </c>
      <c r="L814" s="91" t="s">
        <v>4942</v>
      </c>
      <c r="M814" s="91" t="s">
        <v>5771</v>
      </c>
      <c r="N814" s="92">
        <v>35000</v>
      </c>
      <c r="O814" s="93"/>
      <c r="P814" s="92">
        <v>1064</v>
      </c>
      <c r="Q814" s="92">
        <v>1004.5</v>
      </c>
      <c r="R814" s="92">
        <v>2093.5</v>
      </c>
      <c r="S814" s="92">
        <v>32906.5</v>
      </c>
      <c r="T814" s="91" t="s">
        <v>5772</v>
      </c>
      <c r="U814" s="91" t="s">
        <v>4943</v>
      </c>
      <c r="V814" s="93"/>
      <c r="X814" s="93"/>
      <c r="Y814" s="93"/>
      <c r="Z814" s="93"/>
      <c r="AA814" s="93"/>
      <c r="AB814" s="92">
        <v>25</v>
      </c>
      <c r="AD814" s="93"/>
      <c r="AF814" s="93"/>
    </row>
    <row r="815" spans="1:32">
      <c r="A815" s="91" t="s">
        <v>2475</v>
      </c>
      <c r="B815" s="91" t="s">
        <v>2696</v>
      </c>
      <c r="C815" s="91" t="s">
        <v>2506</v>
      </c>
      <c r="D815" s="91" t="s">
        <v>3251</v>
      </c>
      <c r="E815" s="91" t="s">
        <v>3252</v>
      </c>
      <c r="F815" s="91" t="s">
        <v>3266</v>
      </c>
      <c r="G815" s="91" t="s">
        <v>2697</v>
      </c>
      <c r="H815" s="91" t="s">
        <v>2698</v>
      </c>
      <c r="I815" s="92">
        <v>2361</v>
      </c>
      <c r="J815" s="91" t="s">
        <v>2586</v>
      </c>
      <c r="K815" s="91" t="s">
        <v>18</v>
      </c>
      <c r="L815" s="91" t="s">
        <v>4944</v>
      </c>
      <c r="M815" s="91" t="s">
        <v>5771</v>
      </c>
      <c r="N815" s="92">
        <v>50000</v>
      </c>
      <c r="O815" s="92">
        <v>1854</v>
      </c>
      <c r="P815" s="92">
        <v>1520</v>
      </c>
      <c r="Q815" s="92">
        <v>1435</v>
      </c>
      <c r="R815" s="92">
        <v>4834</v>
      </c>
      <c r="S815" s="92">
        <v>45166</v>
      </c>
      <c r="T815" s="91" t="s">
        <v>5772</v>
      </c>
      <c r="U815" s="91" t="s">
        <v>4945</v>
      </c>
      <c r="V815" s="93"/>
      <c r="X815" s="93"/>
      <c r="Y815" s="93"/>
      <c r="Z815" s="93"/>
      <c r="AA815" s="93"/>
      <c r="AB815" s="92">
        <v>25</v>
      </c>
      <c r="AD815" s="93"/>
      <c r="AF815" s="93"/>
    </row>
    <row r="816" spans="1:32">
      <c r="A816" s="91" t="s">
        <v>2475</v>
      </c>
      <c r="B816" s="91" t="s">
        <v>2696</v>
      </c>
      <c r="C816" s="91" t="s">
        <v>2506</v>
      </c>
      <c r="D816" s="91" t="s">
        <v>3251</v>
      </c>
      <c r="E816" s="91" t="s">
        <v>3252</v>
      </c>
      <c r="F816" s="91" t="s">
        <v>3288</v>
      </c>
      <c r="G816" s="91" t="s">
        <v>976</v>
      </c>
      <c r="H816" s="91" t="s">
        <v>2242</v>
      </c>
      <c r="I816" s="92">
        <v>2190</v>
      </c>
      <c r="J816" s="91" t="s">
        <v>969</v>
      </c>
      <c r="K816" s="91" t="s">
        <v>968</v>
      </c>
      <c r="L816" s="91" t="s">
        <v>4946</v>
      </c>
      <c r="M816" s="91" t="s">
        <v>5771</v>
      </c>
      <c r="N816" s="92">
        <v>40000</v>
      </c>
      <c r="O816" s="92">
        <v>442.65</v>
      </c>
      <c r="P816" s="92">
        <v>1216</v>
      </c>
      <c r="Q816" s="92">
        <v>1148</v>
      </c>
      <c r="R816" s="92">
        <v>2831.65</v>
      </c>
      <c r="S816" s="92">
        <v>37168.35</v>
      </c>
      <c r="T816" s="91" t="s">
        <v>5772</v>
      </c>
      <c r="U816" s="91" t="s">
        <v>4947</v>
      </c>
      <c r="V816" s="93"/>
      <c r="X816" s="93"/>
      <c r="Y816" s="93"/>
      <c r="Z816" s="93"/>
      <c r="AA816" s="93"/>
      <c r="AB816" s="92">
        <v>25</v>
      </c>
      <c r="AD816" s="93"/>
      <c r="AF816" s="93"/>
    </row>
    <row r="817" spans="1:32">
      <c r="A817" s="91" t="s">
        <v>2475</v>
      </c>
      <c r="B817" s="91" t="s">
        <v>2696</v>
      </c>
      <c r="C817" s="91" t="s">
        <v>2506</v>
      </c>
      <c r="D817" s="91" t="s">
        <v>3251</v>
      </c>
      <c r="E817" s="91" t="s">
        <v>3252</v>
      </c>
      <c r="F817" s="91" t="s">
        <v>3266</v>
      </c>
      <c r="G817" s="91" t="s">
        <v>2813</v>
      </c>
      <c r="H817" s="91" t="s">
        <v>2814</v>
      </c>
      <c r="I817" s="92">
        <v>72</v>
      </c>
      <c r="J817" s="91" t="s">
        <v>59</v>
      </c>
      <c r="K817" s="91" t="s">
        <v>4948</v>
      </c>
      <c r="L817" s="91" t="s">
        <v>4949</v>
      </c>
      <c r="M817" s="91" t="s">
        <v>5771</v>
      </c>
      <c r="N817" s="92">
        <v>145000</v>
      </c>
      <c r="O817" s="93"/>
      <c r="P817" s="92">
        <v>4408</v>
      </c>
      <c r="Q817" s="92">
        <v>4161.5</v>
      </c>
      <c r="R817" s="92">
        <v>8594.5</v>
      </c>
      <c r="S817" s="92">
        <v>136405.5</v>
      </c>
      <c r="T817" s="91" t="s">
        <v>5772</v>
      </c>
      <c r="U817" s="91" t="s">
        <v>4950</v>
      </c>
      <c r="V817" s="93"/>
      <c r="X817" s="93"/>
      <c r="Y817" s="93"/>
      <c r="Z817" s="93"/>
      <c r="AA817" s="93"/>
      <c r="AB817" s="92">
        <v>25</v>
      </c>
      <c r="AD817" s="93"/>
      <c r="AF817" s="93"/>
    </row>
    <row r="818" spans="1:32">
      <c r="A818" s="91" t="s">
        <v>2475</v>
      </c>
      <c r="B818" s="91" t="s">
        <v>2696</v>
      </c>
      <c r="C818" s="91" t="s">
        <v>2506</v>
      </c>
      <c r="D818" s="91" t="s">
        <v>3251</v>
      </c>
      <c r="E818" s="91" t="s">
        <v>3252</v>
      </c>
      <c r="F818" s="91" t="s">
        <v>3261</v>
      </c>
      <c r="G818" s="91" t="s">
        <v>2815</v>
      </c>
      <c r="H818" s="91" t="s">
        <v>2816</v>
      </c>
      <c r="I818" s="92">
        <v>1137</v>
      </c>
      <c r="J818" s="91" t="s">
        <v>192</v>
      </c>
      <c r="K818" s="91" t="s">
        <v>302</v>
      </c>
      <c r="L818" s="91" t="s">
        <v>4951</v>
      </c>
      <c r="M818" s="91" t="s">
        <v>5771</v>
      </c>
      <c r="N818" s="92">
        <v>50000</v>
      </c>
      <c r="O818" s="93"/>
      <c r="P818" s="92">
        <v>1520</v>
      </c>
      <c r="Q818" s="92">
        <v>1435</v>
      </c>
      <c r="R818" s="92">
        <v>2980</v>
      </c>
      <c r="S818" s="92">
        <v>47020</v>
      </c>
      <c r="T818" s="91" t="s">
        <v>5772</v>
      </c>
      <c r="U818" s="91" t="s">
        <v>4952</v>
      </c>
      <c r="V818" s="93"/>
      <c r="X818" s="93"/>
      <c r="Y818" s="93"/>
      <c r="Z818" s="93"/>
      <c r="AA818" s="93"/>
      <c r="AB818" s="92">
        <v>25</v>
      </c>
      <c r="AD818" s="93"/>
      <c r="AF818" s="93"/>
    </row>
    <row r="819" spans="1:32">
      <c r="A819" s="91" t="s">
        <v>2475</v>
      </c>
      <c r="B819" s="91" t="s">
        <v>2696</v>
      </c>
      <c r="C819" s="91" t="s">
        <v>2506</v>
      </c>
      <c r="D819" s="91" t="s">
        <v>3251</v>
      </c>
      <c r="E819" s="91" t="s">
        <v>3252</v>
      </c>
      <c r="F819" s="91" t="s">
        <v>3266</v>
      </c>
      <c r="G819" s="91" t="s">
        <v>1594</v>
      </c>
      <c r="H819" s="91" t="s">
        <v>2243</v>
      </c>
      <c r="I819" s="92">
        <v>1137</v>
      </c>
      <c r="J819" s="91" t="s">
        <v>192</v>
      </c>
      <c r="K819" s="91" t="s">
        <v>542</v>
      </c>
      <c r="L819" s="91" t="s">
        <v>4953</v>
      </c>
      <c r="M819" s="91" t="s">
        <v>5771</v>
      </c>
      <c r="N819" s="92">
        <v>35000</v>
      </c>
      <c r="O819" s="93"/>
      <c r="P819" s="92">
        <v>1064</v>
      </c>
      <c r="Q819" s="92">
        <v>1004.5</v>
      </c>
      <c r="R819" s="92">
        <v>2093.5</v>
      </c>
      <c r="S819" s="92">
        <v>32906.5</v>
      </c>
      <c r="T819" s="91" t="s">
        <v>5772</v>
      </c>
      <c r="U819" s="91" t="s">
        <v>4954</v>
      </c>
      <c r="V819" s="93"/>
      <c r="X819" s="93"/>
      <c r="Y819" s="93"/>
      <c r="Z819" s="93"/>
      <c r="AA819" s="93"/>
      <c r="AB819" s="92">
        <v>25</v>
      </c>
      <c r="AD819" s="93"/>
      <c r="AF819" s="93"/>
    </row>
    <row r="820" spans="1:32">
      <c r="A820" s="91" t="s">
        <v>2475</v>
      </c>
      <c r="B820" s="91" t="s">
        <v>2696</v>
      </c>
      <c r="C820" s="91" t="s">
        <v>2506</v>
      </c>
      <c r="D820" s="91" t="s">
        <v>3251</v>
      </c>
      <c r="E820" s="91" t="s">
        <v>3252</v>
      </c>
      <c r="F820" s="91" t="s">
        <v>3266</v>
      </c>
      <c r="G820" s="91" t="s">
        <v>2817</v>
      </c>
      <c r="H820" s="91" t="s">
        <v>2818</v>
      </c>
      <c r="I820" s="92">
        <v>8559</v>
      </c>
      <c r="J820" s="91" t="s">
        <v>1481</v>
      </c>
      <c r="K820" s="91" t="s">
        <v>142</v>
      </c>
      <c r="L820" s="91" t="s">
        <v>4955</v>
      </c>
      <c r="M820" s="91" t="s">
        <v>5771</v>
      </c>
      <c r="N820" s="92">
        <v>50000</v>
      </c>
      <c r="O820" s="93"/>
      <c r="P820" s="92">
        <v>1520</v>
      </c>
      <c r="Q820" s="92">
        <v>1435</v>
      </c>
      <c r="R820" s="92">
        <v>6026</v>
      </c>
      <c r="S820" s="92">
        <v>43974</v>
      </c>
      <c r="T820" s="91" t="s">
        <v>5772</v>
      </c>
      <c r="U820" s="91" t="s">
        <v>4956</v>
      </c>
      <c r="V820" s="93"/>
      <c r="X820" s="93"/>
      <c r="Y820" s="92">
        <v>3046</v>
      </c>
      <c r="Z820" s="93"/>
      <c r="AA820" s="93"/>
      <c r="AB820" s="92">
        <v>25</v>
      </c>
      <c r="AD820" s="93"/>
      <c r="AF820" s="93"/>
    </row>
    <row r="821" spans="1:32">
      <c r="A821" s="91" t="s">
        <v>2475</v>
      </c>
      <c r="B821" s="91" t="s">
        <v>2696</v>
      </c>
      <c r="C821" s="91" t="s">
        <v>2506</v>
      </c>
      <c r="D821" s="91" t="s">
        <v>3251</v>
      </c>
      <c r="E821" s="91" t="s">
        <v>3252</v>
      </c>
      <c r="F821" s="91" t="s">
        <v>3266</v>
      </c>
      <c r="G821" s="91" t="s">
        <v>2819</v>
      </c>
      <c r="H821" s="91" t="s">
        <v>2820</v>
      </c>
      <c r="I821" s="92">
        <v>6622</v>
      </c>
      <c r="J821" s="91" t="s">
        <v>1506</v>
      </c>
      <c r="K821" s="91" t="s">
        <v>482</v>
      </c>
      <c r="L821" s="91" t="s">
        <v>4957</v>
      </c>
      <c r="M821" s="91" t="s">
        <v>5771</v>
      </c>
      <c r="N821" s="92">
        <v>36000</v>
      </c>
      <c r="O821" s="93"/>
      <c r="P821" s="92">
        <v>1094.4000000000001</v>
      </c>
      <c r="Q821" s="92">
        <v>1033.2</v>
      </c>
      <c r="R821" s="92">
        <v>2152.6</v>
      </c>
      <c r="S821" s="92">
        <v>33847.4</v>
      </c>
      <c r="T821" s="91" t="s">
        <v>5772</v>
      </c>
      <c r="U821" s="91" t="s">
        <v>4958</v>
      </c>
      <c r="V821" s="93"/>
      <c r="X821" s="93"/>
      <c r="Y821" s="93"/>
      <c r="Z821" s="93"/>
      <c r="AA821" s="93"/>
      <c r="AB821" s="92">
        <v>25</v>
      </c>
      <c r="AD821" s="93"/>
      <c r="AF821" s="93"/>
    </row>
    <row r="822" spans="1:32">
      <c r="A822" s="91" t="s">
        <v>2475</v>
      </c>
      <c r="B822" s="91" t="s">
        <v>2696</v>
      </c>
      <c r="C822" s="91" t="s">
        <v>2506</v>
      </c>
      <c r="D822" s="91" t="s">
        <v>3251</v>
      </c>
      <c r="E822" s="91" t="s">
        <v>3252</v>
      </c>
      <c r="F822" s="91" t="s">
        <v>3266</v>
      </c>
      <c r="G822" s="91" t="s">
        <v>2699</v>
      </c>
      <c r="H822" s="91" t="s">
        <v>2700</v>
      </c>
      <c r="I822" s="92">
        <v>848</v>
      </c>
      <c r="J822" s="91" t="s">
        <v>256</v>
      </c>
      <c r="K822" s="91" t="s">
        <v>581</v>
      </c>
      <c r="L822" s="91" t="s">
        <v>4959</v>
      </c>
      <c r="M822" s="91" t="s">
        <v>5771</v>
      </c>
      <c r="N822" s="92">
        <v>60000</v>
      </c>
      <c r="O822" s="93"/>
      <c r="P822" s="92">
        <v>1824</v>
      </c>
      <c r="Q822" s="92">
        <v>1722</v>
      </c>
      <c r="R822" s="92">
        <v>3571</v>
      </c>
      <c r="S822" s="92">
        <v>56429</v>
      </c>
      <c r="T822" s="91" t="s">
        <v>5772</v>
      </c>
      <c r="U822" s="91" t="s">
        <v>4960</v>
      </c>
      <c r="V822" s="93"/>
      <c r="X822" s="93"/>
      <c r="Y822" s="93"/>
      <c r="Z822" s="93"/>
      <c r="AA822" s="93"/>
      <c r="AB822" s="92">
        <v>25</v>
      </c>
      <c r="AD822" s="93"/>
      <c r="AF822" s="93"/>
    </row>
    <row r="823" spans="1:32">
      <c r="A823" s="91" t="s">
        <v>2475</v>
      </c>
      <c r="B823" s="91" t="s">
        <v>2696</v>
      </c>
      <c r="C823" s="91" t="s">
        <v>2506</v>
      </c>
      <c r="D823" s="91" t="s">
        <v>3251</v>
      </c>
      <c r="E823" s="91" t="s">
        <v>3252</v>
      </c>
      <c r="F823" s="91" t="s">
        <v>3288</v>
      </c>
      <c r="G823" s="91" t="s">
        <v>2244</v>
      </c>
      <c r="H823" s="91" t="s">
        <v>2245</v>
      </c>
      <c r="I823" s="92">
        <v>59</v>
      </c>
      <c r="J823" s="91" t="s">
        <v>1368</v>
      </c>
      <c r="K823" s="91" t="s">
        <v>312</v>
      </c>
      <c r="L823" s="91" t="s">
        <v>4961</v>
      </c>
      <c r="M823" s="91" t="s">
        <v>5771</v>
      </c>
      <c r="N823" s="92">
        <v>65000</v>
      </c>
      <c r="O823" s="93"/>
      <c r="P823" s="92">
        <v>1976</v>
      </c>
      <c r="Q823" s="92">
        <v>1865.5</v>
      </c>
      <c r="R823" s="92">
        <v>3866.5</v>
      </c>
      <c r="S823" s="92">
        <v>61133.5</v>
      </c>
      <c r="T823" s="91" t="s">
        <v>5772</v>
      </c>
      <c r="U823" s="91" t="s">
        <v>4962</v>
      </c>
      <c r="V823" s="93"/>
      <c r="X823" s="93"/>
      <c r="Y823" s="93"/>
      <c r="Z823" s="93"/>
      <c r="AA823" s="93"/>
      <c r="AB823" s="92">
        <v>25</v>
      </c>
      <c r="AD823" s="93"/>
      <c r="AF823" s="93"/>
    </row>
    <row r="824" spans="1:32">
      <c r="A824" s="91" t="s">
        <v>2475</v>
      </c>
      <c r="B824" s="91" t="s">
        <v>2696</v>
      </c>
      <c r="C824" s="91" t="s">
        <v>2506</v>
      </c>
      <c r="D824" s="91" t="s">
        <v>3251</v>
      </c>
      <c r="E824" s="91" t="s">
        <v>3252</v>
      </c>
      <c r="F824" s="91" t="s">
        <v>3288</v>
      </c>
      <c r="G824" s="91" t="s">
        <v>1505</v>
      </c>
      <c r="H824" s="91" t="s">
        <v>2246</v>
      </c>
      <c r="I824" s="92">
        <v>628</v>
      </c>
      <c r="J824" s="91" t="s">
        <v>129</v>
      </c>
      <c r="K824" s="91" t="s">
        <v>3112</v>
      </c>
      <c r="L824" s="91" t="s">
        <v>4963</v>
      </c>
      <c r="M824" s="91" t="s">
        <v>5771</v>
      </c>
      <c r="N824" s="92">
        <v>115000</v>
      </c>
      <c r="O824" s="92">
        <v>11626.69</v>
      </c>
      <c r="P824" s="92">
        <v>3496</v>
      </c>
      <c r="Q824" s="92">
        <v>3300.5</v>
      </c>
      <c r="R824" s="92">
        <v>18448.189999999999</v>
      </c>
      <c r="S824" s="92">
        <v>96551.81</v>
      </c>
      <c r="T824" s="91" t="s">
        <v>5772</v>
      </c>
      <c r="U824" s="91" t="s">
        <v>4964</v>
      </c>
      <c r="V824" s="93"/>
      <c r="X824" s="93"/>
      <c r="Y824" s="93"/>
      <c r="Z824" s="93"/>
      <c r="AA824" s="93"/>
      <c r="AB824" s="92">
        <v>25</v>
      </c>
      <c r="AD824" s="93"/>
      <c r="AF824" s="93"/>
    </row>
    <row r="825" spans="1:32">
      <c r="A825" s="91" t="s">
        <v>2475</v>
      </c>
      <c r="B825" s="91" t="s">
        <v>2696</v>
      </c>
      <c r="C825" s="91" t="s">
        <v>2506</v>
      </c>
      <c r="D825" s="91" t="s">
        <v>3251</v>
      </c>
      <c r="E825" s="91" t="s">
        <v>3252</v>
      </c>
      <c r="F825" s="91" t="s">
        <v>3261</v>
      </c>
      <c r="G825" s="91" t="s">
        <v>1342</v>
      </c>
      <c r="H825" s="91" t="s">
        <v>2247</v>
      </c>
      <c r="I825" s="92">
        <v>426</v>
      </c>
      <c r="J825" s="91" t="s">
        <v>110</v>
      </c>
      <c r="K825" s="91" t="s">
        <v>73</v>
      </c>
      <c r="L825" s="91" t="s">
        <v>4965</v>
      </c>
      <c r="M825" s="91" t="s">
        <v>5771</v>
      </c>
      <c r="N825" s="92">
        <v>16500</v>
      </c>
      <c r="O825" s="93"/>
      <c r="P825" s="92">
        <v>501.6</v>
      </c>
      <c r="Q825" s="92">
        <v>473.55</v>
      </c>
      <c r="R825" s="92">
        <v>1546.15</v>
      </c>
      <c r="S825" s="92">
        <v>14953.85</v>
      </c>
      <c r="T825" s="91" t="s">
        <v>5772</v>
      </c>
      <c r="U825" s="91" t="s">
        <v>4966</v>
      </c>
      <c r="V825" s="93"/>
      <c r="X825" s="93"/>
      <c r="Y825" s="92">
        <v>546</v>
      </c>
      <c r="Z825" s="93"/>
      <c r="AA825" s="93"/>
      <c r="AB825" s="92">
        <v>25</v>
      </c>
      <c r="AD825" s="93"/>
      <c r="AF825" s="93"/>
    </row>
    <row r="826" spans="1:32">
      <c r="A826" s="91" t="s">
        <v>2475</v>
      </c>
      <c r="B826" s="91" t="s">
        <v>2696</v>
      </c>
      <c r="C826" s="91" t="s">
        <v>2506</v>
      </c>
      <c r="D826" s="91" t="s">
        <v>3251</v>
      </c>
      <c r="E826" s="91" t="s">
        <v>3252</v>
      </c>
      <c r="F826" s="91" t="s">
        <v>3266</v>
      </c>
      <c r="G826" s="91" t="s">
        <v>4967</v>
      </c>
      <c r="H826" s="91" t="s">
        <v>4968</v>
      </c>
      <c r="I826" s="92">
        <v>628</v>
      </c>
      <c r="J826" s="91" t="s">
        <v>129</v>
      </c>
      <c r="K826" s="91" t="s">
        <v>4969</v>
      </c>
      <c r="L826" s="91" t="s">
        <v>4970</v>
      </c>
      <c r="M826" s="91" t="s">
        <v>5771</v>
      </c>
      <c r="N826" s="92">
        <v>95000</v>
      </c>
      <c r="O826" s="92">
        <v>10534.88</v>
      </c>
      <c r="P826" s="92">
        <v>2888</v>
      </c>
      <c r="Q826" s="92">
        <v>2726.5</v>
      </c>
      <c r="R826" s="92">
        <v>18951.830000000002</v>
      </c>
      <c r="S826" s="92">
        <v>76048.17</v>
      </c>
      <c r="T826" s="91" t="s">
        <v>5772</v>
      </c>
      <c r="U826" s="91" t="s">
        <v>4971</v>
      </c>
      <c r="V826" s="93"/>
      <c r="X826" s="92">
        <v>1200</v>
      </c>
      <c r="Y826" s="93"/>
      <c r="Z826" s="93"/>
      <c r="AA826" s="93"/>
      <c r="AB826" s="92">
        <v>25</v>
      </c>
      <c r="AD826" s="93"/>
      <c r="AF826" s="105">
        <v>1577.45</v>
      </c>
    </row>
    <row r="827" spans="1:32">
      <c r="A827" s="91" t="s">
        <v>2475</v>
      </c>
      <c r="B827" s="91" t="s">
        <v>2696</v>
      </c>
      <c r="C827" s="91" t="s">
        <v>2506</v>
      </c>
      <c r="D827" s="91" t="s">
        <v>3251</v>
      </c>
      <c r="E827" s="91" t="s">
        <v>3252</v>
      </c>
      <c r="F827" s="91" t="s">
        <v>3266</v>
      </c>
      <c r="G827" s="91" t="s">
        <v>2620</v>
      </c>
      <c r="H827" s="91" t="s">
        <v>2651</v>
      </c>
      <c r="I827" s="92">
        <v>123</v>
      </c>
      <c r="J827" s="91" t="s">
        <v>2621</v>
      </c>
      <c r="K827" s="91" t="s">
        <v>809</v>
      </c>
      <c r="L827" s="91" t="s">
        <v>4972</v>
      </c>
      <c r="M827" s="91" t="s">
        <v>5771</v>
      </c>
      <c r="N827" s="92">
        <v>36000</v>
      </c>
      <c r="O827" s="93"/>
      <c r="P827" s="92">
        <v>1094.4000000000001</v>
      </c>
      <c r="Q827" s="92">
        <v>1033.2</v>
      </c>
      <c r="R827" s="92">
        <v>12198.6</v>
      </c>
      <c r="S827" s="92">
        <v>23801.4</v>
      </c>
      <c r="T827" s="91" t="s">
        <v>5772</v>
      </c>
      <c r="U827" s="91" t="s">
        <v>4973</v>
      </c>
      <c r="V827" s="93"/>
      <c r="X827" s="93"/>
      <c r="Y827" s="92">
        <v>10046</v>
      </c>
      <c r="Z827" s="93"/>
      <c r="AA827" s="93"/>
      <c r="AB827" s="92">
        <v>25</v>
      </c>
      <c r="AD827" s="93"/>
      <c r="AF827" s="93"/>
    </row>
    <row r="828" spans="1:32">
      <c r="A828" s="91" t="s">
        <v>2475</v>
      </c>
      <c r="B828" s="91" t="s">
        <v>2696</v>
      </c>
      <c r="C828" s="91" t="s">
        <v>2506</v>
      </c>
      <c r="D828" s="91" t="s">
        <v>3251</v>
      </c>
      <c r="E828" s="91" t="s">
        <v>3252</v>
      </c>
      <c r="F828" s="91" t="s">
        <v>3261</v>
      </c>
      <c r="G828" s="91" t="s">
        <v>1066</v>
      </c>
      <c r="H828" s="91" t="s">
        <v>2248</v>
      </c>
      <c r="I828" s="92">
        <v>998</v>
      </c>
      <c r="J828" s="91" t="s">
        <v>1487</v>
      </c>
      <c r="K828" s="91" t="s">
        <v>282</v>
      </c>
      <c r="L828" s="91" t="s">
        <v>4974</v>
      </c>
      <c r="M828" s="91" t="s">
        <v>5771</v>
      </c>
      <c r="N828" s="92">
        <v>55000</v>
      </c>
      <c r="O828" s="92">
        <v>681.89</v>
      </c>
      <c r="P828" s="92">
        <v>1672</v>
      </c>
      <c r="Q828" s="92">
        <v>1578.5</v>
      </c>
      <c r="R828" s="92">
        <v>9003.39</v>
      </c>
      <c r="S828" s="92">
        <v>45996.61</v>
      </c>
      <c r="T828" s="91" t="s">
        <v>5772</v>
      </c>
      <c r="U828" s="91" t="s">
        <v>4975</v>
      </c>
      <c r="V828" s="93"/>
      <c r="X828" s="93"/>
      <c r="Y828" s="92">
        <v>5046</v>
      </c>
      <c r="Z828" s="93"/>
      <c r="AA828" s="93"/>
      <c r="AB828" s="92">
        <v>25</v>
      </c>
      <c r="AD828" s="93"/>
      <c r="AF828" s="93"/>
    </row>
    <row r="829" spans="1:32">
      <c r="A829" s="91" t="s">
        <v>2475</v>
      </c>
      <c r="B829" s="91" t="s">
        <v>2696</v>
      </c>
      <c r="C829" s="91" t="s">
        <v>2506</v>
      </c>
      <c r="D829" s="91" t="s">
        <v>3251</v>
      </c>
      <c r="E829" s="91" t="s">
        <v>3252</v>
      </c>
      <c r="F829" s="91" t="s">
        <v>3279</v>
      </c>
      <c r="G829" s="91" t="s">
        <v>1374</v>
      </c>
      <c r="H829" s="91" t="s">
        <v>2249</v>
      </c>
      <c r="I829" s="92">
        <v>59</v>
      </c>
      <c r="J829" s="91" t="s">
        <v>1368</v>
      </c>
      <c r="K829" s="91" t="s">
        <v>591</v>
      </c>
      <c r="L829" s="91" t="s">
        <v>4976</v>
      </c>
      <c r="M829" s="91" t="s">
        <v>5771</v>
      </c>
      <c r="N829" s="92">
        <v>60000</v>
      </c>
      <c r="O829" s="92">
        <v>1037</v>
      </c>
      <c r="P829" s="92">
        <v>1824</v>
      </c>
      <c r="Q829" s="92">
        <v>1722</v>
      </c>
      <c r="R829" s="92">
        <v>6185.45</v>
      </c>
      <c r="S829" s="92">
        <v>53814.55</v>
      </c>
      <c r="T829" s="91" t="s">
        <v>5772</v>
      </c>
      <c r="U829" s="91" t="s">
        <v>4977</v>
      </c>
      <c r="V829" s="93"/>
      <c r="X829" s="93"/>
      <c r="Y829" s="93"/>
      <c r="Z829" s="93"/>
      <c r="AA829" s="93"/>
      <c r="AB829" s="92">
        <v>25</v>
      </c>
      <c r="AD829" s="93"/>
      <c r="AF829" s="105">
        <v>1577.45</v>
      </c>
    </row>
    <row r="830" spans="1:32">
      <c r="A830" s="91" t="s">
        <v>2475</v>
      </c>
      <c r="B830" s="91" t="s">
        <v>2696</v>
      </c>
      <c r="C830" s="91" t="s">
        <v>2506</v>
      </c>
      <c r="D830" s="91" t="s">
        <v>3251</v>
      </c>
      <c r="E830" s="91" t="s">
        <v>3252</v>
      </c>
      <c r="F830" s="91" t="s">
        <v>3261</v>
      </c>
      <c r="G830" s="91" t="s">
        <v>869</v>
      </c>
      <c r="H830" s="91" t="s">
        <v>2250</v>
      </c>
      <c r="I830" s="92">
        <v>81</v>
      </c>
      <c r="J830" s="91" t="s">
        <v>4978</v>
      </c>
      <c r="K830" s="91" t="s">
        <v>227</v>
      </c>
      <c r="L830" s="91" t="s">
        <v>4979</v>
      </c>
      <c r="M830" s="91" t="s">
        <v>5771</v>
      </c>
      <c r="N830" s="92">
        <v>70000</v>
      </c>
      <c r="O830" s="92">
        <v>1948.38</v>
      </c>
      <c r="P830" s="92">
        <v>2128</v>
      </c>
      <c r="Q830" s="92">
        <v>2009</v>
      </c>
      <c r="R830" s="92">
        <v>7687.83</v>
      </c>
      <c r="S830" s="92">
        <v>62312.17</v>
      </c>
      <c r="T830" s="91" t="s">
        <v>5772</v>
      </c>
      <c r="U830" s="91" t="s">
        <v>4980</v>
      </c>
      <c r="V830" s="93"/>
      <c r="X830" s="93"/>
      <c r="Y830" s="93"/>
      <c r="Z830" s="93"/>
      <c r="AA830" s="93"/>
      <c r="AB830" s="92">
        <v>25</v>
      </c>
      <c r="AD830" s="93"/>
      <c r="AF830" s="105">
        <v>1577.45</v>
      </c>
    </row>
    <row r="831" spans="1:32">
      <c r="A831" s="91" t="s">
        <v>2475</v>
      </c>
      <c r="B831" s="91" t="s">
        <v>2696</v>
      </c>
      <c r="C831" s="91" t="s">
        <v>2506</v>
      </c>
      <c r="D831" s="91" t="s">
        <v>3251</v>
      </c>
      <c r="E831" s="91" t="s">
        <v>3252</v>
      </c>
      <c r="F831" s="91" t="s">
        <v>3266</v>
      </c>
      <c r="G831" s="91" t="s">
        <v>2821</v>
      </c>
      <c r="H831" s="91" t="s">
        <v>2822</v>
      </c>
      <c r="I831" s="92">
        <v>848</v>
      </c>
      <c r="J831" s="91" t="s">
        <v>256</v>
      </c>
      <c r="K831" s="91" t="s">
        <v>930</v>
      </c>
      <c r="L831" s="91" t="s">
        <v>4981</v>
      </c>
      <c r="M831" s="91" t="s">
        <v>5771</v>
      </c>
      <c r="N831" s="92">
        <v>60000</v>
      </c>
      <c r="O831" s="92">
        <v>0.03</v>
      </c>
      <c r="P831" s="92">
        <v>1824</v>
      </c>
      <c r="Q831" s="92">
        <v>1722</v>
      </c>
      <c r="R831" s="92">
        <v>3571.03</v>
      </c>
      <c r="S831" s="92">
        <v>56428.97</v>
      </c>
      <c r="T831" s="91" t="s">
        <v>5772</v>
      </c>
      <c r="U831" s="91" t="s">
        <v>4982</v>
      </c>
      <c r="V831" s="93"/>
      <c r="X831" s="93"/>
      <c r="Y831" s="93"/>
      <c r="Z831" s="93"/>
      <c r="AA831" s="93"/>
      <c r="AB831" s="92">
        <v>25</v>
      </c>
      <c r="AD831" s="93"/>
      <c r="AF831" s="93"/>
    </row>
    <row r="832" spans="1:32">
      <c r="A832" s="91" t="s">
        <v>2475</v>
      </c>
      <c r="B832" s="91" t="s">
        <v>2696</v>
      </c>
      <c r="C832" s="91" t="s">
        <v>2506</v>
      </c>
      <c r="D832" s="91" t="s">
        <v>3251</v>
      </c>
      <c r="E832" s="91" t="s">
        <v>3252</v>
      </c>
      <c r="F832" s="91" t="s">
        <v>3266</v>
      </c>
      <c r="G832" s="91" t="s">
        <v>2823</v>
      </c>
      <c r="H832" s="91" t="s">
        <v>2824</v>
      </c>
      <c r="I832" s="92">
        <v>1137</v>
      </c>
      <c r="J832" s="91" t="s">
        <v>192</v>
      </c>
      <c r="K832" s="91" t="s">
        <v>802</v>
      </c>
      <c r="L832" s="91" t="s">
        <v>4983</v>
      </c>
      <c r="M832" s="91" t="s">
        <v>5771</v>
      </c>
      <c r="N832" s="92">
        <v>35000</v>
      </c>
      <c r="O832" s="93"/>
      <c r="P832" s="92">
        <v>1064</v>
      </c>
      <c r="Q832" s="92">
        <v>1004.5</v>
      </c>
      <c r="R832" s="92">
        <v>2093.5</v>
      </c>
      <c r="S832" s="92">
        <v>32906.5</v>
      </c>
      <c r="T832" s="91" t="s">
        <v>5772</v>
      </c>
      <c r="U832" s="91" t="s">
        <v>4984</v>
      </c>
      <c r="V832" s="93"/>
      <c r="X832" s="93"/>
      <c r="Y832" s="93"/>
      <c r="Z832" s="93"/>
      <c r="AA832" s="93"/>
      <c r="AB832" s="92">
        <v>25</v>
      </c>
      <c r="AD832" s="93"/>
      <c r="AF832" s="93"/>
    </row>
    <row r="833" spans="1:32">
      <c r="A833" s="91" t="s">
        <v>2475</v>
      </c>
      <c r="B833" s="91" t="s">
        <v>2696</v>
      </c>
      <c r="C833" s="91" t="s">
        <v>2506</v>
      </c>
      <c r="D833" s="91" t="s">
        <v>3251</v>
      </c>
      <c r="E833" s="91" t="s">
        <v>3252</v>
      </c>
      <c r="F833" s="91" t="s">
        <v>3258</v>
      </c>
      <c r="G833" s="91" t="s">
        <v>2701</v>
      </c>
      <c r="H833" s="91" t="s">
        <v>2702</v>
      </c>
      <c r="I833" s="92">
        <v>6622</v>
      </c>
      <c r="J833" s="91" t="s">
        <v>1506</v>
      </c>
      <c r="K833" s="91" t="s">
        <v>2338</v>
      </c>
      <c r="L833" s="91" t="s">
        <v>4985</v>
      </c>
      <c r="M833" s="91" t="s">
        <v>5771</v>
      </c>
      <c r="N833" s="92">
        <v>36000</v>
      </c>
      <c r="O833" s="93"/>
      <c r="P833" s="92">
        <v>1094.4000000000001</v>
      </c>
      <c r="Q833" s="92">
        <v>1033.2</v>
      </c>
      <c r="R833" s="92">
        <v>2152.6</v>
      </c>
      <c r="S833" s="92">
        <v>33847.4</v>
      </c>
      <c r="T833" s="91" t="s">
        <v>5772</v>
      </c>
      <c r="U833" s="91" t="s">
        <v>4986</v>
      </c>
      <c r="V833" s="93"/>
      <c r="X833" s="93"/>
      <c r="Y833" s="93"/>
      <c r="Z833" s="93"/>
      <c r="AA833" s="93"/>
      <c r="AB833" s="92">
        <v>25</v>
      </c>
      <c r="AD833" s="93"/>
      <c r="AF833" s="93"/>
    </row>
    <row r="834" spans="1:32">
      <c r="A834" s="91" t="s">
        <v>2475</v>
      </c>
      <c r="B834" s="91" t="s">
        <v>2696</v>
      </c>
      <c r="C834" s="91" t="s">
        <v>2506</v>
      </c>
      <c r="D834" s="91" t="s">
        <v>3251</v>
      </c>
      <c r="E834" s="91" t="s">
        <v>3252</v>
      </c>
      <c r="F834" s="91" t="s">
        <v>3261</v>
      </c>
      <c r="G834" s="91" t="s">
        <v>878</v>
      </c>
      <c r="H834" s="91" t="s">
        <v>2251</v>
      </c>
      <c r="I834" s="92">
        <v>8994</v>
      </c>
      <c r="J834" s="91" t="s">
        <v>4875</v>
      </c>
      <c r="K834" s="91" t="s">
        <v>591</v>
      </c>
      <c r="L834" s="91" t="s">
        <v>4987</v>
      </c>
      <c r="M834" s="91" t="s">
        <v>5771</v>
      </c>
      <c r="N834" s="92">
        <v>45000</v>
      </c>
      <c r="O834" s="92">
        <v>911.71</v>
      </c>
      <c r="P834" s="92">
        <v>1368</v>
      </c>
      <c r="Q834" s="92">
        <v>1291.5</v>
      </c>
      <c r="R834" s="92">
        <v>5173.66</v>
      </c>
      <c r="S834" s="92">
        <v>39826.339999999997</v>
      </c>
      <c r="T834" s="91" t="s">
        <v>5772</v>
      </c>
      <c r="U834" s="91" t="s">
        <v>4988</v>
      </c>
      <c r="V834" s="93"/>
      <c r="X834" s="93"/>
      <c r="Y834" s="93"/>
      <c r="Z834" s="93"/>
      <c r="AA834" s="93"/>
      <c r="AB834" s="92">
        <v>25</v>
      </c>
      <c r="AD834" s="93"/>
      <c r="AF834" s="105">
        <v>1577.45</v>
      </c>
    </row>
    <row r="835" spans="1:32">
      <c r="A835" s="91" t="s">
        <v>2475</v>
      </c>
      <c r="B835" s="91" t="s">
        <v>2696</v>
      </c>
      <c r="C835" s="91" t="s">
        <v>2506</v>
      </c>
      <c r="D835" s="91" t="s">
        <v>3251</v>
      </c>
      <c r="E835" s="91" t="s">
        <v>3252</v>
      </c>
      <c r="F835" s="91" t="s">
        <v>3266</v>
      </c>
      <c r="G835" s="91" t="s">
        <v>2825</v>
      </c>
      <c r="H835" s="91" t="s">
        <v>2826</v>
      </c>
      <c r="I835" s="92">
        <v>99</v>
      </c>
      <c r="J835" s="91" t="s">
        <v>970</v>
      </c>
      <c r="K835" s="91" t="s">
        <v>542</v>
      </c>
      <c r="L835" s="91" t="s">
        <v>4989</v>
      </c>
      <c r="M835" s="91" t="s">
        <v>5771</v>
      </c>
      <c r="N835" s="92">
        <v>40000</v>
      </c>
      <c r="O835" s="92">
        <v>442.65</v>
      </c>
      <c r="P835" s="92">
        <v>1216</v>
      </c>
      <c r="Q835" s="92">
        <v>1148</v>
      </c>
      <c r="R835" s="92">
        <v>2831.65</v>
      </c>
      <c r="S835" s="92">
        <v>37168.35</v>
      </c>
      <c r="T835" s="91" t="s">
        <v>5772</v>
      </c>
      <c r="U835" s="91" t="s">
        <v>4990</v>
      </c>
      <c r="V835" s="93"/>
      <c r="X835" s="93"/>
      <c r="Y835" s="93"/>
      <c r="Z835" s="93"/>
      <c r="AA835" s="93"/>
      <c r="AB835" s="92">
        <v>25</v>
      </c>
      <c r="AD835" s="93"/>
      <c r="AF835" s="93"/>
    </row>
    <row r="836" spans="1:32">
      <c r="A836" s="91" t="s">
        <v>2475</v>
      </c>
      <c r="B836" s="91" t="s">
        <v>2696</v>
      </c>
      <c r="C836" s="91" t="s">
        <v>2506</v>
      </c>
      <c r="D836" s="91" t="s">
        <v>3251</v>
      </c>
      <c r="E836" s="91" t="s">
        <v>3252</v>
      </c>
      <c r="F836" s="91" t="s">
        <v>3258</v>
      </c>
      <c r="G836" s="91" t="s">
        <v>1696</v>
      </c>
      <c r="H836" s="91" t="s">
        <v>2253</v>
      </c>
      <c r="I836" s="92">
        <v>628</v>
      </c>
      <c r="J836" s="91" t="s">
        <v>129</v>
      </c>
      <c r="K836" s="91" t="s">
        <v>1063</v>
      </c>
      <c r="L836" s="91" t="s">
        <v>4993</v>
      </c>
      <c r="M836" s="91" t="s">
        <v>5771</v>
      </c>
      <c r="N836" s="92">
        <v>100000</v>
      </c>
      <c r="O836" s="92">
        <v>12105.37</v>
      </c>
      <c r="P836" s="92">
        <v>3040</v>
      </c>
      <c r="Q836" s="92">
        <v>2870</v>
      </c>
      <c r="R836" s="92">
        <v>18040.37</v>
      </c>
      <c r="S836" s="92">
        <v>81959.63</v>
      </c>
      <c r="T836" s="91" t="s">
        <v>5772</v>
      </c>
      <c r="U836" s="91" t="s">
        <v>4994</v>
      </c>
      <c r="V836" s="93"/>
      <c r="X836" s="93"/>
      <c r="Y836" s="93"/>
      <c r="Z836" s="93"/>
      <c r="AA836" s="93"/>
      <c r="AB836" s="92">
        <v>25</v>
      </c>
      <c r="AD836" s="93"/>
      <c r="AF836" s="93"/>
    </row>
    <row r="837" spans="1:32">
      <c r="A837" s="91" t="s">
        <v>2475</v>
      </c>
      <c r="B837" s="91" t="s">
        <v>2696</v>
      </c>
      <c r="C837" s="91" t="s">
        <v>2506</v>
      </c>
      <c r="D837" s="91" t="s">
        <v>3251</v>
      </c>
      <c r="E837" s="91" t="s">
        <v>3252</v>
      </c>
      <c r="F837" s="91" t="s">
        <v>3279</v>
      </c>
      <c r="G837" s="91" t="s">
        <v>1375</v>
      </c>
      <c r="H837" s="91" t="s">
        <v>2254</v>
      </c>
      <c r="I837" s="92">
        <v>8994</v>
      </c>
      <c r="J837" s="91" t="s">
        <v>4875</v>
      </c>
      <c r="K837" s="91" t="s">
        <v>204</v>
      </c>
      <c r="L837" s="91" t="s">
        <v>4995</v>
      </c>
      <c r="M837" s="91" t="s">
        <v>5771</v>
      </c>
      <c r="N837" s="92">
        <v>65000</v>
      </c>
      <c r="O837" s="92">
        <v>1417.08</v>
      </c>
      <c r="P837" s="92">
        <v>1976</v>
      </c>
      <c r="Q837" s="92">
        <v>1865.5</v>
      </c>
      <c r="R837" s="92">
        <v>7161.03</v>
      </c>
      <c r="S837" s="92">
        <v>57838.97</v>
      </c>
      <c r="T837" s="91" t="s">
        <v>5772</v>
      </c>
      <c r="U837" s="91" t="s">
        <v>4996</v>
      </c>
      <c r="V837" s="93"/>
      <c r="X837" s="92">
        <v>300</v>
      </c>
      <c r="Y837" s="93"/>
      <c r="Z837" s="93"/>
      <c r="AA837" s="93"/>
      <c r="AB837" s="92">
        <v>25</v>
      </c>
      <c r="AD837" s="93"/>
      <c r="AF837" s="105">
        <v>1577.45</v>
      </c>
    </row>
    <row r="838" spans="1:32">
      <c r="A838" s="91" t="s">
        <v>2475</v>
      </c>
      <c r="B838" s="91" t="s">
        <v>2696</v>
      </c>
      <c r="C838" s="91" t="s">
        <v>2506</v>
      </c>
      <c r="D838" s="91" t="s">
        <v>3251</v>
      </c>
      <c r="E838" s="91" t="s">
        <v>3252</v>
      </c>
      <c r="F838" s="91" t="s">
        <v>3261</v>
      </c>
      <c r="G838" s="91" t="s">
        <v>2827</v>
      </c>
      <c r="H838" s="91" t="s">
        <v>2828</v>
      </c>
      <c r="I838" s="92">
        <v>1137</v>
      </c>
      <c r="J838" s="91" t="s">
        <v>192</v>
      </c>
      <c r="K838" s="91" t="s">
        <v>106</v>
      </c>
      <c r="L838" s="91" t="s">
        <v>4997</v>
      </c>
      <c r="M838" s="91" t="s">
        <v>5771</v>
      </c>
      <c r="N838" s="92">
        <v>50000</v>
      </c>
      <c r="O838" s="93"/>
      <c r="P838" s="92">
        <v>1520</v>
      </c>
      <c r="Q838" s="92">
        <v>1435</v>
      </c>
      <c r="R838" s="92">
        <v>2980</v>
      </c>
      <c r="S838" s="92">
        <v>47020</v>
      </c>
      <c r="T838" s="91" t="s">
        <v>5772</v>
      </c>
      <c r="U838" s="91" t="s">
        <v>4998</v>
      </c>
      <c r="V838" s="93"/>
      <c r="X838" s="93"/>
      <c r="Y838" s="93"/>
      <c r="Z838" s="93"/>
      <c r="AA838" s="93"/>
      <c r="AB838" s="92">
        <v>25</v>
      </c>
      <c r="AD838" s="93"/>
      <c r="AF838" s="93"/>
    </row>
    <row r="839" spans="1:32">
      <c r="A839" s="91" t="s">
        <v>2475</v>
      </c>
      <c r="B839" s="91" t="s">
        <v>2696</v>
      </c>
      <c r="C839" s="91" t="s">
        <v>2506</v>
      </c>
      <c r="D839" s="91" t="s">
        <v>3251</v>
      </c>
      <c r="E839" s="91" t="s">
        <v>3252</v>
      </c>
      <c r="F839" s="91" t="s">
        <v>3266</v>
      </c>
      <c r="G839" s="91" t="s">
        <v>2829</v>
      </c>
      <c r="H839" s="91" t="s">
        <v>2830</v>
      </c>
      <c r="I839" s="92">
        <v>848</v>
      </c>
      <c r="J839" s="91" t="s">
        <v>256</v>
      </c>
      <c r="K839" s="91" t="s">
        <v>929</v>
      </c>
      <c r="L839" s="91" t="s">
        <v>4999</v>
      </c>
      <c r="M839" s="91" t="s">
        <v>5771</v>
      </c>
      <c r="N839" s="92">
        <v>50000</v>
      </c>
      <c r="O839" s="93"/>
      <c r="P839" s="92">
        <v>1520</v>
      </c>
      <c r="Q839" s="92">
        <v>1435</v>
      </c>
      <c r="R839" s="92">
        <v>2980</v>
      </c>
      <c r="S839" s="92">
        <v>47020</v>
      </c>
      <c r="T839" s="91" t="s">
        <v>5772</v>
      </c>
      <c r="U839" s="91" t="s">
        <v>5000</v>
      </c>
      <c r="V839" s="93"/>
      <c r="X839" s="93"/>
      <c r="Y839" s="93"/>
      <c r="Z839" s="93"/>
      <c r="AA839" s="93"/>
      <c r="AB839" s="92">
        <v>25</v>
      </c>
      <c r="AD839" s="93"/>
      <c r="AF839" s="93"/>
    </row>
    <row r="840" spans="1:32">
      <c r="A840" s="91" t="s">
        <v>2475</v>
      </c>
      <c r="B840" s="91" t="s">
        <v>2696</v>
      </c>
      <c r="C840" s="91" t="s">
        <v>2506</v>
      </c>
      <c r="D840" s="91" t="s">
        <v>3251</v>
      </c>
      <c r="E840" s="91" t="s">
        <v>3252</v>
      </c>
      <c r="F840" s="91" t="s">
        <v>3261</v>
      </c>
      <c r="G840" s="91" t="s">
        <v>871</v>
      </c>
      <c r="H840" s="91" t="s">
        <v>2255</v>
      </c>
      <c r="I840" s="92">
        <v>31</v>
      </c>
      <c r="J840" s="91" t="s">
        <v>235</v>
      </c>
      <c r="K840" s="91" t="s">
        <v>241</v>
      </c>
      <c r="L840" s="91" t="s">
        <v>5001</v>
      </c>
      <c r="M840" s="91" t="s">
        <v>5771</v>
      </c>
      <c r="N840" s="92">
        <v>45000</v>
      </c>
      <c r="O840" s="92">
        <v>1148.33</v>
      </c>
      <c r="P840" s="92">
        <v>1368</v>
      </c>
      <c r="Q840" s="92">
        <v>1291.5</v>
      </c>
      <c r="R840" s="92">
        <v>3832.83</v>
      </c>
      <c r="S840" s="92">
        <v>41167.17</v>
      </c>
      <c r="T840" s="91" t="s">
        <v>5772</v>
      </c>
      <c r="U840" s="91" t="s">
        <v>5002</v>
      </c>
      <c r="V840" s="93"/>
      <c r="X840" s="93"/>
      <c r="Y840" s="93"/>
      <c r="Z840" s="93"/>
      <c r="AA840" s="93"/>
      <c r="AB840" s="92">
        <v>25</v>
      </c>
      <c r="AD840" s="93"/>
      <c r="AF840" s="93"/>
    </row>
    <row r="841" spans="1:32">
      <c r="A841" s="91" t="s">
        <v>2475</v>
      </c>
      <c r="B841" s="91" t="s">
        <v>2696</v>
      </c>
      <c r="C841" s="91" t="s">
        <v>2506</v>
      </c>
      <c r="D841" s="91" t="s">
        <v>3251</v>
      </c>
      <c r="E841" s="91" t="s">
        <v>3252</v>
      </c>
      <c r="F841" s="91" t="s">
        <v>3266</v>
      </c>
      <c r="G841" s="91" t="s">
        <v>2831</v>
      </c>
      <c r="H841" s="91" t="s">
        <v>2832</v>
      </c>
      <c r="I841" s="92">
        <v>99</v>
      </c>
      <c r="J841" s="91" t="s">
        <v>970</v>
      </c>
      <c r="K841" s="91" t="s">
        <v>929</v>
      </c>
      <c r="L841" s="91" t="s">
        <v>5003</v>
      </c>
      <c r="M841" s="91" t="s">
        <v>5771</v>
      </c>
      <c r="N841" s="92">
        <v>70000</v>
      </c>
      <c r="O841" s="92">
        <v>0.03</v>
      </c>
      <c r="P841" s="92">
        <v>2128</v>
      </c>
      <c r="Q841" s="92">
        <v>2009</v>
      </c>
      <c r="R841" s="92">
        <v>4162.03</v>
      </c>
      <c r="S841" s="92">
        <v>65837.97</v>
      </c>
      <c r="T841" s="91" t="s">
        <v>5772</v>
      </c>
      <c r="U841" s="91" t="s">
        <v>5004</v>
      </c>
      <c r="V841" s="93"/>
      <c r="X841" s="93"/>
      <c r="Y841" s="93"/>
      <c r="Z841" s="93"/>
      <c r="AA841" s="93"/>
      <c r="AB841" s="92">
        <v>25</v>
      </c>
      <c r="AD841" s="93"/>
      <c r="AF841" s="93"/>
    </row>
    <row r="842" spans="1:32">
      <c r="A842" s="91" t="s">
        <v>2475</v>
      </c>
      <c r="B842" s="91" t="s">
        <v>2696</v>
      </c>
      <c r="C842" s="91" t="s">
        <v>2506</v>
      </c>
      <c r="D842" s="91" t="s">
        <v>3251</v>
      </c>
      <c r="E842" s="91" t="s">
        <v>3252</v>
      </c>
      <c r="F842" s="91" t="s">
        <v>3266</v>
      </c>
      <c r="G842" s="91" t="s">
        <v>2703</v>
      </c>
      <c r="H842" s="91" t="s">
        <v>2704</v>
      </c>
      <c r="I842" s="92">
        <v>628</v>
      </c>
      <c r="J842" s="91" t="s">
        <v>129</v>
      </c>
      <c r="K842" s="91" t="s">
        <v>562</v>
      </c>
      <c r="L842" s="91" t="s">
        <v>5005</v>
      </c>
      <c r="M842" s="91" t="s">
        <v>5771</v>
      </c>
      <c r="N842" s="92">
        <v>75000</v>
      </c>
      <c r="O842" s="92">
        <v>5993.89</v>
      </c>
      <c r="P842" s="92">
        <v>2280</v>
      </c>
      <c r="Q842" s="92">
        <v>2152.5</v>
      </c>
      <c r="R842" s="92">
        <v>17074.84</v>
      </c>
      <c r="S842" s="92">
        <v>57925.16</v>
      </c>
      <c r="T842" s="91" t="s">
        <v>5772</v>
      </c>
      <c r="U842" s="91" t="s">
        <v>5006</v>
      </c>
      <c r="V842" s="93"/>
      <c r="X842" s="93"/>
      <c r="Y842" s="92">
        <v>5046</v>
      </c>
      <c r="Z842" s="93"/>
      <c r="AA842" s="93"/>
      <c r="AB842" s="92">
        <v>25</v>
      </c>
      <c r="AD842" s="93"/>
      <c r="AF842" s="105">
        <v>1577.45</v>
      </c>
    </row>
    <row r="843" spans="1:32">
      <c r="A843" s="91" t="s">
        <v>2475</v>
      </c>
      <c r="B843" s="91" t="s">
        <v>2696</v>
      </c>
      <c r="C843" s="91" t="s">
        <v>2506</v>
      </c>
      <c r="D843" s="91" t="s">
        <v>3251</v>
      </c>
      <c r="E843" s="91" t="s">
        <v>3252</v>
      </c>
      <c r="F843" s="91" t="s">
        <v>3258</v>
      </c>
      <c r="G843" s="91" t="s">
        <v>2833</v>
      </c>
      <c r="H843" s="91" t="s">
        <v>2834</v>
      </c>
      <c r="I843" s="92">
        <v>45</v>
      </c>
      <c r="J843" s="91" t="s">
        <v>459</v>
      </c>
      <c r="K843" s="91" t="s">
        <v>231</v>
      </c>
      <c r="L843" s="91" t="s">
        <v>5007</v>
      </c>
      <c r="M843" s="91" t="s">
        <v>5771</v>
      </c>
      <c r="N843" s="92">
        <v>31500</v>
      </c>
      <c r="O843" s="93"/>
      <c r="P843" s="92">
        <v>957.6</v>
      </c>
      <c r="Q843" s="92">
        <v>904.05</v>
      </c>
      <c r="R843" s="92">
        <v>1886.65</v>
      </c>
      <c r="S843" s="92">
        <v>29613.35</v>
      </c>
      <c r="T843" s="91" t="s">
        <v>5772</v>
      </c>
      <c r="U843" s="91" t="s">
        <v>5008</v>
      </c>
      <c r="V843" s="93"/>
      <c r="X843" s="93"/>
      <c r="Y843" s="93"/>
      <c r="Z843" s="93"/>
      <c r="AA843" s="93"/>
      <c r="AB843" s="92">
        <v>25</v>
      </c>
      <c r="AD843" s="93"/>
      <c r="AF843" s="93"/>
    </row>
    <row r="844" spans="1:32">
      <c r="A844" s="91" t="s">
        <v>2475</v>
      </c>
      <c r="B844" s="91" t="s">
        <v>2696</v>
      </c>
      <c r="C844" s="91" t="s">
        <v>2506</v>
      </c>
      <c r="D844" s="91" t="s">
        <v>3251</v>
      </c>
      <c r="E844" s="91" t="s">
        <v>3252</v>
      </c>
      <c r="F844" s="91" t="s">
        <v>3266</v>
      </c>
      <c r="G844" s="91" t="s">
        <v>2682</v>
      </c>
      <c r="H844" s="91" t="s">
        <v>2256</v>
      </c>
      <c r="I844" s="92">
        <v>628</v>
      </c>
      <c r="J844" s="91" t="s">
        <v>129</v>
      </c>
      <c r="K844" s="91" t="s">
        <v>261</v>
      </c>
      <c r="L844" s="91" t="s">
        <v>5009</v>
      </c>
      <c r="M844" s="91" t="s">
        <v>5771</v>
      </c>
      <c r="N844" s="92">
        <v>110000</v>
      </c>
      <c r="O844" s="92">
        <v>7787.86</v>
      </c>
      <c r="P844" s="92">
        <v>3344</v>
      </c>
      <c r="Q844" s="92">
        <v>3157</v>
      </c>
      <c r="R844" s="92">
        <v>15868.34</v>
      </c>
      <c r="S844" s="92">
        <v>94131.66</v>
      </c>
      <c r="T844" s="91" t="s">
        <v>5772</v>
      </c>
      <c r="U844" s="91" t="s">
        <v>5010</v>
      </c>
      <c r="V844" s="93"/>
      <c r="X844" s="92">
        <v>1554.48</v>
      </c>
      <c r="Y844" s="93"/>
      <c r="Z844" s="93"/>
      <c r="AA844" s="93"/>
      <c r="AB844" s="92">
        <v>25</v>
      </c>
      <c r="AD844" s="93"/>
      <c r="AF844" s="93"/>
    </row>
    <row r="845" spans="1:32">
      <c r="A845" s="91" t="s">
        <v>2475</v>
      </c>
      <c r="B845" s="91" t="s">
        <v>2696</v>
      </c>
      <c r="C845" s="91" t="s">
        <v>2506</v>
      </c>
      <c r="D845" s="91" t="s">
        <v>3251</v>
      </c>
      <c r="E845" s="91" t="s">
        <v>3252</v>
      </c>
      <c r="F845" s="91" t="s">
        <v>3266</v>
      </c>
      <c r="G845" s="91" t="s">
        <v>2835</v>
      </c>
      <c r="H845" s="91" t="s">
        <v>2836</v>
      </c>
      <c r="I845" s="92">
        <v>848</v>
      </c>
      <c r="J845" s="91" t="s">
        <v>256</v>
      </c>
      <c r="K845" s="91" t="s">
        <v>189</v>
      </c>
      <c r="L845" s="91" t="s">
        <v>5011</v>
      </c>
      <c r="M845" s="91" t="s">
        <v>5771</v>
      </c>
      <c r="N845" s="92">
        <v>70000</v>
      </c>
      <c r="O845" s="92">
        <v>0.03</v>
      </c>
      <c r="P845" s="92">
        <v>2128</v>
      </c>
      <c r="Q845" s="92">
        <v>2009</v>
      </c>
      <c r="R845" s="92">
        <v>4162.03</v>
      </c>
      <c r="S845" s="92">
        <v>65837.97</v>
      </c>
      <c r="T845" s="91" t="s">
        <v>5772</v>
      </c>
      <c r="U845" s="91" t="s">
        <v>5012</v>
      </c>
      <c r="V845" s="93"/>
      <c r="X845" s="93"/>
      <c r="Y845" s="93"/>
      <c r="Z845" s="93"/>
      <c r="AA845" s="93"/>
      <c r="AB845" s="92">
        <v>25</v>
      </c>
      <c r="AD845" s="93"/>
      <c r="AF845" s="93"/>
    </row>
    <row r="846" spans="1:32">
      <c r="A846" s="91" t="s">
        <v>2475</v>
      </c>
      <c r="B846" s="91" t="s">
        <v>2696</v>
      </c>
      <c r="C846" s="91" t="s">
        <v>2506</v>
      </c>
      <c r="D846" s="91" t="s">
        <v>3251</v>
      </c>
      <c r="E846" s="91" t="s">
        <v>3252</v>
      </c>
      <c r="F846" s="91" t="s">
        <v>3266</v>
      </c>
      <c r="G846" s="91" t="s">
        <v>3198</v>
      </c>
      <c r="H846" s="91" t="s">
        <v>3199</v>
      </c>
      <c r="I846" s="92">
        <v>81</v>
      </c>
      <c r="J846" s="91" t="s">
        <v>4978</v>
      </c>
      <c r="K846" s="91" t="s">
        <v>227</v>
      </c>
      <c r="L846" s="91" t="s">
        <v>5013</v>
      </c>
      <c r="M846" s="91" t="s">
        <v>5771</v>
      </c>
      <c r="N846" s="92">
        <v>50000</v>
      </c>
      <c r="O846" s="92">
        <v>1854</v>
      </c>
      <c r="P846" s="92">
        <v>1520</v>
      </c>
      <c r="Q846" s="92">
        <v>1435</v>
      </c>
      <c r="R846" s="92">
        <v>6380</v>
      </c>
      <c r="S846" s="92">
        <v>43620</v>
      </c>
      <c r="T846" s="91" t="s">
        <v>5772</v>
      </c>
      <c r="U846" s="91" t="s">
        <v>5014</v>
      </c>
      <c r="V846" s="93"/>
      <c r="X846" s="93"/>
      <c r="Y846" s="92">
        <v>1546</v>
      </c>
      <c r="Z846" s="93"/>
      <c r="AA846" s="93"/>
      <c r="AB846" s="92">
        <v>25</v>
      </c>
      <c r="AD846" s="93"/>
      <c r="AF846" s="93"/>
    </row>
    <row r="847" spans="1:32">
      <c r="A847" s="91" t="s">
        <v>2475</v>
      </c>
      <c r="B847" s="91" t="s">
        <v>2696</v>
      </c>
      <c r="C847" s="91" t="s">
        <v>2506</v>
      </c>
      <c r="D847" s="91" t="s">
        <v>3251</v>
      </c>
      <c r="E847" s="91" t="s">
        <v>3252</v>
      </c>
      <c r="F847" s="91" t="s">
        <v>3266</v>
      </c>
      <c r="G847" s="91" t="s">
        <v>2837</v>
      </c>
      <c r="H847" s="91" t="s">
        <v>2838</v>
      </c>
      <c r="I847" s="92">
        <v>423</v>
      </c>
      <c r="J847" s="91" t="s">
        <v>75</v>
      </c>
      <c r="K847" s="91" t="s">
        <v>765</v>
      </c>
      <c r="L847" s="91" t="s">
        <v>5015</v>
      </c>
      <c r="M847" s="91" t="s">
        <v>5771</v>
      </c>
      <c r="N847" s="92">
        <v>15000</v>
      </c>
      <c r="O847" s="93"/>
      <c r="P847" s="92">
        <v>456</v>
      </c>
      <c r="Q847" s="92">
        <v>430.5</v>
      </c>
      <c r="R847" s="92">
        <v>911.5</v>
      </c>
      <c r="S847" s="92">
        <v>14088.5</v>
      </c>
      <c r="T847" s="91" t="s">
        <v>5772</v>
      </c>
      <c r="U847" s="91" t="s">
        <v>5016</v>
      </c>
      <c r="V847" s="93"/>
      <c r="X847" s="93"/>
      <c r="Y847" s="93"/>
      <c r="Z847" s="93"/>
      <c r="AA847" s="93"/>
      <c r="AB847" s="92">
        <v>25</v>
      </c>
      <c r="AD847" s="93"/>
      <c r="AF847" s="93"/>
    </row>
    <row r="848" spans="1:32">
      <c r="A848" s="91" t="s">
        <v>2475</v>
      </c>
      <c r="B848" s="91" t="s">
        <v>2696</v>
      </c>
      <c r="C848" s="91" t="s">
        <v>2506</v>
      </c>
      <c r="D848" s="91" t="s">
        <v>3251</v>
      </c>
      <c r="E848" s="91" t="s">
        <v>3252</v>
      </c>
      <c r="F848" s="91" t="s">
        <v>3266</v>
      </c>
      <c r="G848" s="91" t="s">
        <v>1597</v>
      </c>
      <c r="H848" s="91" t="s">
        <v>2257</v>
      </c>
      <c r="I848" s="92">
        <v>12</v>
      </c>
      <c r="J848" s="91" t="s">
        <v>1480</v>
      </c>
      <c r="K848" s="91" t="s">
        <v>18</v>
      </c>
      <c r="L848" s="91" t="s">
        <v>5017</v>
      </c>
      <c r="M848" s="91" t="s">
        <v>5771</v>
      </c>
      <c r="N848" s="92">
        <v>45000</v>
      </c>
      <c r="O848" s="92">
        <v>1148.33</v>
      </c>
      <c r="P848" s="92">
        <v>1368</v>
      </c>
      <c r="Q848" s="92">
        <v>1291.5</v>
      </c>
      <c r="R848" s="92">
        <v>3832.83</v>
      </c>
      <c r="S848" s="92">
        <v>41167.17</v>
      </c>
      <c r="T848" s="91" t="s">
        <v>5772</v>
      </c>
      <c r="U848" s="91" t="s">
        <v>5018</v>
      </c>
      <c r="V848" s="93"/>
      <c r="X848" s="93"/>
      <c r="Y848" s="93"/>
      <c r="Z848" s="93"/>
      <c r="AA848" s="93"/>
      <c r="AB848" s="92">
        <v>25</v>
      </c>
      <c r="AD848" s="93"/>
      <c r="AF848" s="93"/>
    </row>
    <row r="849" spans="1:32">
      <c r="A849" s="91" t="s">
        <v>2475</v>
      </c>
      <c r="B849" s="91" t="s">
        <v>2696</v>
      </c>
      <c r="C849" s="91" t="s">
        <v>2506</v>
      </c>
      <c r="D849" s="91" t="s">
        <v>3251</v>
      </c>
      <c r="E849" s="91" t="s">
        <v>3252</v>
      </c>
      <c r="F849" s="91" t="s">
        <v>3276</v>
      </c>
      <c r="G849" s="91" t="s">
        <v>1617</v>
      </c>
      <c r="H849" s="91" t="s">
        <v>2258</v>
      </c>
      <c r="I849" s="92">
        <v>8559</v>
      </c>
      <c r="J849" s="91" t="s">
        <v>1481</v>
      </c>
      <c r="K849" s="91" t="s">
        <v>467</v>
      </c>
      <c r="L849" s="91" t="s">
        <v>5019</v>
      </c>
      <c r="M849" s="91" t="s">
        <v>5771</v>
      </c>
      <c r="N849" s="92">
        <v>70000</v>
      </c>
      <c r="O849" s="93"/>
      <c r="P849" s="92">
        <v>2128</v>
      </c>
      <c r="Q849" s="92">
        <v>2009</v>
      </c>
      <c r="R849" s="92">
        <v>4162</v>
      </c>
      <c r="S849" s="92">
        <v>65838</v>
      </c>
      <c r="T849" s="91" t="s">
        <v>5772</v>
      </c>
      <c r="U849" s="91" t="s">
        <v>5020</v>
      </c>
      <c r="V849" s="93"/>
      <c r="X849" s="93"/>
      <c r="Y849" s="93"/>
      <c r="Z849" s="93"/>
      <c r="AA849" s="93"/>
      <c r="AB849" s="92">
        <v>25</v>
      </c>
      <c r="AD849" s="93"/>
      <c r="AF849" s="93"/>
    </row>
    <row r="850" spans="1:32">
      <c r="A850" s="91" t="s">
        <v>2475</v>
      </c>
      <c r="B850" s="91" t="s">
        <v>2696</v>
      </c>
      <c r="C850" s="91" t="s">
        <v>2506</v>
      </c>
      <c r="D850" s="91" t="s">
        <v>3251</v>
      </c>
      <c r="E850" s="91" t="s">
        <v>3252</v>
      </c>
      <c r="F850" s="91" t="s">
        <v>3266</v>
      </c>
      <c r="G850" s="91" t="s">
        <v>2839</v>
      </c>
      <c r="H850" s="91" t="s">
        <v>2840</v>
      </c>
      <c r="I850" s="92">
        <v>8</v>
      </c>
      <c r="J850" s="91" t="s">
        <v>991</v>
      </c>
      <c r="K850" s="91" t="s">
        <v>848</v>
      </c>
      <c r="L850" s="91" t="s">
        <v>5021</v>
      </c>
      <c r="M850" s="91" t="s">
        <v>5771</v>
      </c>
      <c r="N850" s="92">
        <v>50000</v>
      </c>
      <c r="O850" s="93"/>
      <c r="P850" s="92">
        <v>1520</v>
      </c>
      <c r="Q850" s="92">
        <v>1435</v>
      </c>
      <c r="R850" s="92">
        <v>2980</v>
      </c>
      <c r="S850" s="92">
        <v>47020</v>
      </c>
      <c r="T850" s="91" t="s">
        <v>5772</v>
      </c>
      <c r="U850" s="91" t="s">
        <v>5022</v>
      </c>
      <c r="V850" s="93"/>
      <c r="X850" s="93"/>
      <c r="Y850" s="93"/>
      <c r="Z850" s="93"/>
      <c r="AA850" s="93"/>
      <c r="AB850" s="92">
        <v>25</v>
      </c>
      <c r="AD850" s="93"/>
      <c r="AF850" s="93"/>
    </row>
    <row r="851" spans="1:32">
      <c r="A851" s="91" t="s">
        <v>2475</v>
      </c>
      <c r="B851" s="91" t="s">
        <v>2696</v>
      </c>
      <c r="C851" s="91" t="s">
        <v>2506</v>
      </c>
      <c r="D851" s="91" t="s">
        <v>3251</v>
      </c>
      <c r="E851" s="91" t="s">
        <v>3252</v>
      </c>
      <c r="F851" s="91" t="s">
        <v>3266</v>
      </c>
      <c r="G851" s="91" t="s">
        <v>2841</v>
      </c>
      <c r="H851" s="91" t="s">
        <v>2842</v>
      </c>
      <c r="I851" s="92">
        <v>99</v>
      </c>
      <c r="J851" s="91" t="s">
        <v>970</v>
      </c>
      <c r="K851" s="91" t="s">
        <v>929</v>
      </c>
      <c r="L851" s="91" t="s">
        <v>5023</v>
      </c>
      <c r="M851" s="91" t="s">
        <v>5771</v>
      </c>
      <c r="N851" s="92">
        <v>35000</v>
      </c>
      <c r="O851" s="93"/>
      <c r="P851" s="92">
        <v>1064</v>
      </c>
      <c r="Q851" s="92">
        <v>1004.5</v>
      </c>
      <c r="R851" s="92">
        <v>2093.5</v>
      </c>
      <c r="S851" s="92">
        <v>32906.5</v>
      </c>
      <c r="T851" s="91" t="s">
        <v>5772</v>
      </c>
      <c r="U851" s="91" t="s">
        <v>5024</v>
      </c>
      <c r="V851" s="93"/>
      <c r="X851" s="93"/>
      <c r="Y851" s="93"/>
      <c r="Z851" s="93"/>
      <c r="AA851" s="93"/>
      <c r="AB851" s="92">
        <v>25</v>
      </c>
      <c r="AD851" s="93"/>
      <c r="AF851" s="93"/>
    </row>
    <row r="852" spans="1:32">
      <c r="A852" s="91" t="s">
        <v>2475</v>
      </c>
      <c r="B852" s="91" t="s">
        <v>2696</v>
      </c>
      <c r="C852" s="91" t="s">
        <v>2506</v>
      </c>
      <c r="D852" s="91" t="s">
        <v>3251</v>
      </c>
      <c r="E852" s="91" t="s">
        <v>3252</v>
      </c>
      <c r="F852" s="91" t="s">
        <v>3258</v>
      </c>
      <c r="G852" s="91" t="s">
        <v>1376</v>
      </c>
      <c r="H852" s="91" t="s">
        <v>2259</v>
      </c>
      <c r="I852" s="92">
        <v>213</v>
      </c>
      <c r="J852" s="91" t="s">
        <v>100</v>
      </c>
      <c r="K852" s="91" t="s">
        <v>667</v>
      </c>
      <c r="L852" s="91" t="s">
        <v>5025</v>
      </c>
      <c r="M852" s="91" t="s">
        <v>5771</v>
      </c>
      <c r="N852" s="92">
        <v>45000</v>
      </c>
      <c r="O852" s="92">
        <v>1148.33</v>
      </c>
      <c r="P852" s="92">
        <v>1368</v>
      </c>
      <c r="Q852" s="92">
        <v>1291.5</v>
      </c>
      <c r="R852" s="92">
        <v>3832.83</v>
      </c>
      <c r="S852" s="92">
        <v>41167.17</v>
      </c>
      <c r="T852" s="91" t="s">
        <v>5772</v>
      </c>
      <c r="U852" s="91" t="s">
        <v>5026</v>
      </c>
      <c r="V852" s="93"/>
      <c r="X852" s="93"/>
      <c r="Y852" s="93"/>
      <c r="Z852" s="93"/>
      <c r="AA852" s="93"/>
      <c r="AB852" s="92">
        <v>25</v>
      </c>
      <c r="AD852" s="93"/>
      <c r="AF852" s="93"/>
    </row>
    <row r="853" spans="1:32">
      <c r="A853" s="91" t="s">
        <v>2475</v>
      </c>
      <c r="B853" s="91" t="s">
        <v>2696</v>
      </c>
      <c r="C853" s="91" t="s">
        <v>2506</v>
      </c>
      <c r="D853" s="91" t="s">
        <v>3251</v>
      </c>
      <c r="E853" s="91" t="s">
        <v>3252</v>
      </c>
      <c r="F853" s="91" t="s">
        <v>3266</v>
      </c>
      <c r="G853" s="91" t="s">
        <v>5027</v>
      </c>
      <c r="H853" s="91" t="s">
        <v>2843</v>
      </c>
      <c r="I853" s="92">
        <v>370</v>
      </c>
      <c r="J853" s="91" t="s">
        <v>446</v>
      </c>
      <c r="K853" s="91" t="s">
        <v>591</v>
      </c>
      <c r="L853" s="91" t="s">
        <v>5028</v>
      </c>
      <c r="M853" s="91" t="s">
        <v>5771</v>
      </c>
      <c r="N853" s="92">
        <v>30000</v>
      </c>
      <c r="O853" s="93"/>
      <c r="P853" s="92">
        <v>912</v>
      </c>
      <c r="Q853" s="92">
        <v>861</v>
      </c>
      <c r="R853" s="92">
        <v>1798</v>
      </c>
      <c r="S853" s="92">
        <v>28202</v>
      </c>
      <c r="T853" s="91" t="s">
        <v>5772</v>
      </c>
      <c r="U853" s="91" t="s">
        <v>5029</v>
      </c>
      <c r="V853" s="93"/>
      <c r="X853" s="93"/>
      <c r="Y853" s="93"/>
      <c r="Z853" s="93"/>
      <c r="AA853" s="93"/>
      <c r="AB853" s="92">
        <v>25</v>
      </c>
      <c r="AD853" s="93"/>
      <c r="AF853" s="93"/>
    </row>
    <row r="854" spans="1:32">
      <c r="A854" s="91" t="s">
        <v>2475</v>
      </c>
      <c r="B854" s="91" t="s">
        <v>2696</v>
      </c>
      <c r="C854" s="91" t="s">
        <v>2506</v>
      </c>
      <c r="D854" s="91" t="s">
        <v>3251</v>
      </c>
      <c r="E854" s="91" t="s">
        <v>3252</v>
      </c>
      <c r="F854" s="91" t="s">
        <v>3261</v>
      </c>
      <c r="G854" s="91" t="s">
        <v>2585</v>
      </c>
      <c r="H854" s="91" t="s">
        <v>2602</v>
      </c>
      <c r="I854" s="92">
        <v>72</v>
      </c>
      <c r="J854" s="91" t="s">
        <v>59</v>
      </c>
      <c r="K854" s="91" t="s">
        <v>331</v>
      </c>
      <c r="L854" s="91" t="s">
        <v>5030</v>
      </c>
      <c r="M854" s="91" t="s">
        <v>5771</v>
      </c>
      <c r="N854" s="92">
        <v>175000</v>
      </c>
      <c r="O854" s="93"/>
      <c r="P854" s="92">
        <v>5320</v>
      </c>
      <c r="Q854" s="92">
        <v>5022.5</v>
      </c>
      <c r="R854" s="92">
        <v>11167.5</v>
      </c>
      <c r="S854" s="92">
        <v>163832.5</v>
      </c>
      <c r="T854" s="91" t="s">
        <v>5772</v>
      </c>
      <c r="U854" s="91" t="s">
        <v>5031</v>
      </c>
      <c r="V854" s="93"/>
      <c r="X854" s="92">
        <v>800</v>
      </c>
      <c r="Y854" s="93"/>
      <c r="Z854" s="93"/>
      <c r="AA854" s="93"/>
      <c r="AB854" s="92">
        <v>25</v>
      </c>
      <c r="AD854" s="93"/>
      <c r="AF854" s="93"/>
    </row>
    <row r="855" spans="1:32">
      <c r="A855" s="91" t="s">
        <v>2475</v>
      </c>
      <c r="B855" s="91" t="s">
        <v>2696</v>
      </c>
      <c r="C855" s="91" t="s">
        <v>2506</v>
      </c>
      <c r="D855" s="91" t="s">
        <v>3251</v>
      </c>
      <c r="E855" s="91" t="s">
        <v>3252</v>
      </c>
      <c r="F855" s="91" t="s">
        <v>3266</v>
      </c>
      <c r="G855" s="91" t="s">
        <v>2844</v>
      </c>
      <c r="H855" s="91" t="s">
        <v>2845</v>
      </c>
      <c r="I855" s="92">
        <v>848</v>
      </c>
      <c r="J855" s="91" t="s">
        <v>256</v>
      </c>
      <c r="K855" s="91" t="s">
        <v>591</v>
      </c>
      <c r="L855" s="91" t="s">
        <v>5032</v>
      </c>
      <c r="M855" s="91" t="s">
        <v>5771</v>
      </c>
      <c r="N855" s="92">
        <v>70000</v>
      </c>
      <c r="O855" s="92">
        <v>5368.48</v>
      </c>
      <c r="P855" s="92">
        <v>2128</v>
      </c>
      <c r="Q855" s="92">
        <v>2009</v>
      </c>
      <c r="R855" s="92">
        <v>9530.48</v>
      </c>
      <c r="S855" s="92">
        <v>60469.52</v>
      </c>
      <c r="T855" s="91" t="s">
        <v>5772</v>
      </c>
      <c r="U855" s="91" t="s">
        <v>5033</v>
      </c>
      <c r="V855" s="93"/>
      <c r="X855" s="93"/>
      <c r="Y855" s="93"/>
      <c r="Z855" s="93"/>
      <c r="AA855" s="93"/>
      <c r="AB855" s="92">
        <v>25</v>
      </c>
      <c r="AD855" s="93"/>
      <c r="AF855" s="93"/>
    </row>
    <row r="856" spans="1:32">
      <c r="A856" s="91" t="s">
        <v>2475</v>
      </c>
      <c r="B856" s="91" t="s">
        <v>2696</v>
      </c>
      <c r="C856" s="91" t="s">
        <v>2506</v>
      </c>
      <c r="D856" s="91" t="s">
        <v>3251</v>
      </c>
      <c r="E856" s="91" t="s">
        <v>3252</v>
      </c>
      <c r="F856" s="91" t="s">
        <v>3258</v>
      </c>
      <c r="G856" s="91" t="s">
        <v>2846</v>
      </c>
      <c r="H856" s="91" t="s">
        <v>2847</v>
      </c>
      <c r="I856" s="92">
        <v>1137</v>
      </c>
      <c r="J856" s="91" t="s">
        <v>192</v>
      </c>
      <c r="K856" s="91" t="s">
        <v>848</v>
      </c>
      <c r="L856" s="91" t="s">
        <v>5034</v>
      </c>
      <c r="M856" s="91" t="s">
        <v>5771</v>
      </c>
      <c r="N856" s="92">
        <v>35000</v>
      </c>
      <c r="O856" s="93"/>
      <c r="P856" s="92">
        <v>1064</v>
      </c>
      <c r="Q856" s="92">
        <v>1004.5</v>
      </c>
      <c r="R856" s="92">
        <v>5289.5</v>
      </c>
      <c r="S856" s="92">
        <v>29710.5</v>
      </c>
      <c r="T856" s="91" t="s">
        <v>5772</v>
      </c>
      <c r="U856" s="91" t="s">
        <v>5035</v>
      </c>
      <c r="V856" s="93"/>
      <c r="X856" s="93"/>
      <c r="Y856" s="92">
        <v>3196</v>
      </c>
      <c r="Z856" s="93"/>
      <c r="AA856" s="93"/>
      <c r="AB856" s="92">
        <v>25</v>
      </c>
      <c r="AD856" s="93"/>
      <c r="AF856" s="93"/>
    </row>
    <row r="857" spans="1:32">
      <c r="A857" s="91" t="s">
        <v>2475</v>
      </c>
      <c r="B857" s="91" t="s">
        <v>2696</v>
      </c>
      <c r="C857" s="91" t="s">
        <v>2506</v>
      </c>
      <c r="D857" s="91" t="s">
        <v>3251</v>
      </c>
      <c r="E857" s="91" t="s">
        <v>3252</v>
      </c>
      <c r="F857" s="91" t="s">
        <v>3266</v>
      </c>
      <c r="G857" s="91" t="s">
        <v>2848</v>
      </c>
      <c r="H857" s="91" t="s">
        <v>2849</v>
      </c>
      <c r="I857" s="92">
        <v>423</v>
      </c>
      <c r="J857" s="91" t="s">
        <v>75</v>
      </c>
      <c r="K857" s="91" t="s">
        <v>765</v>
      </c>
      <c r="L857" s="91" t="s">
        <v>5038</v>
      </c>
      <c r="M857" s="91" t="s">
        <v>5771</v>
      </c>
      <c r="N857" s="92">
        <v>15000</v>
      </c>
      <c r="O857" s="93"/>
      <c r="P857" s="92">
        <v>456</v>
      </c>
      <c r="Q857" s="92">
        <v>430.5</v>
      </c>
      <c r="R857" s="92">
        <v>911.5</v>
      </c>
      <c r="S857" s="92">
        <v>14088.5</v>
      </c>
      <c r="T857" s="91" t="s">
        <v>5772</v>
      </c>
      <c r="U857" s="91" t="s">
        <v>5039</v>
      </c>
      <c r="V857" s="93"/>
      <c r="X857" s="93"/>
      <c r="Y857" s="93"/>
      <c r="Z857" s="93"/>
      <c r="AA857" s="93"/>
      <c r="AB857" s="92">
        <v>25</v>
      </c>
      <c r="AD857" s="93"/>
      <c r="AF857" s="93"/>
    </row>
    <row r="858" spans="1:32">
      <c r="A858" s="91" t="s">
        <v>2475</v>
      </c>
      <c r="B858" s="91" t="s">
        <v>2696</v>
      </c>
      <c r="C858" s="91" t="s">
        <v>2506</v>
      </c>
      <c r="D858" s="91" t="s">
        <v>3251</v>
      </c>
      <c r="E858" s="91" t="s">
        <v>3252</v>
      </c>
      <c r="F858" s="91" t="s">
        <v>3276</v>
      </c>
      <c r="G858" s="91" t="s">
        <v>2850</v>
      </c>
      <c r="H858" s="91" t="s">
        <v>2851</v>
      </c>
      <c r="I858" s="92">
        <v>4812</v>
      </c>
      <c r="J858" s="91" t="s">
        <v>1587</v>
      </c>
      <c r="K858" s="91" t="s">
        <v>282</v>
      </c>
      <c r="L858" s="91" t="s">
        <v>5040</v>
      </c>
      <c r="M858" s="91" t="s">
        <v>5771</v>
      </c>
      <c r="N858" s="92">
        <v>70000</v>
      </c>
      <c r="O858" s="92">
        <v>0.03</v>
      </c>
      <c r="P858" s="92">
        <v>2128</v>
      </c>
      <c r="Q858" s="92">
        <v>2009</v>
      </c>
      <c r="R858" s="92">
        <v>4162.03</v>
      </c>
      <c r="S858" s="92">
        <v>65837.97</v>
      </c>
      <c r="T858" s="91" t="s">
        <v>5772</v>
      </c>
      <c r="U858" s="91" t="s">
        <v>5041</v>
      </c>
      <c r="V858" s="93"/>
      <c r="X858" s="93"/>
      <c r="Y858" s="93"/>
      <c r="Z858" s="93"/>
      <c r="AA858" s="93"/>
      <c r="AB858" s="92">
        <v>25</v>
      </c>
      <c r="AD858" s="93"/>
      <c r="AF858" s="93"/>
    </row>
    <row r="859" spans="1:32">
      <c r="A859" s="91" t="s">
        <v>2475</v>
      </c>
      <c r="B859" s="91" t="s">
        <v>2696</v>
      </c>
      <c r="C859" s="91" t="s">
        <v>2506</v>
      </c>
      <c r="D859" s="91" t="s">
        <v>3251</v>
      </c>
      <c r="E859" s="91" t="s">
        <v>3252</v>
      </c>
      <c r="F859" s="91" t="s">
        <v>3266</v>
      </c>
      <c r="G859" s="91" t="s">
        <v>5042</v>
      </c>
      <c r="H859" s="91" t="s">
        <v>5043</v>
      </c>
      <c r="I859" s="92">
        <v>213</v>
      </c>
      <c r="J859" s="91" t="s">
        <v>100</v>
      </c>
      <c r="K859" s="91" t="s">
        <v>181</v>
      </c>
      <c r="L859" s="91" t="s">
        <v>5044</v>
      </c>
      <c r="M859" s="91" t="s">
        <v>5771</v>
      </c>
      <c r="N859" s="92">
        <v>55000</v>
      </c>
      <c r="O859" s="92">
        <v>2559.6799999999998</v>
      </c>
      <c r="P859" s="92">
        <v>1672</v>
      </c>
      <c r="Q859" s="92">
        <v>1578.5</v>
      </c>
      <c r="R859" s="92">
        <v>5835.18</v>
      </c>
      <c r="S859" s="92">
        <v>49164.82</v>
      </c>
      <c r="T859" s="91" t="s">
        <v>5772</v>
      </c>
      <c r="U859" s="91" t="s">
        <v>5045</v>
      </c>
      <c r="V859" s="93"/>
      <c r="X859" s="93"/>
      <c r="Y859" s="93"/>
      <c r="Z859" s="93"/>
      <c r="AA859" s="93"/>
      <c r="AB859" s="92">
        <v>25</v>
      </c>
      <c r="AD859" s="93"/>
      <c r="AF859" s="93"/>
    </row>
    <row r="860" spans="1:32">
      <c r="A860" s="91" t="s">
        <v>2475</v>
      </c>
      <c r="B860" s="91" t="s">
        <v>2696</v>
      </c>
      <c r="C860" s="91" t="s">
        <v>2506</v>
      </c>
      <c r="D860" s="91" t="s">
        <v>3251</v>
      </c>
      <c r="E860" s="91" t="s">
        <v>3252</v>
      </c>
      <c r="F860" s="91" t="s">
        <v>3258</v>
      </c>
      <c r="G860" s="91" t="s">
        <v>1598</v>
      </c>
      <c r="H860" s="91" t="s">
        <v>2262</v>
      </c>
      <c r="I860" s="92">
        <v>1137</v>
      </c>
      <c r="J860" s="91" t="s">
        <v>192</v>
      </c>
      <c r="K860" s="91" t="s">
        <v>848</v>
      </c>
      <c r="L860" s="91" t="s">
        <v>5046</v>
      </c>
      <c r="M860" s="91" t="s">
        <v>5771</v>
      </c>
      <c r="N860" s="92">
        <v>70000</v>
      </c>
      <c r="O860" s="92">
        <v>5368.48</v>
      </c>
      <c r="P860" s="92">
        <v>2128</v>
      </c>
      <c r="Q860" s="92">
        <v>2009</v>
      </c>
      <c r="R860" s="92">
        <v>21962.7</v>
      </c>
      <c r="S860" s="92">
        <v>48037.3</v>
      </c>
      <c r="T860" s="91" t="s">
        <v>5772</v>
      </c>
      <c r="U860" s="91" t="s">
        <v>5047</v>
      </c>
      <c r="V860" s="93"/>
      <c r="X860" s="93"/>
      <c r="Y860" s="92">
        <v>12432.22</v>
      </c>
      <c r="Z860" s="93"/>
      <c r="AA860" s="93"/>
      <c r="AB860" s="92">
        <v>25</v>
      </c>
      <c r="AD860" s="93"/>
      <c r="AF860" s="93"/>
    </row>
    <row r="861" spans="1:32">
      <c r="A861" s="91" t="s">
        <v>2475</v>
      </c>
      <c r="B861" s="91" t="s">
        <v>2696</v>
      </c>
      <c r="C861" s="91" t="s">
        <v>2506</v>
      </c>
      <c r="D861" s="91" t="s">
        <v>3251</v>
      </c>
      <c r="E861" s="91" t="s">
        <v>3252</v>
      </c>
      <c r="F861" s="91" t="s">
        <v>3266</v>
      </c>
      <c r="G861" s="91" t="s">
        <v>2852</v>
      </c>
      <c r="H861" s="91" t="s">
        <v>2853</v>
      </c>
      <c r="I861" s="92">
        <v>8559</v>
      </c>
      <c r="J861" s="91" t="s">
        <v>1481</v>
      </c>
      <c r="K861" s="91" t="s">
        <v>467</v>
      </c>
      <c r="L861" s="91" t="s">
        <v>5048</v>
      </c>
      <c r="M861" s="91" t="s">
        <v>5771</v>
      </c>
      <c r="N861" s="92">
        <v>60000</v>
      </c>
      <c r="O861" s="92">
        <v>0.03</v>
      </c>
      <c r="P861" s="92">
        <v>1824</v>
      </c>
      <c r="Q861" s="92">
        <v>1722</v>
      </c>
      <c r="R861" s="92">
        <v>6117.03</v>
      </c>
      <c r="S861" s="92">
        <v>53882.97</v>
      </c>
      <c r="T861" s="91" t="s">
        <v>5772</v>
      </c>
      <c r="U861" s="91" t="s">
        <v>5049</v>
      </c>
      <c r="V861" s="93"/>
      <c r="X861" s="93"/>
      <c r="Y861" s="92">
        <v>2546</v>
      </c>
      <c r="Z861" s="93"/>
      <c r="AA861" s="93"/>
      <c r="AB861" s="92">
        <v>25</v>
      </c>
      <c r="AD861" s="93"/>
      <c r="AF861" s="93"/>
    </row>
    <row r="862" spans="1:32">
      <c r="A862" s="91" t="s">
        <v>2475</v>
      </c>
      <c r="B862" s="91" t="s">
        <v>2696</v>
      </c>
      <c r="C862" s="91" t="s">
        <v>2506</v>
      </c>
      <c r="D862" s="91" t="s">
        <v>3251</v>
      </c>
      <c r="E862" s="91" t="s">
        <v>3252</v>
      </c>
      <c r="F862" s="91" t="s">
        <v>3258</v>
      </c>
      <c r="G862" s="91" t="s">
        <v>1378</v>
      </c>
      <c r="H862" s="91" t="s">
        <v>2263</v>
      </c>
      <c r="I862" s="92">
        <v>1137</v>
      </c>
      <c r="J862" s="91" t="s">
        <v>192</v>
      </c>
      <c r="K862" s="91" t="s">
        <v>542</v>
      </c>
      <c r="L862" s="91" t="s">
        <v>5050</v>
      </c>
      <c r="M862" s="91" t="s">
        <v>5771</v>
      </c>
      <c r="N862" s="92">
        <v>35000</v>
      </c>
      <c r="O862" s="93"/>
      <c r="P862" s="92">
        <v>1064</v>
      </c>
      <c r="Q862" s="92">
        <v>1004.5</v>
      </c>
      <c r="R862" s="92">
        <v>2093.5</v>
      </c>
      <c r="S862" s="92">
        <v>32906.5</v>
      </c>
      <c r="T862" s="91" t="s">
        <v>5772</v>
      </c>
      <c r="U862" s="91" t="s">
        <v>5051</v>
      </c>
      <c r="V862" s="93"/>
      <c r="X862" s="93"/>
      <c r="Y862" s="93"/>
      <c r="Z862" s="93"/>
      <c r="AA862" s="93"/>
      <c r="AB862" s="92">
        <v>25</v>
      </c>
      <c r="AD862" s="93"/>
      <c r="AF862" s="93"/>
    </row>
    <row r="863" spans="1:32">
      <c r="A863" s="91" t="s">
        <v>2475</v>
      </c>
      <c r="B863" s="91" t="s">
        <v>2696</v>
      </c>
      <c r="C863" s="91" t="s">
        <v>2506</v>
      </c>
      <c r="D863" s="91" t="s">
        <v>3251</v>
      </c>
      <c r="E863" s="91" t="s">
        <v>3252</v>
      </c>
      <c r="F863" s="91" t="s">
        <v>3266</v>
      </c>
      <c r="G863" s="91" t="s">
        <v>2854</v>
      </c>
      <c r="H863" s="91" t="s">
        <v>2855</v>
      </c>
      <c r="I863" s="92">
        <v>254</v>
      </c>
      <c r="J863" s="91" t="s">
        <v>2856</v>
      </c>
      <c r="K863" s="91" t="s">
        <v>1687</v>
      </c>
      <c r="L863" s="91" t="s">
        <v>5052</v>
      </c>
      <c r="M863" s="91" t="s">
        <v>5771</v>
      </c>
      <c r="N863" s="92">
        <v>70000</v>
      </c>
      <c r="O863" s="92">
        <v>0.03</v>
      </c>
      <c r="P863" s="92">
        <v>2128</v>
      </c>
      <c r="Q863" s="92">
        <v>2009</v>
      </c>
      <c r="R863" s="92">
        <v>4162.03</v>
      </c>
      <c r="S863" s="92">
        <v>65837.97</v>
      </c>
      <c r="T863" s="91" t="s">
        <v>5772</v>
      </c>
      <c r="U863" s="91" t="s">
        <v>5053</v>
      </c>
      <c r="V863" s="93"/>
      <c r="X863" s="93"/>
      <c r="Y863" s="93"/>
      <c r="Z863" s="93"/>
      <c r="AA863" s="93"/>
      <c r="AB863" s="92">
        <v>25</v>
      </c>
      <c r="AD863" s="93"/>
      <c r="AF863" s="93"/>
    </row>
    <row r="864" spans="1:32">
      <c r="A864" s="91" t="s">
        <v>2475</v>
      </c>
      <c r="B864" s="91" t="s">
        <v>2696</v>
      </c>
      <c r="C864" s="91" t="s">
        <v>2506</v>
      </c>
      <c r="D864" s="91" t="s">
        <v>3251</v>
      </c>
      <c r="E864" s="91" t="s">
        <v>3252</v>
      </c>
      <c r="F864" s="91" t="s">
        <v>3261</v>
      </c>
      <c r="G864" s="91" t="s">
        <v>2857</v>
      </c>
      <c r="H864" s="91" t="s">
        <v>2858</v>
      </c>
      <c r="I864" s="92">
        <v>628</v>
      </c>
      <c r="J864" s="91" t="s">
        <v>129</v>
      </c>
      <c r="K864" s="91" t="s">
        <v>3106</v>
      </c>
      <c r="L864" s="91" t="s">
        <v>5054</v>
      </c>
      <c r="M864" s="91" t="s">
        <v>5771</v>
      </c>
      <c r="N864" s="92">
        <v>130000</v>
      </c>
      <c r="O864" s="92">
        <v>19162.12</v>
      </c>
      <c r="P864" s="92">
        <v>3952</v>
      </c>
      <c r="Q864" s="92">
        <v>3731</v>
      </c>
      <c r="R864" s="92">
        <v>26870.12</v>
      </c>
      <c r="S864" s="92">
        <v>103129.88</v>
      </c>
      <c r="T864" s="91" t="s">
        <v>5772</v>
      </c>
      <c r="U864" s="91" t="s">
        <v>5055</v>
      </c>
      <c r="V864" s="93"/>
      <c r="X864" s="93"/>
      <c r="Y864" s="93"/>
      <c r="Z864" s="93"/>
      <c r="AA864" s="93"/>
      <c r="AB864" s="92">
        <v>25</v>
      </c>
      <c r="AD864" s="93"/>
      <c r="AF864" s="93"/>
    </row>
    <row r="865" spans="1:32">
      <c r="A865" s="91" t="s">
        <v>2475</v>
      </c>
      <c r="B865" s="91" t="s">
        <v>2696</v>
      </c>
      <c r="C865" s="91" t="s">
        <v>2506</v>
      </c>
      <c r="D865" s="91" t="s">
        <v>3251</v>
      </c>
      <c r="E865" s="91" t="s">
        <v>3252</v>
      </c>
      <c r="F865" s="91" t="s">
        <v>3266</v>
      </c>
      <c r="G865" s="91" t="s">
        <v>3099</v>
      </c>
      <c r="H865" s="91" t="s">
        <v>3079</v>
      </c>
      <c r="I865" s="92">
        <v>123</v>
      </c>
      <c r="J865" s="91" t="s">
        <v>2621</v>
      </c>
      <c r="K865" s="91" t="s">
        <v>809</v>
      </c>
      <c r="L865" s="91" t="s">
        <v>5056</v>
      </c>
      <c r="M865" s="91" t="s">
        <v>5771</v>
      </c>
      <c r="N865" s="92">
        <v>36000</v>
      </c>
      <c r="O865" s="93"/>
      <c r="P865" s="92">
        <v>1094.4000000000001</v>
      </c>
      <c r="Q865" s="92">
        <v>1033.2</v>
      </c>
      <c r="R865" s="92">
        <v>2152.6</v>
      </c>
      <c r="S865" s="92">
        <v>33847.4</v>
      </c>
      <c r="T865" s="91" t="s">
        <v>5772</v>
      </c>
      <c r="U865" s="91" t="s">
        <v>5057</v>
      </c>
      <c r="V865" s="93"/>
      <c r="X865" s="93"/>
      <c r="Y865" s="93"/>
      <c r="Z865" s="93"/>
      <c r="AA865" s="93"/>
      <c r="AB865" s="92">
        <v>25</v>
      </c>
      <c r="AD865" s="93"/>
      <c r="AF865" s="93"/>
    </row>
    <row r="866" spans="1:32">
      <c r="A866" s="91" t="s">
        <v>2475</v>
      </c>
      <c r="B866" s="91" t="s">
        <v>2696</v>
      </c>
      <c r="C866" s="91" t="s">
        <v>2506</v>
      </c>
      <c r="D866" s="91" t="s">
        <v>3251</v>
      </c>
      <c r="E866" s="91" t="s">
        <v>3252</v>
      </c>
      <c r="F866" s="91" t="s">
        <v>3266</v>
      </c>
      <c r="G866" s="91" t="s">
        <v>2859</v>
      </c>
      <c r="H866" s="91" t="s">
        <v>2860</v>
      </c>
      <c r="I866" s="92">
        <v>1137</v>
      </c>
      <c r="J866" s="91" t="s">
        <v>192</v>
      </c>
      <c r="K866" s="91" t="s">
        <v>542</v>
      </c>
      <c r="L866" s="91" t="s">
        <v>5058</v>
      </c>
      <c r="M866" s="91" t="s">
        <v>5771</v>
      </c>
      <c r="N866" s="92">
        <v>35000</v>
      </c>
      <c r="O866" s="93"/>
      <c r="P866" s="92">
        <v>1064</v>
      </c>
      <c r="Q866" s="92">
        <v>1004.5</v>
      </c>
      <c r="R866" s="92">
        <v>2093.5</v>
      </c>
      <c r="S866" s="92">
        <v>32906.5</v>
      </c>
      <c r="T866" s="91" t="s">
        <v>5772</v>
      </c>
      <c r="U866" s="91" t="s">
        <v>5059</v>
      </c>
      <c r="V866" s="93"/>
      <c r="X866" s="93"/>
      <c r="Y866" s="93"/>
      <c r="Z866" s="93"/>
      <c r="AA866" s="93"/>
      <c r="AB866" s="92">
        <v>25</v>
      </c>
      <c r="AD866" s="93"/>
      <c r="AF866" s="93"/>
    </row>
    <row r="867" spans="1:32">
      <c r="A867" s="91" t="s">
        <v>2475</v>
      </c>
      <c r="B867" s="91" t="s">
        <v>2696</v>
      </c>
      <c r="C867" s="91" t="s">
        <v>2506</v>
      </c>
      <c r="D867" s="91" t="s">
        <v>3251</v>
      </c>
      <c r="E867" s="91" t="s">
        <v>3252</v>
      </c>
      <c r="F867" s="91" t="s">
        <v>3266</v>
      </c>
      <c r="G867" s="91" t="s">
        <v>2861</v>
      </c>
      <c r="H867" s="91" t="s">
        <v>2862</v>
      </c>
      <c r="I867" s="92">
        <v>6622</v>
      </c>
      <c r="J867" s="91" t="s">
        <v>1506</v>
      </c>
      <c r="K867" s="91" t="s">
        <v>2338</v>
      </c>
      <c r="L867" s="91" t="s">
        <v>5060</v>
      </c>
      <c r="M867" s="91" t="s">
        <v>5771</v>
      </c>
      <c r="N867" s="92">
        <v>36000</v>
      </c>
      <c r="O867" s="93"/>
      <c r="P867" s="92">
        <v>1094.4000000000001</v>
      </c>
      <c r="Q867" s="92">
        <v>1033.2</v>
      </c>
      <c r="R867" s="92">
        <v>2152.6</v>
      </c>
      <c r="S867" s="92">
        <v>33847.4</v>
      </c>
      <c r="T867" s="91" t="s">
        <v>5772</v>
      </c>
      <c r="U867" s="91" t="s">
        <v>5061</v>
      </c>
      <c r="V867" s="93"/>
      <c r="X867" s="93"/>
      <c r="Y867" s="93"/>
      <c r="Z867" s="93"/>
      <c r="AA867" s="93"/>
      <c r="AB867" s="92">
        <v>25</v>
      </c>
      <c r="AD867" s="93"/>
      <c r="AF867" s="93"/>
    </row>
    <row r="868" spans="1:32">
      <c r="A868" s="91" t="s">
        <v>2475</v>
      </c>
      <c r="B868" s="91" t="s">
        <v>2696</v>
      </c>
      <c r="C868" s="91" t="s">
        <v>2506</v>
      </c>
      <c r="D868" s="91" t="s">
        <v>3251</v>
      </c>
      <c r="E868" s="91" t="s">
        <v>3252</v>
      </c>
      <c r="F868" s="91" t="s">
        <v>3258</v>
      </c>
      <c r="G868" s="91" t="s">
        <v>2683</v>
      </c>
      <c r="H868" s="91" t="s">
        <v>2264</v>
      </c>
      <c r="I868" s="92">
        <v>213</v>
      </c>
      <c r="J868" s="91" t="s">
        <v>100</v>
      </c>
      <c r="K868" s="91" t="s">
        <v>930</v>
      </c>
      <c r="L868" s="91" t="s">
        <v>5062</v>
      </c>
      <c r="M868" s="91" t="s">
        <v>5771</v>
      </c>
      <c r="N868" s="92">
        <v>90000</v>
      </c>
      <c r="O868" s="92">
        <v>9753.09</v>
      </c>
      <c r="P868" s="92">
        <v>2736</v>
      </c>
      <c r="Q868" s="92">
        <v>2583</v>
      </c>
      <c r="R868" s="92">
        <v>15097.09</v>
      </c>
      <c r="S868" s="92">
        <v>74902.91</v>
      </c>
      <c r="T868" s="91" t="s">
        <v>5772</v>
      </c>
      <c r="U868" s="91" t="s">
        <v>5063</v>
      </c>
      <c r="V868" s="93"/>
      <c r="X868" s="93"/>
      <c r="Y868" s="93"/>
      <c r="Z868" s="93"/>
      <c r="AA868" s="93"/>
      <c r="AB868" s="92">
        <v>25</v>
      </c>
      <c r="AD868" s="93"/>
      <c r="AF868" s="93"/>
    </row>
    <row r="869" spans="1:32">
      <c r="A869" s="91" t="s">
        <v>2475</v>
      </c>
      <c r="B869" s="91" t="s">
        <v>2696</v>
      </c>
      <c r="C869" s="91" t="s">
        <v>2506</v>
      </c>
      <c r="D869" s="91" t="s">
        <v>3251</v>
      </c>
      <c r="E869" s="91" t="s">
        <v>3252</v>
      </c>
      <c r="F869" s="91" t="s">
        <v>3258</v>
      </c>
      <c r="G869" s="91" t="s">
        <v>1488</v>
      </c>
      <c r="H869" s="91" t="s">
        <v>2265</v>
      </c>
      <c r="I869" s="92">
        <v>213</v>
      </c>
      <c r="J869" s="91" t="s">
        <v>100</v>
      </c>
      <c r="K869" s="91" t="s">
        <v>250</v>
      </c>
      <c r="L869" s="91" t="s">
        <v>5064</v>
      </c>
      <c r="M869" s="91" t="s">
        <v>5771</v>
      </c>
      <c r="N869" s="92">
        <v>90000</v>
      </c>
      <c r="O869" s="92">
        <v>9753.09</v>
      </c>
      <c r="P869" s="92">
        <v>2736</v>
      </c>
      <c r="Q869" s="92">
        <v>2583</v>
      </c>
      <c r="R869" s="92">
        <v>15097.09</v>
      </c>
      <c r="S869" s="92">
        <v>74902.91</v>
      </c>
      <c r="T869" s="91" t="s">
        <v>5772</v>
      </c>
      <c r="U869" s="91" t="s">
        <v>5065</v>
      </c>
      <c r="V869" s="93"/>
      <c r="X869" s="93"/>
      <c r="Y869" s="93"/>
      <c r="Z869" s="93"/>
      <c r="AA869" s="93"/>
      <c r="AB869" s="92">
        <v>25</v>
      </c>
      <c r="AD869" s="93"/>
      <c r="AF869" s="93"/>
    </row>
    <row r="870" spans="1:32">
      <c r="A870" s="91" t="s">
        <v>2475</v>
      </c>
      <c r="B870" s="91" t="s">
        <v>2696</v>
      </c>
      <c r="C870" s="91" t="s">
        <v>2506</v>
      </c>
      <c r="D870" s="91" t="s">
        <v>3251</v>
      </c>
      <c r="E870" s="91" t="s">
        <v>3252</v>
      </c>
      <c r="F870" s="91" t="s">
        <v>3266</v>
      </c>
      <c r="G870" s="91" t="s">
        <v>2863</v>
      </c>
      <c r="H870" s="91" t="s">
        <v>2864</v>
      </c>
      <c r="I870" s="92">
        <v>1137</v>
      </c>
      <c r="J870" s="91" t="s">
        <v>192</v>
      </c>
      <c r="K870" s="91" t="s">
        <v>461</v>
      </c>
      <c r="L870" s="91" t="s">
        <v>5066</v>
      </c>
      <c r="M870" s="91" t="s">
        <v>5771</v>
      </c>
      <c r="N870" s="92">
        <v>50000</v>
      </c>
      <c r="O870" s="93"/>
      <c r="P870" s="92">
        <v>1520</v>
      </c>
      <c r="Q870" s="92">
        <v>1435</v>
      </c>
      <c r="R870" s="92">
        <v>7826</v>
      </c>
      <c r="S870" s="92">
        <v>42174</v>
      </c>
      <c r="T870" s="91" t="s">
        <v>5772</v>
      </c>
      <c r="U870" s="91" t="s">
        <v>5067</v>
      </c>
      <c r="V870" s="93"/>
      <c r="X870" s="93"/>
      <c r="Y870" s="92">
        <v>4846</v>
      </c>
      <c r="Z870" s="93"/>
      <c r="AA870" s="93"/>
      <c r="AB870" s="92">
        <v>25</v>
      </c>
      <c r="AD870" s="93"/>
      <c r="AF870" s="93"/>
    </row>
    <row r="871" spans="1:32">
      <c r="A871" s="91" t="s">
        <v>2475</v>
      </c>
      <c r="B871" s="91" t="s">
        <v>2696</v>
      </c>
      <c r="C871" s="91" t="s">
        <v>2506</v>
      </c>
      <c r="D871" s="91" t="s">
        <v>3251</v>
      </c>
      <c r="E871" s="91" t="s">
        <v>3252</v>
      </c>
      <c r="F871" s="91" t="s">
        <v>3266</v>
      </c>
      <c r="G871" s="91" t="s">
        <v>2705</v>
      </c>
      <c r="H871" s="91" t="s">
        <v>2706</v>
      </c>
      <c r="I871" s="92">
        <v>8994</v>
      </c>
      <c r="J871" s="91" t="s">
        <v>4875</v>
      </c>
      <c r="K871" s="91" t="s">
        <v>204</v>
      </c>
      <c r="L871" s="91" t="s">
        <v>5068</v>
      </c>
      <c r="M871" s="91" t="s">
        <v>5771</v>
      </c>
      <c r="N871" s="92">
        <v>50000</v>
      </c>
      <c r="O871" s="92">
        <v>1854</v>
      </c>
      <c r="P871" s="92">
        <v>1520</v>
      </c>
      <c r="Q871" s="92">
        <v>1435</v>
      </c>
      <c r="R871" s="92">
        <v>11880</v>
      </c>
      <c r="S871" s="92">
        <v>38120</v>
      </c>
      <c r="T871" s="91" t="s">
        <v>5772</v>
      </c>
      <c r="U871" s="91" t="s">
        <v>5069</v>
      </c>
      <c r="V871" s="93"/>
      <c r="X871" s="93"/>
      <c r="Y871" s="92">
        <v>7046</v>
      </c>
      <c r="Z871" s="93"/>
      <c r="AA871" s="93"/>
      <c r="AB871" s="92">
        <v>25</v>
      </c>
      <c r="AD871" s="93"/>
      <c r="AF871" s="93"/>
    </row>
    <row r="872" spans="1:32">
      <c r="A872" s="91" t="s">
        <v>2475</v>
      </c>
      <c r="B872" s="91" t="s">
        <v>2696</v>
      </c>
      <c r="C872" s="91" t="s">
        <v>2506</v>
      </c>
      <c r="D872" s="91" t="s">
        <v>3251</v>
      </c>
      <c r="E872" s="91" t="s">
        <v>3252</v>
      </c>
      <c r="F872" s="91" t="s">
        <v>3288</v>
      </c>
      <c r="G872" s="91" t="s">
        <v>2865</v>
      </c>
      <c r="H872" s="91" t="s">
        <v>2866</v>
      </c>
      <c r="I872" s="92">
        <v>628</v>
      </c>
      <c r="J872" s="91" t="s">
        <v>129</v>
      </c>
      <c r="K872" s="91" t="s">
        <v>1682</v>
      </c>
      <c r="L872" s="91" t="s">
        <v>5070</v>
      </c>
      <c r="M872" s="91" t="s">
        <v>5771</v>
      </c>
      <c r="N872" s="92">
        <v>95000</v>
      </c>
      <c r="O872" s="93"/>
      <c r="P872" s="92">
        <v>2888</v>
      </c>
      <c r="Q872" s="92">
        <v>2726.5</v>
      </c>
      <c r="R872" s="92">
        <v>5639.5</v>
      </c>
      <c r="S872" s="92">
        <v>89360.5</v>
      </c>
      <c r="T872" s="91" t="s">
        <v>5772</v>
      </c>
      <c r="U872" s="91" t="s">
        <v>5071</v>
      </c>
      <c r="V872" s="93"/>
      <c r="X872" s="93"/>
      <c r="Y872" s="93"/>
      <c r="Z872" s="93"/>
      <c r="AA872" s="93"/>
      <c r="AB872" s="92">
        <v>25</v>
      </c>
      <c r="AD872" s="93"/>
      <c r="AF872" s="93"/>
    </row>
    <row r="873" spans="1:32">
      <c r="A873" s="91" t="s">
        <v>2475</v>
      </c>
      <c r="B873" s="91" t="s">
        <v>2696</v>
      </c>
      <c r="C873" s="91" t="s">
        <v>2506</v>
      </c>
      <c r="D873" s="91" t="s">
        <v>3251</v>
      </c>
      <c r="E873" s="91" t="s">
        <v>3252</v>
      </c>
      <c r="F873" s="91" t="s">
        <v>3266</v>
      </c>
      <c r="G873" s="91" t="s">
        <v>2867</v>
      </c>
      <c r="H873" s="91" t="s">
        <v>2868</v>
      </c>
      <c r="I873" s="92">
        <v>6622</v>
      </c>
      <c r="J873" s="91" t="s">
        <v>1506</v>
      </c>
      <c r="K873" s="91" t="s">
        <v>2338</v>
      </c>
      <c r="L873" s="91" t="s">
        <v>5072</v>
      </c>
      <c r="M873" s="91" t="s">
        <v>5771</v>
      </c>
      <c r="N873" s="92">
        <v>36000</v>
      </c>
      <c r="O873" s="93"/>
      <c r="P873" s="92">
        <v>1094.4000000000001</v>
      </c>
      <c r="Q873" s="92">
        <v>1033.2</v>
      </c>
      <c r="R873" s="92">
        <v>2152.6</v>
      </c>
      <c r="S873" s="92">
        <v>33847.4</v>
      </c>
      <c r="T873" s="91" t="s">
        <v>5772</v>
      </c>
      <c r="U873" s="91" t="s">
        <v>5073</v>
      </c>
      <c r="V873" s="93"/>
      <c r="X873" s="93"/>
      <c r="Y873" s="93"/>
      <c r="Z873" s="93"/>
      <c r="AA873" s="93"/>
      <c r="AB873" s="92">
        <v>25</v>
      </c>
      <c r="AD873" s="93"/>
      <c r="AF873" s="93"/>
    </row>
    <row r="874" spans="1:32">
      <c r="A874" s="91" t="s">
        <v>2475</v>
      </c>
      <c r="B874" s="91" t="s">
        <v>2696</v>
      </c>
      <c r="C874" s="91" t="s">
        <v>2506</v>
      </c>
      <c r="D874" s="91" t="s">
        <v>3251</v>
      </c>
      <c r="E874" s="91" t="s">
        <v>3252</v>
      </c>
      <c r="F874" s="91" t="s">
        <v>3266</v>
      </c>
      <c r="G874" s="91" t="s">
        <v>1697</v>
      </c>
      <c r="H874" s="91" t="s">
        <v>2266</v>
      </c>
      <c r="I874" s="92">
        <v>998</v>
      </c>
      <c r="J874" s="91" t="s">
        <v>1487</v>
      </c>
      <c r="K874" s="91" t="s">
        <v>282</v>
      </c>
      <c r="L874" s="91" t="s">
        <v>5074</v>
      </c>
      <c r="M874" s="91" t="s">
        <v>5771</v>
      </c>
      <c r="N874" s="92">
        <v>50000</v>
      </c>
      <c r="O874" s="92">
        <v>1854</v>
      </c>
      <c r="P874" s="92">
        <v>1520</v>
      </c>
      <c r="Q874" s="92">
        <v>1435</v>
      </c>
      <c r="R874" s="92">
        <v>13030</v>
      </c>
      <c r="S874" s="92">
        <v>36970</v>
      </c>
      <c r="T874" s="91" t="s">
        <v>5772</v>
      </c>
      <c r="U874" s="91" t="s">
        <v>5075</v>
      </c>
      <c r="V874" s="93"/>
      <c r="X874" s="93"/>
      <c r="Y874" s="92">
        <v>8196</v>
      </c>
      <c r="Z874" s="93"/>
      <c r="AA874" s="93"/>
      <c r="AB874" s="92">
        <v>25</v>
      </c>
      <c r="AD874" s="93"/>
      <c r="AF874" s="93"/>
    </row>
    <row r="875" spans="1:32">
      <c r="A875" s="91" t="s">
        <v>2475</v>
      </c>
      <c r="B875" s="91" t="s">
        <v>2696</v>
      </c>
      <c r="C875" s="91" t="s">
        <v>2506</v>
      </c>
      <c r="D875" s="91" t="s">
        <v>3251</v>
      </c>
      <c r="E875" s="91" t="s">
        <v>3252</v>
      </c>
      <c r="F875" s="91" t="s">
        <v>3258</v>
      </c>
      <c r="G875" s="91" t="s">
        <v>2869</v>
      </c>
      <c r="H875" s="91" t="s">
        <v>2870</v>
      </c>
      <c r="I875" s="92">
        <v>423</v>
      </c>
      <c r="J875" s="91" t="s">
        <v>75</v>
      </c>
      <c r="K875" s="91" t="s">
        <v>765</v>
      </c>
      <c r="L875" s="91" t="s">
        <v>5076</v>
      </c>
      <c r="M875" s="91" t="s">
        <v>5771</v>
      </c>
      <c r="N875" s="92">
        <v>35000</v>
      </c>
      <c r="O875" s="93"/>
      <c r="P875" s="92">
        <v>1064</v>
      </c>
      <c r="Q875" s="92">
        <v>1004.5</v>
      </c>
      <c r="R875" s="92">
        <v>2093.5</v>
      </c>
      <c r="S875" s="92">
        <v>32906.5</v>
      </c>
      <c r="T875" s="91" t="s">
        <v>5772</v>
      </c>
      <c r="U875" s="91" t="s">
        <v>5077</v>
      </c>
      <c r="V875" s="93"/>
      <c r="X875" s="93"/>
      <c r="Y875" s="93"/>
      <c r="Z875" s="93"/>
      <c r="AA875" s="93"/>
      <c r="AB875" s="92">
        <v>25</v>
      </c>
      <c r="AD875" s="93"/>
      <c r="AF875" s="93"/>
    </row>
    <row r="876" spans="1:32">
      <c r="A876" s="91" t="s">
        <v>2475</v>
      </c>
      <c r="B876" s="91" t="s">
        <v>2696</v>
      </c>
      <c r="C876" s="91" t="s">
        <v>2506</v>
      </c>
      <c r="D876" s="91" t="s">
        <v>3251</v>
      </c>
      <c r="E876" s="91" t="s">
        <v>3252</v>
      </c>
      <c r="F876" s="91" t="s">
        <v>3258</v>
      </c>
      <c r="G876" s="91" t="s">
        <v>1628</v>
      </c>
      <c r="H876" s="91" t="s">
        <v>2267</v>
      </c>
      <c r="I876" s="92">
        <v>628</v>
      </c>
      <c r="J876" s="91" t="s">
        <v>129</v>
      </c>
      <c r="K876" s="91" t="s">
        <v>186</v>
      </c>
      <c r="L876" s="91" t="s">
        <v>5078</v>
      </c>
      <c r="M876" s="91" t="s">
        <v>5771</v>
      </c>
      <c r="N876" s="92">
        <v>100000</v>
      </c>
      <c r="O876" s="92">
        <v>12105.37</v>
      </c>
      <c r="P876" s="92">
        <v>3040</v>
      </c>
      <c r="Q876" s="92">
        <v>2870</v>
      </c>
      <c r="R876" s="92">
        <v>18440.37</v>
      </c>
      <c r="S876" s="92">
        <v>81559.63</v>
      </c>
      <c r="T876" s="91" t="s">
        <v>5772</v>
      </c>
      <c r="U876" s="91" t="s">
        <v>5079</v>
      </c>
      <c r="V876" s="93"/>
      <c r="X876" s="92">
        <v>400</v>
      </c>
      <c r="Y876" s="93"/>
      <c r="Z876" s="93"/>
      <c r="AA876" s="93"/>
      <c r="AB876" s="92">
        <v>25</v>
      </c>
      <c r="AD876" s="93"/>
      <c r="AF876" s="93"/>
    </row>
    <row r="877" spans="1:32">
      <c r="A877" s="91" t="s">
        <v>2475</v>
      </c>
      <c r="B877" s="91" t="s">
        <v>2696</v>
      </c>
      <c r="C877" s="91" t="s">
        <v>2506</v>
      </c>
      <c r="D877" s="91" t="s">
        <v>3251</v>
      </c>
      <c r="E877" s="91" t="s">
        <v>3252</v>
      </c>
      <c r="F877" s="91" t="s">
        <v>3261</v>
      </c>
      <c r="G877" s="91" t="s">
        <v>2871</v>
      </c>
      <c r="H877" s="91" t="s">
        <v>2872</v>
      </c>
      <c r="I877" s="92">
        <v>2361</v>
      </c>
      <c r="J877" s="91" t="s">
        <v>2586</v>
      </c>
      <c r="K877" s="91" t="s">
        <v>765</v>
      </c>
      <c r="L877" s="91" t="s">
        <v>5080</v>
      </c>
      <c r="M877" s="91" t="s">
        <v>5771</v>
      </c>
      <c r="N877" s="92">
        <v>50000</v>
      </c>
      <c r="O877" s="93"/>
      <c r="P877" s="92">
        <v>1520</v>
      </c>
      <c r="Q877" s="92">
        <v>1435</v>
      </c>
      <c r="R877" s="92">
        <v>2980</v>
      </c>
      <c r="S877" s="92">
        <v>47020</v>
      </c>
      <c r="T877" s="91" t="s">
        <v>5772</v>
      </c>
      <c r="U877" s="91" t="s">
        <v>5081</v>
      </c>
      <c r="V877" s="93"/>
      <c r="X877" s="93"/>
      <c r="Y877" s="93"/>
      <c r="Z877" s="93"/>
      <c r="AA877" s="93"/>
      <c r="AB877" s="92">
        <v>25</v>
      </c>
      <c r="AD877" s="93"/>
      <c r="AF877" s="93"/>
    </row>
    <row r="878" spans="1:32">
      <c r="A878" s="91" t="s">
        <v>2475</v>
      </c>
      <c r="B878" s="91" t="s">
        <v>2696</v>
      </c>
      <c r="C878" s="91" t="s">
        <v>2506</v>
      </c>
      <c r="D878" s="91" t="s">
        <v>3251</v>
      </c>
      <c r="E878" s="91" t="s">
        <v>3252</v>
      </c>
      <c r="F878" s="91" t="s">
        <v>3266</v>
      </c>
      <c r="G878" s="91" t="s">
        <v>2873</v>
      </c>
      <c r="H878" s="91" t="s">
        <v>2874</v>
      </c>
      <c r="I878" s="92">
        <v>99</v>
      </c>
      <c r="J878" s="91" t="s">
        <v>970</v>
      </c>
      <c r="K878" s="91" t="s">
        <v>542</v>
      </c>
      <c r="L878" s="91" t="s">
        <v>5082</v>
      </c>
      <c r="M878" s="91" t="s">
        <v>5771</v>
      </c>
      <c r="N878" s="92">
        <v>31500</v>
      </c>
      <c r="O878" s="93"/>
      <c r="P878" s="92">
        <v>957.6</v>
      </c>
      <c r="Q878" s="92">
        <v>904.05</v>
      </c>
      <c r="R878" s="92">
        <v>1886.65</v>
      </c>
      <c r="S878" s="92">
        <v>29613.35</v>
      </c>
      <c r="T878" s="91" t="s">
        <v>5772</v>
      </c>
      <c r="U878" s="91" t="s">
        <v>5083</v>
      </c>
      <c r="V878" s="93"/>
      <c r="X878" s="93"/>
      <c r="Y878" s="93"/>
      <c r="Z878" s="93"/>
      <c r="AA878" s="93"/>
      <c r="AB878" s="92">
        <v>25</v>
      </c>
      <c r="AD878" s="93"/>
      <c r="AF878" s="93"/>
    </row>
    <row r="879" spans="1:32">
      <c r="A879" s="91" t="s">
        <v>2475</v>
      </c>
      <c r="B879" s="91" t="s">
        <v>2696</v>
      </c>
      <c r="C879" s="91" t="s">
        <v>2506</v>
      </c>
      <c r="D879" s="91" t="s">
        <v>3251</v>
      </c>
      <c r="E879" s="91" t="s">
        <v>3252</v>
      </c>
      <c r="F879" s="91" t="s">
        <v>3266</v>
      </c>
      <c r="G879" s="91" t="s">
        <v>2875</v>
      </c>
      <c r="H879" s="91" t="s">
        <v>2876</v>
      </c>
      <c r="I879" s="92">
        <v>2361</v>
      </c>
      <c r="J879" s="91" t="s">
        <v>2586</v>
      </c>
      <c r="K879" s="91" t="s">
        <v>250</v>
      </c>
      <c r="L879" s="91" t="s">
        <v>5084</v>
      </c>
      <c r="M879" s="91" t="s">
        <v>5771</v>
      </c>
      <c r="N879" s="92">
        <v>65000</v>
      </c>
      <c r="O879" s="92">
        <v>0.03</v>
      </c>
      <c r="P879" s="92">
        <v>1976</v>
      </c>
      <c r="Q879" s="92">
        <v>1865.5</v>
      </c>
      <c r="R879" s="92">
        <v>3866.53</v>
      </c>
      <c r="S879" s="92">
        <v>61133.47</v>
      </c>
      <c r="T879" s="91" t="s">
        <v>5772</v>
      </c>
      <c r="U879" s="91" t="s">
        <v>5085</v>
      </c>
      <c r="V879" s="93"/>
      <c r="X879" s="93"/>
      <c r="Y879" s="93"/>
      <c r="Z879" s="93"/>
      <c r="AA879" s="93"/>
      <c r="AB879" s="92">
        <v>25</v>
      </c>
      <c r="AD879" s="93"/>
      <c r="AF879" s="93"/>
    </row>
    <row r="880" spans="1:32">
      <c r="A880" s="91" t="s">
        <v>2475</v>
      </c>
      <c r="B880" s="91" t="s">
        <v>2696</v>
      </c>
      <c r="C880" s="91" t="s">
        <v>2506</v>
      </c>
      <c r="D880" s="91" t="s">
        <v>3251</v>
      </c>
      <c r="E880" s="91" t="s">
        <v>3252</v>
      </c>
      <c r="F880" s="91" t="s">
        <v>3288</v>
      </c>
      <c r="G880" s="91" t="s">
        <v>1620</v>
      </c>
      <c r="H880" s="91" t="s">
        <v>2268</v>
      </c>
      <c r="I880" s="92">
        <v>213</v>
      </c>
      <c r="J880" s="91" t="s">
        <v>100</v>
      </c>
      <c r="K880" s="91" t="s">
        <v>482</v>
      </c>
      <c r="L880" s="91" t="s">
        <v>5086</v>
      </c>
      <c r="M880" s="91" t="s">
        <v>5771</v>
      </c>
      <c r="N880" s="92">
        <v>60000</v>
      </c>
      <c r="O880" s="92">
        <v>3486.68</v>
      </c>
      <c r="P880" s="92">
        <v>1824</v>
      </c>
      <c r="Q880" s="92">
        <v>1722</v>
      </c>
      <c r="R880" s="92">
        <v>7057.68</v>
      </c>
      <c r="S880" s="92">
        <v>52942.32</v>
      </c>
      <c r="T880" s="91" t="s">
        <v>5772</v>
      </c>
      <c r="U880" s="91" t="s">
        <v>5087</v>
      </c>
      <c r="V880" s="93"/>
      <c r="X880" s="93"/>
      <c r="Y880" s="93"/>
      <c r="Z880" s="93"/>
      <c r="AA880" s="93"/>
      <c r="AB880" s="92">
        <v>25</v>
      </c>
      <c r="AD880" s="93"/>
      <c r="AF880" s="93"/>
    </row>
    <row r="881" spans="1:32">
      <c r="A881" s="91" t="s">
        <v>2475</v>
      </c>
      <c r="B881" s="91" t="s">
        <v>2696</v>
      </c>
      <c r="C881" s="91" t="s">
        <v>2506</v>
      </c>
      <c r="D881" s="91" t="s">
        <v>3251</v>
      </c>
      <c r="E881" s="91" t="s">
        <v>3252</v>
      </c>
      <c r="F881" s="91" t="s">
        <v>3273</v>
      </c>
      <c r="G881" s="91" t="s">
        <v>1068</v>
      </c>
      <c r="H881" s="91" t="s">
        <v>2269</v>
      </c>
      <c r="I881" s="92">
        <v>848</v>
      </c>
      <c r="J881" s="91" t="s">
        <v>256</v>
      </c>
      <c r="K881" s="91" t="s">
        <v>930</v>
      </c>
      <c r="L881" s="91" t="s">
        <v>5088</v>
      </c>
      <c r="M881" s="91" t="s">
        <v>5771</v>
      </c>
      <c r="N881" s="92">
        <v>65000</v>
      </c>
      <c r="O881" s="92">
        <v>4427.58</v>
      </c>
      <c r="P881" s="92">
        <v>1976</v>
      </c>
      <c r="Q881" s="92">
        <v>1865.5</v>
      </c>
      <c r="R881" s="92">
        <v>8294.08</v>
      </c>
      <c r="S881" s="92">
        <v>56705.919999999998</v>
      </c>
      <c r="T881" s="91" t="s">
        <v>5772</v>
      </c>
      <c r="U881" s="91" t="s">
        <v>5089</v>
      </c>
      <c r="V881" s="93"/>
      <c r="X881" s="93"/>
      <c r="Y881" s="93"/>
      <c r="Z881" s="93"/>
      <c r="AA881" s="93"/>
      <c r="AB881" s="92">
        <v>25</v>
      </c>
      <c r="AD881" s="93"/>
      <c r="AF881" s="93"/>
    </row>
    <row r="882" spans="1:32">
      <c r="A882" s="91" t="s">
        <v>2475</v>
      </c>
      <c r="B882" s="91" t="s">
        <v>2696</v>
      </c>
      <c r="C882" s="91" t="s">
        <v>2506</v>
      </c>
      <c r="D882" s="91" t="s">
        <v>3251</v>
      </c>
      <c r="E882" s="91" t="s">
        <v>3252</v>
      </c>
      <c r="F882" s="91" t="s">
        <v>3261</v>
      </c>
      <c r="G882" s="91" t="s">
        <v>2877</v>
      </c>
      <c r="H882" s="91" t="s">
        <v>2878</v>
      </c>
      <c r="I882" s="92">
        <v>423</v>
      </c>
      <c r="J882" s="91" t="s">
        <v>75</v>
      </c>
      <c r="K882" s="91" t="s">
        <v>765</v>
      </c>
      <c r="L882" s="91" t="s">
        <v>5090</v>
      </c>
      <c r="M882" s="91" t="s">
        <v>5771</v>
      </c>
      <c r="N882" s="92">
        <v>16500</v>
      </c>
      <c r="O882" s="93"/>
      <c r="P882" s="92">
        <v>501.6</v>
      </c>
      <c r="Q882" s="92">
        <v>473.55</v>
      </c>
      <c r="R882" s="92">
        <v>1000.15</v>
      </c>
      <c r="S882" s="92">
        <v>15499.85</v>
      </c>
      <c r="T882" s="91" t="s">
        <v>5772</v>
      </c>
      <c r="U882" s="91" t="s">
        <v>5091</v>
      </c>
      <c r="V882" s="93"/>
      <c r="X882" s="93"/>
      <c r="Y882" s="93"/>
      <c r="Z882" s="93"/>
      <c r="AA882" s="93"/>
      <c r="AB882" s="92">
        <v>25</v>
      </c>
      <c r="AD882" s="93"/>
      <c r="AF882" s="93"/>
    </row>
    <row r="883" spans="1:32">
      <c r="A883" s="91" t="s">
        <v>2475</v>
      </c>
      <c r="B883" s="91" t="s">
        <v>2696</v>
      </c>
      <c r="C883" s="91" t="s">
        <v>2506</v>
      </c>
      <c r="D883" s="91" t="s">
        <v>3251</v>
      </c>
      <c r="E883" s="91" t="s">
        <v>3252</v>
      </c>
      <c r="F883" s="91" t="s">
        <v>3266</v>
      </c>
      <c r="G883" s="91" t="s">
        <v>2879</v>
      </c>
      <c r="H883" s="91" t="s">
        <v>2880</v>
      </c>
      <c r="I883" s="92">
        <v>2361</v>
      </c>
      <c r="J883" s="91" t="s">
        <v>2586</v>
      </c>
      <c r="K883" s="91" t="s">
        <v>181</v>
      </c>
      <c r="L883" s="91" t="s">
        <v>5092</v>
      </c>
      <c r="M883" s="91" t="s">
        <v>5771</v>
      </c>
      <c r="N883" s="92">
        <v>45000</v>
      </c>
      <c r="O883" s="93"/>
      <c r="P883" s="92">
        <v>1368</v>
      </c>
      <c r="Q883" s="92">
        <v>1291.5</v>
      </c>
      <c r="R883" s="92">
        <v>2684.5</v>
      </c>
      <c r="S883" s="92">
        <v>42315.5</v>
      </c>
      <c r="T883" s="91" t="s">
        <v>5772</v>
      </c>
      <c r="U883" s="91" t="s">
        <v>5093</v>
      </c>
      <c r="V883" s="93"/>
      <c r="X883" s="93"/>
      <c r="Y883" s="93"/>
      <c r="Z883" s="93"/>
      <c r="AA883" s="93"/>
      <c r="AB883" s="92">
        <v>25</v>
      </c>
      <c r="AD883" s="93"/>
      <c r="AF883" s="93"/>
    </row>
    <row r="884" spans="1:32">
      <c r="A884" s="91" t="s">
        <v>2475</v>
      </c>
      <c r="B884" s="91" t="s">
        <v>2696</v>
      </c>
      <c r="C884" s="91" t="s">
        <v>2506</v>
      </c>
      <c r="D884" s="91" t="s">
        <v>3251</v>
      </c>
      <c r="E884" s="91" t="s">
        <v>3252</v>
      </c>
      <c r="F884" s="91" t="s">
        <v>3258</v>
      </c>
      <c r="G884" s="91" t="s">
        <v>2881</v>
      </c>
      <c r="H884" s="91" t="s">
        <v>2882</v>
      </c>
      <c r="I884" s="92">
        <v>99</v>
      </c>
      <c r="J884" s="91" t="s">
        <v>970</v>
      </c>
      <c r="K884" s="91" t="s">
        <v>7</v>
      </c>
      <c r="L884" s="91" t="s">
        <v>5094</v>
      </c>
      <c r="M884" s="91" t="s">
        <v>5771</v>
      </c>
      <c r="N884" s="92">
        <v>40000</v>
      </c>
      <c r="O884" s="93"/>
      <c r="P884" s="92">
        <v>1216</v>
      </c>
      <c r="Q884" s="92">
        <v>1148</v>
      </c>
      <c r="R884" s="92">
        <v>2389</v>
      </c>
      <c r="S884" s="92">
        <v>37611</v>
      </c>
      <c r="T884" s="91" t="s">
        <v>5772</v>
      </c>
      <c r="U884" s="91" t="s">
        <v>5095</v>
      </c>
      <c r="V884" s="93"/>
      <c r="X884" s="93"/>
      <c r="Y884" s="93"/>
      <c r="Z884" s="93"/>
      <c r="AA884" s="93"/>
      <c r="AB884" s="92">
        <v>25</v>
      </c>
      <c r="AD884" s="93"/>
      <c r="AF884" s="93"/>
    </row>
    <row r="885" spans="1:32">
      <c r="A885" s="91" t="s">
        <v>2475</v>
      </c>
      <c r="B885" s="91" t="s">
        <v>2696</v>
      </c>
      <c r="C885" s="91" t="s">
        <v>2506</v>
      </c>
      <c r="D885" s="91" t="s">
        <v>3251</v>
      </c>
      <c r="E885" s="91" t="s">
        <v>3252</v>
      </c>
      <c r="F885" s="91" t="s">
        <v>3261</v>
      </c>
      <c r="G885" s="91" t="s">
        <v>3087</v>
      </c>
      <c r="H885" s="91" t="s">
        <v>3067</v>
      </c>
      <c r="I885" s="92">
        <v>4812</v>
      </c>
      <c r="J885" s="91" t="s">
        <v>1587</v>
      </c>
      <c r="K885" s="91" t="s">
        <v>282</v>
      </c>
      <c r="L885" s="91" t="s">
        <v>5096</v>
      </c>
      <c r="M885" s="91" t="s">
        <v>5771</v>
      </c>
      <c r="N885" s="92">
        <v>45000</v>
      </c>
      <c r="O885" s="92">
        <v>1148.33</v>
      </c>
      <c r="P885" s="92">
        <v>1368</v>
      </c>
      <c r="Q885" s="92">
        <v>1291.5</v>
      </c>
      <c r="R885" s="92">
        <v>3832.83</v>
      </c>
      <c r="S885" s="92">
        <v>41167.17</v>
      </c>
      <c r="T885" s="91" t="s">
        <v>5772</v>
      </c>
      <c r="U885" s="91" t="s">
        <v>5097</v>
      </c>
      <c r="V885" s="93"/>
      <c r="X885" s="93"/>
      <c r="Y885" s="93"/>
      <c r="Z885" s="93"/>
      <c r="AA885" s="93"/>
      <c r="AB885" s="92">
        <v>25</v>
      </c>
      <c r="AD885" s="93"/>
      <c r="AF885" s="93"/>
    </row>
    <row r="886" spans="1:32">
      <c r="A886" s="91" t="s">
        <v>2475</v>
      </c>
      <c r="B886" s="91" t="s">
        <v>2696</v>
      </c>
      <c r="C886" s="91" t="s">
        <v>2506</v>
      </c>
      <c r="D886" s="91" t="s">
        <v>3251</v>
      </c>
      <c r="E886" s="91" t="s">
        <v>3252</v>
      </c>
      <c r="F886" s="91" t="s">
        <v>3258</v>
      </c>
      <c r="G886" s="91" t="s">
        <v>1379</v>
      </c>
      <c r="H886" s="91" t="s">
        <v>2270</v>
      </c>
      <c r="I886" s="92">
        <v>213</v>
      </c>
      <c r="J886" s="91" t="s">
        <v>100</v>
      </c>
      <c r="K886" s="91" t="s">
        <v>848</v>
      </c>
      <c r="L886" s="91" t="s">
        <v>5098</v>
      </c>
      <c r="M886" s="91" t="s">
        <v>5771</v>
      </c>
      <c r="N886" s="92">
        <v>70000</v>
      </c>
      <c r="O886" s="92">
        <v>2188.2399999999998</v>
      </c>
      <c r="P886" s="92">
        <v>2128</v>
      </c>
      <c r="Q886" s="92">
        <v>2009</v>
      </c>
      <c r="R886" s="92">
        <v>6350.24</v>
      </c>
      <c r="S886" s="92">
        <v>63649.760000000002</v>
      </c>
      <c r="T886" s="91" t="s">
        <v>5772</v>
      </c>
      <c r="U886" s="91" t="s">
        <v>5099</v>
      </c>
      <c r="V886" s="93"/>
      <c r="X886" s="93"/>
      <c r="Y886" s="93"/>
      <c r="Z886" s="93"/>
      <c r="AA886" s="93"/>
      <c r="AB886" s="92">
        <v>25</v>
      </c>
      <c r="AD886" s="93"/>
      <c r="AF886" s="93"/>
    </row>
    <row r="887" spans="1:32">
      <c r="A887" s="91" t="s">
        <v>2475</v>
      </c>
      <c r="B887" s="91" t="s">
        <v>2696</v>
      </c>
      <c r="C887" s="91" t="s">
        <v>2506</v>
      </c>
      <c r="D887" s="91" t="s">
        <v>3251</v>
      </c>
      <c r="E887" s="91" t="s">
        <v>3252</v>
      </c>
      <c r="F887" s="91" t="s">
        <v>3288</v>
      </c>
      <c r="G887" s="91" t="s">
        <v>975</v>
      </c>
      <c r="H887" s="91" t="s">
        <v>2271</v>
      </c>
      <c r="I887" s="92">
        <v>99</v>
      </c>
      <c r="J887" s="91" t="s">
        <v>970</v>
      </c>
      <c r="K887" s="91" t="s">
        <v>929</v>
      </c>
      <c r="L887" s="91" t="s">
        <v>5100</v>
      </c>
      <c r="M887" s="91" t="s">
        <v>5771</v>
      </c>
      <c r="N887" s="92">
        <v>40000</v>
      </c>
      <c r="O887" s="93"/>
      <c r="P887" s="92">
        <v>1216</v>
      </c>
      <c r="Q887" s="92">
        <v>1148</v>
      </c>
      <c r="R887" s="92">
        <v>2389</v>
      </c>
      <c r="S887" s="92">
        <v>37611</v>
      </c>
      <c r="T887" s="91" t="s">
        <v>5772</v>
      </c>
      <c r="U887" s="91" t="s">
        <v>5101</v>
      </c>
      <c r="V887" s="93"/>
      <c r="X887" s="93"/>
      <c r="Y887" s="93"/>
      <c r="Z887" s="93"/>
      <c r="AA887" s="93"/>
      <c r="AB887" s="92">
        <v>25</v>
      </c>
      <c r="AD887" s="93"/>
      <c r="AF887" s="93"/>
    </row>
    <row r="888" spans="1:32">
      <c r="A888" s="91" t="s">
        <v>2475</v>
      </c>
      <c r="B888" s="91" t="s">
        <v>2696</v>
      </c>
      <c r="C888" s="91" t="s">
        <v>2506</v>
      </c>
      <c r="D888" s="91" t="s">
        <v>3251</v>
      </c>
      <c r="E888" s="91" t="s">
        <v>3252</v>
      </c>
      <c r="F888" s="91" t="s">
        <v>3266</v>
      </c>
      <c r="G888" s="91" t="s">
        <v>2883</v>
      </c>
      <c r="H888" s="91" t="s">
        <v>2884</v>
      </c>
      <c r="I888" s="92">
        <v>165</v>
      </c>
      <c r="J888" s="91" t="s">
        <v>1651</v>
      </c>
      <c r="K888" s="91" t="s">
        <v>241</v>
      </c>
      <c r="L888" s="91" t="s">
        <v>5102</v>
      </c>
      <c r="M888" s="91" t="s">
        <v>5771</v>
      </c>
      <c r="N888" s="92">
        <v>45000</v>
      </c>
      <c r="O888" s="93"/>
      <c r="P888" s="92">
        <v>1368</v>
      </c>
      <c r="Q888" s="92">
        <v>1291.5</v>
      </c>
      <c r="R888" s="92">
        <v>4580.5</v>
      </c>
      <c r="S888" s="92">
        <v>40419.5</v>
      </c>
      <c r="T888" s="91" t="s">
        <v>5772</v>
      </c>
      <c r="U888" s="91" t="s">
        <v>5103</v>
      </c>
      <c r="V888" s="93"/>
      <c r="X888" s="93"/>
      <c r="Y888" s="92">
        <v>1896</v>
      </c>
      <c r="Z888" s="93"/>
      <c r="AA888" s="93"/>
      <c r="AB888" s="92">
        <v>25</v>
      </c>
      <c r="AD888" s="93"/>
      <c r="AF888" s="93"/>
    </row>
    <row r="889" spans="1:32">
      <c r="A889" s="91" t="s">
        <v>2475</v>
      </c>
      <c r="B889" s="91" t="s">
        <v>2696</v>
      </c>
      <c r="C889" s="91" t="s">
        <v>2506</v>
      </c>
      <c r="D889" s="91" t="s">
        <v>3251</v>
      </c>
      <c r="E889" s="91" t="s">
        <v>3252</v>
      </c>
      <c r="F889" s="91" t="s">
        <v>3266</v>
      </c>
      <c r="G889" s="91" t="s">
        <v>2885</v>
      </c>
      <c r="H889" s="91" t="s">
        <v>2886</v>
      </c>
      <c r="I889" s="92">
        <v>1137</v>
      </c>
      <c r="J889" s="91" t="s">
        <v>192</v>
      </c>
      <c r="K889" s="91" t="s">
        <v>542</v>
      </c>
      <c r="L889" s="91" t="s">
        <v>5104</v>
      </c>
      <c r="M889" s="91" t="s">
        <v>5771</v>
      </c>
      <c r="N889" s="92">
        <v>35000</v>
      </c>
      <c r="O889" s="93"/>
      <c r="P889" s="92">
        <v>1064</v>
      </c>
      <c r="Q889" s="92">
        <v>1004.5</v>
      </c>
      <c r="R889" s="92">
        <v>2093.5</v>
      </c>
      <c r="S889" s="92">
        <v>32906.5</v>
      </c>
      <c r="T889" s="91" t="s">
        <v>5772</v>
      </c>
      <c r="U889" s="91" t="s">
        <v>5105</v>
      </c>
      <c r="V889" s="93"/>
      <c r="X889" s="93"/>
      <c r="Y889" s="93"/>
      <c r="Z889" s="93"/>
      <c r="AA889" s="93"/>
      <c r="AB889" s="92">
        <v>25</v>
      </c>
      <c r="AD889" s="93"/>
      <c r="AF889" s="93"/>
    </row>
    <row r="890" spans="1:32">
      <c r="A890" s="91" t="s">
        <v>2475</v>
      </c>
      <c r="B890" s="91" t="s">
        <v>2696</v>
      </c>
      <c r="C890" s="91" t="s">
        <v>2506</v>
      </c>
      <c r="D890" s="91" t="s">
        <v>3251</v>
      </c>
      <c r="E890" s="91" t="s">
        <v>3252</v>
      </c>
      <c r="F890" s="91" t="s">
        <v>3266</v>
      </c>
      <c r="G890" s="91" t="s">
        <v>2887</v>
      </c>
      <c r="H890" s="91" t="s">
        <v>2888</v>
      </c>
      <c r="I890" s="92">
        <v>143</v>
      </c>
      <c r="J890" s="91" t="s">
        <v>1568</v>
      </c>
      <c r="K890" s="91" t="s">
        <v>591</v>
      </c>
      <c r="L890" s="91" t="s">
        <v>5106</v>
      </c>
      <c r="M890" s="91" t="s">
        <v>5771</v>
      </c>
      <c r="N890" s="92">
        <v>36000</v>
      </c>
      <c r="O890" s="93"/>
      <c r="P890" s="92">
        <v>1094.4000000000001</v>
      </c>
      <c r="Q890" s="92">
        <v>1033.2</v>
      </c>
      <c r="R890" s="92">
        <v>2152.6</v>
      </c>
      <c r="S890" s="92">
        <v>33847.4</v>
      </c>
      <c r="T890" s="91" t="s">
        <v>5772</v>
      </c>
      <c r="U890" s="91" t="s">
        <v>5107</v>
      </c>
      <c r="V890" s="93"/>
      <c r="X890" s="93"/>
      <c r="Y890" s="93"/>
      <c r="Z890" s="93"/>
      <c r="AA890" s="93"/>
      <c r="AB890" s="92">
        <v>25</v>
      </c>
      <c r="AD890" s="93"/>
      <c r="AF890" s="93"/>
    </row>
    <row r="891" spans="1:32">
      <c r="A891" s="91" t="s">
        <v>2475</v>
      </c>
      <c r="B891" s="91" t="s">
        <v>2696</v>
      </c>
      <c r="C891" s="91" t="s">
        <v>2506</v>
      </c>
      <c r="D891" s="91" t="s">
        <v>3251</v>
      </c>
      <c r="E891" s="91" t="s">
        <v>3252</v>
      </c>
      <c r="F891" s="91" t="s">
        <v>3266</v>
      </c>
      <c r="G891" s="91" t="s">
        <v>1599</v>
      </c>
      <c r="H891" s="91" t="s">
        <v>2272</v>
      </c>
      <c r="I891" s="92">
        <v>1137</v>
      </c>
      <c r="J891" s="91" t="s">
        <v>192</v>
      </c>
      <c r="K891" s="91" t="s">
        <v>542</v>
      </c>
      <c r="L891" s="91" t="s">
        <v>5108</v>
      </c>
      <c r="M891" s="91" t="s">
        <v>5771</v>
      </c>
      <c r="N891" s="92">
        <v>35000</v>
      </c>
      <c r="O891" s="93"/>
      <c r="P891" s="92">
        <v>1064</v>
      </c>
      <c r="Q891" s="92">
        <v>1004.5</v>
      </c>
      <c r="R891" s="92">
        <v>2093.5</v>
      </c>
      <c r="S891" s="92">
        <v>32906.5</v>
      </c>
      <c r="T891" s="91" t="s">
        <v>5772</v>
      </c>
      <c r="U891" s="91" t="s">
        <v>5109</v>
      </c>
      <c r="V891" s="93"/>
      <c r="X891" s="93"/>
      <c r="Y891" s="93"/>
      <c r="Z891" s="93"/>
      <c r="AA891" s="93"/>
      <c r="AB891" s="92">
        <v>25</v>
      </c>
      <c r="AD891" s="93"/>
      <c r="AF891" s="93"/>
    </row>
    <row r="892" spans="1:32">
      <c r="A892" s="91" t="s">
        <v>2475</v>
      </c>
      <c r="B892" s="91" t="s">
        <v>2696</v>
      </c>
      <c r="C892" s="91" t="s">
        <v>2506</v>
      </c>
      <c r="D892" s="91" t="s">
        <v>3251</v>
      </c>
      <c r="E892" s="91" t="s">
        <v>3252</v>
      </c>
      <c r="F892" s="91" t="s">
        <v>3266</v>
      </c>
      <c r="G892" s="91" t="s">
        <v>2889</v>
      </c>
      <c r="H892" s="91" t="s">
        <v>2890</v>
      </c>
      <c r="I892" s="92">
        <v>6622</v>
      </c>
      <c r="J892" s="91" t="s">
        <v>1506</v>
      </c>
      <c r="K892" s="91" t="s">
        <v>482</v>
      </c>
      <c r="L892" s="91" t="s">
        <v>5110</v>
      </c>
      <c r="M892" s="91" t="s">
        <v>5771</v>
      </c>
      <c r="N892" s="92">
        <v>45000</v>
      </c>
      <c r="O892" s="93"/>
      <c r="P892" s="92">
        <v>1368</v>
      </c>
      <c r="Q892" s="92">
        <v>1291.5</v>
      </c>
      <c r="R892" s="92">
        <v>2684.5</v>
      </c>
      <c r="S892" s="92">
        <v>42315.5</v>
      </c>
      <c r="T892" s="91" t="s">
        <v>5772</v>
      </c>
      <c r="U892" s="91" t="s">
        <v>5111</v>
      </c>
      <c r="V892" s="93"/>
      <c r="X892" s="93"/>
      <c r="Y892" s="93"/>
      <c r="Z892" s="93"/>
      <c r="AA892" s="93"/>
      <c r="AB892" s="92">
        <v>25</v>
      </c>
      <c r="AD892" s="93"/>
      <c r="AF892" s="93"/>
    </row>
    <row r="893" spans="1:32">
      <c r="A893" s="91" t="s">
        <v>2475</v>
      </c>
      <c r="B893" s="91" t="s">
        <v>2696</v>
      </c>
      <c r="C893" s="91" t="s">
        <v>2506</v>
      </c>
      <c r="D893" s="91" t="s">
        <v>3251</v>
      </c>
      <c r="E893" s="91" t="s">
        <v>3252</v>
      </c>
      <c r="F893" s="91" t="s">
        <v>3258</v>
      </c>
      <c r="G893" s="91" t="s">
        <v>5112</v>
      </c>
      <c r="H893" s="91" t="s">
        <v>2891</v>
      </c>
      <c r="I893" s="92">
        <v>2361</v>
      </c>
      <c r="J893" s="91" t="s">
        <v>2586</v>
      </c>
      <c r="K893" s="91" t="s">
        <v>1687</v>
      </c>
      <c r="L893" s="91" t="s">
        <v>5113</v>
      </c>
      <c r="M893" s="91" t="s">
        <v>5771</v>
      </c>
      <c r="N893" s="92">
        <v>65000</v>
      </c>
      <c r="O893" s="92">
        <v>0.03</v>
      </c>
      <c r="P893" s="92">
        <v>1976</v>
      </c>
      <c r="Q893" s="92">
        <v>1865.5</v>
      </c>
      <c r="R893" s="92">
        <v>3866.53</v>
      </c>
      <c r="S893" s="92">
        <v>61133.47</v>
      </c>
      <c r="T893" s="91" t="s">
        <v>5772</v>
      </c>
      <c r="U893" s="91" t="s">
        <v>5114</v>
      </c>
      <c r="V893" s="93"/>
      <c r="X893" s="93"/>
      <c r="Y893" s="93"/>
      <c r="Z893" s="93"/>
      <c r="AA893" s="93"/>
      <c r="AB893" s="92">
        <v>25</v>
      </c>
      <c r="AD893" s="93"/>
      <c r="AF893" s="93"/>
    </row>
    <row r="894" spans="1:32">
      <c r="A894" s="91" t="s">
        <v>2475</v>
      </c>
      <c r="B894" s="91" t="s">
        <v>2696</v>
      </c>
      <c r="C894" s="91" t="s">
        <v>2506</v>
      </c>
      <c r="D894" s="91" t="s">
        <v>3251</v>
      </c>
      <c r="E894" s="91" t="s">
        <v>3252</v>
      </c>
      <c r="F894" s="91" t="s">
        <v>3266</v>
      </c>
      <c r="G894" s="91" t="s">
        <v>2892</v>
      </c>
      <c r="H894" s="91" t="s">
        <v>2893</v>
      </c>
      <c r="I894" s="92">
        <v>8</v>
      </c>
      <c r="J894" s="91" t="s">
        <v>991</v>
      </c>
      <c r="K894" s="91" t="s">
        <v>542</v>
      </c>
      <c r="L894" s="91" t="s">
        <v>5115</v>
      </c>
      <c r="M894" s="91" t="s">
        <v>5771</v>
      </c>
      <c r="N894" s="92">
        <v>50000</v>
      </c>
      <c r="O894" s="93"/>
      <c r="P894" s="92">
        <v>1520</v>
      </c>
      <c r="Q894" s="92">
        <v>1435</v>
      </c>
      <c r="R894" s="92">
        <v>2980</v>
      </c>
      <c r="S894" s="92">
        <v>47020</v>
      </c>
      <c r="T894" s="91" t="s">
        <v>5772</v>
      </c>
      <c r="U894" s="91" t="s">
        <v>5116</v>
      </c>
      <c r="V894" s="93"/>
      <c r="X894" s="93"/>
      <c r="Y894" s="93"/>
      <c r="Z894" s="93"/>
      <c r="AA894" s="93"/>
      <c r="AB894" s="92">
        <v>25</v>
      </c>
      <c r="AD894" s="93"/>
      <c r="AF894" s="93"/>
    </row>
    <row r="895" spans="1:32">
      <c r="A895" s="91" t="s">
        <v>2475</v>
      </c>
      <c r="B895" s="91" t="s">
        <v>2696</v>
      </c>
      <c r="C895" s="91" t="s">
        <v>2506</v>
      </c>
      <c r="D895" s="91" t="s">
        <v>3251</v>
      </c>
      <c r="E895" s="91" t="s">
        <v>3252</v>
      </c>
      <c r="F895" s="91" t="s">
        <v>3266</v>
      </c>
      <c r="G895" s="91" t="s">
        <v>2894</v>
      </c>
      <c r="H895" s="91" t="s">
        <v>2895</v>
      </c>
      <c r="I895" s="92">
        <v>213</v>
      </c>
      <c r="J895" s="91" t="s">
        <v>100</v>
      </c>
      <c r="K895" s="91" t="s">
        <v>930</v>
      </c>
      <c r="L895" s="91" t="s">
        <v>5117</v>
      </c>
      <c r="M895" s="91" t="s">
        <v>5771</v>
      </c>
      <c r="N895" s="92">
        <v>50000</v>
      </c>
      <c r="O895" s="93"/>
      <c r="P895" s="92">
        <v>1520</v>
      </c>
      <c r="Q895" s="92">
        <v>1435</v>
      </c>
      <c r="R895" s="92">
        <v>2980</v>
      </c>
      <c r="S895" s="92">
        <v>47020</v>
      </c>
      <c r="T895" s="91" t="s">
        <v>5772</v>
      </c>
      <c r="U895" s="91" t="s">
        <v>5118</v>
      </c>
      <c r="V895" s="93"/>
      <c r="X895" s="93"/>
      <c r="Y895" s="93"/>
      <c r="Z895" s="93"/>
      <c r="AA895" s="93"/>
      <c r="AB895" s="92">
        <v>25</v>
      </c>
      <c r="AD895" s="93"/>
      <c r="AF895" s="93"/>
    </row>
    <row r="896" spans="1:32">
      <c r="A896" s="91" t="s">
        <v>2475</v>
      </c>
      <c r="B896" s="91" t="s">
        <v>2696</v>
      </c>
      <c r="C896" s="91" t="s">
        <v>2506</v>
      </c>
      <c r="D896" s="91" t="s">
        <v>3251</v>
      </c>
      <c r="E896" s="91" t="s">
        <v>3252</v>
      </c>
      <c r="F896" s="91" t="s">
        <v>3279</v>
      </c>
      <c r="G896" s="91" t="s">
        <v>1380</v>
      </c>
      <c r="H896" s="91" t="s">
        <v>2273</v>
      </c>
      <c r="I896" s="92">
        <v>213</v>
      </c>
      <c r="J896" s="91" t="s">
        <v>100</v>
      </c>
      <c r="K896" s="91" t="s">
        <v>1031</v>
      </c>
      <c r="L896" s="91" t="s">
        <v>5119</v>
      </c>
      <c r="M896" s="91" t="s">
        <v>5771</v>
      </c>
      <c r="N896" s="92">
        <v>65000</v>
      </c>
      <c r="O896" s="92">
        <v>1732.57</v>
      </c>
      <c r="P896" s="92">
        <v>1976</v>
      </c>
      <c r="Q896" s="92">
        <v>1865.5</v>
      </c>
      <c r="R896" s="92">
        <v>5599.07</v>
      </c>
      <c r="S896" s="92">
        <v>59400.93</v>
      </c>
      <c r="T896" s="91" t="s">
        <v>5772</v>
      </c>
      <c r="U896" s="91" t="s">
        <v>5120</v>
      </c>
      <c r="V896" s="93"/>
      <c r="X896" s="93"/>
      <c r="Y896" s="93"/>
      <c r="Z896" s="93"/>
      <c r="AA896" s="93"/>
      <c r="AB896" s="92">
        <v>25</v>
      </c>
      <c r="AD896" s="93"/>
      <c r="AF896" s="93"/>
    </row>
    <row r="897" spans="1:32">
      <c r="A897" s="91" t="s">
        <v>2475</v>
      </c>
      <c r="B897" s="91" t="s">
        <v>2696</v>
      </c>
      <c r="C897" s="91" t="s">
        <v>2506</v>
      </c>
      <c r="D897" s="91" t="s">
        <v>3251</v>
      </c>
      <c r="E897" s="91" t="s">
        <v>3252</v>
      </c>
      <c r="F897" s="91" t="s">
        <v>3266</v>
      </c>
      <c r="G897" s="91" t="s">
        <v>1623</v>
      </c>
      <c r="H897" s="91" t="s">
        <v>2274</v>
      </c>
      <c r="I897" s="92">
        <v>213</v>
      </c>
      <c r="J897" s="91" t="s">
        <v>100</v>
      </c>
      <c r="K897" s="91" t="s">
        <v>591</v>
      </c>
      <c r="L897" s="91" t="s">
        <v>5121</v>
      </c>
      <c r="M897" s="91" t="s">
        <v>5771</v>
      </c>
      <c r="N897" s="92">
        <v>50000</v>
      </c>
      <c r="O897" s="92">
        <v>1854</v>
      </c>
      <c r="P897" s="92">
        <v>1520</v>
      </c>
      <c r="Q897" s="92">
        <v>1435</v>
      </c>
      <c r="R897" s="92">
        <v>4834</v>
      </c>
      <c r="S897" s="92">
        <v>45166</v>
      </c>
      <c r="T897" s="91" t="s">
        <v>5772</v>
      </c>
      <c r="U897" s="91" t="s">
        <v>5122</v>
      </c>
      <c r="V897" s="93"/>
      <c r="X897" s="93"/>
      <c r="Y897" s="93"/>
      <c r="Z897" s="93"/>
      <c r="AA897" s="93"/>
      <c r="AB897" s="92">
        <v>25</v>
      </c>
      <c r="AD897" s="93"/>
      <c r="AF897" s="93"/>
    </row>
    <row r="898" spans="1:32">
      <c r="A898" s="91" t="s">
        <v>2475</v>
      </c>
      <c r="B898" s="91" t="s">
        <v>2696</v>
      </c>
      <c r="C898" s="91" t="s">
        <v>2506</v>
      </c>
      <c r="D898" s="91" t="s">
        <v>3251</v>
      </c>
      <c r="E898" s="91" t="s">
        <v>3252</v>
      </c>
      <c r="F898" s="91" t="s">
        <v>3261</v>
      </c>
      <c r="G898" s="91" t="s">
        <v>1069</v>
      </c>
      <c r="H898" s="91" t="s">
        <v>2275</v>
      </c>
      <c r="I898" s="92">
        <v>197</v>
      </c>
      <c r="J898" s="91" t="s">
        <v>1070</v>
      </c>
      <c r="K898" s="91" t="s">
        <v>142</v>
      </c>
      <c r="L898" s="91" t="s">
        <v>5123</v>
      </c>
      <c r="M898" s="91" t="s">
        <v>5771</v>
      </c>
      <c r="N898" s="92">
        <v>135000</v>
      </c>
      <c r="O898" s="92">
        <v>20338.21</v>
      </c>
      <c r="P898" s="92">
        <v>4104</v>
      </c>
      <c r="Q898" s="92">
        <v>3874.5</v>
      </c>
      <c r="R898" s="92">
        <v>28341.71</v>
      </c>
      <c r="S898" s="92">
        <v>106658.29</v>
      </c>
      <c r="T898" s="91" t="s">
        <v>5772</v>
      </c>
      <c r="U898" s="91" t="s">
        <v>5124</v>
      </c>
      <c r="V898" s="93"/>
      <c r="X898" s="93"/>
      <c r="Y898" s="93"/>
      <c r="Z898" s="93"/>
      <c r="AA898" s="93"/>
      <c r="AB898" s="92">
        <v>25</v>
      </c>
      <c r="AD898" s="93"/>
      <c r="AF898" s="93"/>
    </row>
    <row r="899" spans="1:32">
      <c r="A899" s="91" t="s">
        <v>2475</v>
      </c>
      <c r="B899" s="91" t="s">
        <v>2696</v>
      </c>
      <c r="C899" s="91" t="s">
        <v>2506</v>
      </c>
      <c r="D899" s="91" t="s">
        <v>3251</v>
      </c>
      <c r="E899" s="91" t="s">
        <v>3252</v>
      </c>
      <c r="F899" s="91" t="s">
        <v>3266</v>
      </c>
      <c r="G899" s="91" t="s">
        <v>2896</v>
      </c>
      <c r="H899" s="91" t="s">
        <v>2897</v>
      </c>
      <c r="I899" s="92">
        <v>848</v>
      </c>
      <c r="J899" s="91" t="s">
        <v>256</v>
      </c>
      <c r="K899" s="91" t="s">
        <v>302</v>
      </c>
      <c r="L899" s="91" t="s">
        <v>5125</v>
      </c>
      <c r="M899" s="91" t="s">
        <v>5771</v>
      </c>
      <c r="N899" s="92">
        <v>70000</v>
      </c>
      <c r="O899" s="92">
        <v>5368.48</v>
      </c>
      <c r="P899" s="92">
        <v>2128</v>
      </c>
      <c r="Q899" s="92">
        <v>2009</v>
      </c>
      <c r="R899" s="92">
        <v>9530.48</v>
      </c>
      <c r="S899" s="92">
        <v>60469.52</v>
      </c>
      <c r="T899" s="91" t="s">
        <v>5772</v>
      </c>
      <c r="U899" s="91" t="s">
        <v>5126</v>
      </c>
      <c r="V899" s="93"/>
      <c r="X899" s="93"/>
      <c r="Y899" s="93"/>
      <c r="Z899" s="93"/>
      <c r="AA899" s="93"/>
      <c r="AB899" s="92">
        <v>25</v>
      </c>
      <c r="AD899" s="93"/>
      <c r="AF899" s="93"/>
    </row>
    <row r="900" spans="1:32">
      <c r="A900" s="91" t="s">
        <v>2475</v>
      </c>
      <c r="B900" s="91" t="s">
        <v>2696</v>
      </c>
      <c r="C900" s="91" t="s">
        <v>2506</v>
      </c>
      <c r="D900" s="91" t="s">
        <v>3251</v>
      </c>
      <c r="E900" s="91" t="s">
        <v>3252</v>
      </c>
      <c r="F900" s="91" t="s">
        <v>3288</v>
      </c>
      <c r="G900" s="91" t="s">
        <v>2898</v>
      </c>
      <c r="H900" s="91" t="s">
        <v>2899</v>
      </c>
      <c r="I900" s="92">
        <v>123</v>
      </c>
      <c r="J900" s="91" t="s">
        <v>2621</v>
      </c>
      <c r="K900" s="91" t="s">
        <v>809</v>
      </c>
      <c r="L900" s="91" t="s">
        <v>5127</v>
      </c>
      <c r="M900" s="91" t="s">
        <v>5771</v>
      </c>
      <c r="N900" s="92">
        <v>36000</v>
      </c>
      <c r="O900" s="93"/>
      <c r="P900" s="92">
        <v>1094.4000000000001</v>
      </c>
      <c r="Q900" s="92">
        <v>1033.2</v>
      </c>
      <c r="R900" s="92">
        <v>2152.6</v>
      </c>
      <c r="S900" s="92">
        <v>33847.4</v>
      </c>
      <c r="T900" s="91" t="s">
        <v>5772</v>
      </c>
      <c r="U900" s="91" t="s">
        <v>5128</v>
      </c>
      <c r="V900" s="93"/>
      <c r="X900" s="93"/>
      <c r="Y900" s="93"/>
      <c r="Z900" s="93"/>
      <c r="AA900" s="93"/>
      <c r="AB900" s="92">
        <v>25</v>
      </c>
      <c r="AD900" s="93"/>
      <c r="AF900" s="93"/>
    </row>
    <row r="901" spans="1:32">
      <c r="A901" s="91" t="s">
        <v>2475</v>
      </c>
      <c r="B901" s="91" t="s">
        <v>2696</v>
      </c>
      <c r="C901" s="91" t="s">
        <v>2506</v>
      </c>
      <c r="D901" s="91" t="s">
        <v>3251</v>
      </c>
      <c r="E901" s="91" t="s">
        <v>3252</v>
      </c>
      <c r="F901" s="91" t="s">
        <v>3273</v>
      </c>
      <c r="G901" s="91" t="s">
        <v>2901</v>
      </c>
      <c r="H901" s="91" t="s">
        <v>2902</v>
      </c>
      <c r="I901" s="92">
        <v>423</v>
      </c>
      <c r="J901" s="91" t="s">
        <v>75</v>
      </c>
      <c r="K901" s="91" t="s">
        <v>765</v>
      </c>
      <c r="L901" s="91" t="s">
        <v>5129</v>
      </c>
      <c r="M901" s="91" t="s">
        <v>5771</v>
      </c>
      <c r="N901" s="92">
        <v>20000</v>
      </c>
      <c r="O901" s="93"/>
      <c r="P901" s="92">
        <v>608</v>
      </c>
      <c r="Q901" s="92">
        <v>574</v>
      </c>
      <c r="R901" s="92">
        <v>1207</v>
      </c>
      <c r="S901" s="92">
        <v>18793</v>
      </c>
      <c r="T901" s="91" t="s">
        <v>5772</v>
      </c>
      <c r="U901" s="91" t="s">
        <v>5130</v>
      </c>
      <c r="V901" s="93"/>
      <c r="X901" s="93"/>
      <c r="Y901" s="93"/>
      <c r="Z901" s="93"/>
      <c r="AA901" s="93"/>
      <c r="AB901" s="92">
        <v>25</v>
      </c>
      <c r="AD901" s="93"/>
      <c r="AF901" s="93"/>
    </row>
    <row r="902" spans="1:32">
      <c r="A902" s="91" t="s">
        <v>2475</v>
      </c>
      <c r="B902" s="91" t="s">
        <v>2696</v>
      </c>
      <c r="C902" s="91" t="s">
        <v>2506</v>
      </c>
      <c r="D902" s="91" t="s">
        <v>3251</v>
      </c>
      <c r="E902" s="91" t="s">
        <v>3252</v>
      </c>
      <c r="F902" s="91" t="s">
        <v>3266</v>
      </c>
      <c r="G902" s="91" t="s">
        <v>2903</v>
      </c>
      <c r="H902" s="91" t="s">
        <v>2904</v>
      </c>
      <c r="I902" s="92">
        <v>848</v>
      </c>
      <c r="J902" s="91" t="s">
        <v>256</v>
      </c>
      <c r="K902" s="91" t="s">
        <v>930</v>
      </c>
      <c r="L902" s="91" t="s">
        <v>5131</v>
      </c>
      <c r="M902" s="91" t="s">
        <v>5771</v>
      </c>
      <c r="N902" s="92">
        <v>50000</v>
      </c>
      <c r="O902" s="93"/>
      <c r="P902" s="92">
        <v>1520</v>
      </c>
      <c r="Q902" s="92">
        <v>1435</v>
      </c>
      <c r="R902" s="92">
        <v>2980</v>
      </c>
      <c r="S902" s="92">
        <v>47020</v>
      </c>
      <c r="T902" s="91" t="s">
        <v>5772</v>
      </c>
      <c r="U902" s="91" t="s">
        <v>5132</v>
      </c>
      <c r="V902" s="93"/>
      <c r="X902" s="93"/>
      <c r="Y902" s="93"/>
      <c r="Z902" s="93"/>
      <c r="AA902" s="93"/>
      <c r="AB902" s="92">
        <v>25</v>
      </c>
      <c r="AD902" s="93"/>
      <c r="AF902" s="93"/>
    </row>
    <row r="903" spans="1:32">
      <c r="A903" s="91" t="s">
        <v>2475</v>
      </c>
      <c r="B903" s="91" t="s">
        <v>2696</v>
      </c>
      <c r="C903" s="91" t="s">
        <v>2506</v>
      </c>
      <c r="D903" s="91" t="s">
        <v>3251</v>
      </c>
      <c r="E903" s="91" t="s">
        <v>3252</v>
      </c>
      <c r="F903" s="91" t="s">
        <v>3266</v>
      </c>
      <c r="G903" s="91" t="s">
        <v>2905</v>
      </c>
      <c r="H903" s="91" t="s">
        <v>2906</v>
      </c>
      <c r="I903" s="92">
        <v>628</v>
      </c>
      <c r="J903" s="91" t="s">
        <v>129</v>
      </c>
      <c r="K903" s="91" t="s">
        <v>765</v>
      </c>
      <c r="L903" s="91" t="s">
        <v>5133</v>
      </c>
      <c r="M903" s="91" t="s">
        <v>5771</v>
      </c>
      <c r="N903" s="92">
        <v>100000</v>
      </c>
      <c r="O903" s="92">
        <v>12105.37</v>
      </c>
      <c r="P903" s="92">
        <v>3040</v>
      </c>
      <c r="Q903" s="92">
        <v>2870</v>
      </c>
      <c r="R903" s="92">
        <v>18040.37</v>
      </c>
      <c r="S903" s="92">
        <v>81959.63</v>
      </c>
      <c r="T903" s="91" t="s">
        <v>5772</v>
      </c>
      <c r="U903" s="91" t="s">
        <v>5134</v>
      </c>
      <c r="V903" s="93"/>
      <c r="X903" s="93"/>
      <c r="Y903" s="93"/>
      <c r="Z903" s="93"/>
      <c r="AA903" s="93"/>
      <c r="AB903" s="92">
        <v>25</v>
      </c>
      <c r="AD903" s="93"/>
      <c r="AF903" s="93"/>
    </row>
    <row r="904" spans="1:32">
      <c r="A904" s="91" t="s">
        <v>2475</v>
      </c>
      <c r="B904" s="91" t="s">
        <v>2696</v>
      </c>
      <c r="C904" s="91" t="s">
        <v>2506</v>
      </c>
      <c r="D904" s="91" t="s">
        <v>3251</v>
      </c>
      <c r="E904" s="91" t="s">
        <v>3252</v>
      </c>
      <c r="F904" s="91" t="s">
        <v>3258</v>
      </c>
      <c r="G904" s="91" t="s">
        <v>1382</v>
      </c>
      <c r="H904" s="91" t="s">
        <v>2276</v>
      </c>
      <c r="I904" s="92">
        <v>879</v>
      </c>
      <c r="J904" s="91" t="s">
        <v>1383</v>
      </c>
      <c r="K904" s="91" t="s">
        <v>542</v>
      </c>
      <c r="L904" s="91" t="s">
        <v>5135</v>
      </c>
      <c r="M904" s="91" t="s">
        <v>5771</v>
      </c>
      <c r="N904" s="92">
        <v>30000</v>
      </c>
      <c r="O904" s="93"/>
      <c r="P904" s="92">
        <v>912</v>
      </c>
      <c r="Q904" s="92">
        <v>861</v>
      </c>
      <c r="R904" s="92">
        <v>1798</v>
      </c>
      <c r="S904" s="92">
        <v>28202</v>
      </c>
      <c r="T904" s="91" t="s">
        <v>5772</v>
      </c>
      <c r="U904" s="91" t="s">
        <v>5136</v>
      </c>
      <c r="V904" s="93"/>
      <c r="X904" s="93"/>
      <c r="Y904" s="93"/>
      <c r="Z904" s="93"/>
      <c r="AA904" s="93"/>
      <c r="AB904" s="92">
        <v>25</v>
      </c>
      <c r="AD904" s="93"/>
      <c r="AF904" s="93"/>
    </row>
    <row r="905" spans="1:32">
      <c r="A905" s="91" t="s">
        <v>2475</v>
      </c>
      <c r="B905" s="91" t="s">
        <v>2696</v>
      </c>
      <c r="C905" s="91" t="s">
        <v>2506</v>
      </c>
      <c r="D905" s="91" t="s">
        <v>3251</v>
      </c>
      <c r="E905" s="91" t="s">
        <v>3252</v>
      </c>
      <c r="F905" s="91" t="s">
        <v>3258</v>
      </c>
      <c r="G905" s="91" t="s">
        <v>2907</v>
      </c>
      <c r="H905" s="91" t="s">
        <v>2908</v>
      </c>
      <c r="I905" s="92">
        <v>99</v>
      </c>
      <c r="J905" s="91" t="s">
        <v>970</v>
      </c>
      <c r="K905" s="91" t="s">
        <v>542</v>
      </c>
      <c r="L905" s="91" t="s">
        <v>5137</v>
      </c>
      <c r="M905" s="91" t="s">
        <v>5771</v>
      </c>
      <c r="N905" s="92">
        <v>31500</v>
      </c>
      <c r="O905" s="93"/>
      <c r="P905" s="92">
        <v>957.6</v>
      </c>
      <c r="Q905" s="92">
        <v>904.05</v>
      </c>
      <c r="R905" s="92">
        <v>1886.65</v>
      </c>
      <c r="S905" s="92">
        <v>29613.35</v>
      </c>
      <c r="T905" s="91" t="s">
        <v>5772</v>
      </c>
      <c r="U905" s="91" t="s">
        <v>5138</v>
      </c>
      <c r="V905" s="93"/>
      <c r="X905" s="93"/>
      <c r="Y905" s="93"/>
      <c r="Z905" s="93"/>
      <c r="AA905" s="93"/>
      <c r="AB905" s="92">
        <v>25</v>
      </c>
      <c r="AD905" s="93"/>
      <c r="AF905" s="93"/>
    </row>
    <row r="906" spans="1:32">
      <c r="A906" s="91" t="s">
        <v>2475</v>
      </c>
      <c r="B906" s="91" t="s">
        <v>2696</v>
      </c>
      <c r="C906" s="91" t="s">
        <v>2506</v>
      </c>
      <c r="D906" s="91" t="s">
        <v>3251</v>
      </c>
      <c r="E906" s="91" t="s">
        <v>3252</v>
      </c>
      <c r="F906" s="91" t="s">
        <v>3266</v>
      </c>
      <c r="G906" s="91" t="s">
        <v>1600</v>
      </c>
      <c r="H906" s="91" t="s">
        <v>2277</v>
      </c>
      <c r="I906" s="92">
        <v>1137</v>
      </c>
      <c r="J906" s="91" t="s">
        <v>192</v>
      </c>
      <c r="K906" s="91" t="s">
        <v>542</v>
      </c>
      <c r="L906" s="91" t="s">
        <v>5139</v>
      </c>
      <c r="M906" s="91" t="s">
        <v>5771</v>
      </c>
      <c r="N906" s="92">
        <v>35000</v>
      </c>
      <c r="O906" s="93"/>
      <c r="P906" s="92">
        <v>1064</v>
      </c>
      <c r="Q906" s="92">
        <v>1004.5</v>
      </c>
      <c r="R906" s="92">
        <v>11893.5</v>
      </c>
      <c r="S906" s="92">
        <v>23106.5</v>
      </c>
      <c r="T906" s="91" t="s">
        <v>5772</v>
      </c>
      <c r="U906" s="91" t="s">
        <v>5140</v>
      </c>
      <c r="V906" s="93"/>
      <c r="X906" s="93"/>
      <c r="Y906" s="93"/>
      <c r="Z906" s="92">
        <v>9800</v>
      </c>
      <c r="AA906" s="93"/>
      <c r="AB906" s="92">
        <v>25</v>
      </c>
      <c r="AD906" s="93"/>
      <c r="AF906" s="93"/>
    </row>
    <row r="907" spans="1:32">
      <c r="A907" s="91" t="s">
        <v>2475</v>
      </c>
      <c r="B907" s="91" t="s">
        <v>2696</v>
      </c>
      <c r="C907" s="91" t="s">
        <v>2506</v>
      </c>
      <c r="D907" s="91" t="s">
        <v>3251</v>
      </c>
      <c r="E907" s="91" t="s">
        <v>3252</v>
      </c>
      <c r="F907" s="91" t="s">
        <v>3266</v>
      </c>
      <c r="G907" s="91" t="s">
        <v>2909</v>
      </c>
      <c r="H907" s="91" t="s">
        <v>2910</v>
      </c>
      <c r="I907" s="92">
        <v>1137</v>
      </c>
      <c r="J907" s="91" t="s">
        <v>192</v>
      </c>
      <c r="K907" s="91" t="s">
        <v>542</v>
      </c>
      <c r="L907" s="91" t="s">
        <v>5143</v>
      </c>
      <c r="M907" s="91" t="s">
        <v>5771</v>
      </c>
      <c r="N907" s="92">
        <v>30000</v>
      </c>
      <c r="O907" s="93"/>
      <c r="P907" s="92">
        <v>912</v>
      </c>
      <c r="Q907" s="92">
        <v>861</v>
      </c>
      <c r="R907" s="92">
        <v>1798</v>
      </c>
      <c r="S907" s="92">
        <v>28202</v>
      </c>
      <c r="T907" s="91" t="s">
        <v>5772</v>
      </c>
      <c r="U907" s="91" t="s">
        <v>5144</v>
      </c>
      <c r="V907" s="93"/>
      <c r="X907" s="93"/>
      <c r="Y907" s="93"/>
      <c r="Z907" s="93"/>
      <c r="AA907" s="93"/>
      <c r="AB907" s="92">
        <v>25</v>
      </c>
      <c r="AD907" s="93"/>
      <c r="AF907" s="93"/>
    </row>
    <row r="908" spans="1:32">
      <c r="A908" s="91" t="s">
        <v>2475</v>
      </c>
      <c r="B908" s="91" t="s">
        <v>2696</v>
      </c>
      <c r="C908" s="91" t="s">
        <v>2506</v>
      </c>
      <c r="D908" s="91" t="s">
        <v>3251</v>
      </c>
      <c r="E908" s="91" t="s">
        <v>3252</v>
      </c>
      <c r="F908" s="91" t="s">
        <v>3266</v>
      </c>
      <c r="G908" s="91" t="s">
        <v>2911</v>
      </c>
      <c r="H908" s="91" t="s">
        <v>2912</v>
      </c>
      <c r="I908" s="92">
        <v>143</v>
      </c>
      <c r="J908" s="91" t="s">
        <v>1568</v>
      </c>
      <c r="K908" s="91" t="s">
        <v>920</v>
      </c>
      <c r="L908" s="91" t="s">
        <v>5145</v>
      </c>
      <c r="M908" s="91" t="s">
        <v>5771</v>
      </c>
      <c r="N908" s="92">
        <v>36000</v>
      </c>
      <c r="O908" s="93"/>
      <c r="P908" s="92">
        <v>1094.4000000000001</v>
      </c>
      <c r="Q908" s="92">
        <v>1033.2</v>
      </c>
      <c r="R908" s="92">
        <v>2152.6</v>
      </c>
      <c r="S908" s="92">
        <v>33847.4</v>
      </c>
      <c r="T908" s="91" t="s">
        <v>5772</v>
      </c>
      <c r="U908" s="91" t="s">
        <v>5146</v>
      </c>
      <c r="V908" s="93"/>
      <c r="X908" s="93"/>
      <c r="Y908" s="93"/>
      <c r="Z908" s="93"/>
      <c r="AA908" s="93"/>
      <c r="AB908" s="92">
        <v>25</v>
      </c>
      <c r="AD908" s="93"/>
      <c r="AF908" s="93"/>
    </row>
    <row r="909" spans="1:32">
      <c r="A909" s="91" t="s">
        <v>2475</v>
      </c>
      <c r="B909" s="91" t="s">
        <v>2696</v>
      </c>
      <c r="C909" s="91" t="s">
        <v>2506</v>
      </c>
      <c r="D909" s="91" t="s">
        <v>3251</v>
      </c>
      <c r="E909" s="91" t="s">
        <v>3252</v>
      </c>
      <c r="F909" s="91" t="s">
        <v>3266</v>
      </c>
      <c r="G909" s="91" t="s">
        <v>2913</v>
      </c>
      <c r="H909" s="91" t="s">
        <v>2914</v>
      </c>
      <c r="I909" s="92">
        <v>423</v>
      </c>
      <c r="J909" s="91" t="s">
        <v>75</v>
      </c>
      <c r="K909" s="91" t="s">
        <v>765</v>
      </c>
      <c r="L909" s="91" t="s">
        <v>5147</v>
      </c>
      <c r="M909" s="91" t="s">
        <v>5771</v>
      </c>
      <c r="N909" s="92">
        <v>22000</v>
      </c>
      <c r="O909" s="93"/>
      <c r="P909" s="92">
        <v>668.8</v>
      </c>
      <c r="Q909" s="92">
        <v>631.4</v>
      </c>
      <c r="R909" s="92">
        <v>1325.2</v>
      </c>
      <c r="S909" s="92">
        <v>20674.8</v>
      </c>
      <c r="T909" s="91" t="s">
        <v>5772</v>
      </c>
      <c r="U909" s="91" t="s">
        <v>5148</v>
      </c>
      <c r="V909" s="93"/>
      <c r="X909" s="93"/>
      <c r="Y909" s="93"/>
      <c r="Z909" s="93"/>
      <c r="AA909" s="93"/>
      <c r="AB909" s="92">
        <v>25</v>
      </c>
      <c r="AD909" s="93"/>
      <c r="AF909" s="93"/>
    </row>
    <row r="910" spans="1:32">
      <c r="A910" s="91" t="s">
        <v>2475</v>
      </c>
      <c r="B910" s="91" t="s">
        <v>2696</v>
      </c>
      <c r="C910" s="91" t="s">
        <v>2506</v>
      </c>
      <c r="D910" s="91" t="s">
        <v>3251</v>
      </c>
      <c r="E910" s="91" t="s">
        <v>3252</v>
      </c>
      <c r="F910" s="91" t="s">
        <v>3258</v>
      </c>
      <c r="G910" s="91" t="s">
        <v>1343</v>
      </c>
      <c r="H910" s="91" t="s">
        <v>2279</v>
      </c>
      <c r="I910" s="92">
        <v>1137</v>
      </c>
      <c r="J910" s="91" t="s">
        <v>192</v>
      </c>
      <c r="K910" s="91" t="s">
        <v>542</v>
      </c>
      <c r="L910" s="91" t="s">
        <v>5149</v>
      </c>
      <c r="M910" s="91" t="s">
        <v>5771</v>
      </c>
      <c r="N910" s="92">
        <v>20000</v>
      </c>
      <c r="O910" s="93"/>
      <c r="P910" s="92">
        <v>608</v>
      </c>
      <c r="Q910" s="92">
        <v>574</v>
      </c>
      <c r="R910" s="92">
        <v>1207</v>
      </c>
      <c r="S910" s="92">
        <v>18793</v>
      </c>
      <c r="T910" s="91" t="s">
        <v>5772</v>
      </c>
      <c r="U910" s="91" t="s">
        <v>5150</v>
      </c>
      <c r="V910" s="93"/>
      <c r="X910" s="93"/>
      <c r="Y910" s="93"/>
      <c r="Z910" s="93"/>
      <c r="AA910" s="93"/>
      <c r="AB910" s="92">
        <v>25</v>
      </c>
      <c r="AD910" s="93"/>
      <c r="AF910" s="93"/>
    </row>
    <row r="911" spans="1:32">
      <c r="A911" s="91" t="s">
        <v>2475</v>
      </c>
      <c r="B911" s="91" t="s">
        <v>2696</v>
      </c>
      <c r="C911" s="91" t="s">
        <v>2506</v>
      </c>
      <c r="D911" s="91" t="s">
        <v>3251</v>
      </c>
      <c r="E911" s="91" t="s">
        <v>3252</v>
      </c>
      <c r="F911" s="91" t="s">
        <v>3288</v>
      </c>
      <c r="G911" s="91" t="s">
        <v>2915</v>
      </c>
      <c r="H911" s="91" t="s">
        <v>2916</v>
      </c>
      <c r="I911" s="92">
        <v>4812</v>
      </c>
      <c r="J911" s="91" t="s">
        <v>1587</v>
      </c>
      <c r="K911" s="91" t="s">
        <v>282</v>
      </c>
      <c r="L911" s="91" t="s">
        <v>5151</v>
      </c>
      <c r="M911" s="91" t="s">
        <v>5771</v>
      </c>
      <c r="N911" s="92">
        <v>70000</v>
      </c>
      <c r="O911" s="92">
        <v>0.03</v>
      </c>
      <c r="P911" s="92">
        <v>2128</v>
      </c>
      <c r="Q911" s="92">
        <v>2009</v>
      </c>
      <c r="R911" s="92">
        <v>4162.03</v>
      </c>
      <c r="S911" s="92">
        <v>65837.97</v>
      </c>
      <c r="T911" s="91" t="s">
        <v>5772</v>
      </c>
      <c r="U911" s="91" t="s">
        <v>5152</v>
      </c>
      <c r="V911" s="93"/>
      <c r="X911" s="93"/>
      <c r="Y911" s="93"/>
      <c r="Z911" s="93"/>
      <c r="AA911" s="93"/>
      <c r="AB911" s="92">
        <v>25</v>
      </c>
      <c r="AD911" s="93"/>
      <c r="AF911" s="93"/>
    </row>
    <row r="912" spans="1:32">
      <c r="A912" s="91" t="s">
        <v>2475</v>
      </c>
      <c r="B912" s="91" t="s">
        <v>2696</v>
      </c>
      <c r="C912" s="91" t="s">
        <v>2506</v>
      </c>
      <c r="D912" s="91" t="s">
        <v>3251</v>
      </c>
      <c r="E912" s="91" t="s">
        <v>3252</v>
      </c>
      <c r="F912" s="91" t="s">
        <v>3266</v>
      </c>
      <c r="G912" s="91" t="s">
        <v>2917</v>
      </c>
      <c r="H912" s="91" t="s">
        <v>2918</v>
      </c>
      <c r="I912" s="92">
        <v>423</v>
      </c>
      <c r="J912" s="91" t="s">
        <v>75</v>
      </c>
      <c r="K912" s="91" t="s">
        <v>765</v>
      </c>
      <c r="L912" s="91" t="s">
        <v>5153</v>
      </c>
      <c r="M912" s="91" t="s">
        <v>5771</v>
      </c>
      <c r="N912" s="92">
        <v>15000</v>
      </c>
      <c r="O912" s="93"/>
      <c r="P912" s="92">
        <v>456</v>
      </c>
      <c r="Q912" s="92">
        <v>430.5</v>
      </c>
      <c r="R912" s="92">
        <v>911.5</v>
      </c>
      <c r="S912" s="92">
        <v>14088.5</v>
      </c>
      <c r="T912" s="91" t="s">
        <v>5772</v>
      </c>
      <c r="U912" s="91" t="s">
        <v>5154</v>
      </c>
      <c r="V912" s="93"/>
      <c r="X912" s="93"/>
      <c r="Y912" s="93"/>
      <c r="Z912" s="93"/>
      <c r="AA912" s="93"/>
      <c r="AB912" s="92">
        <v>25</v>
      </c>
      <c r="AD912" s="93"/>
      <c r="AF912" s="93"/>
    </row>
    <row r="913" spans="1:32">
      <c r="A913" s="91" t="s">
        <v>2475</v>
      </c>
      <c r="B913" s="91" t="s">
        <v>2696</v>
      </c>
      <c r="C913" s="91" t="s">
        <v>2506</v>
      </c>
      <c r="D913" s="91" t="s">
        <v>3251</v>
      </c>
      <c r="E913" s="91" t="s">
        <v>3252</v>
      </c>
      <c r="F913" s="91" t="s">
        <v>3261</v>
      </c>
      <c r="G913" s="91" t="s">
        <v>5856</v>
      </c>
      <c r="H913" s="91" t="s">
        <v>5857</v>
      </c>
      <c r="I913" s="92">
        <v>423</v>
      </c>
      <c r="J913" s="91" t="s">
        <v>75</v>
      </c>
      <c r="K913" s="91" t="s">
        <v>765</v>
      </c>
      <c r="L913" s="91" t="s">
        <v>5858</v>
      </c>
      <c r="M913" s="91" t="s">
        <v>5771</v>
      </c>
      <c r="N913" s="92">
        <v>25000</v>
      </c>
      <c r="O913" s="93"/>
      <c r="P913" s="92">
        <v>760</v>
      </c>
      <c r="Q913" s="92">
        <v>717.5</v>
      </c>
      <c r="R913" s="92">
        <v>1502.5</v>
      </c>
      <c r="S913" s="92">
        <v>23497.5</v>
      </c>
      <c r="T913" s="91" t="s">
        <v>5772</v>
      </c>
      <c r="U913" s="91" t="s">
        <v>5859</v>
      </c>
      <c r="V913" s="93"/>
      <c r="X913" s="93"/>
      <c r="Y913" s="93"/>
      <c r="Z913" s="93"/>
      <c r="AA913" s="93"/>
      <c r="AB913" s="92">
        <v>25</v>
      </c>
      <c r="AD913" s="93"/>
      <c r="AF913" s="93"/>
    </row>
    <row r="914" spans="1:32">
      <c r="A914" s="91" t="s">
        <v>2475</v>
      </c>
      <c r="B914" s="91" t="s">
        <v>2696</v>
      </c>
      <c r="C914" s="91" t="s">
        <v>2506</v>
      </c>
      <c r="D914" s="91" t="s">
        <v>3251</v>
      </c>
      <c r="E914" s="91" t="s">
        <v>3252</v>
      </c>
      <c r="F914" s="91" t="s">
        <v>3288</v>
      </c>
      <c r="G914" s="91" t="s">
        <v>2280</v>
      </c>
      <c r="H914" s="91" t="s">
        <v>2281</v>
      </c>
      <c r="I914" s="92">
        <v>72</v>
      </c>
      <c r="J914" s="91" t="s">
        <v>59</v>
      </c>
      <c r="K914" s="91" t="s">
        <v>461</v>
      </c>
      <c r="L914" s="91" t="s">
        <v>5155</v>
      </c>
      <c r="M914" s="91" t="s">
        <v>5771</v>
      </c>
      <c r="N914" s="92">
        <v>160000</v>
      </c>
      <c r="O914" s="92">
        <v>26218.87</v>
      </c>
      <c r="P914" s="92">
        <v>4864</v>
      </c>
      <c r="Q914" s="92">
        <v>4592</v>
      </c>
      <c r="R914" s="92">
        <v>35699.870000000003</v>
      </c>
      <c r="S914" s="92">
        <v>124300.13</v>
      </c>
      <c r="T914" s="91" t="s">
        <v>5772</v>
      </c>
      <c r="U914" s="91" t="s">
        <v>5156</v>
      </c>
      <c r="V914" s="93"/>
      <c r="X914" s="93"/>
      <c r="Y914" s="93"/>
      <c r="Z914" s="93"/>
      <c r="AA914" s="93"/>
      <c r="AB914" s="92">
        <v>25</v>
      </c>
      <c r="AD914" s="93"/>
      <c r="AF914" s="93"/>
    </row>
    <row r="915" spans="1:32">
      <c r="A915" s="91" t="s">
        <v>2475</v>
      </c>
      <c r="B915" s="91" t="s">
        <v>2696</v>
      </c>
      <c r="C915" s="91" t="s">
        <v>2506</v>
      </c>
      <c r="D915" s="91" t="s">
        <v>3251</v>
      </c>
      <c r="E915" s="91" t="s">
        <v>3252</v>
      </c>
      <c r="F915" s="91" t="s">
        <v>3266</v>
      </c>
      <c r="G915" s="91" t="s">
        <v>5157</v>
      </c>
      <c r="H915" s="91" t="s">
        <v>3145</v>
      </c>
      <c r="I915" s="92">
        <v>72</v>
      </c>
      <c r="J915" s="91" t="s">
        <v>59</v>
      </c>
      <c r="K915" s="91" t="s">
        <v>591</v>
      </c>
      <c r="L915" s="91" t="s">
        <v>5158</v>
      </c>
      <c r="M915" s="91" t="s">
        <v>5771</v>
      </c>
      <c r="N915" s="92">
        <v>180000</v>
      </c>
      <c r="O915" s="92">
        <v>30923.37</v>
      </c>
      <c r="P915" s="92">
        <v>5472</v>
      </c>
      <c r="Q915" s="92">
        <v>5166</v>
      </c>
      <c r="R915" s="92">
        <v>41586.370000000003</v>
      </c>
      <c r="S915" s="92">
        <v>138413.63</v>
      </c>
      <c r="T915" s="91" t="s">
        <v>5772</v>
      </c>
      <c r="U915" s="91" t="s">
        <v>5159</v>
      </c>
      <c r="V915" s="93"/>
      <c r="X915" s="93"/>
      <c r="Y915" s="93"/>
      <c r="Z915" s="93"/>
      <c r="AA915" s="93"/>
      <c r="AB915" s="92">
        <v>25</v>
      </c>
      <c r="AD915" s="93"/>
      <c r="AF915" s="93"/>
    </row>
    <row r="916" spans="1:32">
      <c r="A916" s="91" t="s">
        <v>2475</v>
      </c>
      <c r="B916" s="91" t="s">
        <v>2696</v>
      </c>
      <c r="C916" s="91" t="s">
        <v>2506</v>
      </c>
      <c r="D916" s="91" t="s">
        <v>3251</v>
      </c>
      <c r="E916" s="91" t="s">
        <v>3252</v>
      </c>
      <c r="F916" s="91" t="s">
        <v>3266</v>
      </c>
      <c r="G916" s="91" t="s">
        <v>2626</v>
      </c>
      <c r="H916" s="91" t="s">
        <v>2655</v>
      </c>
      <c r="I916" s="92">
        <v>426</v>
      </c>
      <c r="J916" s="91" t="s">
        <v>110</v>
      </c>
      <c r="K916" s="91" t="s">
        <v>106</v>
      </c>
      <c r="L916" s="91" t="s">
        <v>5160</v>
      </c>
      <c r="M916" s="91" t="s">
        <v>5771</v>
      </c>
      <c r="N916" s="92">
        <v>30000</v>
      </c>
      <c r="O916" s="93"/>
      <c r="P916" s="92">
        <v>912</v>
      </c>
      <c r="Q916" s="92">
        <v>861</v>
      </c>
      <c r="R916" s="92">
        <v>1798</v>
      </c>
      <c r="S916" s="92">
        <v>28202</v>
      </c>
      <c r="T916" s="91" t="s">
        <v>5772</v>
      </c>
      <c r="U916" s="91" t="s">
        <v>5161</v>
      </c>
      <c r="V916" s="93"/>
      <c r="X916" s="93"/>
      <c r="Y916" s="93"/>
      <c r="Z916" s="93"/>
      <c r="AA916" s="93"/>
      <c r="AB916" s="92">
        <v>25</v>
      </c>
      <c r="AD916" s="93"/>
      <c r="AF916" s="93"/>
    </row>
    <row r="917" spans="1:32">
      <c r="A917" s="91" t="s">
        <v>2475</v>
      </c>
      <c r="B917" s="91" t="s">
        <v>2696</v>
      </c>
      <c r="C917" s="91" t="s">
        <v>2506</v>
      </c>
      <c r="D917" s="91" t="s">
        <v>3251</v>
      </c>
      <c r="E917" s="91" t="s">
        <v>3252</v>
      </c>
      <c r="F917" s="91" t="s">
        <v>3288</v>
      </c>
      <c r="G917" s="91" t="s">
        <v>3101</v>
      </c>
      <c r="H917" s="91" t="s">
        <v>3081</v>
      </c>
      <c r="I917" s="92">
        <v>9977</v>
      </c>
      <c r="J917" s="91" t="s">
        <v>2623</v>
      </c>
      <c r="K917" s="91" t="s">
        <v>309</v>
      </c>
      <c r="L917" s="91" t="s">
        <v>5162</v>
      </c>
      <c r="M917" s="91" t="s">
        <v>5771</v>
      </c>
      <c r="N917" s="92">
        <v>70000</v>
      </c>
      <c r="O917" s="92">
        <v>5368.48</v>
      </c>
      <c r="P917" s="92">
        <v>2128</v>
      </c>
      <c r="Q917" s="92">
        <v>2009</v>
      </c>
      <c r="R917" s="92">
        <v>9530.48</v>
      </c>
      <c r="S917" s="92">
        <v>60469.52</v>
      </c>
      <c r="T917" s="91" t="s">
        <v>5772</v>
      </c>
      <c r="U917" s="91" t="s">
        <v>5163</v>
      </c>
      <c r="V917" s="93"/>
      <c r="X917" s="93"/>
      <c r="Y917" s="93"/>
      <c r="Z917" s="93"/>
      <c r="AA917" s="93"/>
      <c r="AB917" s="92">
        <v>25</v>
      </c>
      <c r="AD917" s="93"/>
      <c r="AF917" s="93"/>
    </row>
    <row r="918" spans="1:32">
      <c r="A918" s="91" t="s">
        <v>2475</v>
      </c>
      <c r="B918" s="91" t="s">
        <v>2696</v>
      </c>
      <c r="C918" s="91" t="s">
        <v>2506</v>
      </c>
      <c r="D918" s="91" t="s">
        <v>3251</v>
      </c>
      <c r="E918" s="91" t="s">
        <v>3252</v>
      </c>
      <c r="F918" s="91" t="s">
        <v>3266</v>
      </c>
      <c r="G918" s="91" t="s">
        <v>2920</v>
      </c>
      <c r="H918" s="91" t="s">
        <v>2921</v>
      </c>
      <c r="I918" s="92">
        <v>423</v>
      </c>
      <c r="J918" s="91" t="s">
        <v>75</v>
      </c>
      <c r="K918" s="91" t="s">
        <v>73</v>
      </c>
      <c r="L918" s="91" t="s">
        <v>5164</v>
      </c>
      <c r="M918" s="91" t="s">
        <v>5771</v>
      </c>
      <c r="N918" s="92">
        <v>36000</v>
      </c>
      <c r="O918" s="93"/>
      <c r="P918" s="92">
        <v>1094.4000000000001</v>
      </c>
      <c r="Q918" s="92">
        <v>1033.2</v>
      </c>
      <c r="R918" s="92">
        <v>13198.6</v>
      </c>
      <c r="S918" s="92">
        <v>22801.4</v>
      </c>
      <c r="T918" s="91" t="s">
        <v>5772</v>
      </c>
      <c r="U918" s="91" t="s">
        <v>5165</v>
      </c>
      <c r="V918" s="93"/>
      <c r="X918" s="93"/>
      <c r="Y918" s="92">
        <v>11046</v>
      </c>
      <c r="Z918" s="93"/>
      <c r="AA918" s="93"/>
      <c r="AB918" s="92">
        <v>25</v>
      </c>
      <c r="AD918" s="93"/>
      <c r="AF918" s="93"/>
    </row>
    <row r="919" spans="1:32">
      <c r="A919" s="91" t="s">
        <v>2475</v>
      </c>
      <c r="B919" s="91" t="s">
        <v>2696</v>
      </c>
      <c r="C919" s="91" t="s">
        <v>2506</v>
      </c>
      <c r="D919" s="91" t="s">
        <v>3251</v>
      </c>
      <c r="E919" s="91" t="s">
        <v>3252</v>
      </c>
      <c r="F919" s="91" t="s">
        <v>3266</v>
      </c>
      <c r="G919" s="91" t="s">
        <v>3200</v>
      </c>
      <c r="H919" s="91" t="s">
        <v>3201</v>
      </c>
      <c r="I919" s="92">
        <v>628</v>
      </c>
      <c r="J919" s="91" t="s">
        <v>129</v>
      </c>
      <c r="K919" s="91" t="s">
        <v>265</v>
      </c>
      <c r="L919" s="91" t="s">
        <v>5166</v>
      </c>
      <c r="M919" s="91" t="s">
        <v>5771</v>
      </c>
      <c r="N919" s="92">
        <v>135000</v>
      </c>
      <c r="O919" s="92">
        <v>20338.240000000002</v>
      </c>
      <c r="P919" s="92">
        <v>4104</v>
      </c>
      <c r="Q919" s="92">
        <v>3874.5</v>
      </c>
      <c r="R919" s="92">
        <v>28341.74</v>
      </c>
      <c r="S919" s="92">
        <v>106658.26</v>
      </c>
      <c r="T919" s="91" t="s">
        <v>5772</v>
      </c>
      <c r="U919" s="91" t="s">
        <v>5167</v>
      </c>
      <c r="V919" s="93"/>
      <c r="X919" s="93"/>
      <c r="Y919" s="93"/>
      <c r="Z919" s="93"/>
      <c r="AA919" s="93"/>
      <c r="AB919" s="92">
        <v>25</v>
      </c>
      <c r="AD919" s="93"/>
      <c r="AF919" s="93"/>
    </row>
    <row r="920" spans="1:32">
      <c r="A920" s="91" t="s">
        <v>2475</v>
      </c>
      <c r="B920" s="91" t="s">
        <v>2696</v>
      </c>
      <c r="C920" s="91" t="s">
        <v>2506</v>
      </c>
      <c r="D920" s="91" t="s">
        <v>3251</v>
      </c>
      <c r="E920" s="91" t="s">
        <v>3252</v>
      </c>
      <c r="F920" s="91" t="s">
        <v>3266</v>
      </c>
      <c r="G920" s="91" t="s">
        <v>1698</v>
      </c>
      <c r="H920" s="91" t="s">
        <v>2282</v>
      </c>
      <c r="I920" s="92">
        <v>8994</v>
      </c>
      <c r="J920" s="91" t="s">
        <v>4875</v>
      </c>
      <c r="K920" s="91" t="s">
        <v>204</v>
      </c>
      <c r="L920" s="91" t="s">
        <v>5168</v>
      </c>
      <c r="M920" s="91" t="s">
        <v>5771</v>
      </c>
      <c r="N920" s="92">
        <v>45000</v>
      </c>
      <c r="O920" s="92">
        <v>1148.33</v>
      </c>
      <c r="P920" s="92">
        <v>1368</v>
      </c>
      <c r="Q920" s="92">
        <v>1291.5</v>
      </c>
      <c r="R920" s="92">
        <v>9322.83</v>
      </c>
      <c r="S920" s="92">
        <v>35677.17</v>
      </c>
      <c r="T920" s="91" t="s">
        <v>5772</v>
      </c>
      <c r="U920" s="91" t="s">
        <v>5169</v>
      </c>
      <c r="V920" s="93"/>
      <c r="X920" s="93"/>
      <c r="Y920" s="92">
        <v>5490</v>
      </c>
      <c r="Z920" s="93"/>
      <c r="AA920" s="93"/>
      <c r="AB920" s="92">
        <v>25</v>
      </c>
      <c r="AD920" s="93"/>
      <c r="AF920" s="93"/>
    </row>
    <row r="921" spans="1:32">
      <c r="A921" s="91" t="s">
        <v>2475</v>
      </c>
      <c r="B921" s="91" t="s">
        <v>2696</v>
      </c>
      <c r="C921" s="91" t="s">
        <v>2506</v>
      </c>
      <c r="D921" s="91" t="s">
        <v>3251</v>
      </c>
      <c r="E921" s="91" t="s">
        <v>3252</v>
      </c>
      <c r="F921" s="91" t="s">
        <v>3266</v>
      </c>
      <c r="G921" s="91" t="s">
        <v>2922</v>
      </c>
      <c r="H921" s="91" t="s">
        <v>2923</v>
      </c>
      <c r="I921" s="92">
        <v>423</v>
      </c>
      <c r="J921" s="91" t="s">
        <v>75</v>
      </c>
      <c r="K921" s="91" t="s">
        <v>73</v>
      </c>
      <c r="L921" s="91" t="s">
        <v>5173</v>
      </c>
      <c r="M921" s="91" t="s">
        <v>5771</v>
      </c>
      <c r="N921" s="92">
        <v>20000</v>
      </c>
      <c r="O921" s="93"/>
      <c r="P921" s="92">
        <v>608</v>
      </c>
      <c r="Q921" s="92">
        <v>574</v>
      </c>
      <c r="R921" s="92">
        <v>1207</v>
      </c>
      <c r="S921" s="92">
        <v>18793</v>
      </c>
      <c r="T921" s="91" t="s">
        <v>5772</v>
      </c>
      <c r="U921" s="91" t="s">
        <v>5174</v>
      </c>
      <c r="V921" s="93"/>
      <c r="X921" s="93"/>
      <c r="Y921" s="93"/>
      <c r="Z921" s="93"/>
      <c r="AA921" s="93"/>
      <c r="AB921" s="92">
        <v>25</v>
      </c>
      <c r="AD921" s="93"/>
      <c r="AF921" s="93"/>
    </row>
    <row r="922" spans="1:32">
      <c r="A922" s="91" t="s">
        <v>2475</v>
      </c>
      <c r="B922" s="91" t="s">
        <v>2696</v>
      </c>
      <c r="C922" s="91" t="s">
        <v>2506</v>
      </c>
      <c r="D922" s="91" t="s">
        <v>3251</v>
      </c>
      <c r="E922" s="91" t="s">
        <v>3252</v>
      </c>
      <c r="F922" s="91" t="s">
        <v>3288</v>
      </c>
      <c r="G922" s="91" t="s">
        <v>1626</v>
      </c>
      <c r="H922" s="91" t="s">
        <v>2284</v>
      </c>
      <c r="I922" s="92">
        <v>59</v>
      </c>
      <c r="J922" s="91" t="s">
        <v>1368</v>
      </c>
      <c r="K922" s="91" t="s">
        <v>312</v>
      </c>
      <c r="L922" s="91" t="s">
        <v>5175</v>
      </c>
      <c r="M922" s="91" t="s">
        <v>5771</v>
      </c>
      <c r="N922" s="92">
        <v>70000</v>
      </c>
      <c r="O922" s="92">
        <v>5368.48</v>
      </c>
      <c r="P922" s="92">
        <v>2128</v>
      </c>
      <c r="Q922" s="92">
        <v>2009</v>
      </c>
      <c r="R922" s="92">
        <v>9930.48</v>
      </c>
      <c r="S922" s="92">
        <v>60069.52</v>
      </c>
      <c r="T922" s="91" t="s">
        <v>5772</v>
      </c>
      <c r="U922" s="91" t="s">
        <v>5176</v>
      </c>
      <c r="V922" s="93"/>
      <c r="X922" s="92">
        <v>400</v>
      </c>
      <c r="Y922" s="93"/>
      <c r="Z922" s="93"/>
      <c r="AA922" s="93"/>
      <c r="AB922" s="92">
        <v>25</v>
      </c>
      <c r="AD922" s="93"/>
      <c r="AF922" s="93"/>
    </row>
    <row r="923" spans="1:32">
      <c r="A923" s="91" t="s">
        <v>2475</v>
      </c>
      <c r="B923" s="91" t="s">
        <v>2696</v>
      </c>
      <c r="C923" s="91" t="s">
        <v>2506</v>
      </c>
      <c r="D923" s="91" t="s">
        <v>3251</v>
      </c>
      <c r="E923" s="91" t="s">
        <v>3252</v>
      </c>
      <c r="F923" s="91" t="s">
        <v>3266</v>
      </c>
      <c r="G923" s="91" t="s">
        <v>2924</v>
      </c>
      <c r="H923" s="91" t="s">
        <v>2925</v>
      </c>
      <c r="I923" s="92">
        <v>3314</v>
      </c>
      <c r="J923" s="91" t="s">
        <v>2919</v>
      </c>
      <c r="K923" s="91" t="s">
        <v>142</v>
      </c>
      <c r="L923" s="91" t="s">
        <v>5177</v>
      </c>
      <c r="M923" s="91" t="s">
        <v>5771</v>
      </c>
      <c r="N923" s="92">
        <v>36000</v>
      </c>
      <c r="O923" s="93"/>
      <c r="P923" s="92">
        <v>1094.4000000000001</v>
      </c>
      <c r="Q923" s="92">
        <v>1033.2</v>
      </c>
      <c r="R923" s="92">
        <v>3278.6</v>
      </c>
      <c r="S923" s="92">
        <v>32721.4</v>
      </c>
      <c r="T923" s="91" t="s">
        <v>5772</v>
      </c>
      <c r="U923" s="91" t="s">
        <v>5178</v>
      </c>
      <c r="V923" s="93"/>
      <c r="X923" s="93"/>
      <c r="Y923" s="92">
        <v>1126</v>
      </c>
      <c r="Z923" s="93"/>
      <c r="AA923" s="93"/>
      <c r="AB923" s="92">
        <v>25</v>
      </c>
      <c r="AD923" s="93"/>
      <c r="AF923" s="93"/>
    </row>
    <row r="924" spans="1:32">
      <c r="A924" s="91" t="s">
        <v>2475</v>
      </c>
      <c r="B924" s="91" t="s">
        <v>2696</v>
      </c>
      <c r="C924" s="91" t="s">
        <v>2506</v>
      </c>
      <c r="D924" s="91" t="s">
        <v>3251</v>
      </c>
      <c r="E924" s="91" t="s">
        <v>3252</v>
      </c>
      <c r="F924" s="91" t="s">
        <v>3288</v>
      </c>
      <c r="G924" s="91" t="s">
        <v>974</v>
      </c>
      <c r="H924" s="91" t="s">
        <v>2285</v>
      </c>
      <c r="I924" s="92">
        <v>72</v>
      </c>
      <c r="J924" s="91" t="s">
        <v>59</v>
      </c>
      <c r="K924" s="91" t="s">
        <v>295</v>
      </c>
      <c r="L924" s="91" t="s">
        <v>5179</v>
      </c>
      <c r="M924" s="91" t="s">
        <v>5771</v>
      </c>
      <c r="N924" s="92">
        <v>115000</v>
      </c>
      <c r="O924" s="92">
        <v>15633.74</v>
      </c>
      <c r="P924" s="92">
        <v>3496</v>
      </c>
      <c r="Q924" s="92">
        <v>3300.5</v>
      </c>
      <c r="R924" s="92">
        <v>22455.24</v>
      </c>
      <c r="S924" s="92">
        <v>92544.76</v>
      </c>
      <c r="T924" s="91" t="s">
        <v>5772</v>
      </c>
      <c r="U924" s="91" t="s">
        <v>5180</v>
      </c>
      <c r="V924" s="93"/>
      <c r="X924" s="93"/>
      <c r="Y924" s="93"/>
      <c r="Z924" s="93"/>
      <c r="AA924" s="93"/>
      <c r="AB924" s="92">
        <v>25</v>
      </c>
      <c r="AD924" s="93"/>
      <c r="AF924" s="93"/>
    </row>
    <row r="925" spans="1:32">
      <c r="A925" s="91" t="s">
        <v>2475</v>
      </c>
      <c r="B925" s="91" t="s">
        <v>2696</v>
      </c>
      <c r="C925" s="91" t="s">
        <v>2506</v>
      </c>
      <c r="D925" s="91" t="s">
        <v>3251</v>
      </c>
      <c r="E925" s="91" t="s">
        <v>3252</v>
      </c>
      <c r="F925" s="91" t="s">
        <v>3266</v>
      </c>
      <c r="G925" s="91" t="s">
        <v>2926</v>
      </c>
      <c r="H925" s="91" t="s">
        <v>2927</v>
      </c>
      <c r="I925" s="92">
        <v>1137</v>
      </c>
      <c r="J925" s="91" t="s">
        <v>192</v>
      </c>
      <c r="K925" s="91" t="s">
        <v>221</v>
      </c>
      <c r="L925" s="91" t="s">
        <v>5181</v>
      </c>
      <c r="M925" s="91" t="s">
        <v>5771</v>
      </c>
      <c r="N925" s="92">
        <v>16500</v>
      </c>
      <c r="O925" s="93"/>
      <c r="P925" s="92">
        <v>501.6</v>
      </c>
      <c r="Q925" s="92">
        <v>473.55</v>
      </c>
      <c r="R925" s="92">
        <v>1000.15</v>
      </c>
      <c r="S925" s="92">
        <v>15499.85</v>
      </c>
      <c r="T925" s="91" t="s">
        <v>5772</v>
      </c>
      <c r="U925" s="91" t="s">
        <v>5182</v>
      </c>
      <c r="V925" s="93"/>
      <c r="X925" s="93"/>
      <c r="Y925" s="93"/>
      <c r="Z925" s="93"/>
      <c r="AA925" s="93"/>
      <c r="AB925" s="92">
        <v>25</v>
      </c>
      <c r="AD925" s="93"/>
      <c r="AF925" s="93"/>
    </row>
    <row r="926" spans="1:32">
      <c r="A926" s="91" t="s">
        <v>2475</v>
      </c>
      <c r="B926" s="91" t="s">
        <v>2696</v>
      </c>
      <c r="C926" s="91" t="s">
        <v>2506</v>
      </c>
      <c r="D926" s="91" t="s">
        <v>3251</v>
      </c>
      <c r="E926" s="91" t="s">
        <v>3252</v>
      </c>
      <c r="F926" s="91" t="s">
        <v>3266</v>
      </c>
      <c r="G926" s="91" t="s">
        <v>2707</v>
      </c>
      <c r="H926" s="91" t="s">
        <v>2708</v>
      </c>
      <c r="I926" s="92">
        <v>423</v>
      </c>
      <c r="J926" s="91" t="s">
        <v>75</v>
      </c>
      <c r="K926" s="91" t="s">
        <v>18</v>
      </c>
      <c r="L926" s="91" t="s">
        <v>5183</v>
      </c>
      <c r="M926" s="91" t="s">
        <v>5771</v>
      </c>
      <c r="N926" s="92">
        <v>25000</v>
      </c>
      <c r="O926" s="93"/>
      <c r="P926" s="92">
        <v>760</v>
      </c>
      <c r="Q926" s="92">
        <v>717.5</v>
      </c>
      <c r="R926" s="92">
        <v>1502.5</v>
      </c>
      <c r="S926" s="92">
        <v>23497.5</v>
      </c>
      <c r="T926" s="91" t="s">
        <v>5772</v>
      </c>
      <c r="U926" s="91" t="s">
        <v>5184</v>
      </c>
      <c r="V926" s="93"/>
      <c r="X926" s="93"/>
      <c r="Y926" s="93"/>
      <c r="Z926" s="93"/>
      <c r="AA926" s="93"/>
      <c r="AB926" s="92">
        <v>25</v>
      </c>
      <c r="AD926" s="93"/>
      <c r="AF926" s="93"/>
    </row>
    <row r="927" spans="1:32">
      <c r="A927" s="91" t="s">
        <v>2475</v>
      </c>
      <c r="B927" s="91" t="s">
        <v>2696</v>
      </c>
      <c r="C927" s="91" t="s">
        <v>2506</v>
      </c>
      <c r="D927" s="91" t="s">
        <v>3251</v>
      </c>
      <c r="E927" s="91" t="s">
        <v>3252</v>
      </c>
      <c r="F927" s="91" t="s">
        <v>3276</v>
      </c>
      <c r="G927" s="91" t="s">
        <v>1404</v>
      </c>
      <c r="H927" s="91" t="s">
        <v>2286</v>
      </c>
      <c r="I927" s="92">
        <v>2430</v>
      </c>
      <c r="J927" s="91" t="s">
        <v>1399</v>
      </c>
      <c r="K927" s="91" t="s">
        <v>282</v>
      </c>
      <c r="L927" s="91" t="s">
        <v>5185</v>
      </c>
      <c r="M927" s="91" t="s">
        <v>5771</v>
      </c>
      <c r="N927" s="92">
        <v>115000</v>
      </c>
      <c r="O927" s="92">
        <v>15633.74</v>
      </c>
      <c r="P927" s="92">
        <v>3496</v>
      </c>
      <c r="Q927" s="92">
        <v>3300.5</v>
      </c>
      <c r="R927" s="92">
        <v>22455.24</v>
      </c>
      <c r="S927" s="92">
        <v>92544.76</v>
      </c>
      <c r="T927" s="91" t="s">
        <v>5772</v>
      </c>
      <c r="U927" s="91" t="s">
        <v>5186</v>
      </c>
      <c r="V927" s="93"/>
      <c r="X927" s="93"/>
      <c r="Y927" s="93"/>
      <c r="Z927" s="93"/>
      <c r="AA927" s="93"/>
      <c r="AB927" s="92">
        <v>25</v>
      </c>
      <c r="AD927" s="93"/>
      <c r="AF927" s="93"/>
    </row>
    <row r="928" spans="1:32">
      <c r="A928" s="91" t="s">
        <v>2475</v>
      </c>
      <c r="B928" s="91" t="s">
        <v>2696</v>
      </c>
      <c r="C928" s="91" t="s">
        <v>2506</v>
      </c>
      <c r="D928" s="91" t="s">
        <v>3251</v>
      </c>
      <c r="E928" s="91" t="s">
        <v>3252</v>
      </c>
      <c r="F928" s="91" t="s">
        <v>3279</v>
      </c>
      <c r="G928" s="91" t="s">
        <v>1071</v>
      </c>
      <c r="H928" s="91" t="s">
        <v>2287</v>
      </c>
      <c r="I928" s="92">
        <v>2361</v>
      </c>
      <c r="J928" s="91" t="s">
        <v>2586</v>
      </c>
      <c r="K928" s="91" t="s">
        <v>250</v>
      </c>
      <c r="L928" s="91" t="s">
        <v>5187</v>
      </c>
      <c r="M928" s="91" t="s">
        <v>5771</v>
      </c>
      <c r="N928" s="92">
        <v>60000</v>
      </c>
      <c r="O928" s="92">
        <v>1276.8900000000001</v>
      </c>
      <c r="P928" s="92">
        <v>1824</v>
      </c>
      <c r="Q928" s="92">
        <v>1722</v>
      </c>
      <c r="R928" s="92">
        <v>5447.89</v>
      </c>
      <c r="S928" s="92">
        <v>54552.11</v>
      </c>
      <c r="T928" s="91" t="s">
        <v>5772</v>
      </c>
      <c r="U928" s="91" t="s">
        <v>5188</v>
      </c>
      <c r="V928" s="93"/>
      <c r="X928" s="92">
        <v>600</v>
      </c>
      <c r="Y928" s="93"/>
      <c r="Z928" s="93"/>
      <c r="AA928" s="93"/>
      <c r="AB928" s="92">
        <v>25</v>
      </c>
      <c r="AD928" s="93"/>
      <c r="AF928" s="93"/>
    </row>
    <row r="929" spans="1:32">
      <c r="A929" s="91" t="s">
        <v>2475</v>
      </c>
      <c r="B929" s="91" t="s">
        <v>2696</v>
      </c>
      <c r="C929" s="91" t="s">
        <v>2506</v>
      </c>
      <c r="D929" s="91" t="s">
        <v>3251</v>
      </c>
      <c r="E929" s="91" t="s">
        <v>3252</v>
      </c>
      <c r="F929" s="91" t="s">
        <v>3266</v>
      </c>
      <c r="G929" s="91" t="s">
        <v>2928</v>
      </c>
      <c r="H929" s="91" t="s">
        <v>2929</v>
      </c>
      <c r="I929" s="92">
        <v>1137</v>
      </c>
      <c r="J929" s="91" t="s">
        <v>192</v>
      </c>
      <c r="K929" s="91" t="s">
        <v>542</v>
      </c>
      <c r="L929" s="91" t="s">
        <v>5189</v>
      </c>
      <c r="M929" s="91" t="s">
        <v>5771</v>
      </c>
      <c r="N929" s="92">
        <v>15000</v>
      </c>
      <c r="O929" s="93"/>
      <c r="P929" s="92">
        <v>456</v>
      </c>
      <c r="Q929" s="92">
        <v>430.5</v>
      </c>
      <c r="R929" s="92">
        <v>911.5</v>
      </c>
      <c r="S929" s="92">
        <v>14088.5</v>
      </c>
      <c r="T929" s="91" t="s">
        <v>5772</v>
      </c>
      <c r="U929" s="91" t="s">
        <v>5190</v>
      </c>
      <c r="V929" s="93"/>
      <c r="X929" s="93"/>
      <c r="Y929" s="93"/>
      <c r="Z929" s="93"/>
      <c r="AA929" s="93"/>
      <c r="AB929" s="92">
        <v>25</v>
      </c>
      <c r="AD929" s="93"/>
      <c r="AF929" s="93"/>
    </row>
    <row r="930" spans="1:32">
      <c r="A930" s="91" t="s">
        <v>2475</v>
      </c>
      <c r="B930" s="91" t="s">
        <v>2696</v>
      </c>
      <c r="C930" s="91" t="s">
        <v>2506</v>
      </c>
      <c r="D930" s="91" t="s">
        <v>3251</v>
      </c>
      <c r="E930" s="91" t="s">
        <v>3252</v>
      </c>
      <c r="F930" s="91" t="s">
        <v>3266</v>
      </c>
      <c r="G930" s="91" t="s">
        <v>2709</v>
      </c>
      <c r="H930" s="91" t="s">
        <v>2710</v>
      </c>
      <c r="I930" s="92">
        <v>80</v>
      </c>
      <c r="J930" s="91" t="s">
        <v>279</v>
      </c>
      <c r="K930" s="91" t="s">
        <v>331</v>
      </c>
      <c r="L930" s="91" t="s">
        <v>5191</v>
      </c>
      <c r="M930" s="91" t="s">
        <v>5771</v>
      </c>
      <c r="N930" s="92">
        <v>60000</v>
      </c>
      <c r="O930" s="93"/>
      <c r="P930" s="92">
        <v>1824</v>
      </c>
      <c r="Q930" s="92">
        <v>1722</v>
      </c>
      <c r="R930" s="92">
        <v>3571</v>
      </c>
      <c r="S930" s="92">
        <v>56429</v>
      </c>
      <c r="T930" s="91" t="s">
        <v>5772</v>
      </c>
      <c r="U930" s="91" t="s">
        <v>5192</v>
      </c>
      <c r="V930" s="93"/>
      <c r="X930" s="93"/>
      <c r="Y930" s="93"/>
      <c r="Z930" s="93"/>
      <c r="AA930" s="93"/>
      <c r="AB930" s="92">
        <v>25</v>
      </c>
      <c r="AD930" s="93"/>
      <c r="AF930" s="93"/>
    </row>
    <row r="931" spans="1:32">
      <c r="A931" s="91" t="s">
        <v>2475</v>
      </c>
      <c r="B931" s="91" t="s">
        <v>2696</v>
      </c>
      <c r="C931" s="91" t="s">
        <v>2506</v>
      </c>
      <c r="D931" s="91" t="s">
        <v>3251</v>
      </c>
      <c r="E931" s="91" t="s">
        <v>3252</v>
      </c>
      <c r="F931" s="91" t="s">
        <v>3279</v>
      </c>
      <c r="G931" s="91" t="s">
        <v>2491</v>
      </c>
      <c r="H931" s="91" t="s">
        <v>2480</v>
      </c>
      <c r="I931" s="92">
        <v>72</v>
      </c>
      <c r="J931" s="91" t="s">
        <v>59</v>
      </c>
      <c r="K931" s="91" t="s">
        <v>309</v>
      </c>
      <c r="L931" s="91" t="s">
        <v>5193</v>
      </c>
      <c r="M931" s="91" t="s">
        <v>5771</v>
      </c>
      <c r="N931" s="92">
        <v>165000</v>
      </c>
      <c r="O931" s="93"/>
      <c r="P931" s="92">
        <v>5016</v>
      </c>
      <c r="Q931" s="92">
        <v>4735.5</v>
      </c>
      <c r="R931" s="92">
        <v>12931.4</v>
      </c>
      <c r="S931" s="92">
        <v>152068.6</v>
      </c>
      <c r="T931" s="91" t="s">
        <v>5772</v>
      </c>
      <c r="U931" s="91" t="s">
        <v>5194</v>
      </c>
      <c r="V931" s="93"/>
      <c r="X931" s="93"/>
      <c r="Y931" s="93"/>
      <c r="Z931" s="93"/>
      <c r="AA931" s="93"/>
      <c r="AB931" s="92">
        <v>25</v>
      </c>
      <c r="AD931" s="93"/>
      <c r="AF931" s="105">
        <v>3154.9</v>
      </c>
    </row>
    <row r="932" spans="1:32">
      <c r="A932" s="91" t="s">
        <v>2475</v>
      </c>
      <c r="B932" s="91" t="s">
        <v>2696</v>
      </c>
      <c r="C932" s="91" t="s">
        <v>2506</v>
      </c>
      <c r="D932" s="91" t="s">
        <v>3251</v>
      </c>
      <c r="E932" s="91" t="s">
        <v>3252</v>
      </c>
      <c r="F932" s="91" t="s">
        <v>3266</v>
      </c>
      <c r="G932" s="91" t="s">
        <v>2930</v>
      </c>
      <c r="H932" s="91" t="s">
        <v>2931</v>
      </c>
      <c r="I932" s="92">
        <v>99</v>
      </c>
      <c r="J932" s="91" t="s">
        <v>5195</v>
      </c>
      <c r="K932" s="91" t="s">
        <v>664</v>
      </c>
      <c r="L932" s="91" t="s">
        <v>5196</v>
      </c>
      <c r="M932" s="91" t="s">
        <v>5771</v>
      </c>
      <c r="N932" s="92">
        <v>45000</v>
      </c>
      <c r="O932" s="93"/>
      <c r="P932" s="92">
        <v>1368</v>
      </c>
      <c r="Q932" s="92">
        <v>1291.5</v>
      </c>
      <c r="R932" s="92">
        <v>2684.5</v>
      </c>
      <c r="S932" s="92">
        <v>42315.5</v>
      </c>
      <c r="T932" s="91" t="s">
        <v>5772</v>
      </c>
      <c r="U932" s="91" t="s">
        <v>5197</v>
      </c>
      <c r="V932" s="93"/>
      <c r="X932" s="93"/>
      <c r="Y932" s="93"/>
      <c r="Z932" s="93"/>
      <c r="AA932" s="93"/>
      <c r="AB932" s="92">
        <v>25</v>
      </c>
      <c r="AD932" s="93"/>
      <c r="AF932" s="93"/>
    </row>
    <row r="933" spans="1:32">
      <c r="A933" s="91" t="s">
        <v>2475</v>
      </c>
      <c r="B933" s="91" t="s">
        <v>2696</v>
      </c>
      <c r="C933" s="91" t="s">
        <v>2506</v>
      </c>
      <c r="D933" s="91" t="s">
        <v>3251</v>
      </c>
      <c r="E933" s="91" t="s">
        <v>3252</v>
      </c>
      <c r="F933" s="91" t="s">
        <v>3279</v>
      </c>
      <c r="G933" s="91" t="s">
        <v>2684</v>
      </c>
      <c r="H933" s="91" t="s">
        <v>2650</v>
      </c>
      <c r="I933" s="92">
        <v>72</v>
      </c>
      <c r="J933" s="91" t="s">
        <v>59</v>
      </c>
      <c r="K933" s="91" t="s">
        <v>324</v>
      </c>
      <c r="L933" s="91" t="s">
        <v>5198</v>
      </c>
      <c r="M933" s="91" t="s">
        <v>5771</v>
      </c>
      <c r="N933" s="92">
        <v>150000</v>
      </c>
      <c r="O933" s="93"/>
      <c r="P933" s="92">
        <v>4560</v>
      </c>
      <c r="Q933" s="92">
        <v>4305</v>
      </c>
      <c r="R933" s="92">
        <v>9990</v>
      </c>
      <c r="S933" s="92">
        <v>140010</v>
      </c>
      <c r="T933" s="91" t="s">
        <v>5772</v>
      </c>
      <c r="U933" s="91" t="s">
        <v>5199</v>
      </c>
      <c r="V933" s="93"/>
      <c r="X933" s="93"/>
      <c r="Y933" s="93"/>
      <c r="Z933" s="93"/>
      <c r="AA933" s="93"/>
      <c r="AB933" s="92">
        <v>25</v>
      </c>
      <c r="AD933" s="93"/>
      <c r="AF933" s="93"/>
    </row>
    <row r="934" spans="1:32">
      <c r="A934" s="91" t="s">
        <v>2475</v>
      </c>
      <c r="B934" s="91" t="s">
        <v>2696</v>
      </c>
      <c r="C934" s="91" t="s">
        <v>2506</v>
      </c>
      <c r="D934" s="91" t="s">
        <v>3251</v>
      </c>
      <c r="E934" s="91" t="s">
        <v>3252</v>
      </c>
      <c r="F934" s="91" t="s">
        <v>3266</v>
      </c>
      <c r="G934" s="91" t="s">
        <v>2932</v>
      </c>
      <c r="H934" s="91" t="s">
        <v>2933</v>
      </c>
      <c r="I934" s="92">
        <v>1138</v>
      </c>
      <c r="J934" s="91" t="s">
        <v>303</v>
      </c>
      <c r="K934" s="91" t="s">
        <v>542</v>
      </c>
      <c r="L934" s="91" t="s">
        <v>5200</v>
      </c>
      <c r="M934" s="91" t="s">
        <v>5771</v>
      </c>
      <c r="N934" s="92">
        <v>25000</v>
      </c>
      <c r="O934" s="93"/>
      <c r="P934" s="92">
        <v>760</v>
      </c>
      <c r="Q934" s="92">
        <v>717.5</v>
      </c>
      <c r="R934" s="92">
        <v>1502.5</v>
      </c>
      <c r="S934" s="92">
        <v>23497.5</v>
      </c>
      <c r="T934" s="91" t="s">
        <v>5772</v>
      </c>
      <c r="U934" s="91" t="s">
        <v>5201</v>
      </c>
      <c r="V934" s="93"/>
      <c r="X934" s="93"/>
      <c r="Y934" s="93"/>
      <c r="Z934" s="93"/>
      <c r="AA934" s="93"/>
      <c r="AB934" s="92">
        <v>25</v>
      </c>
      <c r="AD934" s="93"/>
      <c r="AF934" s="93"/>
    </row>
    <row r="935" spans="1:32">
      <c r="A935" s="91" t="s">
        <v>2475</v>
      </c>
      <c r="B935" s="91" t="s">
        <v>2696</v>
      </c>
      <c r="C935" s="91" t="s">
        <v>2506</v>
      </c>
      <c r="D935" s="91" t="s">
        <v>3251</v>
      </c>
      <c r="E935" s="91" t="s">
        <v>3252</v>
      </c>
      <c r="F935" s="91" t="s">
        <v>3266</v>
      </c>
      <c r="G935" s="91" t="s">
        <v>2514</v>
      </c>
      <c r="H935" s="91" t="s">
        <v>2515</v>
      </c>
      <c r="I935" s="92">
        <v>3285</v>
      </c>
      <c r="J935" s="91" t="s">
        <v>2516</v>
      </c>
      <c r="K935" s="91" t="s">
        <v>930</v>
      </c>
      <c r="L935" s="91" t="s">
        <v>5202</v>
      </c>
      <c r="M935" s="91" t="s">
        <v>5771</v>
      </c>
      <c r="N935" s="92">
        <v>35000</v>
      </c>
      <c r="O935" s="93"/>
      <c r="P935" s="92">
        <v>1064</v>
      </c>
      <c r="Q935" s="92">
        <v>1004.5</v>
      </c>
      <c r="R935" s="92">
        <v>2093.5</v>
      </c>
      <c r="S935" s="92">
        <v>32906.5</v>
      </c>
      <c r="T935" s="91" t="s">
        <v>5772</v>
      </c>
      <c r="U935" s="91" t="s">
        <v>5203</v>
      </c>
      <c r="V935" s="93"/>
      <c r="X935" s="93"/>
      <c r="Y935" s="93"/>
      <c r="Z935" s="93"/>
      <c r="AA935" s="93"/>
      <c r="AB935" s="92">
        <v>25</v>
      </c>
      <c r="AD935" s="93"/>
      <c r="AF935" s="93"/>
    </row>
    <row r="936" spans="1:32">
      <c r="A936" s="91" t="s">
        <v>2475</v>
      </c>
      <c r="B936" s="91" t="s">
        <v>2696</v>
      </c>
      <c r="C936" s="91" t="s">
        <v>2506</v>
      </c>
      <c r="D936" s="91" t="s">
        <v>3251</v>
      </c>
      <c r="E936" s="91" t="s">
        <v>3252</v>
      </c>
      <c r="F936" s="91" t="s">
        <v>3276</v>
      </c>
      <c r="G936" s="91" t="s">
        <v>1618</v>
      </c>
      <c r="H936" s="91" t="s">
        <v>2288</v>
      </c>
      <c r="I936" s="92">
        <v>8559</v>
      </c>
      <c r="J936" s="91" t="s">
        <v>1481</v>
      </c>
      <c r="K936" s="91" t="s">
        <v>467</v>
      </c>
      <c r="L936" s="91" t="s">
        <v>5204</v>
      </c>
      <c r="M936" s="91" t="s">
        <v>5771</v>
      </c>
      <c r="N936" s="92">
        <v>70000</v>
      </c>
      <c r="O936" s="92">
        <v>5368.48</v>
      </c>
      <c r="P936" s="92">
        <v>2128</v>
      </c>
      <c r="Q936" s="92">
        <v>2009</v>
      </c>
      <c r="R936" s="92">
        <v>9530.48</v>
      </c>
      <c r="S936" s="92">
        <v>60469.52</v>
      </c>
      <c r="T936" s="91" t="s">
        <v>5772</v>
      </c>
      <c r="U936" s="91" t="s">
        <v>5205</v>
      </c>
      <c r="V936" s="93"/>
      <c r="X936" s="93"/>
      <c r="Y936" s="93"/>
      <c r="Z936" s="93"/>
      <c r="AA936" s="93"/>
      <c r="AB936" s="92">
        <v>25</v>
      </c>
      <c r="AD936" s="93"/>
      <c r="AF936" s="93"/>
    </row>
    <row r="937" spans="1:32">
      <c r="A937" s="91" t="s">
        <v>2475</v>
      </c>
      <c r="B937" s="91" t="s">
        <v>2696</v>
      </c>
      <c r="C937" s="91" t="s">
        <v>2506</v>
      </c>
      <c r="D937" s="91" t="s">
        <v>3251</v>
      </c>
      <c r="E937" s="91" t="s">
        <v>3252</v>
      </c>
      <c r="F937" s="91" t="s">
        <v>3266</v>
      </c>
      <c r="G937" s="91" t="s">
        <v>1699</v>
      </c>
      <c r="H937" s="91" t="s">
        <v>2289</v>
      </c>
      <c r="I937" s="92">
        <v>1137</v>
      </c>
      <c r="J937" s="91" t="s">
        <v>192</v>
      </c>
      <c r="K937" s="91" t="s">
        <v>929</v>
      </c>
      <c r="L937" s="91" t="s">
        <v>5206</v>
      </c>
      <c r="M937" s="91" t="s">
        <v>5771</v>
      </c>
      <c r="N937" s="92">
        <v>50000</v>
      </c>
      <c r="O937" s="92">
        <v>1854</v>
      </c>
      <c r="P937" s="92">
        <v>1520</v>
      </c>
      <c r="Q937" s="92">
        <v>1435</v>
      </c>
      <c r="R937" s="92">
        <v>4834</v>
      </c>
      <c r="S937" s="92">
        <v>45166</v>
      </c>
      <c r="T937" s="91" t="s">
        <v>5772</v>
      </c>
      <c r="U937" s="91" t="s">
        <v>5207</v>
      </c>
      <c r="V937" s="93"/>
      <c r="X937" s="93"/>
      <c r="Y937" s="93"/>
      <c r="Z937" s="93"/>
      <c r="AA937" s="93"/>
      <c r="AB937" s="92">
        <v>25</v>
      </c>
      <c r="AD937" s="93"/>
      <c r="AF937" s="93"/>
    </row>
    <row r="938" spans="1:32">
      <c r="A938" s="91" t="s">
        <v>2475</v>
      </c>
      <c r="B938" s="91" t="s">
        <v>2696</v>
      </c>
      <c r="C938" s="91" t="s">
        <v>2506</v>
      </c>
      <c r="D938" s="91" t="s">
        <v>3251</v>
      </c>
      <c r="E938" s="91" t="s">
        <v>3252</v>
      </c>
      <c r="F938" s="91" t="s">
        <v>3288</v>
      </c>
      <c r="G938" s="91" t="s">
        <v>1384</v>
      </c>
      <c r="H938" s="91" t="s">
        <v>2290</v>
      </c>
      <c r="I938" s="92">
        <v>628</v>
      </c>
      <c r="J938" s="91" t="s">
        <v>129</v>
      </c>
      <c r="K938" s="91" t="s">
        <v>929</v>
      </c>
      <c r="L938" s="91" t="s">
        <v>5208</v>
      </c>
      <c r="M938" s="91" t="s">
        <v>5771</v>
      </c>
      <c r="N938" s="92">
        <v>115000</v>
      </c>
      <c r="O938" s="92">
        <v>15633.73</v>
      </c>
      <c r="P938" s="92">
        <v>3496</v>
      </c>
      <c r="Q938" s="92">
        <v>3300.5</v>
      </c>
      <c r="R938" s="92">
        <v>22455.23</v>
      </c>
      <c r="S938" s="92">
        <v>92544.77</v>
      </c>
      <c r="T938" s="91" t="s">
        <v>5772</v>
      </c>
      <c r="U938" s="91" t="s">
        <v>5209</v>
      </c>
      <c r="V938" s="93"/>
      <c r="X938" s="93"/>
      <c r="Y938" s="93"/>
      <c r="Z938" s="93"/>
      <c r="AA938" s="93"/>
      <c r="AB938" s="92">
        <v>25</v>
      </c>
      <c r="AD938" s="93"/>
      <c r="AF938" s="93"/>
    </row>
    <row r="939" spans="1:32">
      <c r="A939" s="91" t="s">
        <v>2475</v>
      </c>
      <c r="B939" s="91" t="s">
        <v>2696</v>
      </c>
      <c r="C939" s="91" t="s">
        <v>2506</v>
      </c>
      <c r="D939" s="91" t="s">
        <v>3251</v>
      </c>
      <c r="E939" s="91" t="s">
        <v>3252</v>
      </c>
      <c r="F939" s="91" t="s">
        <v>3258</v>
      </c>
      <c r="G939" s="91" t="s">
        <v>1385</v>
      </c>
      <c r="H939" s="91" t="s">
        <v>2291</v>
      </c>
      <c r="I939" s="92">
        <v>426</v>
      </c>
      <c r="J939" s="91" t="s">
        <v>110</v>
      </c>
      <c r="K939" s="91" t="s">
        <v>106</v>
      </c>
      <c r="L939" s="91" t="s">
        <v>5210</v>
      </c>
      <c r="M939" s="91" t="s">
        <v>5771</v>
      </c>
      <c r="N939" s="92">
        <v>30000</v>
      </c>
      <c r="O939" s="93"/>
      <c r="P939" s="92">
        <v>912</v>
      </c>
      <c r="Q939" s="92">
        <v>861</v>
      </c>
      <c r="R939" s="92">
        <v>1798</v>
      </c>
      <c r="S939" s="92">
        <v>28202</v>
      </c>
      <c r="T939" s="91" t="s">
        <v>5772</v>
      </c>
      <c r="U939" s="91" t="s">
        <v>5211</v>
      </c>
      <c r="V939" s="93"/>
      <c r="X939" s="93"/>
      <c r="Y939" s="93"/>
      <c r="Z939" s="93"/>
      <c r="AA939" s="93"/>
      <c r="AB939" s="92">
        <v>25</v>
      </c>
      <c r="AD939" s="93"/>
      <c r="AF939" s="93"/>
    </row>
    <row r="940" spans="1:32">
      <c r="A940" s="91" t="s">
        <v>2475</v>
      </c>
      <c r="B940" s="91" t="s">
        <v>2696</v>
      </c>
      <c r="C940" s="91" t="s">
        <v>2506</v>
      </c>
      <c r="D940" s="91" t="s">
        <v>3251</v>
      </c>
      <c r="E940" s="91" t="s">
        <v>3252</v>
      </c>
      <c r="F940" s="91" t="s">
        <v>3288</v>
      </c>
      <c r="G940" s="91" t="s">
        <v>973</v>
      </c>
      <c r="H940" s="91" t="s">
        <v>2292</v>
      </c>
      <c r="I940" s="92">
        <v>99</v>
      </c>
      <c r="J940" s="91" t="s">
        <v>970</v>
      </c>
      <c r="K940" s="91" t="s">
        <v>929</v>
      </c>
      <c r="L940" s="91" t="s">
        <v>5212</v>
      </c>
      <c r="M940" s="91" t="s">
        <v>5771</v>
      </c>
      <c r="N940" s="92">
        <v>40000</v>
      </c>
      <c r="O940" s="93"/>
      <c r="P940" s="92">
        <v>1216</v>
      </c>
      <c r="Q940" s="92">
        <v>1148</v>
      </c>
      <c r="R940" s="92">
        <v>2389</v>
      </c>
      <c r="S940" s="92">
        <v>37611</v>
      </c>
      <c r="T940" s="91" t="s">
        <v>5772</v>
      </c>
      <c r="U940" s="91" t="s">
        <v>5213</v>
      </c>
      <c r="V940" s="93"/>
      <c r="X940" s="93"/>
      <c r="Y940" s="93"/>
      <c r="Z940" s="93"/>
      <c r="AA940" s="93"/>
      <c r="AB940" s="92">
        <v>25</v>
      </c>
      <c r="AD940" s="93"/>
      <c r="AF940" s="93"/>
    </row>
    <row r="941" spans="1:32">
      <c r="A941" s="91" t="s">
        <v>2475</v>
      </c>
      <c r="B941" s="91" t="s">
        <v>2696</v>
      </c>
      <c r="C941" s="91" t="s">
        <v>2506</v>
      </c>
      <c r="D941" s="91" t="s">
        <v>3251</v>
      </c>
      <c r="E941" s="91" t="s">
        <v>3252</v>
      </c>
      <c r="F941" s="91" t="s">
        <v>3266</v>
      </c>
      <c r="G941" s="91" t="s">
        <v>2934</v>
      </c>
      <c r="H941" s="91" t="s">
        <v>2935</v>
      </c>
      <c r="I941" s="92">
        <v>423</v>
      </c>
      <c r="J941" s="91" t="s">
        <v>75</v>
      </c>
      <c r="K941" s="91" t="s">
        <v>765</v>
      </c>
      <c r="L941" s="91" t="s">
        <v>5214</v>
      </c>
      <c r="M941" s="91" t="s">
        <v>5771</v>
      </c>
      <c r="N941" s="92">
        <v>15000</v>
      </c>
      <c r="O941" s="93"/>
      <c r="P941" s="92">
        <v>456</v>
      </c>
      <c r="Q941" s="92">
        <v>430.5</v>
      </c>
      <c r="R941" s="92">
        <v>911.5</v>
      </c>
      <c r="S941" s="92">
        <v>14088.5</v>
      </c>
      <c r="T941" s="91" t="s">
        <v>5772</v>
      </c>
      <c r="U941" s="91" t="s">
        <v>5215</v>
      </c>
      <c r="V941" s="93"/>
      <c r="X941" s="93"/>
      <c r="Y941" s="93"/>
      <c r="Z941" s="93"/>
      <c r="AA941" s="93"/>
      <c r="AB941" s="92">
        <v>25</v>
      </c>
      <c r="AD941" s="93"/>
      <c r="AF941" s="93"/>
    </row>
    <row r="942" spans="1:32">
      <c r="A942" s="91" t="s">
        <v>2475</v>
      </c>
      <c r="B942" s="91" t="s">
        <v>2696</v>
      </c>
      <c r="C942" s="91" t="s">
        <v>2506</v>
      </c>
      <c r="D942" s="91" t="s">
        <v>3251</v>
      </c>
      <c r="E942" s="91" t="s">
        <v>3252</v>
      </c>
      <c r="F942" s="91" t="s">
        <v>3266</v>
      </c>
      <c r="G942" s="91" t="s">
        <v>2936</v>
      </c>
      <c r="H942" s="91" t="s">
        <v>2937</v>
      </c>
      <c r="I942" s="92">
        <v>9977</v>
      </c>
      <c r="J942" s="91" t="s">
        <v>2623</v>
      </c>
      <c r="K942" s="91" t="s">
        <v>309</v>
      </c>
      <c r="L942" s="91" t="s">
        <v>5216</v>
      </c>
      <c r="M942" s="91" t="s">
        <v>5771</v>
      </c>
      <c r="N942" s="92">
        <v>50000</v>
      </c>
      <c r="O942" s="93"/>
      <c r="P942" s="92">
        <v>1520</v>
      </c>
      <c r="Q942" s="92">
        <v>1435</v>
      </c>
      <c r="R942" s="92">
        <v>8026</v>
      </c>
      <c r="S942" s="92">
        <v>41974</v>
      </c>
      <c r="T942" s="91" t="s">
        <v>5772</v>
      </c>
      <c r="U942" s="91" t="s">
        <v>5217</v>
      </c>
      <c r="V942" s="93"/>
      <c r="X942" s="93"/>
      <c r="Y942" s="92">
        <v>5046</v>
      </c>
      <c r="Z942" s="93"/>
      <c r="AA942" s="93"/>
      <c r="AB942" s="92">
        <v>25</v>
      </c>
      <c r="AD942" s="93"/>
      <c r="AF942" s="93"/>
    </row>
    <row r="943" spans="1:32">
      <c r="A943" s="91" t="s">
        <v>2475</v>
      </c>
      <c r="B943" s="91" t="s">
        <v>2696</v>
      </c>
      <c r="C943" s="91" t="s">
        <v>2506</v>
      </c>
      <c r="D943" s="91" t="s">
        <v>3251</v>
      </c>
      <c r="E943" s="91" t="s">
        <v>3252</v>
      </c>
      <c r="F943" s="91" t="s">
        <v>3266</v>
      </c>
      <c r="G943" s="91" t="s">
        <v>2938</v>
      </c>
      <c r="H943" s="91" t="s">
        <v>2939</v>
      </c>
      <c r="I943" s="92">
        <v>1138</v>
      </c>
      <c r="J943" s="91" t="s">
        <v>303</v>
      </c>
      <c r="K943" s="91" t="s">
        <v>542</v>
      </c>
      <c r="L943" s="91" t="s">
        <v>5218</v>
      </c>
      <c r="M943" s="91" t="s">
        <v>5771</v>
      </c>
      <c r="N943" s="92">
        <v>35000</v>
      </c>
      <c r="O943" s="93"/>
      <c r="P943" s="92">
        <v>1064</v>
      </c>
      <c r="Q943" s="92">
        <v>1004.5</v>
      </c>
      <c r="R943" s="92">
        <v>2093.5</v>
      </c>
      <c r="S943" s="92">
        <v>32906.5</v>
      </c>
      <c r="T943" s="91" t="s">
        <v>5772</v>
      </c>
      <c r="U943" s="91" t="s">
        <v>5219</v>
      </c>
      <c r="V943" s="93"/>
      <c r="X943" s="93"/>
      <c r="Y943" s="93"/>
      <c r="Z943" s="93"/>
      <c r="AA943" s="93"/>
      <c r="AB943" s="92">
        <v>25</v>
      </c>
      <c r="AD943" s="93"/>
      <c r="AF943" s="93"/>
    </row>
    <row r="944" spans="1:32">
      <c r="A944" s="91" t="s">
        <v>2475</v>
      </c>
      <c r="B944" s="91" t="s">
        <v>2696</v>
      </c>
      <c r="C944" s="91" t="s">
        <v>2506</v>
      </c>
      <c r="D944" s="91" t="s">
        <v>3251</v>
      </c>
      <c r="E944" s="91" t="s">
        <v>3252</v>
      </c>
      <c r="F944" s="91" t="s">
        <v>3288</v>
      </c>
      <c r="G944" s="91" t="s">
        <v>2503</v>
      </c>
      <c r="H944" s="91" t="s">
        <v>2293</v>
      </c>
      <c r="I944" s="92">
        <v>1137</v>
      </c>
      <c r="J944" s="91" t="s">
        <v>192</v>
      </c>
      <c r="K944" s="91" t="s">
        <v>265</v>
      </c>
      <c r="L944" s="91" t="s">
        <v>5220</v>
      </c>
      <c r="M944" s="91" t="s">
        <v>5771</v>
      </c>
      <c r="N944" s="92">
        <v>30000</v>
      </c>
      <c r="O944" s="93"/>
      <c r="P944" s="92">
        <v>912</v>
      </c>
      <c r="Q944" s="92">
        <v>861</v>
      </c>
      <c r="R944" s="92">
        <v>2844</v>
      </c>
      <c r="S944" s="92">
        <v>27156</v>
      </c>
      <c r="T944" s="91" t="s">
        <v>5772</v>
      </c>
      <c r="U944" s="91" t="s">
        <v>5221</v>
      </c>
      <c r="V944" s="93"/>
      <c r="X944" s="93"/>
      <c r="Y944" s="92">
        <v>1046</v>
      </c>
      <c r="Z944" s="93"/>
      <c r="AA944" s="93"/>
      <c r="AB944" s="92">
        <v>25</v>
      </c>
      <c r="AD944" s="93"/>
      <c r="AF944" s="93"/>
    </row>
    <row r="945" spans="1:32">
      <c r="A945" s="91" t="s">
        <v>2475</v>
      </c>
      <c r="B945" s="91" t="s">
        <v>2696</v>
      </c>
      <c r="C945" s="91" t="s">
        <v>2506</v>
      </c>
      <c r="D945" s="91" t="s">
        <v>3251</v>
      </c>
      <c r="E945" s="91" t="s">
        <v>3252</v>
      </c>
      <c r="F945" s="91" t="s">
        <v>3266</v>
      </c>
      <c r="G945" s="91" t="s">
        <v>2940</v>
      </c>
      <c r="H945" s="91" t="s">
        <v>2941</v>
      </c>
      <c r="I945" s="92">
        <v>99</v>
      </c>
      <c r="J945" s="91" t="s">
        <v>970</v>
      </c>
      <c r="K945" s="91" t="s">
        <v>542</v>
      </c>
      <c r="L945" s="91" t="s">
        <v>5222</v>
      </c>
      <c r="M945" s="91" t="s">
        <v>5771</v>
      </c>
      <c r="N945" s="92">
        <v>40000</v>
      </c>
      <c r="O945" s="93"/>
      <c r="P945" s="92">
        <v>1216</v>
      </c>
      <c r="Q945" s="92">
        <v>1148</v>
      </c>
      <c r="R945" s="92">
        <v>2389</v>
      </c>
      <c r="S945" s="92">
        <v>37611</v>
      </c>
      <c r="T945" s="91" t="s">
        <v>5772</v>
      </c>
      <c r="U945" s="91" t="s">
        <v>5223</v>
      </c>
      <c r="V945" s="93"/>
      <c r="X945" s="93"/>
      <c r="Y945" s="93"/>
      <c r="Z945" s="93"/>
      <c r="AA945" s="93"/>
      <c r="AB945" s="92">
        <v>25</v>
      </c>
      <c r="AD945" s="93"/>
      <c r="AF945" s="93"/>
    </row>
    <row r="946" spans="1:32">
      <c r="A946" s="91" t="s">
        <v>2475</v>
      </c>
      <c r="B946" s="91" t="s">
        <v>2696</v>
      </c>
      <c r="C946" s="91" t="s">
        <v>2506</v>
      </c>
      <c r="D946" s="91" t="s">
        <v>3251</v>
      </c>
      <c r="E946" s="91" t="s">
        <v>3252</v>
      </c>
      <c r="F946" s="91" t="s">
        <v>3279</v>
      </c>
      <c r="G946" s="91" t="s">
        <v>1072</v>
      </c>
      <c r="H946" s="91" t="s">
        <v>2294</v>
      </c>
      <c r="I946" s="92">
        <v>2361</v>
      </c>
      <c r="J946" s="91" t="s">
        <v>2586</v>
      </c>
      <c r="K946" s="91" t="s">
        <v>282</v>
      </c>
      <c r="L946" s="91" t="s">
        <v>5224</v>
      </c>
      <c r="M946" s="91" t="s">
        <v>5771</v>
      </c>
      <c r="N946" s="92">
        <v>75000</v>
      </c>
      <c r="O946" s="92">
        <v>4763.76</v>
      </c>
      <c r="P946" s="92">
        <v>2280</v>
      </c>
      <c r="Q946" s="92">
        <v>2152.5</v>
      </c>
      <c r="R946" s="92">
        <v>9221.26</v>
      </c>
      <c r="S946" s="92">
        <v>65778.740000000005</v>
      </c>
      <c r="T946" s="91" t="s">
        <v>5772</v>
      </c>
      <c r="U946" s="91" t="s">
        <v>5225</v>
      </c>
      <c r="V946" s="93"/>
      <c r="X946" s="93"/>
      <c r="Y946" s="93"/>
      <c r="Z946" s="93"/>
      <c r="AA946" s="93"/>
      <c r="AB946" s="92">
        <v>25</v>
      </c>
      <c r="AD946" s="93"/>
      <c r="AF946" s="93"/>
    </row>
    <row r="947" spans="1:32">
      <c r="A947" s="91" t="s">
        <v>2475</v>
      </c>
      <c r="B947" s="91" t="s">
        <v>2696</v>
      </c>
      <c r="C947" s="91" t="s">
        <v>2506</v>
      </c>
      <c r="D947" s="91" t="s">
        <v>3251</v>
      </c>
      <c r="E947" s="91" t="s">
        <v>3252</v>
      </c>
      <c r="F947" s="91" t="s">
        <v>3288</v>
      </c>
      <c r="G947" s="91" t="s">
        <v>3202</v>
      </c>
      <c r="H947" s="91" t="s">
        <v>3203</v>
      </c>
      <c r="I947" s="92">
        <v>72</v>
      </c>
      <c r="J947" s="91" t="s">
        <v>59</v>
      </c>
      <c r="K947" s="91" t="s">
        <v>312</v>
      </c>
      <c r="L947" s="91" t="s">
        <v>5226</v>
      </c>
      <c r="M947" s="91" t="s">
        <v>5771</v>
      </c>
      <c r="N947" s="92">
        <v>180000</v>
      </c>
      <c r="O947" s="92">
        <v>30923.37</v>
      </c>
      <c r="P947" s="92">
        <v>5472</v>
      </c>
      <c r="Q947" s="92">
        <v>5166</v>
      </c>
      <c r="R947" s="92">
        <v>45586.37</v>
      </c>
      <c r="S947" s="92">
        <v>134413.63</v>
      </c>
      <c r="T947" s="91" t="s">
        <v>5772</v>
      </c>
      <c r="U947" s="91" t="s">
        <v>5227</v>
      </c>
      <c r="V947" s="93"/>
      <c r="X947" s="92">
        <v>4000</v>
      </c>
      <c r="Y947" s="93"/>
      <c r="Z947" s="93"/>
      <c r="AA947" s="93"/>
      <c r="AB947" s="92">
        <v>25</v>
      </c>
      <c r="AD947" s="93"/>
      <c r="AF947" s="93"/>
    </row>
    <row r="948" spans="1:32">
      <c r="A948" s="91" t="s">
        <v>2475</v>
      </c>
      <c r="B948" s="91" t="s">
        <v>2696</v>
      </c>
      <c r="C948" s="91" t="s">
        <v>2506</v>
      </c>
      <c r="D948" s="91" t="s">
        <v>3251</v>
      </c>
      <c r="E948" s="91" t="s">
        <v>3252</v>
      </c>
      <c r="F948" s="91" t="s">
        <v>3258</v>
      </c>
      <c r="G948" s="91" t="s">
        <v>2625</v>
      </c>
      <c r="H948" s="91" t="s">
        <v>2654</v>
      </c>
      <c r="I948" s="92">
        <v>628</v>
      </c>
      <c r="J948" s="91" t="s">
        <v>129</v>
      </c>
      <c r="K948" s="91" t="s">
        <v>269</v>
      </c>
      <c r="L948" s="91" t="s">
        <v>5228</v>
      </c>
      <c r="M948" s="91" t="s">
        <v>5771</v>
      </c>
      <c r="N948" s="92">
        <v>100000</v>
      </c>
      <c r="O948" s="93"/>
      <c r="P948" s="92">
        <v>3040</v>
      </c>
      <c r="Q948" s="92">
        <v>2870</v>
      </c>
      <c r="R948" s="92">
        <v>5935</v>
      </c>
      <c r="S948" s="92">
        <v>94065</v>
      </c>
      <c r="T948" s="91" t="s">
        <v>5772</v>
      </c>
      <c r="U948" s="91" t="s">
        <v>5229</v>
      </c>
      <c r="V948" s="93"/>
      <c r="X948" s="93"/>
      <c r="Y948" s="93"/>
      <c r="Z948" s="93"/>
      <c r="AA948" s="93"/>
      <c r="AB948" s="92">
        <v>25</v>
      </c>
      <c r="AD948" s="93"/>
      <c r="AF948" s="93"/>
    </row>
    <row r="949" spans="1:32">
      <c r="A949" s="91" t="s">
        <v>2475</v>
      </c>
      <c r="B949" s="91" t="s">
        <v>2696</v>
      </c>
      <c r="C949" s="91" t="s">
        <v>2506</v>
      </c>
      <c r="D949" s="91" t="s">
        <v>3251</v>
      </c>
      <c r="E949" s="91" t="s">
        <v>3252</v>
      </c>
      <c r="F949" s="91" t="s">
        <v>3266</v>
      </c>
      <c r="G949" s="91" t="s">
        <v>2944</v>
      </c>
      <c r="H949" s="91" t="s">
        <v>2945</v>
      </c>
      <c r="I949" s="92">
        <v>423</v>
      </c>
      <c r="J949" s="91" t="s">
        <v>75</v>
      </c>
      <c r="K949" s="91" t="s">
        <v>765</v>
      </c>
      <c r="L949" s="91" t="s">
        <v>5230</v>
      </c>
      <c r="M949" s="91" t="s">
        <v>5771</v>
      </c>
      <c r="N949" s="92">
        <v>11000</v>
      </c>
      <c r="O949" s="93"/>
      <c r="P949" s="92">
        <v>334.4</v>
      </c>
      <c r="Q949" s="92">
        <v>315.7</v>
      </c>
      <c r="R949" s="92">
        <v>675.1</v>
      </c>
      <c r="S949" s="92">
        <v>10324.9</v>
      </c>
      <c r="T949" s="91" t="s">
        <v>5772</v>
      </c>
      <c r="U949" s="91" t="s">
        <v>5231</v>
      </c>
      <c r="V949" s="93"/>
      <c r="X949" s="93"/>
      <c r="Y949" s="93"/>
      <c r="Z949" s="93"/>
      <c r="AA949" s="93"/>
      <c r="AB949" s="92">
        <v>25</v>
      </c>
      <c r="AD949" s="93"/>
      <c r="AF949" s="93"/>
    </row>
    <row r="950" spans="1:32">
      <c r="A950" s="91" t="s">
        <v>2475</v>
      </c>
      <c r="B950" s="91" t="s">
        <v>2696</v>
      </c>
      <c r="C950" s="91" t="s">
        <v>2506</v>
      </c>
      <c r="D950" s="91" t="s">
        <v>3251</v>
      </c>
      <c r="E950" s="91" t="s">
        <v>3252</v>
      </c>
      <c r="F950" s="91" t="s">
        <v>3266</v>
      </c>
      <c r="G950" s="91" t="s">
        <v>3089</v>
      </c>
      <c r="H950" s="91" t="s">
        <v>3069</v>
      </c>
      <c r="I950" s="92">
        <v>423</v>
      </c>
      <c r="J950" s="91" t="s">
        <v>75</v>
      </c>
      <c r="K950" s="91" t="s">
        <v>765</v>
      </c>
      <c r="L950" s="91" t="s">
        <v>5232</v>
      </c>
      <c r="M950" s="91" t="s">
        <v>5771</v>
      </c>
      <c r="N950" s="92">
        <v>11000</v>
      </c>
      <c r="O950" s="93"/>
      <c r="P950" s="92">
        <v>334.4</v>
      </c>
      <c r="Q950" s="92">
        <v>315.7</v>
      </c>
      <c r="R950" s="92">
        <v>675.1</v>
      </c>
      <c r="S950" s="92">
        <v>10324.9</v>
      </c>
      <c r="T950" s="91" t="s">
        <v>5772</v>
      </c>
      <c r="U950" s="91" t="s">
        <v>5233</v>
      </c>
      <c r="V950" s="93"/>
      <c r="X950" s="93"/>
      <c r="Y950" s="93"/>
      <c r="Z950" s="93"/>
      <c r="AA950" s="93"/>
      <c r="AB950" s="92">
        <v>25</v>
      </c>
      <c r="AD950" s="93"/>
      <c r="AF950" s="93"/>
    </row>
    <row r="951" spans="1:32">
      <c r="A951" s="91" t="s">
        <v>2475</v>
      </c>
      <c r="B951" s="91" t="s">
        <v>2696</v>
      </c>
      <c r="C951" s="91" t="s">
        <v>2506</v>
      </c>
      <c r="D951" s="91" t="s">
        <v>3251</v>
      </c>
      <c r="E951" s="91" t="s">
        <v>3252</v>
      </c>
      <c r="F951" s="91" t="s">
        <v>3258</v>
      </c>
      <c r="G951" s="91" t="s">
        <v>1490</v>
      </c>
      <c r="H951" s="91" t="s">
        <v>2295</v>
      </c>
      <c r="I951" s="92">
        <v>15</v>
      </c>
      <c r="J951" s="91" t="s">
        <v>284</v>
      </c>
      <c r="K951" s="91" t="s">
        <v>282</v>
      </c>
      <c r="L951" s="91" t="s">
        <v>5234</v>
      </c>
      <c r="M951" s="91" t="s">
        <v>5771</v>
      </c>
      <c r="N951" s="92">
        <v>50000</v>
      </c>
      <c r="O951" s="93"/>
      <c r="P951" s="92">
        <v>1520</v>
      </c>
      <c r="Q951" s="92">
        <v>1435</v>
      </c>
      <c r="R951" s="92">
        <v>2980</v>
      </c>
      <c r="S951" s="92">
        <v>47020</v>
      </c>
      <c r="T951" s="91" t="s">
        <v>5772</v>
      </c>
      <c r="U951" s="91" t="s">
        <v>5235</v>
      </c>
      <c r="V951" s="93"/>
      <c r="X951" s="93"/>
      <c r="Y951" s="93"/>
      <c r="Z951" s="93"/>
      <c r="AA951" s="93"/>
      <c r="AB951" s="92">
        <v>25</v>
      </c>
      <c r="AD951" s="93"/>
      <c r="AF951" s="93"/>
    </row>
    <row r="952" spans="1:32">
      <c r="A952" s="91" t="s">
        <v>2475</v>
      </c>
      <c r="B952" s="91" t="s">
        <v>2696</v>
      </c>
      <c r="C952" s="91" t="s">
        <v>2506</v>
      </c>
      <c r="D952" s="91" t="s">
        <v>3251</v>
      </c>
      <c r="E952" s="91" t="s">
        <v>3252</v>
      </c>
      <c r="F952" s="91" t="s">
        <v>3258</v>
      </c>
      <c r="G952" s="91" t="s">
        <v>1673</v>
      </c>
      <c r="H952" s="91" t="s">
        <v>2296</v>
      </c>
      <c r="I952" s="92">
        <v>31</v>
      </c>
      <c r="J952" s="91" t="s">
        <v>235</v>
      </c>
      <c r="K952" s="91" t="s">
        <v>234</v>
      </c>
      <c r="L952" s="91" t="s">
        <v>5236</v>
      </c>
      <c r="M952" s="91" t="s">
        <v>5771</v>
      </c>
      <c r="N952" s="92">
        <v>60000</v>
      </c>
      <c r="O952" s="92">
        <v>3486.68</v>
      </c>
      <c r="P952" s="92">
        <v>1824</v>
      </c>
      <c r="Q952" s="92">
        <v>1722</v>
      </c>
      <c r="R952" s="92">
        <v>13928.75</v>
      </c>
      <c r="S952" s="92">
        <v>46071.25</v>
      </c>
      <c r="T952" s="91" t="s">
        <v>5772</v>
      </c>
      <c r="U952" s="91" t="s">
        <v>5237</v>
      </c>
      <c r="V952" s="93"/>
      <c r="X952" s="92">
        <v>6871.07</v>
      </c>
      <c r="Y952" s="93"/>
      <c r="Z952" s="93"/>
      <c r="AA952" s="93"/>
      <c r="AB952" s="92">
        <v>25</v>
      </c>
      <c r="AD952" s="93"/>
      <c r="AF952" s="93"/>
    </row>
    <row r="953" spans="1:32">
      <c r="A953" s="91" t="s">
        <v>2475</v>
      </c>
      <c r="B953" s="91" t="s">
        <v>2696</v>
      </c>
      <c r="C953" s="91" t="s">
        <v>2506</v>
      </c>
      <c r="D953" s="91" t="s">
        <v>3251</v>
      </c>
      <c r="E953" s="91" t="s">
        <v>3252</v>
      </c>
      <c r="F953" s="91" t="s">
        <v>3266</v>
      </c>
      <c r="G953" s="91" t="s">
        <v>1602</v>
      </c>
      <c r="H953" s="91" t="s">
        <v>2297</v>
      </c>
      <c r="I953" s="92">
        <v>985</v>
      </c>
      <c r="J953" s="91" t="s">
        <v>527</v>
      </c>
      <c r="K953" s="91" t="s">
        <v>106</v>
      </c>
      <c r="L953" s="91" t="s">
        <v>5238</v>
      </c>
      <c r="M953" s="91" t="s">
        <v>5771</v>
      </c>
      <c r="N953" s="92">
        <v>36000</v>
      </c>
      <c r="O953" s="93"/>
      <c r="P953" s="92">
        <v>1094.4000000000001</v>
      </c>
      <c r="Q953" s="92">
        <v>1033.2</v>
      </c>
      <c r="R953" s="92">
        <v>10275.98</v>
      </c>
      <c r="S953" s="92">
        <v>25724.02</v>
      </c>
      <c r="T953" s="91" t="s">
        <v>5772</v>
      </c>
      <c r="U953" s="91" t="s">
        <v>5239</v>
      </c>
      <c r="V953" s="93"/>
      <c r="X953" s="93"/>
      <c r="Y953" s="92">
        <v>8123.38</v>
      </c>
      <c r="Z953" s="93"/>
      <c r="AA953" s="93"/>
      <c r="AB953" s="92">
        <v>25</v>
      </c>
      <c r="AD953" s="93"/>
      <c r="AF953" s="93"/>
    </row>
    <row r="954" spans="1:32">
      <c r="A954" s="91" t="s">
        <v>2475</v>
      </c>
      <c r="B954" s="91" t="s">
        <v>2696</v>
      </c>
      <c r="C954" s="91" t="s">
        <v>2506</v>
      </c>
      <c r="D954" s="91" t="s">
        <v>3251</v>
      </c>
      <c r="E954" s="91" t="s">
        <v>3252</v>
      </c>
      <c r="F954" s="91" t="s">
        <v>3279</v>
      </c>
      <c r="G954" s="91" t="s">
        <v>944</v>
      </c>
      <c r="H954" s="91" t="s">
        <v>2298</v>
      </c>
      <c r="I954" s="92">
        <v>848</v>
      </c>
      <c r="J954" s="91" t="s">
        <v>256</v>
      </c>
      <c r="K954" s="91" t="s">
        <v>234</v>
      </c>
      <c r="L954" s="91" t="s">
        <v>5240</v>
      </c>
      <c r="M954" s="91" t="s">
        <v>5771</v>
      </c>
      <c r="N954" s="92">
        <v>70000</v>
      </c>
      <c r="O954" s="92">
        <v>5368.45</v>
      </c>
      <c r="P954" s="92">
        <v>2128</v>
      </c>
      <c r="Q954" s="92">
        <v>2009</v>
      </c>
      <c r="R954" s="92">
        <v>9530.4500000000007</v>
      </c>
      <c r="S954" s="92">
        <v>60469.55</v>
      </c>
      <c r="T954" s="91" t="s">
        <v>5772</v>
      </c>
      <c r="U954" s="91" t="s">
        <v>5241</v>
      </c>
      <c r="V954" s="93"/>
      <c r="X954" s="93"/>
      <c r="Y954" s="93"/>
      <c r="Z954" s="93"/>
      <c r="AA954" s="93"/>
      <c r="AB954" s="92">
        <v>25</v>
      </c>
      <c r="AD954" s="93"/>
      <c r="AF954" s="93"/>
    </row>
    <row r="955" spans="1:32">
      <c r="A955" s="91" t="s">
        <v>2475</v>
      </c>
      <c r="B955" s="91" t="s">
        <v>2696</v>
      </c>
      <c r="C955" s="91" t="s">
        <v>2506</v>
      </c>
      <c r="D955" s="91" t="s">
        <v>3251</v>
      </c>
      <c r="E955" s="91" t="s">
        <v>3252</v>
      </c>
      <c r="F955" s="91" t="s">
        <v>3279</v>
      </c>
      <c r="G955" s="91" t="s">
        <v>1700</v>
      </c>
      <c r="H955" s="91" t="s">
        <v>2299</v>
      </c>
      <c r="I955" s="92">
        <v>80</v>
      </c>
      <c r="J955" s="91" t="s">
        <v>279</v>
      </c>
      <c r="K955" s="91" t="s">
        <v>331</v>
      </c>
      <c r="L955" s="91" t="s">
        <v>5242</v>
      </c>
      <c r="M955" s="91" t="s">
        <v>5771</v>
      </c>
      <c r="N955" s="92">
        <v>60000</v>
      </c>
      <c r="O955" s="93"/>
      <c r="P955" s="92">
        <v>1824</v>
      </c>
      <c r="Q955" s="92">
        <v>1722</v>
      </c>
      <c r="R955" s="92">
        <v>27593.84</v>
      </c>
      <c r="S955" s="92">
        <v>32406.16</v>
      </c>
      <c r="T955" s="91" t="s">
        <v>5772</v>
      </c>
      <c r="U955" s="91" t="s">
        <v>5243</v>
      </c>
      <c r="V955" s="93"/>
      <c r="X955" s="92">
        <v>1659.34</v>
      </c>
      <c r="Y955" s="92">
        <v>22363.5</v>
      </c>
      <c r="Z955" s="93"/>
      <c r="AA955" s="93"/>
      <c r="AB955" s="92">
        <v>25</v>
      </c>
      <c r="AD955" s="93"/>
      <c r="AF955" s="93"/>
    </row>
    <row r="956" spans="1:32">
      <c r="A956" s="91" t="s">
        <v>2475</v>
      </c>
      <c r="B956" s="91" t="s">
        <v>2696</v>
      </c>
      <c r="C956" s="91" t="s">
        <v>2506</v>
      </c>
      <c r="D956" s="91" t="s">
        <v>3251</v>
      </c>
      <c r="E956" s="91" t="s">
        <v>3252</v>
      </c>
      <c r="F956" s="91" t="s">
        <v>3266</v>
      </c>
      <c r="G956" s="91" t="s">
        <v>2948</v>
      </c>
      <c r="H956" s="91" t="s">
        <v>2949</v>
      </c>
      <c r="I956" s="92">
        <v>848</v>
      </c>
      <c r="J956" s="91" t="s">
        <v>256</v>
      </c>
      <c r="K956" s="91" t="s">
        <v>106</v>
      </c>
      <c r="L956" s="91" t="s">
        <v>5244</v>
      </c>
      <c r="M956" s="91" t="s">
        <v>5771</v>
      </c>
      <c r="N956" s="92">
        <v>45000</v>
      </c>
      <c r="O956" s="93"/>
      <c r="P956" s="92">
        <v>1368</v>
      </c>
      <c r="Q956" s="92">
        <v>1291.5</v>
      </c>
      <c r="R956" s="92">
        <v>2684.5</v>
      </c>
      <c r="S956" s="92">
        <v>42315.5</v>
      </c>
      <c r="T956" s="91" t="s">
        <v>5772</v>
      </c>
      <c r="U956" s="91" t="s">
        <v>5245</v>
      </c>
      <c r="V956" s="93"/>
      <c r="X956" s="93"/>
      <c r="Y956" s="93"/>
      <c r="Z956" s="93"/>
      <c r="AA956" s="93"/>
      <c r="AB956" s="92">
        <v>25</v>
      </c>
      <c r="AD956" s="93"/>
      <c r="AF956" s="93"/>
    </row>
    <row r="957" spans="1:32">
      <c r="A957" s="91" t="s">
        <v>2475</v>
      </c>
      <c r="B957" s="91" t="s">
        <v>2696</v>
      </c>
      <c r="C957" s="91" t="s">
        <v>2506</v>
      </c>
      <c r="D957" s="91" t="s">
        <v>3251</v>
      </c>
      <c r="E957" s="91" t="s">
        <v>3252</v>
      </c>
      <c r="F957" s="91" t="s">
        <v>3258</v>
      </c>
      <c r="G957" s="91" t="s">
        <v>1386</v>
      </c>
      <c r="H957" s="91" t="s">
        <v>2300</v>
      </c>
      <c r="I957" s="92">
        <v>99</v>
      </c>
      <c r="J957" s="91" t="s">
        <v>970</v>
      </c>
      <c r="K957" s="91" t="s">
        <v>542</v>
      </c>
      <c r="L957" s="91" t="s">
        <v>5246</v>
      </c>
      <c r="M957" s="91" t="s">
        <v>5771</v>
      </c>
      <c r="N957" s="92">
        <v>40000</v>
      </c>
      <c r="O957" s="93"/>
      <c r="P957" s="92">
        <v>1216</v>
      </c>
      <c r="Q957" s="92">
        <v>1148</v>
      </c>
      <c r="R957" s="92">
        <v>2389</v>
      </c>
      <c r="S957" s="92">
        <v>37611</v>
      </c>
      <c r="T957" s="91" t="s">
        <v>5772</v>
      </c>
      <c r="U957" s="91" t="s">
        <v>5247</v>
      </c>
      <c r="V957" s="93"/>
      <c r="X957" s="93"/>
      <c r="Y957" s="93"/>
      <c r="Z957" s="93"/>
      <c r="AA957" s="93"/>
      <c r="AB957" s="92">
        <v>25</v>
      </c>
      <c r="AD957" s="93"/>
      <c r="AF957" s="93"/>
    </row>
    <row r="958" spans="1:32">
      <c r="A958" s="91" t="s">
        <v>2475</v>
      </c>
      <c r="B958" s="91" t="s">
        <v>2696</v>
      </c>
      <c r="C958" s="91" t="s">
        <v>2506</v>
      </c>
      <c r="D958" s="91" t="s">
        <v>3251</v>
      </c>
      <c r="E958" s="91" t="s">
        <v>3252</v>
      </c>
      <c r="F958" s="91" t="s">
        <v>3266</v>
      </c>
      <c r="G958" s="91" t="s">
        <v>1603</v>
      </c>
      <c r="H958" s="91" t="s">
        <v>2301</v>
      </c>
      <c r="I958" s="92">
        <v>53</v>
      </c>
      <c r="J958" s="91" t="s">
        <v>1604</v>
      </c>
      <c r="K958" s="91" t="s">
        <v>930</v>
      </c>
      <c r="L958" s="91" t="s">
        <v>5248</v>
      </c>
      <c r="M958" s="91" t="s">
        <v>5771</v>
      </c>
      <c r="N958" s="92">
        <v>115000</v>
      </c>
      <c r="O958" s="92">
        <v>15633.74</v>
      </c>
      <c r="P958" s="92">
        <v>3496</v>
      </c>
      <c r="Q958" s="92">
        <v>3300.5</v>
      </c>
      <c r="R958" s="92">
        <v>22455.24</v>
      </c>
      <c r="S958" s="92">
        <v>92544.76</v>
      </c>
      <c r="T958" s="91" t="s">
        <v>5772</v>
      </c>
      <c r="U958" s="91" t="s">
        <v>5249</v>
      </c>
      <c r="V958" s="93"/>
      <c r="X958" s="93"/>
      <c r="Y958" s="93"/>
      <c r="Z958" s="93"/>
      <c r="AA958" s="93"/>
      <c r="AB958" s="92">
        <v>25</v>
      </c>
      <c r="AD958" s="93"/>
      <c r="AF958" s="93"/>
    </row>
    <row r="959" spans="1:32">
      <c r="A959" s="91" t="s">
        <v>2475</v>
      </c>
      <c r="B959" s="91" t="s">
        <v>2696</v>
      </c>
      <c r="C959" s="91" t="s">
        <v>2506</v>
      </c>
      <c r="D959" s="91" t="s">
        <v>3251</v>
      </c>
      <c r="E959" s="91" t="s">
        <v>3252</v>
      </c>
      <c r="F959" s="91" t="s">
        <v>3266</v>
      </c>
      <c r="G959" s="91" t="s">
        <v>2950</v>
      </c>
      <c r="H959" s="91" t="s">
        <v>2951</v>
      </c>
      <c r="I959" s="92">
        <v>6622</v>
      </c>
      <c r="J959" s="91" t="s">
        <v>1506</v>
      </c>
      <c r="K959" s="91" t="s">
        <v>2338</v>
      </c>
      <c r="L959" s="91" t="s">
        <v>5250</v>
      </c>
      <c r="M959" s="91" t="s">
        <v>5771</v>
      </c>
      <c r="N959" s="92">
        <v>36000</v>
      </c>
      <c r="O959" s="93"/>
      <c r="P959" s="92">
        <v>1094.4000000000001</v>
      </c>
      <c r="Q959" s="92">
        <v>1033.2</v>
      </c>
      <c r="R959" s="92">
        <v>2152.6</v>
      </c>
      <c r="S959" s="92">
        <v>33847.4</v>
      </c>
      <c r="T959" s="91" t="s">
        <v>5772</v>
      </c>
      <c r="U959" s="91" t="s">
        <v>5251</v>
      </c>
      <c r="V959" s="93"/>
      <c r="X959" s="93"/>
      <c r="Y959" s="93"/>
      <c r="Z959" s="93"/>
      <c r="AA959" s="93"/>
      <c r="AB959" s="92">
        <v>25</v>
      </c>
      <c r="AD959" s="93"/>
      <c r="AF959" s="93"/>
    </row>
    <row r="960" spans="1:32">
      <c r="A960" s="91" t="s">
        <v>2475</v>
      </c>
      <c r="B960" s="91" t="s">
        <v>2696</v>
      </c>
      <c r="C960" s="91" t="s">
        <v>2506</v>
      </c>
      <c r="D960" s="91" t="s">
        <v>3251</v>
      </c>
      <c r="E960" s="91" t="s">
        <v>3252</v>
      </c>
      <c r="F960" s="91" t="s">
        <v>3258</v>
      </c>
      <c r="G960" s="91" t="s">
        <v>2952</v>
      </c>
      <c r="H960" s="91" t="s">
        <v>2953</v>
      </c>
      <c r="I960" s="92">
        <v>3314</v>
      </c>
      <c r="J960" s="91" t="s">
        <v>2919</v>
      </c>
      <c r="K960" s="91" t="s">
        <v>591</v>
      </c>
      <c r="L960" s="91" t="s">
        <v>5252</v>
      </c>
      <c r="M960" s="91" t="s">
        <v>5771</v>
      </c>
      <c r="N960" s="92">
        <v>30000</v>
      </c>
      <c r="O960" s="93"/>
      <c r="P960" s="92">
        <v>912</v>
      </c>
      <c r="Q960" s="92">
        <v>861</v>
      </c>
      <c r="R960" s="92">
        <v>1798</v>
      </c>
      <c r="S960" s="92">
        <v>28202</v>
      </c>
      <c r="T960" s="91" t="s">
        <v>5772</v>
      </c>
      <c r="U960" s="91" t="s">
        <v>5253</v>
      </c>
      <c r="V960" s="93"/>
      <c r="X960" s="93"/>
      <c r="Y960" s="93"/>
      <c r="Z960" s="93"/>
      <c r="AA960" s="93"/>
      <c r="AB960" s="92">
        <v>25</v>
      </c>
      <c r="AD960" s="93"/>
      <c r="AF960" s="93"/>
    </row>
    <row r="961" spans="1:32">
      <c r="A961" s="91" t="s">
        <v>2475</v>
      </c>
      <c r="B961" s="91" t="s">
        <v>2696</v>
      </c>
      <c r="C961" s="91" t="s">
        <v>2506</v>
      </c>
      <c r="D961" s="91" t="s">
        <v>3251</v>
      </c>
      <c r="E961" s="91" t="s">
        <v>3252</v>
      </c>
      <c r="F961" s="91" t="s">
        <v>3258</v>
      </c>
      <c r="G961" s="91" t="s">
        <v>1387</v>
      </c>
      <c r="H961" s="91" t="s">
        <v>2302</v>
      </c>
      <c r="I961" s="92">
        <v>616</v>
      </c>
      <c r="J961" s="91" t="s">
        <v>1344</v>
      </c>
      <c r="K961" s="91" t="s">
        <v>142</v>
      </c>
      <c r="L961" s="91" t="s">
        <v>5254</v>
      </c>
      <c r="M961" s="91" t="s">
        <v>5771</v>
      </c>
      <c r="N961" s="92">
        <v>10000</v>
      </c>
      <c r="O961" s="93"/>
      <c r="P961" s="92">
        <v>304</v>
      </c>
      <c r="Q961" s="92">
        <v>287</v>
      </c>
      <c r="R961" s="92">
        <v>616</v>
      </c>
      <c r="S961" s="92">
        <v>9384</v>
      </c>
      <c r="T961" s="91" t="s">
        <v>5772</v>
      </c>
      <c r="U961" s="91" t="s">
        <v>5255</v>
      </c>
      <c r="V961" s="93"/>
      <c r="X961" s="93"/>
      <c r="Y961" s="93"/>
      <c r="Z961" s="93"/>
      <c r="AA961" s="93"/>
      <c r="AB961" s="92">
        <v>25</v>
      </c>
      <c r="AD961" s="93"/>
      <c r="AF961" s="93"/>
    </row>
    <row r="962" spans="1:32">
      <c r="A962" s="91" t="s">
        <v>2475</v>
      </c>
      <c r="B962" s="91" t="s">
        <v>2696</v>
      </c>
      <c r="C962" s="91" t="s">
        <v>2506</v>
      </c>
      <c r="D962" s="91" t="s">
        <v>3251</v>
      </c>
      <c r="E962" s="91" t="s">
        <v>3252</v>
      </c>
      <c r="F962" s="91" t="s">
        <v>3258</v>
      </c>
      <c r="G962" s="91" t="s">
        <v>2517</v>
      </c>
      <c r="H962" s="91" t="s">
        <v>2518</v>
      </c>
      <c r="I962" s="92">
        <v>213</v>
      </c>
      <c r="J962" s="91" t="s">
        <v>100</v>
      </c>
      <c r="K962" s="91" t="s">
        <v>18</v>
      </c>
      <c r="L962" s="91" t="s">
        <v>5256</v>
      </c>
      <c r="M962" s="91" t="s">
        <v>5771</v>
      </c>
      <c r="N962" s="92">
        <v>55000</v>
      </c>
      <c r="O962" s="93"/>
      <c r="P962" s="92">
        <v>1672</v>
      </c>
      <c r="Q962" s="92">
        <v>1578.5</v>
      </c>
      <c r="R962" s="92">
        <v>3275.5</v>
      </c>
      <c r="S962" s="92">
        <v>51724.5</v>
      </c>
      <c r="T962" s="91" t="s">
        <v>5772</v>
      </c>
      <c r="U962" s="91" t="s">
        <v>5257</v>
      </c>
      <c r="V962" s="93"/>
      <c r="X962" s="93"/>
      <c r="Y962" s="93"/>
      <c r="Z962" s="93"/>
      <c r="AA962" s="93"/>
      <c r="AB962" s="92">
        <v>25</v>
      </c>
      <c r="AD962" s="93"/>
      <c r="AF962" s="93"/>
    </row>
    <row r="963" spans="1:32">
      <c r="A963" s="91" t="s">
        <v>2475</v>
      </c>
      <c r="B963" s="91" t="s">
        <v>2696</v>
      </c>
      <c r="C963" s="91" t="s">
        <v>2506</v>
      </c>
      <c r="D963" s="91" t="s">
        <v>3251</v>
      </c>
      <c r="E963" s="91" t="s">
        <v>3252</v>
      </c>
      <c r="F963" s="91" t="s">
        <v>3266</v>
      </c>
      <c r="G963" s="91" t="s">
        <v>2954</v>
      </c>
      <c r="H963" s="91" t="s">
        <v>2955</v>
      </c>
      <c r="I963" s="92">
        <v>31</v>
      </c>
      <c r="J963" s="91" t="s">
        <v>235</v>
      </c>
      <c r="K963" s="91" t="s">
        <v>241</v>
      </c>
      <c r="L963" s="91" t="s">
        <v>5258</v>
      </c>
      <c r="M963" s="91" t="s">
        <v>5771</v>
      </c>
      <c r="N963" s="92">
        <v>45000</v>
      </c>
      <c r="O963" s="93"/>
      <c r="P963" s="92">
        <v>1368</v>
      </c>
      <c r="Q963" s="92">
        <v>1291.5</v>
      </c>
      <c r="R963" s="92">
        <v>2684.5</v>
      </c>
      <c r="S963" s="92">
        <v>42315.5</v>
      </c>
      <c r="T963" s="91" t="s">
        <v>5772</v>
      </c>
      <c r="U963" s="91" t="s">
        <v>5259</v>
      </c>
      <c r="V963" s="93"/>
      <c r="X963" s="93"/>
      <c r="Y963" s="93"/>
      <c r="Z963" s="93"/>
      <c r="AA963" s="93"/>
      <c r="AB963" s="92">
        <v>25</v>
      </c>
      <c r="AD963" s="93"/>
      <c r="AF963" s="93"/>
    </row>
    <row r="964" spans="1:32">
      <c r="A964" s="91" t="s">
        <v>2475</v>
      </c>
      <c r="B964" s="91" t="s">
        <v>2696</v>
      </c>
      <c r="C964" s="91" t="s">
        <v>2506</v>
      </c>
      <c r="D964" s="91" t="s">
        <v>3251</v>
      </c>
      <c r="E964" s="91" t="s">
        <v>3252</v>
      </c>
      <c r="F964" s="91" t="s">
        <v>3266</v>
      </c>
      <c r="G964" s="91" t="s">
        <v>2956</v>
      </c>
      <c r="H964" s="91" t="s">
        <v>2957</v>
      </c>
      <c r="I964" s="92">
        <v>99</v>
      </c>
      <c r="J964" s="91" t="s">
        <v>970</v>
      </c>
      <c r="K964" s="91" t="s">
        <v>929</v>
      </c>
      <c r="L964" s="91" t="s">
        <v>5260</v>
      </c>
      <c r="M964" s="91" t="s">
        <v>5771</v>
      </c>
      <c r="N964" s="92">
        <v>31500</v>
      </c>
      <c r="O964" s="93"/>
      <c r="P964" s="92">
        <v>957.6</v>
      </c>
      <c r="Q964" s="92">
        <v>904.05</v>
      </c>
      <c r="R964" s="92">
        <v>1886.65</v>
      </c>
      <c r="S964" s="92">
        <v>29613.35</v>
      </c>
      <c r="T964" s="91" t="s">
        <v>5772</v>
      </c>
      <c r="U964" s="91" t="s">
        <v>5261</v>
      </c>
      <c r="V964" s="93"/>
      <c r="X964" s="93"/>
      <c r="Y964" s="93"/>
      <c r="Z964" s="93"/>
      <c r="AA964" s="93"/>
      <c r="AB964" s="92">
        <v>25</v>
      </c>
      <c r="AD964" s="93"/>
      <c r="AF964" s="93"/>
    </row>
    <row r="965" spans="1:32">
      <c r="A965" s="91" t="s">
        <v>2475</v>
      </c>
      <c r="B965" s="91" t="s">
        <v>2696</v>
      </c>
      <c r="C965" s="91" t="s">
        <v>2506</v>
      </c>
      <c r="D965" s="91" t="s">
        <v>3251</v>
      </c>
      <c r="E965" s="91" t="s">
        <v>3252</v>
      </c>
      <c r="F965" s="91" t="s">
        <v>3261</v>
      </c>
      <c r="G965" s="91" t="s">
        <v>879</v>
      </c>
      <c r="H965" s="91" t="s">
        <v>2303</v>
      </c>
      <c r="I965" s="92">
        <v>963</v>
      </c>
      <c r="J965" s="91" t="s">
        <v>880</v>
      </c>
      <c r="K965" s="91" t="s">
        <v>686</v>
      </c>
      <c r="L965" s="91" t="s">
        <v>5262</v>
      </c>
      <c r="M965" s="91" t="s">
        <v>5771</v>
      </c>
      <c r="N965" s="92">
        <v>75000</v>
      </c>
      <c r="O965" s="92">
        <v>6309.38</v>
      </c>
      <c r="P965" s="92">
        <v>2280</v>
      </c>
      <c r="Q965" s="92">
        <v>2152.5</v>
      </c>
      <c r="R965" s="92">
        <v>10766.88</v>
      </c>
      <c r="S965" s="92">
        <v>64233.120000000003</v>
      </c>
      <c r="T965" s="91" t="s">
        <v>5772</v>
      </c>
      <c r="U965" s="91" t="s">
        <v>5263</v>
      </c>
      <c r="V965" s="93"/>
      <c r="X965" s="93"/>
      <c r="Y965" s="93"/>
      <c r="Z965" s="93"/>
      <c r="AA965" s="93"/>
      <c r="AB965" s="92">
        <v>25</v>
      </c>
      <c r="AD965" s="93"/>
      <c r="AF965" s="93"/>
    </row>
    <row r="966" spans="1:32">
      <c r="A966" s="91" t="s">
        <v>2475</v>
      </c>
      <c r="B966" s="91" t="s">
        <v>2696</v>
      </c>
      <c r="C966" s="91" t="s">
        <v>2506</v>
      </c>
      <c r="D966" s="91" t="s">
        <v>3251</v>
      </c>
      <c r="E966" s="91" t="s">
        <v>3252</v>
      </c>
      <c r="F966" s="91" t="s">
        <v>3266</v>
      </c>
      <c r="G966" s="91" t="s">
        <v>3083</v>
      </c>
      <c r="H966" s="91" t="s">
        <v>3063</v>
      </c>
      <c r="I966" s="92">
        <v>1137</v>
      </c>
      <c r="J966" s="91" t="s">
        <v>192</v>
      </c>
      <c r="K966" s="91" t="s">
        <v>542</v>
      </c>
      <c r="L966" s="91" t="s">
        <v>5266</v>
      </c>
      <c r="M966" s="91" t="s">
        <v>5771</v>
      </c>
      <c r="N966" s="92">
        <v>35000</v>
      </c>
      <c r="O966" s="93"/>
      <c r="P966" s="92">
        <v>1064</v>
      </c>
      <c r="Q966" s="92">
        <v>1004.5</v>
      </c>
      <c r="R966" s="92">
        <v>2093.5</v>
      </c>
      <c r="S966" s="92">
        <v>32906.5</v>
      </c>
      <c r="T966" s="91" t="s">
        <v>5772</v>
      </c>
      <c r="U966" s="91" t="s">
        <v>5267</v>
      </c>
      <c r="V966" s="93"/>
      <c r="X966" s="93"/>
      <c r="Y966" s="93"/>
      <c r="Z966" s="93"/>
      <c r="AA966" s="93"/>
      <c r="AB966" s="92">
        <v>25</v>
      </c>
      <c r="AD966" s="93"/>
      <c r="AF966" s="93"/>
    </row>
    <row r="967" spans="1:32">
      <c r="A967" s="91" t="s">
        <v>2475</v>
      </c>
      <c r="B967" s="91" t="s">
        <v>2696</v>
      </c>
      <c r="C967" s="91" t="s">
        <v>2506</v>
      </c>
      <c r="D967" s="91" t="s">
        <v>3251</v>
      </c>
      <c r="E967" s="91" t="s">
        <v>3252</v>
      </c>
      <c r="F967" s="91" t="s">
        <v>3266</v>
      </c>
      <c r="G967" s="91" t="s">
        <v>2958</v>
      </c>
      <c r="H967" s="91" t="s">
        <v>2959</v>
      </c>
      <c r="I967" s="92">
        <v>423</v>
      </c>
      <c r="J967" s="91" t="s">
        <v>75</v>
      </c>
      <c r="K967" s="91" t="s">
        <v>73</v>
      </c>
      <c r="L967" s="91" t="s">
        <v>5268</v>
      </c>
      <c r="M967" s="91" t="s">
        <v>5771</v>
      </c>
      <c r="N967" s="92">
        <v>20000</v>
      </c>
      <c r="O967" s="93"/>
      <c r="P967" s="92">
        <v>608</v>
      </c>
      <c r="Q967" s="92">
        <v>574</v>
      </c>
      <c r="R967" s="92">
        <v>1207</v>
      </c>
      <c r="S967" s="92">
        <v>18793</v>
      </c>
      <c r="T967" s="91" t="s">
        <v>5772</v>
      </c>
      <c r="U967" s="91" t="s">
        <v>5269</v>
      </c>
      <c r="V967" s="93"/>
      <c r="X967" s="93"/>
      <c r="Y967" s="93"/>
      <c r="Z967" s="93"/>
      <c r="AA967" s="93"/>
      <c r="AB967" s="92">
        <v>25</v>
      </c>
      <c r="AD967" s="93"/>
      <c r="AF967" s="93"/>
    </row>
    <row r="968" spans="1:32">
      <c r="A968" s="91" t="s">
        <v>2475</v>
      </c>
      <c r="B968" s="91" t="s">
        <v>2696</v>
      </c>
      <c r="C968" s="91" t="s">
        <v>2506</v>
      </c>
      <c r="D968" s="91" t="s">
        <v>3251</v>
      </c>
      <c r="E968" s="91" t="s">
        <v>3252</v>
      </c>
      <c r="F968" s="91" t="s">
        <v>3253</v>
      </c>
      <c r="G968" s="91" t="s">
        <v>1605</v>
      </c>
      <c r="H968" s="91" t="s">
        <v>2306</v>
      </c>
      <c r="I968" s="92">
        <v>628</v>
      </c>
      <c r="J968" s="91" t="s">
        <v>129</v>
      </c>
      <c r="K968" s="91" t="s">
        <v>4901</v>
      </c>
      <c r="L968" s="91" t="s">
        <v>5270</v>
      </c>
      <c r="M968" s="91" t="s">
        <v>5771</v>
      </c>
      <c r="N968" s="92">
        <v>115000</v>
      </c>
      <c r="O968" s="92">
        <v>12755.88</v>
      </c>
      <c r="P968" s="92">
        <v>3496</v>
      </c>
      <c r="Q968" s="92">
        <v>3300.5</v>
      </c>
      <c r="R968" s="92">
        <v>19577.38</v>
      </c>
      <c r="S968" s="92">
        <v>95422.62</v>
      </c>
      <c r="T968" s="91" t="s">
        <v>5772</v>
      </c>
      <c r="U968" s="91" t="s">
        <v>5271</v>
      </c>
      <c r="V968" s="93"/>
      <c r="X968" s="93"/>
      <c r="Y968" s="93"/>
      <c r="Z968" s="93"/>
      <c r="AA968" s="93"/>
      <c r="AB968" s="92">
        <v>25</v>
      </c>
      <c r="AD968" s="93"/>
      <c r="AF968" s="93"/>
    </row>
    <row r="969" spans="1:32">
      <c r="A969" s="91" t="s">
        <v>2475</v>
      </c>
      <c r="B969" s="91" t="s">
        <v>2696</v>
      </c>
      <c r="C969" s="91" t="s">
        <v>2506</v>
      </c>
      <c r="D969" s="91" t="s">
        <v>3251</v>
      </c>
      <c r="E969" s="91" t="s">
        <v>3252</v>
      </c>
      <c r="F969" s="91" t="s">
        <v>3258</v>
      </c>
      <c r="G969" s="91" t="s">
        <v>1389</v>
      </c>
      <c r="H969" s="91" t="s">
        <v>2307</v>
      </c>
      <c r="I969" s="92">
        <v>8</v>
      </c>
      <c r="J969" s="91" t="s">
        <v>991</v>
      </c>
      <c r="K969" s="91" t="s">
        <v>295</v>
      </c>
      <c r="L969" s="91" t="s">
        <v>5272</v>
      </c>
      <c r="M969" s="91" t="s">
        <v>5771</v>
      </c>
      <c r="N969" s="92">
        <v>55000</v>
      </c>
      <c r="O969" s="93"/>
      <c r="P969" s="92">
        <v>1672</v>
      </c>
      <c r="Q969" s="92">
        <v>1578.5</v>
      </c>
      <c r="R969" s="92">
        <v>4971.5</v>
      </c>
      <c r="S969" s="92">
        <v>50028.5</v>
      </c>
      <c r="T969" s="91" t="s">
        <v>5772</v>
      </c>
      <c r="U969" s="91" t="s">
        <v>5273</v>
      </c>
      <c r="V969" s="93"/>
      <c r="X969" s="93"/>
      <c r="Y969" s="92">
        <v>1696</v>
      </c>
      <c r="Z969" s="93"/>
      <c r="AA969" s="93"/>
      <c r="AB969" s="92">
        <v>25</v>
      </c>
      <c r="AD969" s="93"/>
      <c r="AF969" s="93"/>
    </row>
    <row r="970" spans="1:32">
      <c r="A970" s="91" t="s">
        <v>2475</v>
      </c>
      <c r="B970" s="91" t="s">
        <v>2696</v>
      </c>
      <c r="C970" s="91" t="s">
        <v>2506</v>
      </c>
      <c r="D970" s="91" t="s">
        <v>3251</v>
      </c>
      <c r="E970" s="91" t="s">
        <v>3252</v>
      </c>
      <c r="F970" s="91" t="s">
        <v>3266</v>
      </c>
      <c r="G970" s="91" t="s">
        <v>2960</v>
      </c>
      <c r="H970" s="91" t="s">
        <v>2961</v>
      </c>
      <c r="I970" s="92">
        <v>423</v>
      </c>
      <c r="J970" s="91" t="s">
        <v>75</v>
      </c>
      <c r="K970" s="91" t="s">
        <v>73</v>
      </c>
      <c r="L970" s="91" t="s">
        <v>5274</v>
      </c>
      <c r="M970" s="91" t="s">
        <v>5771</v>
      </c>
      <c r="N970" s="92">
        <v>36000</v>
      </c>
      <c r="O970" s="93"/>
      <c r="P970" s="92">
        <v>1094.4000000000001</v>
      </c>
      <c r="Q970" s="92">
        <v>1033.2</v>
      </c>
      <c r="R970" s="92">
        <v>2152.6</v>
      </c>
      <c r="S970" s="92">
        <v>33847.4</v>
      </c>
      <c r="T970" s="91" t="s">
        <v>5772</v>
      </c>
      <c r="U970" s="91" t="s">
        <v>5275</v>
      </c>
      <c r="V970" s="93"/>
      <c r="X970" s="93"/>
      <c r="Y970" s="93"/>
      <c r="Z970" s="93"/>
      <c r="AA970" s="93"/>
      <c r="AB970" s="92">
        <v>25</v>
      </c>
      <c r="AD970" s="93"/>
      <c r="AF970" s="93"/>
    </row>
    <row r="971" spans="1:32">
      <c r="A971" s="91" t="s">
        <v>2475</v>
      </c>
      <c r="B971" s="91" t="s">
        <v>2696</v>
      </c>
      <c r="C971" s="91" t="s">
        <v>2506</v>
      </c>
      <c r="D971" s="91" t="s">
        <v>3251</v>
      </c>
      <c r="E971" s="91" t="s">
        <v>3252</v>
      </c>
      <c r="F971" s="91" t="s">
        <v>3266</v>
      </c>
      <c r="G971" s="91" t="s">
        <v>2962</v>
      </c>
      <c r="H971" s="91" t="s">
        <v>2963</v>
      </c>
      <c r="I971" s="92">
        <v>213</v>
      </c>
      <c r="J971" s="91" t="s">
        <v>100</v>
      </c>
      <c r="K971" s="91" t="s">
        <v>2338</v>
      </c>
      <c r="L971" s="91" t="s">
        <v>5276</v>
      </c>
      <c r="M971" s="91" t="s">
        <v>5771</v>
      </c>
      <c r="N971" s="92">
        <v>70000</v>
      </c>
      <c r="O971" s="92">
        <v>5368.48</v>
      </c>
      <c r="P971" s="92">
        <v>2128</v>
      </c>
      <c r="Q971" s="92">
        <v>2009</v>
      </c>
      <c r="R971" s="92">
        <v>9530.48</v>
      </c>
      <c r="S971" s="92">
        <v>60469.52</v>
      </c>
      <c r="T971" s="91" t="s">
        <v>5772</v>
      </c>
      <c r="U971" s="91" t="s">
        <v>5277</v>
      </c>
      <c r="V971" s="93"/>
      <c r="X971" s="93"/>
      <c r="Y971" s="93"/>
      <c r="Z971" s="93"/>
      <c r="AA971" s="93"/>
      <c r="AB971" s="92">
        <v>25</v>
      </c>
      <c r="AD971" s="93"/>
      <c r="AF971" s="93"/>
    </row>
    <row r="972" spans="1:32">
      <c r="A972" s="91" t="s">
        <v>2475</v>
      </c>
      <c r="B972" s="91" t="s">
        <v>2696</v>
      </c>
      <c r="C972" s="91" t="s">
        <v>2506</v>
      </c>
      <c r="D972" s="91" t="s">
        <v>3251</v>
      </c>
      <c r="E972" s="91" t="s">
        <v>3252</v>
      </c>
      <c r="F972" s="91" t="s">
        <v>3315</v>
      </c>
      <c r="G972" s="91" t="s">
        <v>2492</v>
      </c>
      <c r="H972" s="91" t="s">
        <v>2308</v>
      </c>
      <c r="I972" s="92">
        <v>15</v>
      </c>
      <c r="J972" s="91" t="s">
        <v>284</v>
      </c>
      <c r="K972" s="91" t="s">
        <v>282</v>
      </c>
      <c r="L972" s="91" t="s">
        <v>5278</v>
      </c>
      <c r="M972" s="91" t="s">
        <v>5771</v>
      </c>
      <c r="N972" s="92">
        <v>70000</v>
      </c>
      <c r="O972" s="92">
        <v>1708.52</v>
      </c>
      <c r="P972" s="92">
        <v>2128</v>
      </c>
      <c r="Q972" s="92">
        <v>2009</v>
      </c>
      <c r="R972" s="92">
        <v>9025.42</v>
      </c>
      <c r="S972" s="92">
        <v>60974.58</v>
      </c>
      <c r="T972" s="91" t="s">
        <v>5772</v>
      </c>
      <c r="U972" s="91" t="s">
        <v>5279</v>
      </c>
      <c r="V972" s="93"/>
      <c r="X972" s="93"/>
      <c r="Y972" s="93"/>
      <c r="Z972" s="93"/>
      <c r="AA972" s="93"/>
      <c r="AB972" s="92">
        <v>25</v>
      </c>
      <c r="AD972" s="93"/>
      <c r="AF972" s="105">
        <v>3154.9</v>
      </c>
    </row>
    <row r="973" spans="1:32">
      <c r="A973" s="91" t="s">
        <v>2475</v>
      </c>
      <c r="B973" s="91" t="s">
        <v>2696</v>
      </c>
      <c r="C973" s="91" t="s">
        <v>2506</v>
      </c>
      <c r="D973" s="91" t="s">
        <v>3251</v>
      </c>
      <c r="E973" s="91" t="s">
        <v>3252</v>
      </c>
      <c r="F973" s="91" t="s">
        <v>3266</v>
      </c>
      <c r="G973" s="91" t="s">
        <v>2964</v>
      </c>
      <c r="H973" s="91" t="s">
        <v>2965</v>
      </c>
      <c r="I973" s="92">
        <v>31</v>
      </c>
      <c r="J973" s="91" t="s">
        <v>235</v>
      </c>
      <c r="K973" s="91" t="s">
        <v>234</v>
      </c>
      <c r="L973" s="91" t="s">
        <v>5280</v>
      </c>
      <c r="M973" s="91" t="s">
        <v>5771</v>
      </c>
      <c r="N973" s="92">
        <v>50000</v>
      </c>
      <c r="O973" s="92">
        <v>1854</v>
      </c>
      <c r="P973" s="92">
        <v>1520</v>
      </c>
      <c r="Q973" s="92">
        <v>1435</v>
      </c>
      <c r="R973" s="92">
        <v>4834</v>
      </c>
      <c r="S973" s="92">
        <v>45166</v>
      </c>
      <c r="T973" s="91" t="s">
        <v>5772</v>
      </c>
      <c r="U973" s="91" t="s">
        <v>5281</v>
      </c>
      <c r="V973" s="93"/>
      <c r="X973" s="93"/>
      <c r="Y973" s="93"/>
      <c r="Z973" s="93"/>
      <c r="AA973" s="93"/>
      <c r="AB973" s="92">
        <v>25</v>
      </c>
      <c r="AD973" s="93"/>
      <c r="AF973" s="93"/>
    </row>
    <row r="974" spans="1:32">
      <c r="A974" s="91" t="s">
        <v>2475</v>
      </c>
      <c r="B974" s="91" t="s">
        <v>2696</v>
      </c>
      <c r="C974" s="91" t="s">
        <v>2506</v>
      </c>
      <c r="D974" s="91" t="s">
        <v>3251</v>
      </c>
      <c r="E974" s="91" t="s">
        <v>3252</v>
      </c>
      <c r="F974" s="91" t="s">
        <v>3266</v>
      </c>
      <c r="G974" s="91" t="s">
        <v>3090</v>
      </c>
      <c r="H974" s="91" t="s">
        <v>3070</v>
      </c>
      <c r="I974" s="92">
        <v>123</v>
      </c>
      <c r="J974" s="91" t="s">
        <v>2621</v>
      </c>
      <c r="K974" s="91" t="s">
        <v>809</v>
      </c>
      <c r="L974" s="91" t="s">
        <v>5282</v>
      </c>
      <c r="M974" s="91" t="s">
        <v>5771</v>
      </c>
      <c r="N974" s="92">
        <v>36000</v>
      </c>
      <c r="O974" s="93"/>
      <c r="P974" s="92">
        <v>1094.4000000000001</v>
      </c>
      <c r="Q974" s="92">
        <v>1033.2</v>
      </c>
      <c r="R974" s="92">
        <v>2152.6</v>
      </c>
      <c r="S974" s="92">
        <v>33847.4</v>
      </c>
      <c r="T974" s="91" t="s">
        <v>5772</v>
      </c>
      <c r="U974" s="91" t="s">
        <v>5283</v>
      </c>
      <c r="V974" s="93"/>
      <c r="X974" s="93"/>
      <c r="Y974" s="93"/>
      <c r="Z974" s="93"/>
      <c r="AA974" s="93"/>
      <c r="AB974" s="92">
        <v>25</v>
      </c>
      <c r="AD974" s="93"/>
      <c r="AF974" s="93"/>
    </row>
    <row r="975" spans="1:32">
      <c r="A975" s="91" t="s">
        <v>2475</v>
      </c>
      <c r="B975" s="91" t="s">
        <v>2696</v>
      </c>
      <c r="C975" s="91" t="s">
        <v>2506</v>
      </c>
      <c r="D975" s="91" t="s">
        <v>3251</v>
      </c>
      <c r="E975" s="91" t="s">
        <v>3252</v>
      </c>
      <c r="F975" s="91" t="s">
        <v>3266</v>
      </c>
      <c r="G975" s="91" t="s">
        <v>2966</v>
      </c>
      <c r="H975" s="91" t="s">
        <v>2967</v>
      </c>
      <c r="I975" s="92">
        <v>370</v>
      </c>
      <c r="J975" s="91" t="s">
        <v>446</v>
      </c>
      <c r="K975" s="91" t="s">
        <v>189</v>
      </c>
      <c r="L975" s="91" t="s">
        <v>5284</v>
      </c>
      <c r="M975" s="91" t="s">
        <v>5771</v>
      </c>
      <c r="N975" s="92">
        <v>25000</v>
      </c>
      <c r="O975" s="93"/>
      <c r="P975" s="92">
        <v>760</v>
      </c>
      <c r="Q975" s="92">
        <v>717.5</v>
      </c>
      <c r="R975" s="92">
        <v>1502.5</v>
      </c>
      <c r="S975" s="92">
        <v>23497.5</v>
      </c>
      <c r="T975" s="91" t="s">
        <v>5772</v>
      </c>
      <c r="U975" s="91" t="s">
        <v>5285</v>
      </c>
      <c r="V975" s="93"/>
      <c r="X975" s="93"/>
      <c r="Y975" s="93"/>
      <c r="Z975" s="93"/>
      <c r="AA975" s="93"/>
      <c r="AB975" s="92">
        <v>25</v>
      </c>
      <c r="AD975" s="93"/>
      <c r="AF975" s="93"/>
    </row>
    <row r="976" spans="1:32">
      <c r="A976" s="91" t="s">
        <v>2475</v>
      </c>
      <c r="B976" s="91" t="s">
        <v>2696</v>
      </c>
      <c r="C976" s="91" t="s">
        <v>2506</v>
      </c>
      <c r="D976" s="91" t="s">
        <v>3251</v>
      </c>
      <c r="E976" s="91" t="s">
        <v>3252</v>
      </c>
      <c r="F976" s="91" t="s">
        <v>3266</v>
      </c>
      <c r="G976" s="91" t="s">
        <v>2711</v>
      </c>
      <c r="H976" s="91" t="s">
        <v>2712</v>
      </c>
      <c r="I976" s="92">
        <v>423</v>
      </c>
      <c r="J976" s="91" t="s">
        <v>75</v>
      </c>
      <c r="K976" s="91" t="s">
        <v>765</v>
      </c>
      <c r="L976" s="91" t="s">
        <v>5286</v>
      </c>
      <c r="M976" s="91" t="s">
        <v>5771</v>
      </c>
      <c r="N976" s="92">
        <v>10000</v>
      </c>
      <c r="O976" s="93"/>
      <c r="P976" s="92">
        <v>304</v>
      </c>
      <c r="Q976" s="92">
        <v>287</v>
      </c>
      <c r="R976" s="92">
        <v>616</v>
      </c>
      <c r="S976" s="92">
        <v>9384</v>
      </c>
      <c r="T976" s="91" t="s">
        <v>5772</v>
      </c>
      <c r="U976" s="91" t="s">
        <v>5287</v>
      </c>
      <c r="V976" s="93"/>
      <c r="X976" s="93"/>
      <c r="Y976" s="93"/>
      <c r="Z976" s="93"/>
      <c r="AA976" s="93"/>
      <c r="AB976" s="92">
        <v>25</v>
      </c>
      <c r="AD976" s="93"/>
      <c r="AF976" s="93"/>
    </row>
    <row r="977" spans="1:32">
      <c r="A977" s="91" t="s">
        <v>2475</v>
      </c>
      <c r="B977" s="91" t="s">
        <v>2696</v>
      </c>
      <c r="C977" s="91" t="s">
        <v>2506</v>
      </c>
      <c r="D977" s="91" t="s">
        <v>3251</v>
      </c>
      <c r="E977" s="91" t="s">
        <v>3252</v>
      </c>
      <c r="F977" s="91" t="s">
        <v>3266</v>
      </c>
      <c r="G977" s="91" t="s">
        <v>2970</v>
      </c>
      <c r="H977" s="91" t="s">
        <v>2971</v>
      </c>
      <c r="I977" s="92">
        <v>8</v>
      </c>
      <c r="J977" s="91" t="s">
        <v>991</v>
      </c>
      <c r="K977" s="91" t="s">
        <v>482</v>
      </c>
      <c r="L977" s="91" t="s">
        <v>5288</v>
      </c>
      <c r="M977" s="91" t="s">
        <v>5771</v>
      </c>
      <c r="N977" s="92">
        <v>65000</v>
      </c>
      <c r="O977" s="92">
        <v>0.03</v>
      </c>
      <c r="P977" s="92">
        <v>1976</v>
      </c>
      <c r="Q977" s="92">
        <v>1865.5</v>
      </c>
      <c r="R977" s="92">
        <v>3866.53</v>
      </c>
      <c r="S977" s="92">
        <v>61133.47</v>
      </c>
      <c r="T977" s="91" t="s">
        <v>5772</v>
      </c>
      <c r="U977" s="91" t="s">
        <v>5289</v>
      </c>
      <c r="V977" s="93"/>
      <c r="X977" s="93"/>
      <c r="Y977" s="93"/>
      <c r="Z977" s="93"/>
      <c r="AA977" s="93"/>
      <c r="AB977" s="92">
        <v>25</v>
      </c>
      <c r="AD977" s="93"/>
      <c r="AF977" s="93"/>
    </row>
    <row r="978" spans="1:32">
      <c r="A978" s="91" t="s">
        <v>2475</v>
      </c>
      <c r="B978" s="91" t="s">
        <v>2696</v>
      </c>
      <c r="C978" s="91" t="s">
        <v>2506</v>
      </c>
      <c r="D978" s="91" t="s">
        <v>3251</v>
      </c>
      <c r="E978" s="91" t="s">
        <v>3252</v>
      </c>
      <c r="F978" s="91" t="s">
        <v>3266</v>
      </c>
      <c r="G978" s="91" t="s">
        <v>1606</v>
      </c>
      <c r="H978" s="91" t="s">
        <v>2310</v>
      </c>
      <c r="I978" s="92">
        <v>59</v>
      </c>
      <c r="J978" s="91" t="s">
        <v>1368</v>
      </c>
      <c r="K978" s="91" t="s">
        <v>312</v>
      </c>
      <c r="L978" s="91" t="s">
        <v>5290</v>
      </c>
      <c r="M978" s="91" t="s">
        <v>5771</v>
      </c>
      <c r="N978" s="92">
        <v>50000</v>
      </c>
      <c r="O978" s="93"/>
      <c r="P978" s="92">
        <v>1520</v>
      </c>
      <c r="Q978" s="92">
        <v>1435</v>
      </c>
      <c r="R978" s="92">
        <v>3380</v>
      </c>
      <c r="S978" s="92">
        <v>46620</v>
      </c>
      <c r="T978" s="91" t="s">
        <v>5772</v>
      </c>
      <c r="U978" s="91" t="s">
        <v>5291</v>
      </c>
      <c r="V978" s="93"/>
      <c r="X978" s="92">
        <v>400</v>
      </c>
      <c r="Y978" s="93"/>
      <c r="Z978" s="93"/>
      <c r="AA978" s="93"/>
      <c r="AB978" s="92">
        <v>25</v>
      </c>
      <c r="AD978" s="93"/>
      <c r="AF978" s="93"/>
    </row>
    <row r="979" spans="1:32">
      <c r="A979" s="91" t="s">
        <v>2475</v>
      </c>
      <c r="B979" s="91" t="s">
        <v>2696</v>
      </c>
      <c r="C979" s="91" t="s">
        <v>2506</v>
      </c>
      <c r="D979" s="91" t="s">
        <v>3251</v>
      </c>
      <c r="E979" s="91" t="s">
        <v>3252</v>
      </c>
      <c r="F979" s="91" t="s">
        <v>3266</v>
      </c>
      <c r="G979" s="91" t="s">
        <v>2311</v>
      </c>
      <c r="H979" s="91" t="s">
        <v>2312</v>
      </c>
      <c r="I979" s="92">
        <v>628</v>
      </c>
      <c r="J979" s="91" t="s">
        <v>129</v>
      </c>
      <c r="K979" s="91" t="s">
        <v>581</v>
      </c>
      <c r="L979" s="91" t="s">
        <v>5292</v>
      </c>
      <c r="M979" s="91" t="s">
        <v>5771</v>
      </c>
      <c r="N979" s="92">
        <v>5333.33</v>
      </c>
      <c r="O979" s="93"/>
      <c r="P979" s="92">
        <v>162.13</v>
      </c>
      <c r="Q979" s="92">
        <v>153.07</v>
      </c>
      <c r="R979" s="92">
        <v>340.2</v>
      </c>
      <c r="S979" s="92">
        <v>4993.13</v>
      </c>
      <c r="T979" s="91" t="s">
        <v>5772</v>
      </c>
      <c r="U979" s="91" t="s">
        <v>5293</v>
      </c>
      <c r="V979" s="93"/>
      <c r="X979" s="93"/>
      <c r="Y979" s="93"/>
      <c r="Z979" s="93"/>
      <c r="AA979" s="93"/>
      <c r="AB979" s="92">
        <v>25</v>
      </c>
      <c r="AD979" s="93"/>
      <c r="AF979" s="93"/>
    </row>
    <row r="980" spans="1:32">
      <c r="A980" s="91" t="s">
        <v>2475</v>
      </c>
      <c r="B980" s="91" t="s">
        <v>2696</v>
      </c>
      <c r="C980" s="91" t="s">
        <v>2506</v>
      </c>
      <c r="D980" s="91" t="s">
        <v>3251</v>
      </c>
      <c r="E980" s="91" t="s">
        <v>3252</v>
      </c>
      <c r="F980" s="91" t="s">
        <v>3266</v>
      </c>
      <c r="G980" s="91" t="s">
        <v>2624</v>
      </c>
      <c r="H980" s="91" t="s">
        <v>2653</v>
      </c>
      <c r="I980" s="92">
        <v>628</v>
      </c>
      <c r="J980" s="91" t="s">
        <v>129</v>
      </c>
      <c r="K980" s="91" t="s">
        <v>73</v>
      </c>
      <c r="L980" s="91" t="s">
        <v>5294</v>
      </c>
      <c r="M980" s="91" t="s">
        <v>5771</v>
      </c>
      <c r="N980" s="92">
        <v>135000</v>
      </c>
      <c r="O980" s="93"/>
      <c r="P980" s="92">
        <v>4104</v>
      </c>
      <c r="Q980" s="92">
        <v>3874.5</v>
      </c>
      <c r="R980" s="92">
        <v>9580.9500000000007</v>
      </c>
      <c r="S980" s="92">
        <v>125419.05</v>
      </c>
      <c r="T980" s="91" t="s">
        <v>5772</v>
      </c>
      <c r="U980" s="91" t="s">
        <v>5295</v>
      </c>
      <c r="V980" s="93"/>
      <c r="X980" s="93"/>
      <c r="Y980" s="93"/>
      <c r="Z980" s="93"/>
      <c r="AA980" s="93"/>
      <c r="AB980" s="92">
        <v>25</v>
      </c>
      <c r="AD980" s="93"/>
      <c r="AF980" s="105">
        <v>1577.45</v>
      </c>
    </row>
    <row r="981" spans="1:32">
      <c r="A981" s="91" t="s">
        <v>2475</v>
      </c>
      <c r="B981" s="91" t="s">
        <v>2696</v>
      </c>
      <c r="C981" s="91" t="s">
        <v>2506</v>
      </c>
      <c r="D981" s="91" t="s">
        <v>3251</v>
      </c>
      <c r="E981" s="91" t="s">
        <v>3252</v>
      </c>
      <c r="F981" s="91" t="s">
        <v>3258</v>
      </c>
      <c r="G981" s="91" t="s">
        <v>2313</v>
      </c>
      <c r="H981" s="91" t="s">
        <v>2314</v>
      </c>
      <c r="I981" s="92">
        <v>59</v>
      </c>
      <c r="J981" s="91" t="s">
        <v>1368</v>
      </c>
      <c r="K981" s="91" t="s">
        <v>312</v>
      </c>
      <c r="L981" s="91" t="s">
        <v>5296</v>
      </c>
      <c r="M981" s="91" t="s">
        <v>5771</v>
      </c>
      <c r="N981" s="92">
        <v>60000</v>
      </c>
      <c r="O981" s="92">
        <v>2855.7</v>
      </c>
      <c r="P981" s="92">
        <v>1824</v>
      </c>
      <c r="Q981" s="92">
        <v>1722</v>
      </c>
      <c r="R981" s="92">
        <v>9581.6</v>
      </c>
      <c r="S981" s="92">
        <v>50418.400000000001</v>
      </c>
      <c r="T981" s="91" t="s">
        <v>5772</v>
      </c>
      <c r="U981" s="91" t="s">
        <v>5297</v>
      </c>
      <c r="V981" s="93"/>
      <c r="X981" s="93"/>
      <c r="Y981" s="93"/>
      <c r="Z981" s="93"/>
      <c r="AA981" s="93"/>
      <c r="AB981" s="92">
        <v>25</v>
      </c>
      <c r="AD981" s="93"/>
      <c r="AF981" s="105">
        <v>3154.9</v>
      </c>
    </row>
    <row r="982" spans="1:32">
      <c r="A982" s="91" t="s">
        <v>2475</v>
      </c>
      <c r="B982" s="91" t="s">
        <v>2696</v>
      </c>
      <c r="C982" s="91" t="s">
        <v>2506</v>
      </c>
      <c r="D982" s="91" t="s">
        <v>3251</v>
      </c>
      <c r="E982" s="91" t="s">
        <v>3252</v>
      </c>
      <c r="F982" s="91" t="s">
        <v>3266</v>
      </c>
      <c r="G982" s="91" t="s">
        <v>2972</v>
      </c>
      <c r="H982" s="91" t="s">
        <v>2973</v>
      </c>
      <c r="I982" s="92">
        <v>628</v>
      </c>
      <c r="J982" s="91" t="s">
        <v>129</v>
      </c>
      <c r="K982" s="91" t="s">
        <v>189</v>
      </c>
      <c r="L982" s="91" t="s">
        <v>5298</v>
      </c>
      <c r="M982" s="91" t="s">
        <v>5771</v>
      </c>
      <c r="N982" s="92">
        <v>115000</v>
      </c>
      <c r="O982" s="93"/>
      <c r="P982" s="92">
        <v>3496</v>
      </c>
      <c r="Q982" s="92">
        <v>3300.5</v>
      </c>
      <c r="R982" s="92">
        <v>6821.5</v>
      </c>
      <c r="S982" s="92">
        <v>108178.5</v>
      </c>
      <c r="T982" s="91" t="s">
        <v>5772</v>
      </c>
      <c r="U982" s="91" t="s">
        <v>5299</v>
      </c>
      <c r="V982" s="93"/>
      <c r="X982" s="93"/>
      <c r="Y982" s="93"/>
      <c r="Z982" s="93"/>
      <c r="AA982" s="93"/>
      <c r="AB982" s="92">
        <v>25</v>
      </c>
      <c r="AD982" s="93"/>
      <c r="AF982" s="93"/>
    </row>
    <row r="983" spans="1:32">
      <c r="A983" s="91" t="s">
        <v>2475</v>
      </c>
      <c r="B983" s="91" t="s">
        <v>2696</v>
      </c>
      <c r="C983" s="91" t="s">
        <v>2506</v>
      </c>
      <c r="D983" s="91" t="s">
        <v>3251</v>
      </c>
      <c r="E983" s="91" t="s">
        <v>3252</v>
      </c>
      <c r="F983" s="91" t="s">
        <v>4381</v>
      </c>
      <c r="G983" s="91" t="s">
        <v>972</v>
      </c>
      <c r="H983" s="91" t="s">
        <v>2315</v>
      </c>
      <c r="I983" s="92">
        <v>72</v>
      </c>
      <c r="J983" s="91" t="s">
        <v>59</v>
      </c>
      <c r="K983" s="91" t="s">
        <v>765</v>
      </c>
      <c r="L983" s="91" t="s">
        <v>5300</v>
      </c>
      <c r="M983" s="91" t="s">
        <v>5771</v>
      </c>
      <c r="N983" s="92">
        <v>100000</v>
      </c>
      <c r="O983" s="92">
        <v>12105.34</v>
      </c>
      <c r="P983" s="92">
        <v>3040</v>
      </c>
      <c r="Q983" s="92">
        <v>2870</v>
      </c>
      <c r="R983" s="92">
        <v>23086.34</v>
      </c>
      <c r="S983" s="92">
        <v>76913.66</v>
      </c>
      <c r="T983" s="91" t="s">
        <v>5772</v>
      </c>
      <c r="U983" s="91" t="s">
        <v>5301</v>
      </c>
      <c r="V983" s="93"/>
      <c r="X983" s="93"/>
      <c r="Y983" s="92">
        <v>5046</v>
      </c>
      <c r="Z983" s="93"/>
      <c r="AA983" s="93"/>
      <c r="AB983" s="92">
        <v>25</v>
      </c>
      <c r="AD983" s="93"/>
      <c r="AF983" s="93"/>
    </row>
    <row r="984" spans="1:32">
      <c r="A984" s="91" t="s">
        <v>2475</v>
      </c>
      <c r="B984" s="91" t="s">
        <v>2696</v>
      </c>
      <c r="C984" s="91" t="s">
        <v>2506</v>
      </c>
      <c r="D984" s="91" t="s">
        <v>3251</v>
      </c>
      <c r="E984" s="91" t="s">
        <v>3252</v>
      </c>
      <c r="F984" s="91" t="s">
        <v>3266</v>
      </c>
      <c r="G984" s="91" t="s">
        <v>5302</v>
      </c>
      <c r="H984" s="91" t="s">
        <v>3148</v>
      </c>
      <c r="I984" s="92">
        <v>99</v>
      </c>
      <c r="J984" s="91" t="s">
        <v>970</v>
      </c>
      <c r="K984" s="91" t="s">
        <v>929</v>
      </c>
      <c r="L984" s="91" t="s">
        <v>5303</v>
      </c>
      <c r="M984" s="91" t="s">
        <v>5771</v>
      </c>
      <c r="N984" s="92">
        <v>95000</v>
      </c>
      <c r="O984" s="92">
        <v>10929.24</v>
      </c>
      <c r="P984" s="92">
        <v>2888</v>
      </c>
      <c r="Q984" s="92">
        <v>2726.5</v>
      </c>
      <c r="R984" s="92">
        <v>16568.740000000002</v>
      </c>
      <c r="S984" s="92">
        <v>78431.259999999995</v>
      </c>
      <c r="T984" s="91" t="s">
        <v>5772</v>
      </c>
      <c r="U984" s="91" t="s">
        <v>5304</v>
      </c>
      <c r="V984" s="93"/>
      <c r="X984" s="93"/>
      <c r="Y984" s="93"/>
      <c r="Z984" s="93"/>
      <c r="AA984" s="93"/>
      <c r="AB984" s="92">
        <v>25</v>
      </c>
      <c r="AD984" s="93"/>
      <c r="AF984" s="93"/>
    </row>
    <row r="985" spans="1:32">
      <c r="A985" s="91" t="s">
        <v>2475</v>
      </c>
      <c r="B985" s="91" t="s">
        <v>2696</v>
      </c>
      <c r="C985" s="91" t="s">
        <v>2506</v>
      </c>
      <c r="D985" s="91" t="s">
        <v>3251</v>
      </c>
      <c r="E985" s="91" t="s">
        <v>3252</v>
      </c>
      <c r="F985" s="91" t="s">
        <v>3273</v>
      </c>
      <c r="G985" s="91" t="s">
        <v>945</v>
      </c>
      <c r="H985" s="91" t="s">
        <v>2316</v>
      </c>
      <c r="I985" s="92">
        <v>698</v>
      </c>
      <c r="J985" s="91" t="s">
        <v>1390</v>
      </c>
      <c r="K985" s="91" t="s">
        <v>542</v>
      </c>
      <c r="L985" s="91" t="s">
        <v>5305</v>
      </c>
      <c r="M985" s="91" t="s">
        <v>5771</v>
      </c>
      <c r="N985" s="92">
        <v>110000</v>
      </c>
      <c r="O985" s="92">
        <v>12877.17</v>
      </c>
      <c r="P985" s="92">
        <v>3344</v>
      </c>
      <c r="Q985" s="92">
        <v>3157</v>
      </c>
      <c r="R985" s="92">
        <v>19403.169999999998</v>
      </c>
      <c r="S985" s="92">
        <v>90596.83</v>
      </c>
      <c r="T985" s="91" t="s">
        <v>5772</v>
      </c>
      <c r="U985" s="91" t="s">
        <v>5306</v>
      </c>
      <c r="V985" s="93"/>
      <c r="X985" s="93"/>
      <c r="Y985" s="93"/>
      <c r="Z985" s="93"/>
      <c r="AA985" s="93"/>
      <c r="AB985" s="92">
        <v>25</v>
      </c>
      <c r="AD985" s="93"/>
      <c r="AF985" s="93"/>
    </row>
    <row r="986" spans="1:32">
      <c r="A986" s="91" t="s">
        <v>2475</v>
      </c>
      <c r="B986" s="91" t="s">
        <v>2696</v>
      </c>
      <c r="C986" s="91" t="s">
        <v>2506</v>
      </c>
      <c r="D986" s="91" t="s">
        <v>3251</v>
      </c>
      <c r="E986" s="91" t="s">
        <v>3252</v>
      </c>
      <c r="F986" s="91" t="s">
        <v>3266</v>
      </c>
      <c r="G986" s="91" t="s">
        <v>2974</v>
      </c>
      <c r="H986" s="91" t="s">
        <v>2975</v>
      </c>
      <c r="I986" s="92">
        <v>1137</v>
      </c>
      <c r="J986" s="91" t="s">
        <v>192</v>
      </c>
      <c r="K986" s="91" t="s">
        <v>542</v>
      </c>
      <c r="L986" s="91" t="s">
        <v>5307</v>
      </c>
      <c r="M986" s="91" t="s">
        <v>5771</v>
      </c>
      <c r="N986" s="92">
        <v>30000</v>
      </c>
      <c r="O986" s="93"/>
      <c r="P986" s="92">
        <v>912</v>
      </c>
      <c r="Q986" s="92">
        <v>861</v>
      </c>
      <c r="R986" s="92">
        <v>1798</v>
      </c>
      <c r="S986" s="92">
        <v>28202</v>
      </c>
      <c r="T986" s="91" t="s">
        <v>5772</v>
      </c>
      <c r="U986" s="91" t="s">
        <v>5308</v>
      </c>
      <c r="V986" s="93"/>
      <c r="X986" s="93"/>
      <c r="Y986" s="93"/>
      <c r="Z986" s="93"/>
      <c r="AA986" s="93"/>
      <c r="AB986" s="92">
        <v>25</v>
      </c>
      <c r="AD986" s="93"/>
      <c r="AF986" s="93"/>
    </row>
    <row r="987" spans="1:32">
      <c r="A987" s="91" t="s">
        <v>2475</v>
      </c>
      <c r="B987" s="91" t="s">
        <v>2696</v>
      </c>
      <c r="C987" s="91" t="s">
        <v>2506</v>
      </c>
      <c r="D987" s="91" t="s">
        <v>3251</v>
      </c>
      <c r="E987" s="91" t="s">
        <v>3252</v>
      </c>
      <c r="F987" s="91" t="s">
        <v>3258</v>
      </c>
      <c r="G987" s="91" t="s">
        <v>2615</v>
      </c>
      <c r="H987" s="91" t="s">
        <v>2317</v>
      </c>
      <c r="I987" s="92">
        <v>8559</v>
      </c>
      <c r="J987" s="91" t="s">
        <v>1481</v>
      </c>
      <c r="K987" s="91" t="s">
        <v>482</v>
      </c>
      <c r="L987" s="91" t="s">
        <v>5309</v>
      </c>
      <c r="M987" s="91" t="s">
        <v>5771</v>
      </c>
      <c r="N987" s="92">
        <v>55000</v>
      </c>
      <c r="O987" s="92">
        <v>2559.6799999999998</v>
      </c>
      <c r="P987" s="92">
        <v>1672</v>
      </c>
      <c r="Q987" s="92">
        <v>1578.5</v>
      </c>
      <c r="R987" s="92">
        <v>5835.18</v>
      </c>
      <c r="S987" s="92">
        <v>49164.82</v>
      </c>
      <c r="T987" s="91" t="s">
        <v>5772</v>
      </c>
      <c r="U987" s="91" t="s">
        <v>5310</v>
      </c>
      <c r="V987" s="93"/>
      <c r="X987" s="93"/>
      <c r="Y987" s="93"/>
      <c r="Z987" s="93"/>
      <c r="AA987" s="93"/>
      <c r="AB987" s="92">
        <v>25</v>
      </c>
      <c r="AD987" s="93"/>
      <c r="AF987" s="93"/>
    </row>
    <row r="988" spans="1:32">
      <c r="A988" s="91" t="s">
        <v>2475</v>
      </c>
      <c r="B988" s="91" t="s">
        <v>2696</v>
      </c>
      <c r="C988" s="91" t="s">
        <v>2506</v>
      </c>
      <c r="D988" s="91" t="s">
        <v>3251</v>
      </c>
      <c r="E988" s="91" t="s">
        <v>3252</v>
      </c>
      <c r="F988" s="91" t="s">
        <v>3266</v>
      </c>
      <c r="G988" s="91" t="s">
        <v>2976</v>
      </c>
      <c r="H988" s="91" t="s">
        <v>2977</v>
      </c>
      <c r="I988" s="92">
        <v>1137</v>
      </c>
      <c r="J988" s="91" t="s">
        <v>192</v>
      </c>
      <c r="K988" s="91" t="s">
        <v>461</v>
      </c>
      <c r="L988" s="91" t="s">
        <v>5311</v>
      </c>
      <c r="M988" s="91" t="s">
        <v>5771</v>
      </c>
      <c r="N988" s="92">
        <v>50000</v>
      </c>
      <c r="O988" s="93"/>
      <c r="P988" s="92">
        <v>1520</v>
      </c>
      <c r="Q988" s="92">
        <v>1435</v>
      </c>
      <c r="R988" s="92">
        <v>2980</v>
      </c>
      <c r="S988" s="92">
        <v>47020</v>
      </c>
      <c r="T988" s="91" t="s">
        <v>5772</v>
      </c>
      <c r="U988" s="91" t="s">
        <v>5312</v>
      </c>
      <c r="V988" s="93"/>
      <c r="X988" s="93"/>
      <c r="Y988" s="93"/>
      <c r="Z988" s="93"/>
      <c r="AA988" s="93"/>
      <c r="AB988" s="92">
        <v>25</v>
      </c>
      <c r="AD988" s="93"/>
      <c r="AF988" s="93"/>
    </row>
    <row r="989" spans="1:32">
      <c r="A989" s="91" t="s">
        <v>2475</v>
      </c>
      <c r="B989" s="91" t="s">
        <v>2696</v>
      </c>
      <c r="C989" s="91" t="s">
        <v>2506</v>
      </c>
      <c r="D989" s="91" t="s">
        <v>3251</v>
      </c>
      <c r="E989" s="91" t="s">
        <v>3252</v>
      </c>
      <c r="F989" s="91" t="s">
        <v>3258</v>
      </c>
      <c r="G989" s="91" t="s">
        <v>1551</v>
      </c>
      <c r="H989" s="91" t="s">
        <v>2318</v>
      </c>
      <c r="I989" s="92">
        <v>6622</v>
      </c>
      <c r="J989" s="91" t="s">
        <v>1506</v>
      </c>
      <c r="K989" s="91" t="s">
        <v>482</v>
      </c>
      <c r="L989" s="91" t="s">
        <v>5313</v>
      </c>
      <c r="M989" s="91" t="s">
        <v>5771</v>
      </c>
      <c r="N989" s="92">
        <v>45000</v>
      </c>
      <c r="O989" s="93"/>
      <c r="P989" s="92">
        <v>1368</v>
      </c>
      <c r="Q989" s="92">
        <v>1291.5</v>
      </c>
      <c r="R989" s="92">
        <v>2684.5</v>
      </c>
      <c r="S989" s="92">
        <v>42315.5</v>
      </c>
      <c r="T989" s="91" t="s">
        <v>5772</v>
      </c>
      <c r="U989" s="91" t="s">
        <v>5314</v>
      </c>
      <c r="V989" s="93"/>
      <c r="X989" s="93"/>
      <c r="Y989" s="93"/>
      <c r="Z989" s="93"/>
      <c r="AA989" s="93"/>
      <c r="AB989" s="92">
        <v>25</v>
      </c>
      <c r="AD989" s="93"/>
      <c r="AF989" s="93"/>
    </row>
    <row r="990" spans="1:32">
      <c r="A990" s="91" t="s">
        <v>2475</v>
      </c>
      <c r="B990" s="91" t="s">
        <v>2696</v>
      </c>
      <c r="C990" s="91" t="s">
        <v>2506</v>
      </c>
      <c r="D990" s="91" t="s">
        <v>3251</v>
      </c>
      <c r="E990" s="91" t="s">
        <v>3252</v>
      </c>
      <c r="F990" s="91" t="s">
        <v>3266</v>
      </c>
      <c r="G990" s="91" t="s">
        <v>2978</v>
      </c>
      <c r="H990" s="91" t="s">
        <v>2979</v>
      </c>
      <c r="I990" s="92">
        <v>1137</v>
      </c>
      <c r="J990" s="91" t="s">
        <v>192</v>
      </c>
      <c r="K990" s="91" t="s">
        <v>542</v>
      </c>
      <c r="L990" s="91" t="s">
        <v>5315</v>
      </c>
      <c r="M990" s="91" t="s">
        <v>5771</v>
      </c>
      <c r="N990" s="92">
        <v>30000</v>
      </c>
      <c r="O990" s="93"/>
      <c r="P990" s="92">
        <v>912</v>
      </c>
      <c r="Q990" s="92">
        <v>861</v>
      </c>
      <c r="R990" s="92">
        <v>1798</v>
      </c>
      <c r="S990" s="92">
        <v>28202</v>
      </c>
      <c r="T990" s="91" t="s">
        <v>5772</v>
      </c>
      <c r="U990" s="91" t="s">
        <v>5316</v>
      </c>
      <c r="V990" s="93"/>
      <c r="X990" s="93"/>
      <c r="Y990" s="93"/>
      <c r="Z990" s="93"/>
      <c r="AA990" s="93"/>
      <c r="AB990" s="92">
        <v>25</v>
      </c>
      <c r="AD990" s="93"/>
      <c r="AF990" s="93"/>
    </row>
    <row r="991" spans="1:32">
      <c r="A991" s="91" t="s">
        <v>2475</v>
      </c>
      <c r="B991" s="91" t="s">
        <v>2696</v>
      </c>
      <c r="C991" s="91" t="s">
        <v>2506</v>
      </c>
      <c r="D991" s="91" t="s">
        <v>3251</v>
      </c>
      <c r="E991" s="91" t="s">
        <v>3252</v>
      </c>
      <c r="F991" s="91" t="s">
        <v>3258</v>
      </c>
      <c r="G991" s="91" t="s">
        <v>1486</v>
      </c>
      <c r="H991" s="91" t="s">
        <v>2319</v>
      </c>
      <c r="I991" s="92">
        <v>998</v>
      </c>
      <c r="J991" s="91" t="s">
        <v>1487</v>
      </c>
      <c r="K991" s="91" t="s">
        <v>282</v>
      </c>
      <c r="L991" s="91" t="s">
        <v>5317</v>
      </c>
      <c r="M991" s="91" t="s">
        <v>5771</v>
      </c>
      <c r="N991" s="92">
        <v>70000</v>
      </c>
      <c r="O991" s="92">
        <v>2188.2399999999998</v>
      </c>
      <c r="P991" s="92">
        <v>2128</v>
      </c>
      <c r="Q991" s="92">
        <v>2009</v>
      </c>
      <c r="R991" s="92">
        <v>6350.24</v>
      </c>
      <c r="S991" s="92">
        <v>63649.760000000002</v>
      </c>
      <c r="T991" s="91" t="s">
        <v>5772</v>
      </c>
      <c r="U991" s="91" t="s">
        <v>5318</v>
      </c>
      <c r="V991" s="93"/>
      <c r="X991" s="93"/>
      <c r="Y991" s="93"/>
      <c r="Z991" s="93"/>
      <c r="AA991" s="93"/>
      <c r="AB991" s="92">
        <v>25</v>
      </c>
      <c r="AD991" s="93"/>
      <c r="AF991" s="93"/>
    </row>
    <row r="992" spans="1:32">
      <c r="A992" s="91" t="s">
        <v>2475</v>
      </c>
      <c r="B992" s="91" t="s">
        <v>2696</v>
      </c>
      <c r="C992" s="91" t="s">
        <v>2506</v>
      </c>
      <c r="D992" s="91" t="s">
        <v>3251</v>
      </c>
      <c r="E992" s="91" t="s">
        <v>3252</v>
      </c>
      <c r="F992" s="91" t="s">
        <v>3266</v>
      </c>
      <c r="G992" s="91" t="s">
        <v>2980</v>
      </c>
      <c r="H992" s="91" t="s">
        <v>2981</v>
      </c>
      <c r="I992" s="92">
        <v>6622</v>
      </c>
      <c r="J992" s="91" t="s">
        <v>1506</v>
      </c>
      <c r="K992" s="91" t="s">
        <v>482</v>
      </c>
      <c r="L992" s="91" t="s">
        <v>5319</v>
      </c>
      <c r="M992" s="91" t="s">
        <v>5771</v>
      </c>
      <c r="N992" s="92">
        <v>36000</v>
      </c>
      <c r="O992" s="93"/>
      <c r="P992" s="92">
        <v>1094.4000000000001</v>
      </c>
      <c r="Q992" s="92">
        <v>1033.2</v>
      </c>
      <c r="R992" s="92">
        <v>2152.6</v>
      </c>
      <c r="S992" s="92">
        <v>33847.4</v>
      </c>
      <c r="T992" s="91" t="s">
        <v>5772</v>
      </c>
      <c r="U992" s="91" t="s">
        <v>5320</v>
      </c>
      <c r="V992" s="93"/>
      <c r="X992" s="93"/>
      <c r="Y992" s="93"/>
      <c r="Z992" s="93"/>
      <c r="AA992" s="93"/>
      <c r="AB992" s="92">
        <v>25</v>
      </c>
      <c r="AD992" s="93"/>
      <c r="AF992" s="93"/>
    </row>
    <row r="993" spans="1:32">
      <c r="A993" s="91" t="s">
        <v>2475</v>
      </c>
      <c r="B993" s="91" t="s">
        <v>2696</v>
      </c>
      <c r="C993" s="91" t="s">
        <v>2506</v>
      </c>
      <c r="D993" s="91" t="s">
        <v>3251</v>
      </c>
      <c r="E993" s="91" t="s">
        <v>3252</v>
      </c>
      <c r="F993" s="91" t="s">
        <v>3288</v>
      </c>
      <c r="G993" s="91" t="s">
        <v>2982</v>
      </c>
      <c r="H993" s="91" t="s">
        <v>2983</v>
      </c>
      <c r="I993" s="92">
        <v>1137</v>
      </c>
      <c r="J993" s="91" t="s">
        <v>192</v>
      </c>
      <c r="K993" s="91" t="s">
        <v>221</v>
      </c>
      <c r="L993" s="91" t="s">
        <v>5321</v>
      </c>
      <c r="M993" s="91" t="s">
        <v>5771</v>
      </c>
      <c r="N993" s="92">
        <v>16500</v>
      </c>
      <c r="O993" s="93"/>
      <c r="P993" s="92">
        <v>501.6</v>
      </c>
      <c r="Q993" s="92">
        <v>473.55</v>
      </c>
      <c r="R993" s="92">
        <v>1000.15</v>
      </c>
      <c r="S993" s="92">
        <v>15499.85</v>
      </c>
      <c r="T993" s="91" t="s">
        <v>5772</v>
      </c>
      <c r="U993" s="91" t="s">
        <v>5322</v>
      </c>
      <c r="V993" s="93"/>
      <c r="X993" s="93"/>
      <c r="Y993" s="93"/>
      <c r="Z993" s="93"/>
      <c r="AA993" s="93"/>
      <c r="AB993" s="92">
        <v>25</v>
      </c>
      <c r="AD993" s="93"/>
      <c r="AF993" s="93"/>
    </row>
    <row r="994" spans="1:32">
      <c r="A994" s="91" t="s">
        <v>2475</v>
      </c>
      <c r="B994" s="91" t="s">
        <v>2696</v>
      </c>
      <c r="C994" s="91" t="s">
        <v>2506</v>
      </c>
      <c r="D994" s="91" t="s">
        <v>3251</v>
      </c>
      <c r="E994" s="91" t="s">
        <v>3252</v>
      </c>
      <c r="F994" s="91" t="s">
        <v>3288</v>
      </c>
      <c r="G994" s="91" t="s">
        <v>2984</v>
      </c>
      <c r="H994" s="91" t="s">
        <v>2985</v>
      </c>
      <c r="I994" s="92">
        <v>31</v>
      </c>
      <c r="J994" s="91" t="s">
        <v>235</v>
      </c>
      <c r="K994" s="91" t="s">
        <v>234</v>
      </c>
      <c r="L994" s="91" t="s">
        <v>5323</v>
      </c>
      <c r="M994" s="91" t="s">
        <v>5771</v>
      </c>
      <c r="N994" s="92">
        <v>50000</v>
      </c>
      <c r="O994" s="93"/>
      <c r="P994" s="92">
        <v>1520</v>
      </c>
      <c r="Q994" s="92">
        <v>1435</v>
      </c>
      <c r="R994" s="92">
        <v>2980</v>
      </c>
      <c r="S994" s="92">
        <v>47020</v>
      </c>
      <c r="T994" s="91" t="s">
        <v>5772</v>
      </c>
      <c r="U994" s="91" t="s">
        <v>5324</v>
      </c>
      <c r="V994" s="93"/>
      <c r="X994" s="93"/>
      <c r="Y994" s="93"/>
      <c r="Z994" s="93"/>
      <c r="AA994" s="93"/>
      <c r="AB994" s="92">
        <v>25</v>
      </c>
      <c r="AD994" s="93"/>
      <c r="AF994" s="93"/>
    </row>
    <row r="995" spans="1:32">
      <c r="A995" s="91" t="s">
        <v>2475</v>
      </c>
      <c r="B995" s="91" t="s">
        <v>2696</v>
      </c>
      <c r="C995" s="91" t="s">
        <v>2506</v>
      </c>
      <c r="D995" s="91" t="s">
        <v>3251</v>
      </c>
      <c r="E995" s="91" t="s">
        <v>3252</v>
      </c>
      <c r="F995" s="91" t="s">
        <v>3485</v>
      </c>
      <c r="G995" s="91" t="s">
        <v>946</v>
      </c>
      <c r="H995" s="91" t="s">
        <v>2320</v>
      </c>
      <c r="I995" s="92">
        <v>72</v>
      </c>
      <c r="J995" s="91" t="s">
        <v>59</v>
      </c>
      <c r="K995" s="91" t="s">
        <v>1687</v>
      </c>
      <c r="L995" s="91" t="s">
        <v>5325</v>
      </c>
      <c r="M995" s="91" t="s">
        <v>5771</v>
      </c>
      <c r="N995" s="92">
        <v>130000</v>
      </c>
      <c r="O995" s="92">
        <v>19162.12</v>
      </c>
      <c r="P995" s="92">
        <v>3952</v>
      </c>
      <c r="Q995" s="92">
        <v>3731</v>
      </c>
      <c r="R995" s="92">
        <v>59916.12</v>
      </c>
      <c r="S995" s="92">
        <v>70083.88</v>
      </c>
      <c r="T995" s="91" t="s">
        <v>5772</v>
      </c>
      <c r="U995" s="91" t="s">
        <v>5326</v>
      </c>
      <c r="V995" s="93"/>
      <c r="X995" s="93"/>
      <c r="Y995" s="92">
        <v>33046</v>
      </c>
      <c r="Z995" s="93"/>
      <c r="AA995" s="93"/>
      <c r="AB995" s="92">
        <v>25</v>
      </c>
      <c r="AD995" s="93"/>
      <c r="AF995" s="93"/>
    </row>
    <row r="996" spans="1:32">
      <c r="A996" s="91" t="s">
        <v>2475</v>
      </c>
      <c r="B996" s="91" t="s">
        <v>2696</v>
      </c>
      <c r="C996" s="91" t="s">
        <v>2506</v>
      </c>
      <c r="D996" s="91" t="s">
        <v>3251</v>
      </c>
      <c r="E996" s="91" t="s">
        <v>3252</v>
      </c>
      <c r="F996" s="91" t="s">
        <v>3266</v>
      </c>
      <c r="G996" s="91" t="s">
        <v>2986</v>
      </c>
      <c r="H996" s="91" t="s">
        <v>2987</v>
      </c>
      <c r="I996" s="92">
        <v>4812</v>
      </c>
      <c r="J996" s="91" t="s">
        <v>1587</v>
      </c>
      <c r="K996" s="91" t="s">
        <v>591</v>
      </c>
      <c r="L996" s="91" t="s">
        <v>5327</v>
      </c>
      <c r="M996" s="91" t="s">
        <v>5771</v>
      </c>
      <c r="N996" s="92">
        <v>50000</v>
      </c>
      <c r="O996" s="93"/>
      <c r="P996" s="92">
        <v>1520</v>
      </c>
      <c r="Q996" s="92">
        <v>1435</v>
      </c>
      <c r="R996" s="92">
        <v>2980</v>
      </c>
      <c r="S996" s="92">
        <v>47020</v>
      </c>
      <c r="T996" s="91" t="s">
        <v>5772</v>
      </c>
      <c r="U996" s="91" t="s">
        <v>5328</v>
      </c>
      <c r="V996" s="93"/>
      <c r="X996" s="93"/>
      <c r="Y996" s="93"/>
      <c r="Z996" s="93"/>
      <c r="AA996" s="93"/>
      <c r="AB996" s="92">
        <v>25</v>
      </c>
      <c r="AD996" s="93"/>
      <c r="AF996" s="93"/>
    </row>
    <row r="997" spans="1:32">
      <c r="A997" s="91" t="s">
        <v>2475</v>
      </c>
      <c r="B997" s="91" t="s">
        <v>2696</v>
      </c>
      <c r="C997" s="91" t="s">
        <v>2506</v>
      </c>
      <c r="D997" s="91" t="s">
        <v>3251</v>
      </c>
      <c r="E997" s="91" t="s">
        <v>3252</v>
      </c>
      <c r="F997" s="91" t="s">
        <v>3266</v>
      </c>
      <c r="G997" s="91" t="s">
        <v>2988</v>
      </c>
      <c r="H997" s="91" t="s">
        <v>2989</v>
      </c>
      <c r="I997" s="92">
        <v>1137</v>
      </c>
      <c r="J997" s="91" t="s">
        <v>192</v>
      </c>
      <c r="K997" s="91" t="s">
        <v>846</v>
      </c>
      <c r="L997" s="91" t="s">
        <v>5329</v>
      </c>
      <c r="M997" s="91" t="s">
        <v>5771</v>
      </c>
      <c r="N997" s="92">
        <v>50000</v>
      </c>
      <c r="O997" s="93"/>
      <c r="P997" s="92">
        <v>1520</v>
      </c>
      <c r="Q997" s="92">
        <v>1435</v>
      </c>
      <c r="R997" s="92">
        <v>7026</v>
      </c>
      <c r="S997" s="92">
        <v>42974</v>
      </c>
      <c r="T997" s="91" t="s">
        <v>5772</v>
      </c>
      <c r="U997" s="91" t="s">
        <v>5330</v>
      </c>
      <c r="V997" s="93"/>
      <c r="X997" s="93"/>
      <c r="Y997" s="92">
        <v>4046</v>
      </c>
      <c r="Z997" s="93"/>
      <c r="AA997" s="93"/>
      <c r="AB997" s="92">
        <v>25</v>
      </c>
      <c r="AD997" s="93"/>
      <c r="AF997" s="93"/>
    </row>
    <row r="998" spans="1:32">
      <c r="A998" s="91" t="s">
        <v>2475</v>
      </c>
      <c r="B998" s="91" t="s">
        <v>2696</v>
      </c>
      <c r="C998" s="91" t="s">
        <v>2506</v>
      </c>
      <c r="D998" s="91" t="s">
        <v>3251</v>
      </c>
      <c r="E998" s="91" t="s">
        <v>3252</v>
      </c>
      <c r="F998" s="91" t="s">
        <v>3315</v>
      </c>
      <c r="G998" s="91" t="s">
        <v>1622</v>
      </c>
      <c r="H998" s="91" t="s">
        <v>2321</v>
      </c>
      <c r="I998" s="92">
        <v>628</v>
      </c>
      <c r="J998" s="91" t="s">
        <v>129</v>
      </c>
      <c r="K998" s="91" t="s">
        <v>18</v>
      </c>
      <c r="L998" s="91" t="s">
        <v>5331</v>
      </c>
      <c r="M998" s="91" t="s">
        <v>5771</v>
      </c>
      <c r="N998" s="92">
        <v>115000</v>
      </c>
      <c r="O998" s="92">
        <v>15633.74</v>
      </c>
      <c r="P998" s="92">
        <v>3496</v>
      </c>
      <c r="Q998" s="92">
        <v>3300.5</v>
      </c>
      <c r="R998" s="92">
        <v>22455.24</v>
      </c>
      <c r="S998" s="92">
        <v>92544.76</v>
      </c>
      <c r="T998" s="91" t="s">
        <v>5772</v>
      </c>
      <c r="U998" s="91" t="s">
        <v>5332</v>
      </c>
      <c r="V998" s="93"/>
      <c r="X998" s="93"/>
      <c r="Y998" s="93"/>
      <c r="Z998" s="93"/>
      <c r="AA998" s="93"/>
      <c r="AB998" s="92">
        <v>25</v>
      </c>
      <c r="AD998" s="93"/>
      <c r="AF998" s="93"/>
    </row>
    <row r="999" spans="1:32">
      <c r="A999" s="91" t="s">
        <v>2475</v>
      </c>
      <c r="B999" s="91" t="s">
        <v>2696</v>
      </c>
      <c r="C999" s="91" t="s">
        <v>2506</v>
      </c>
      <c r="D999" s="91" t="s">
        <v>3251</v>
      </c>
      <c r="E999" s="91" t="s">
        <v>3252</v>
      </c>
      <c r="F999" s="91" t="s">
        <v>3288</v>
      </c>
      <c r="G999" s="91" t="s">
        <v>1607</v>
      </c>
      <c r="H999" s="91" t="s">
        <v>2322</v>
      </c>
      <c r="I999" s="92">
        <v>1280</v>
      </c>
      <c r="J999" s="91" t="s">
        <v>1591</v>
      </c>
      <c r="K999" s="91" t="s">
        <v>3110</v>
      </c>
      <c r="L999" s="91" t="s">
        <v>5333</v>
      </c>
      <c r="M999" s="91" t="s">
        <v>5771</v>
      </c>
      <c r="N999" s="92">
        <v>95000</v>
      </c>
      <c r="O999" s="92">
        <v>7731.62</v>
      </c>
      <c r="P999" s="92">
        <v>2888</v>
      </c>
      <c r="Q999" s="92">
        <v>2726.5</v>
      </c>
      <c r="R999" s="92">
        <v>13371.12</v>
      </c>
      <c r="S999" s="92">
        <v>81628.88</v>
      </c>
      <c r="T999" s="91" t="s">
        <v>5772</v>
      </c>
      <c r="U999" s="91" t="s">
        <v>5334</v>
      </c>
      <c r="V999" s="93"/>
      <c r="X999" s="93"/>
      <c r="Y999" s="93"/>
      <c r="Z999" s="93"/>
      <c r="AA999" s="93"/>
      <c r="AB999" s="92">
        <v>25</v>
      </c>
      <c r="AD999" s="93"/>
      <c r="AF999" s="93"/>
    </row>
    <row r="1000" spans="1:32">
      <c r="A1000" s="91" t="s">
        <v>2475</v>
      </c>
      <c r="B1000" s="91" t="s">
        <v>2696</v>
      </c>
      <c r="C1000" s="91" t="s">
        <v>2506</v>
      </c>
      <c r="D1000" s="91" t="s">
        <v>3251</v>
      </c>
      <c r="E1000" s="91" t="s">
        <v>3252</v>
      </c>
      <c r="F1000" s="91" t="s">
        <v>3315</v>
      </c>
      <c r="G1000" s="91" t="s">
        <v>3082</v>
      </c>
      <c r="H1000" s="91" t="s">
        <v>3062</v>
      </c>
      <c r="I1000" s="92">
        <v>11</v>
      </c>
      <c r="J1000" s="91" t="s">
        <v>2593</v>
      </c>
      <c r="K1000" s="91" t="s">
        <v>277</v>
      </c>
      <c r="L1000" s="91" t="s">
        <v>5335</v>
      </c>
      <c r="M1000" s="91" t="s">
        <v>5771</v>
      </c>
      <c r="N1000" s="92">
        <v>70000</v>
      </c>
      <c r="O1000" s="92">
        <v>5368.48</v>
      </c>
      <c r="P1000" s="92">
        <v>2128</v>
      </c>
      <c r="Q1000" s="92">
        <v>2009</v>
      </c>
      <c r="R1000" s="92">
        <v>12576.48</v>
      </c>
      <c r="S1000" s="92">
        <v>57423.519999999997</v>
      </c>
      <c r="T1000" s="91" t="s">
        <v>5772</v>
      </c>
      <c r="U1000" s="91" t="s">
        <v>5336</v>
      </c>
      <c r="V1000" s="93"/>
      <c r="X1000" s="93"/>
      <c r="Y1000" s="92">
        <v>3046</v>
      </c>
      <c r="Z1000" s="93"/>
      <c r="AA1000" s="93"/>
      <c r="AB1000" s="92">
        <v>25</v>
      </c>
      <c r="AD1000" s="93"/>
      <c r="AF1000" s="93"/>
    </row>
    <row r="1001" spans="1:32">
      <c r="A1001" s="91" t="s">
        <v>2475</v>
      </c>
      <c r="B1001" s="91" t="s">
        <v>2696</v>
      </c>
      <c r="C1001" s="91" t="s">
        <v>2506</v>
      </c>
      <c r="D1001" s="91" t="s">
        <v>3251</v>
      </c>
      <c r="E1001" s="91" t="s">
        <v>3252</v>
      </c>
      <c r="F1001" s="91" t="s">
        <v>3258</v>
      </c>
      <c r="G1001" s="91" t="s">
        <v>5337</v>
      </c>
      <c r="H1001" s="91" t="s">
        <v>2990</v>
      </c>
      <c r="I1001" s="92">
        <v>848</v>
      </c>
      <c r="J1001" s="91" t="s">
        <v>256</v>
      </c>
      <c r="K1001" s="91" t="s">
        <v>809</v>
      </c>
      <c r="L1001" s="91" t="s">
        <v>5338</v>
      </c>
      <c r="M1001" s="91" t="s">
        <v>5771</v>
      </c>
      <c r="N1001" s="92">
        <v>60000</v>
      </c>
      <c r="O1001" s="92">
        <v>0.03</v>
      </c>
      <c r="P1001" s="92">
        <v>1824</v>
      </c>
      <c r="Q1001" s="92">
        <v>1722</v>
      </c>
      <c r="R1001" s="92">
        <v>3571.03</v>
      </c>
      <c r="S1001" s="92">
        <v>56428.97</v>
      </c>
      <c r="T1001" s="91" t="s">
        <v>5772</v>
      </c>
      <c r="U1001" s="91" t="s">
        <v>5339</v>
      </c>
      <c r="V1001" s="93"/>
      <c r="X1001" s="93"/>
      <c r="Y1001" s="93"/>
      <c r="Z1001" s="93"/>
      <c r="AA1001" s="93"/>
      <c r="AB1001" s="92">
        <v>25</v>
      </c>
      <c r="AD1001" s="93"/>
      <c r="AF1001" s="93"/>
    </row>
    <row r="1002" spans="1:32">
      <c r="A1002" s="91" t="s">
        <v>2475</v>
      </c>
      <c r="B1002" s="91" t="s">
        <v>2696</v>
      </c>
      <c r="C1002" s="91" t="s">
        <v>2506</v>
      </c>
      <c r="D1002" s="91" t="s">
        <v>3251</v>
      </c>
      <c r="E1002" s="91" t="s">
        <v>3252</v>
      </c>
      <c r="F1002" s="91" t="s">
        <v>3266</v>
      </c>
      <c r="G1002" s="91" t="s">
        <v>2991</v>
      </c>
      <c r="H1002" s="91" t="s">
        <v>2992</v>
      </c>
      <c r="I1002" s="92">
        <v>8559</v>
      </c>
      <c r="J1002" s="91" t="s">
        <v>1481</v>
      </c>
      <c r="K1002" s="91" t="s">
        <v>591</v>
      </c>
      <c r="L1002" s="91" t="s">
        <v>5340</v>
      </c>
      <c r="M1002" s="91" t="s">
        <v>5771</v>
      </c>
      <c r="N1002" s="92">
        <v>50000</v>
      </c>
      <c r="O1002" s="93"/>
      <c r="P1002" s="92">
        <v>1520</v>
      </c>
      <c r="Q1002" s="92">
        <v>1435</v>
      </c>
      <c r="R1002" s="92">
        <v>2980</v>
      </c>
      <c r="S1002" s="92">
        <v>47020</v>
      </c>
      <c r="T1002" s="91" t="s">
        <v>5772</v>
      </c>
      <c r="U1002" s="91" t="s">
        <v>5341</v>
      </c>
      <c r="V1002" s="93"/>
      <c r="X1002" s="93"/>
      <c r="Y1002" s="93"/>
      <c r="Z1002" s="93"/>
      <c r="AA1002" s="93"/>
      <c r="AB1002" s="92">
        <v>25</v>
      </c>
      <c r="AD1002" s="93"/>
      <c r="AF1002" s="93"/>
    </row>
    <row r="1003" spans="1:32">
      <c r="A1003" s="91" t="s">
        <v>2475</v>
      </c>
      <c r="B1003" s="91" t="s">
        <v>2696</v>
      </c>
      <c r="C1003" s="91" t="s">
        <v>2506</v>
      </c>
      <c r="D1003" s="91" t="s">
        <v>3251</v>
      </c>
      <c r="E1003" s="91" t="s">
        <v>3252</v>
      </c>
      <c r="F1003" s="91" t="s">
        <v>3279</v>
      </c>
      <c r="G1003" s="91" t="s">
        <v>1625</v>
      </c>
      <c r="H1003" s="91" t="s">
        <v>2323</v>
      </c>
      <c r="I1003" s="92">
        <v>72</v>
      </c>
      <c r="J1003" s="91" t="s">
        <v>59</v>
      </c>
      <c r="K1003" s="91" t="s">
        <v>467</v>
      </c>
      <c r="L1003" s="91" t="s">
        <v>5342</v>
      </c>
      <c r="M1003" s="91" t="s">
        <v>5771</v>
      </c>
      <c r="N1003" s="92">
        <v>175000</v>
      </c>
      <c r="O1003" s="92">
        <v>29747.24</v>
      </c>
      <c r="P1003" s="92">
        <v>5320</v>
      </c>
      <c r="Q1003" s="92">
        <v>5022.5</v>
      </c>
      <c r="R1003" s="92">
        <v>46114.74</v>
      </c>
      <c r="S1003" s="92">
        <v>128885.26</v>
      </c>
      <c r="T1003" s="91" t="s">
        <v>5772</v>
      </c>
      <c r="U1003" s="91" t="s">
        <v>5343</v>
      </c>
      <c r="V1003" s="93"/>
      <c r="X1003" s="92">
        <v>6000</v>
      </c>
      <c r="Y1003" s="93"/>
      <c r="Z1003" s="93"/>
      <c r="AA1003" s="93"/>
      <c r="AB1003" s="92">
        <v>25</v>
      </c>
      <c r="AD1003" s="93"/>
      <c r="AF1003" s="93"/>
    </row>
    <row r="1004" spans="1:32">
      <c r="A1004" s="91" t="s">
        <v>2475</v>
      </c>
      <c r="B1004" s="91" t="s">
        <v>2696</v>
      </c>
      <c r="C1004" s="91" t="s">
        <v>2506</v>
      </c>
      <c r="D1004" s="91" t="s">
        <v>3251</v>
      </c>
      <c r="E1004" s="91" t="s">
        <v>3252</v>
      </c>
      <c r="F1004" s="91" t="s">
        <v>3276</v>
      </c>
      <c r="G1004" s="91" t="s">
        <v>2622</v>
      </c>
      <c r="H1004" s="91" t="s">
        <v>2652</v>
      </c>
      <c r="I1004" s="92">
        <v>9977</v>
      </c>
      <c r="J1004" s="91" t="s">
        <v>2623</v>
      </c>
      <c r="K1004" s="91" t="s">
        <v>686</v>
      </c>
      <c r="L1004" s="91" t="s">
        <v>5344</v>
      </c>
      <c r="M1004" s="91" t="s">
        <v>5771</v>
      </c>
      <c r="N1004" s="92">
        <v>70000</v>
      </c>
      <c r="O1004" s="93"/>
      <c r="P1004" s="92">
        <v>2128</v>
      </c>
      <c r="Q1004" s="92">
        <v>2009</v>
      </c>
      <c r="R1004" s="92">
        <v>4162</v>
      </c>
      <c r="S1004" s="92">
        <v>65838</v>
      </c>
      <c r="T1004" s="91" t="s">
        <v>5772</v>
      </c>
      <c r="U1004" s="91" t="s">
        <v>5345</v>
      </c>
      <c r="V1004" s="93"/>
      <c r="X1004" s="93"/>
      <c r="Y1004" s="93"/>
      <c r="Z1004" s="93"/>
      <c r="AA1004" s="93"/>
      <c r="AB1004" s="92">
        <v>25</v>
      </c>
      <c r="AD1004" s="93"/>
      <c r="AF1004" s="93"/>
    </row>
    <row r="1005" spans="1:32">
      <c r="A1005" s="91" t="s">
        <v>2475</v>
      </c>
      <c r="B1005" s="91" t="s">
        <v>2696</v>
      </c>
      <c r="C1005" s="91" t="s">
        <v>2506</v>
      </c>
      <c r="D1005" s="91" t="s">
        <v>3251</v>
      </c>
      <c r="E1005" s="91" t="s">
        <v>3252</v>
      </c>
      <c r="F1005" s="91" t="s">
        <v>3266</v>
      </c>
      <c r="G1005" s="91" t="s">
        <v>2993</v>
      </c>
      <c r="H1005" s="91" t="s">
        <v>2994</v>
      </c>
      <c r="I1005" s="92">
        <v>1138</v>
      </c>
      <c r="J1005" s="91" t="s">
        <v>303</v>
      </c>
      <c r="K1005" s="91" t="s">
        <v>542</v>
      </c>
      <c r="L1005" s="91" t="s">
        <v>5346</v>
      </c>
      <c r="M1005" s="91" t="s">
        <v>5771</v>
      </c>
      <c r="N1005" s="92">
        <v>30000</v>
      </c>
      <c r="O1005" s="93"/>
      <c r="P1005" s="92">
        <v>912</v>
      </c>
      <c r="Q1005" s="92">
        <v>861</v>
      </c>
      <c r="R1005" s="92">
        <v>1798</v>
      </c>
      <c r="S1005" s="92">
        <v>28202</v>
      </c>
      <c r="T1005" s="91" t="s">
        <v>5772</v>
      </c>
      <c r="U1005" s="91" t="s">
        <v>5347</v>
      </c>
      <c r="V1005" s="93"/>
      <c r="X1005" s="93"/>
      <c r="Y1005" s="93"/>
      <c r="Z1005" s="93"/>
      <c r="AA1005" s="93"/>
      <c r="AB1005" s="92">
        <v>25</v>
      </c>
      <c r="AD1005" s="93"/>
      <c r="AF1005" s="93"/>
    </row>
    <row r="1006" spans="1:32">
      <c r="A1006" s="91" t="s">
        <v>2475</v>
      </c>
      <c r="B1006" s="91" t="s">
        <v>2696</v>
      </c>
      <c r="C1006" s="91" t="s">
        <v>2506</v>
      </c>
      <c r="D1006" s="91" t="s">
        <v>3251</v>
      </c>
      <c r="E1006" s="91" t="s">
        <v>3252</v>
      </c>
      <c r="F1006" s="91" t="s">
        <v>3266</v>
      </c>
      <c r="G1006" s="91" t="s">
        <v>2995</v>
      </c>
      <c r="H1006" s="91" t="s">
        <v>2996</v>
      </c>
      <c r="I1006" s="92">
        <v>12</v>
      </c>
      <c r="J1006" s="91" t="s">
        <v>1480</v>
      </c>
      <c r="K1006" s="91" t="s">
        <v>210</v>
      </c>
      <c r="L1006" s="91" t="s">
        <v>5348</v>
      </c>
      <c r="M1006" s="91" t="s">
        <v>5771</v>
      </c>
      <c r="N1006" s="92">
        <v>65000</v>
      </c>
      <c r="O1006" s="92">
        <v>0.03</v>
      </c>
      <c r="P1006" s="92">
        <v>1976</v>
      </c>
      <c r="Q1006" s="92">
        <v>1865.5</v>
      </c>
      <c r="R1006" s="92">
        <v>9812.5300000000007</v>
      </c>
      <c r="S1006" s="92">
        <v>55187.47</v>
      </c>
      <c r="T1006" s="91" t="s">
        <v>5772</v>
      </c>
      <c r="U1006" s="91" t="s">
        <v>5349</v>
      </c>
      <c r="V1006" s="93"/>
      <c r="X1006" s="93"/>
      <c r="Y1006" s="92">
        <v>5946</v>
      </c>
      <c r="Z1006" s="93"/>
      <c r="AA1006" s="93"/>
      <c r="AB1006" s="92">
        <v>25</v>
      </c>
      <c r="AD1006" s="93"/>
      <c r="AF1006" s="93"/>
    </row>
    <row r="1007" spans="1:32">
      <c r="A1007" s="91" t="s">
        <v>2475</v>
      </c>
      <c r="B1007" s="91" t="s">
        <v>2696</v>
      </c>
      <c r="C1007" s="91" t="s">
        <v>2506</v>
      </c>
      <c r="D1007" s="91" t="s">
        <v>3251</v>
      </c>
      <c r="E1007" s="91" t="s">
        <v>3252</v>
      </c>
      <c r="F1007" s="91" t="s">
        <v>3276</v>
      </c>
      <c r="G1007" s="91" t="s">
        <v>3204</v>
      </c>
      <c r="H1007" s="91" t="s">
        <v>3205</v>
      </c>
      <c r="I1007" s="92">
        <v>8559</v>
      </c>
      <c r="J1007" s="91" t="s">
        <v>1481</v>
      </c>
      <c r="K1007" s="91" t="s">
        <v>467</v>
      </c>
      <c r="L1007" s="91" t="s">
        <v>5350</v>
      </c>
      <c r="M1007" s="91" t="s">
        <v>5771</v>
      </c>
      <c r="N1007" s="92">
        <v>70000</v>
      </c>
      <c r="O1007" s="92">
        <v>5368.48</v>
      </c>
      <c r="P1007" s="92">
        <v>2128</v>
      </c>
      <c r="Q1007" s="92">
        <v>2009</v>
      </c>
      <c r="R1007" s="92">
        <v>9530.48</v>
      </c>
      <c r="S1007" s="92">
        <v>60469.52</v>
      </c>
      <c r="T1007" s="91" t="s">
        <v>5772</v>
      </c>
      <c r="U1007" s="91" t="s">
        <v>5351</v>
      </c>
      <c r="V1007" s="93"/>
      <c r="X1007" s="93"/>
      <c r="Y1007" s="93"/>
      <c r="Z1007" s="93"/>
      <c r="AA1007" s="93"/>
      <c r="AB1007" s="92">
        <v>25</v>
      </c>
      <c r="AD1007" s="93"/>
      <c r="AF1007" s="93"/>
    </row>
    <row r="1008" spans="1:32">
      <c r="A1008" s="91" t="s">
        <v>2475</v>
      </c>
      <c r="B1008" s="91" t="s">
        <v>2696</v>
      </c>
      <c r="C1008" s="91" t="s">
        <v>2506</v>
      </c>
      <c r="D1008" s="91" t="s">
        <v>3251</v>
      </c>
      <c r="E1008" s="91" t="s">
        <v>3252</v>
      </c>
      <c r="F1008" s="91" t="s">
        <v>3258</v>
      </c>
      <c r="G1008" s="91" t="s">
        <v>1627</v>
      </c>
      <c r="H1008" s="91" t="s">
        <v>2324</v>
      </c>
      <c r="I1008" s="92">
        <v>628</v>
      </c>
      <c r="J1008" s="91" t="s">
        <v>129</v>
      </c>
      <c r="K1008" s="91" t="s">
        <v>234</v>
      </c>
      <c r="L1008" s="91" t="s">
        <v>5352</v>
      </c>
      <c r="M1008" s="91" t="s">
        <v>5771</v>
      </c>
      <c r="N1008" s="92">
        <v>135000</v>
      </c>
      <c r="O1008" s="92">
        <v>20338.240000000002</v>
      </c>
      <c r="P1008" s="92">
        <v>4104</v>
      </c>
      <c r="Q1008" s="92">
        <v>3874.5</v>
      </c>
      <c r="R1008" s="92">
        <v>28341.74</v>
      </c>
      <c r="S1008" s="92">
        <v>106658.26</v>
      </c>
      <c r="T1008" s="91" t="s">
        <v>5772</v>
      </c>
      <c r="U1008" s="91" t="s">
        <v>5353</v>
      </c>
      <c r="V1008" s="93"/>
      <c r="X1008" s="93"/>
      <c r="Y1008" s="93"/>
      <c r="Z1008" s="93"/>
      <c r="AA1008" s="93"/>
      <c r="AB1008" s="92">
        <v>25</v>
      </c>
      <c r="AD1008" s="93"/>
      <c r="AF1008" s="93"/>
    </row>
    <row r="1009" spans="1:32">
      <c r="A1009" s="91" t="s">
        <v>2475</v>
      </c>
      <c r="B1009" s="91" t="s">
        <v>2696</v>
      </c>
      <c r="C1009" s="91" t="s">
        <v>2506</v>
      </c>
      <c r="D1009" s="91" t="s">
        <v>3251</v>
      </c>
      <c r="E1009" s="91" t="s">
        <v>3252</v>
      </c>
      <c r="F1009" s="91" t="s">
        <v>3266</v>
      </c>
      <c r="G1009" s="91" t="s">
        <v>3088</v>
      </c>
      <c r="H1009" s="91" t="s">
        <v>3068</v>
      </c>
      <c r="I1009" s="92">
        <v>9977</v>
      </c>
      <c r="J1009" s="91" t="s">
        <v>2623</v>
      </c>
      <c r="K1009" s="91" t="s">
        <v>309</v>
      </c>
      <c r="L1009" s="91" t="s">
        <v>5354</v>
      </c>
      <c r="M1009" s="91" t="s">
        <v>5771</v>
      </c>
      <c r="N1009" s="92">
        <v>60000</v>
      </c>
      <c r="O1009" s="92">
        <v>3486.68</v>
      </c>
      <c r="P1009" s="92">
        <v>1824</v>
      </c>
      <c r="Q1009" s="92">
        <v>1722</v>
      </c>
      <c r="R1009" s="92">
        <v>7057.68</v>
      </c>
      <c r="S1009" s="92">
        <v>52942.32</v>
      </c>
      <c r="T1009" s="91" t="s">
        <v>5772</v>
      </c>
      <c r="U1009" s="91" t="s">
        <v>5355</v>
      </c>
      <c r="V1009" s="93"/>
      <c r="X1009" s="93"/>
      <c r="Y1009" s="93"/>
      <c r="Z1009" s="93"/>
      <c r="AA1009" s="93"/>
      <c r="AB1009" s="92">
        <v>25</v>
      </c>
      <c r="AD1009" s="93"/>
      <c r="AF1009" s="93"/>
    </row>
    <row r="1010" spans="1:32">
      <c r="A1010" s="91" t="s">
        <v>2475</v>
      </c>
      <c r="B1010" s="91" t="s">
        <v>2696</v>
      </c>
      <c r="C1010" s="91" t="s">
        <v>2506</v>
      </c>
      <c r="D1010" s="91" t="s">
        <v>3251</v>
      </c>
      <c r="E1010" s="91" t="s">
        <v>3252</v>
      </c>
      <c r="F1010" s="91" t="s">
        <v>3266</v>
      </c>
      <c r="G1010" s="91" t="s">
        <v>2997</v>
      </c>
      <c r="H1010" s="91" t="s">
        <v>2998</v>
      </c>
      <c r="I1010" s="92">
        <v>1138</v>
      </c>
      <c r="J1010" s="91" t="s">
        <v>303</v>
      </c>
      <c r="K1010" s="91" t="s">
        <v>542</v>
      </c>
      <c r="L1010" s="91" t="s">
        <v>5356</v>
      </c>
      <c r="M1010" s="91" t="s">
        <v>5771</v>
      </c>
      <c r="N1010" s="92">
        <v>35000</v>
      </c>
      <c r="O1010" s="93"/>
      <c r="P1010" s="92">
        <v>1064</v>
      </c>
      <c r="Q1010" s="92">
        <v>1004.5</v>
      </c>
      <c r="R1010" s="92">
        <v>2093.5</v>
      </c>
      <c r="S1010" s="92">
        <v>32906.5</v>
      </c>
      <c r="T1010" s="91" t="s">
        <v>5772</v>
      </c>
      <c r="U1010" s="91" t="s">
        <v>5357</v>
      </c>
      <c r="V1010" s="93"/>
      <c r="X1010" s="93"/>
      <c r="Y1010" s="93"/>
      <c r="Z1010" s="93"/>
      <c r="AA1010" s="93"/>
      <c r="AB1010" s="92">
        <v>25</v>
      </c>
      <c r="AD1010" s="93"/>
      <c r="AF1010" s="93"/>
    </row>
    <row r="1011" spans="1:32">
      <c r="A1011" s="91" t="s">
        <v>2475</v>
      </c>
      <c r="B1011" s="91" t="s">
        <v>2696</v>
      </c>
      <c r="C1011" s="91" t="s">
        <v>2506</v>
      </c>
      <c r="D1011" s="91" t="s">
        <v>3251</v>
      </c>
      <c r="E1011" s="91" t="s">
        <v>3252</v>
      </c>
      <c r="F1011" s="91" t="s">
        <v>3288</v>
      </c>
      <c r="G1011" s="91" t="s">
        <v>971</v>
      </c>
      <c r="H1011" s="91" t="s">
        <v>2326</v>
      </c>
      <c r="I1011" s="92">
        <v>99</v>
      </c>
      <c r="J1011" s="91" t="s">
        <v>970</v>
      </c>
      <c r="K1011" s="91" t="s">
        <v>929</v>
      </c>
      <c r="L1011" s="91" t="s">
        <v>5358</v>
      </c>
      <c r="M1011" s="91" t="s">
        <v>5771</v>
      </c>
      <c r="N1011" s="92">
        <v>40000</v>
      </c>
      <c r="O1011" s="93"/>
      <c r="P1011" s="92">
        <v>1216</v>
      </c>
      <c r="Q1011" s="92">
        <v>1148</v>
      </c>
      <c r="R1011" s="92">
        <v>2389</v>
      </c>
      <c r="S1011" s="92">
        <v>37611</v>
      </c>
      <c r="T1011" s="91" t="s">
        <v>5772</v>
      </c>
      <c r="U1011" s="91" t="s">
        <v>5359</v>
      </c>
      <c r="V1011" s="93"/>
      <c r="X1011" s="93"/>
      <c r="Y1011" s="93"/>
      <c r="Z1011" s="93"/>
      <c r="AA1011" s="93"/>
      <c r="AB1011" s="92">
        <v>25</v>
      </c>
      <c r="AD1011" s="93"/>
      <c r="AF1011" s="93"/>
    </row>
    <row r="1012" spans="1:32">
      <c r="A1012" s="91" t="s">
        <v>2475</v>
      </c>
      <c r="B1012" s="91" t="s">
        <v>2696</v>
      </c>
      <c r="C1012" s="91" t="s">
        <v>2506</v>
      </c>
      <c r="D1012" s="91" t="s">
        <v>3251</v>
      </c>
      <c r="E1012" s="91" t="s">
        <v>3252</v>
      </c>
      <c r="F1012" s="91" t="s">
        <v>3273</v>
      </c>
      <c r="G1012" s="91" t="s">
        <v>1615</v>
      </c>
      <c r="H1012" s="91" t="s">
        <v>2327</v>
      </c>
      <c r="I1012" s="92">
        <v>8559</v>
      </c>
      <c r="J1012" s="91" t="s">
        <v>1481</v>
      </c>
      <c r="K1012" s="91" t="s">
        <v>467</v>
      </c>
      <c r="L1012" s="91" t="s">
        <v>5360</v>
      </c>
      <c r="M1012" s="91" t="s">
        <v>5771</v>
      </c>
      <c r="N1012" s="92">
        <v>70000</v>
      </c>
      <c r="O1012" s="93"/>
      <c r="P1012" s="92">
        <v>2128</v>
      </c>
      <c r="Q1012" s="92">
        <v>2009</v>
      </c>
      <c r="R1012" s="92">
        <v>6608</v>
      </c>
      <c r="S1012" s="92">
        <v>63392</v>
      </c>
      <c r="T1012" s="91" t="s">
        <v>5772</v>
      </c>
      <c r="U1012" s="91" t="s">
        <v>5361</v>
      </c>
      <c r="V1012" s="93"/>
      <c r="X1012" s="92">
        <v>300</v>
      </c>
      <c r="Y1012" s="92">
        <v>2146</v>
      </c>
      <c r="Z1012" s="93"/>
      <c r="AA1012" s="93"/>
      <c r="AB1012" s="92">
        <v>25</v>
      </c>
      <c r="AD1012" s="93"/>
      <c r="AF1012" s="93"/>
    </row>
    <row r="1013" spans="1:32">
      <c r="A1013" s="91" t="s">
        <v>2475</v>
      </c>
      <c r="B1013" s="91" t="s">
        <v>2696</v>
      </c>
      <c r="C1013" s="91" t="s">
        <v>2506</v>
      </c>
      <c r="D1013" s="91" t="s">
        <v>3251</v>
      </c>
      <c r="E1013" s="91" t="s">
        <v>3252</v>
      </c>
      <c r="F1013" s="91" t="s">
        <v>3261</v>
      </c>
      <c r="G1013" s="91" t="s">
        <v>2713</v>
      </c>
      <c r="H1013" s="91" t="s">
        <v>2714</v>
      </c>
      <c r="I1013" s="92">
        <v>8994</v>
      </c>
      <c r="J1013" s="91" t="s">
        <v>4875</v>
      </c>
      <c r="K1013" s="91" t="s">
        <v>204</v>
      </c>
      <c r="L1013" s="91" t="s">
        <v>5362</v>
      </c>
      <c r="M1013" s="91" t="s">
        <v>5771</v>
      </c>
      <c r="N1013" s="92">
        <v>50000</v>
      </c>
      <c r="O1013" s="93"/>
      <c r="P1013" s="92">
        <v>1520</v>
      </c>
      <c r="Q1013" s="92">
        <v>1435</v>
      </c>
      <c r="R1013" s="92">
        <v>2980</v>
      </c>
      <c r="S1013" s="92">
        <v>47020</v>
      </c>
      <c r="T1013" s="91" t="s">
        <v>5772</v>
      </c>
      <c r="U1013" s="91" t="s">
        <v>5363</v>
      </c>
      <c r="V1013" s="93"/>
      <c r="X1013" s="93"/>
      <c r="Y1013" s="93"/>
      <c r="Z1013" s="93"/>
      <c r="AA1013" s="93"/>
      <c r="AB1013" s="92">
        <v>25</v>
      </c>
      <c r="AD1013" s="93"/>
      <c r="AF1013" s="93"/>
    </row>
    <row r="1014" spans="1:32">
      <c r="A1014" s="91" t="s">
        <v>2475</v>
      </c>
      <c r="B1014" s="91" t="s">
        <v>2696</v>
      </c>
      <c r="C1014" s="91" t="s">
        <v>2506</v>
      </c>
      <c r="D1014" s="91" t="s">
        <v>3251</v>
      </c>
      <c r="E1014" s="91" t="s">
        <v>3252</v>
      </c>
      <c r="F1014" s="91" t="s">
        <v>3288</v>
      </c>
      <c r="G1014" s="91" t="s">
        <v>947</v>
      </c>
      <c r="H1014" s="91" t="s">
        <v>2328</v>
      </c>
      <c r="I1014" s="92">
        <v>628</v>
      </c>
      <c r="J1014" s="91" t="s">
        <v>129</v>
      </c>
      <c r="K1014" s="91" t="s">
        <v>272</v>
      </c>
      <c r="L1014" s="91" t="s">
        <v>5364</v>
      </c>
      <c r="M1014" s="91" t="s">
        <v>5771</v>
      </c>
      <c r="N1014" s="92">
        <v>120000</v>
      </c>
      <c r="O1014" s="92">
        <v>16415.509999999998</v>
      </c>
      <c r="P1014" s="92">
        <v>3648</v>
      </c>
      <c r="Q1014" s="92">
        <v>3444</v>
      </c>
      <c r="R1014" s="92">
        <v>27109.96</v>
      </c>
      <c r="S1014" s="92">
        <v>92890.04</v>
      </c>
      <c r="T1014" s="91" t="s">
        <v>5772</v>
      </c>
      <c r="U1014" s="91" t="s">
        <v>5365</v>
      </c>
      <c r="V1014" s="93"/>
      <c r="X1014" s="92">
        <v>2000</v>
      </c>
      <c r="Y1014" s="93"/>
      <c r="Z1014" s="93"/>
      <c r="AA1014" s="93"/>
      <c r="AB1014" s="92">
        <v>25</v>
      </c>
      <c r="AD1014" s="93"/>
      <c r="AF1014" s="105">
        <v>1577.45</v>
      </c>
    </row>
    <row r="1015" spans="1:32">
      <c r="A1015" s="91" t="s">
        <v>2475</v>
      </c>
      <c r="B1015" s="91" t="s">
        <v>2696</v>
      </c>
      <c r="C1015" s="91" t="s">
        <v>2506</v>
      </c>
      <c r="D1015" s="91" t="s">
        <v>3251</v>
      </c>
      <c r="E1015" s="91" t="s">
        <v>3252</v>
      </c>
      <c r="F1015" s="91" t="s">
        <v>3266</v>
      </c>
      <c r="G1015" s="91" t="s">
        <v>3206</v>
      </c>
      <c r="H1015" s="91" t="s">
        <v>3207</v>
      </c>
      <c r="I1015" s="92">
        <v>423</v>
      </c>
      <c r="J1015" s="91" t="s">
        <v>75</v>
      </c>
      <c r="K1015" s="91" t="s">
        <v>765</v>
      </c>
      <c r="L1015" s="91" t="s">
        <v>5366</v>
      </c>
      <c r="M1015" s="91" t="s">
        <v>5771</v>
      </c>
      <c r="N1015" s="92">
        <v>30000</v>
      </c>
      <c r="O1015" s="93"/>
      <c r="P1015" s="92">
        <v>912</v>
      </c>
      <c r="Q1015" s="92">
        <v>861</v>
      </c>
      <c r="R1015" s="92">
        <v>1798</v>
      </c>
      <c r="S1015" s="92">
        <v>28202</v>
      </c>
      <c r="T1015" s="91" t="s">
        <v>5772</v>
      </c>
      <c r="U1015" s="91" t="s">
        <v>5367</v>
      </c>
      <c r="V1015" s="93"/>
      <c r="X1015" s="93"/>
      <c r="Y1015" s="93"/>
      <c r="Z1015" s="93"/>
      <c r="AA1015" s="93"/>
      <c r="AB1015" s="92">
        <v>25</v>
      </c>
      <c r="AD1015" s="93"/>
      <c r="AF1015" s="93"/>
    </row>
    <row r="1016" spans="1:32">
      <c r="A1016" s="91" t="s">
        <v>2475</v>
      </c>
      <c r="B1016" s="91" t="s">
        <v>2696</v>
      </c>
      <c r="C1016" s="91" t="s">
        <v>2506</v>
      </c>
      <c r="D1016" s="91" t="s">
        <v>3251</v>
      </c>
      <c r="E1016" s="91" t="s">
        <v>3252</v>
      </c>
      <c r="F1016" s="91" t="s">
        <v>3266</v>
      </c>
      <c r="G1016" s="91" t="s">
        <v>1675</v>
      </c>
      <c r="H1016" s="91" t="s">
        <v>2329</v>
      </c>
      <c r="I1016" s="92">
        <v>8</v>
      </c>
      <c r="J1016" s="91" t="s">
        <v>991</v>
      </c>
      <c r="K1016" s="91" t="s">
        <v>482</v>
      </c>
      <c r="L1016" s="91" t="s">
        <v>5368</v>
      </c>
      <c r="M1016" s="91" t="s">
        <v>5771</v>
      </c>
      <c r="N1016" s="92">
        <v>55000</v>
      </c>
      <c r="O1016" s="92">
        <v>2559.6799999999998</v>
      </c>
      <c r="P1016" s="92">
        <v>1672</v>
      </c>
      <c r="Q1016" s="92">
        <v>1578.5</v>
      </c>
      <c r="R1016" s="92">
        <v>5835.18</v>
      </c>
      <c r="S1016" s="92">
        <v>49164.82</v>
      </c>
      <c r="T1016" s="91" t="s">
        <v>5772</v>
      </c>
      <c r="U1016" s="91" t="s">
        <v>5369</v>
      </c>
      <c r="V1016" s="93"/>
      <c r="X1016" s="93"/>
      <c r="Y1016" s="93"/>
      <c r="Z1016" s="93"/>
      <c r="AA1016" s="93"/>
      <c r="AB1016" s="92">
        <v>25</v>
      </c>
      <c r="AD1016" s="93"/>
      <c r="AF1016" s="93"/>
    </row>
    <row r="1017" spans="1:32">
      <c r="A1017" s="91" t="s">
        <v>2475</v>
      </c>
      <c r="B1017" s="91" t="s">
        <v>2696</v>
      </c>
      <c r="C1017" s="91" t="s">
        <v>2506</v>
      </c>
      <c r="D1017" s="91" t="s">
        <v>3251</v>
      </c>
      <c r="E1017" s="91" t="s">
        <v>3252</v>
      </c>
      <c r="F1017" s="91" t="s">
        <v>3266</v>
      </c>
      <c r="G1017" s="91" t="s">
        <v>2999</v>
      </c>
      <c r="H1017" s="91" t="s">
        <v>3000</v>
      </c>
      <c r="I1017" s="92">
        <v>99</v>
      </c>
      <c r="J1017" s="91" t="s">
        <v>970</v>
      </c>
      <c r="K1017" s="91" t="s">
        <v>542</v>
      </c>
      <c r="L1017" s="91" t="s">
        <v>5370</v>
      </c>
      <c r="M1017" s="91" t="s">
        <v>5771</v>
      </c>
      <c r="N1017" s="92">
        <v>31500</v>
      </c>
      <c r="O1017" s="93"/>
      <c r="P1017" s="92">
        <v>957.6</v>
      </c>
      <c r="Q1017" s="92">
        <v>904.05</v>
      </c>
      <c r="R1017" s="92">
        <v>1886.65</v>
      </c>
      <c r="S1017" s="92">
        <v>29613.35</v>
      </c>
      <c r="T1017" s="91" t="s">
        <v>5772</v>
      </c>
      <c r="U1017" s="91" t="s">
        <v>5371</v>
      </c>
      <c r="V1017" s="93"/>
      <c r="X1017" s="93"/>
      <c r="Y1017" s="93"/>
      <c r="Z1017" s="93"/>
      <c r="AA1017" s="93"/>
      <c r="AB1017" s="92">
        <v>25</v>
      </c>
      <c r="AD1017" s="93"/>
      <c r="AF1017" s="93"/>
    </row>
    <row r="1018" spans="1:32">
      <c r="A1018" s="91" t="s">
        <v>2475</v>
      </c>
      <c r="B1018" s="91" t="s">
        <v>2696</v>
      </c>
      <c r="C1018" s="91" t="s">
        <v>2506</v>
      </c>
      <c r="D1018" s="91" t="s">
        <v>3251</v>
      </c>
      <c r="E1018" s="91" t="s">
        <v>3252</v>
      </c>
      <c r="F1018" s="91" t="s">
        <v>3266</v>
      </c>
      <c r="G1018" s="91" t="s">
        <v>1608</v>
      </c>
      <c r="H1018" s="91" t="s">
        <v>2330</v>
      </c>
      <c r="I1018" s="92">
        <v>1137</v>
      </c>
      <c r="J1018" s="91" t="s">
        <v>192</v>
      </c>
      <c r="K1018" s="91" t="s">
        <v>542</v>
      </c>
      <c r="L1018" s="91" t="s">
        <v>5374</v>
      </c>
      <c r="M1018" s="91" t="s">
        <v>5771</v>
      </c>
      <c r="N1018" s="92">
        <v>35000</v>
      </c>
      <c r="O1018" s="93"/>
      <c r="P1018" s="92">
        <v>1064</v>
      </c>
      <c r="Q1018" s="92">
        <v>1004.5</v>
      </c>
      <c r="R1018" s="92">
        <v>2093.5</v>
      </c>
      <c r="S1018" s="92">
        <v>32906.5</v>
      </c>
      <c r="T1018" s="91" t="s">
        <v>5772</v>
      </c>
      <c r="U1018" s="91" t="s">
        <v>5375</v>
      </c>
      <c r="V1018" s="93"/>
      <c r="X1018" s="93"/>
      <c r="Y1018" s="93"/>
      <c r="Z1018" s="93"/>
      <c r="AA1018" s="93"/>
      <c r="AB1018" s="92">
        <v>25</v>
      </c>
      <c r="AD1018" s="93"/>
      <c r="AF1018" s="93"/>
    </row>
    <row r="1019" spans="1:32">
      <c r="A1019" s="91" t="s">
        <v>2475</v>
      </c>
      <c r="B1019" s="91" t="s">
        <v>2696</v>
      </c>
      <c r="C1019" s="91" t="s">
        <v>2506</v>
      </c>
      <c r="D1019" s="91" t="s">
        <v>3251</v>
      </c>
      <c r="E1019" s="91" t="s">
        <v>3252</v>
      </c>
      <c r="F1019" s="91" t="s">
        <v>3361</v>
      </c>
      <c r="G1019" s="91" t="s">
        <v>3003</v>
      </c>
      <c r="H1019" s="91" t="s">
        <v>3004</v>
      </c>
      <c r="I1019" s="92">
        <v>423</v>
      </c>
      <c r="J1019" s="91" t="s">
        <v>75</v>
      </c>
      <c r="K1019" s="91" t="s">
        <v>765</v>
      </c>
      <c r="L1019" s="91" t="s">
        <v>5376</v>
      </c>
      <c r="M1019" s="91" t="s">
        <v>5771</v>
      </c>
      <c r="N1019" s="92">
        <v>25000</v>
      </c>
      <c r="O1019" s="93"/>
      <c r="P1019" s="92">
        <v>760</v>
      </c>
      <c r="Q1019" s="92">
        <v>717.5</v>
      </c>
      <c r="R1019" s="92">
        <v>1502.5</v>
      </c>
      <c r="S1019" s="92">
        <v>23497.5</v>
      </c>
      <c r="T1019" s="91" t="s">
        <v>5772</v>
      </c>
      <c r="U1019" s="91" t="s">
        <v>5377</v>
      </c>
      <c r="V1019" s="93"/>
      <c r="X1019" s="93"/>
      <c r="Y1019" s="93"/>
      <c r="Z1019" s="93"/>
      <c r="AA1019" s="93"/>
      <c r="AB1019" s="92">
        <v>25</v>
      </c>
      <c r="AD1019" s="93"/>
      <c r="AF1019" s="93"/>
    </row>
    <row r="1020" spans="1:32">
      <c r="A1020" s="91" t="s">
        <v>2475</v>
      </c>
      <c r="B1020" s="91" t="s">
        <v>2696</v>
      </c>
      <c r="C1020" s="91" t="s">
        <v>2506</v>
      </c>
      <c r="D1020" s="91" t="s">
        <v>3251</v>
      </c>
      <c r="E1020" s="91" t="s">
        <v>3252</v>
      </c>
      <c r="F1020" s="91" t="s">
        <v>3266</v>
      </c>
      <c r="G1020" s="91" t="s">
        <v>3005</v>
      </c>
      <c r="H1020" s="91" t="s">
        <v>3006</v>
      </c>
      <c r="I1020" s="92">
        <v>8</v>
      </c>
      <c r="J1020" s="91" t="s">
        <v>991</v>
      </c>
      <c r="K1020" s="91" t="s">
        <v>765</v>
      </c>
      <c r="L1020" s="91" t="s">
        <v>5378</v>
      </c>
      <c r="M1020" s="91" t="s">
        <v>5771</v>
      </c>
      <c r="N1020" s="92">
        <v>50000</v>
      </c>
      <c r="O1020" s="93"/>
      <c r="P1020" s="92">
        <v>1520</v>
      </c>
      <c r="Q1020" s="92">
        <v>1435</v>
      </c>
      <c r="R1020" s="92">
        <v>2980</v>
      </c>
      <c r="S1020" s="92">
        <v>47020</v>
      </c>
      <c r="T1020" s="91" t="s">
        <v>5772</v>
      </c>
      <c r="U1020" s="91" t="s">
        <v>5379</v>
      </c>
      <c r="V1020" s="93"/>
      <c r="X1020" s="93"/>
      <c r="Y1020" s="93"/>
      <c r="Z1020" s="93"/>
      <c r="AA1020" s="93"/>
      <c r="AB1020" s="92">
        <v>25</v>
      </c>
      <c r="AD1020" s="93"/>
      <c r="AF1020" s="93"/>
    </row>
    <row r="1021" spans="1:32">
      <c r="A1021" s="91" t="s">
        <v>2475</v>
      </c>
      <c r="B1021" s="91" t="s">
        <v>2696</v>
      </c>
      <c r="C1021" s="91" t="s">
        <v>2506</v>
      </c>
      <c r="D1021" s="91" t="s">
        <v>3251</v>
      </c>
      <c r="E1021" s="91" t="s">
        <v>3252</v>
      </c>
      <c r="F1021" s="91" t="s">
        <v>3266</v>
      </c>
      <c r="G1021" s="91" t="s">
        <v>1629</v>
      </c>
      <c r="H1021" s="91" t="s">
        <v>2331</v>
      </c>
      <c r="I1021" s="92">
        <v>165</v>
      </c>
      <c r="J1021" s="91" t="s">
        <v>1651</v>
      </c>
      <c r="K1021" s="91" t="s">
        <v>265</v>
      </c>
      <c r="L1021" s="91" t="s">
        <v>5380</v>
      </c>
      <c r="M1021" s="91" t="s">
        <v>5771</v>
      </c>
      <c r="N1021" s="92">
        <v>30000</v>
      </c>
      <c r="O1021" s="93"/>
      <c r="P1021" s="92">
        <v>912</v>
      </c>
      <c r="Q1021" s="92">
        <v>861</v>
      </c>
      <c r="R1021" s="92">
        <v>1798</v>
      </c>
      <c r="S1021" s="92">
        <v>28202</v>
      </c>
      <c r="T1021" s="91" t="s">
        <v>5772</v>
      </c>
      <c r="U1021" s="91" t="s">
        <v>5381</v>
      </c>
      <c r="V1021" s="93"/>
      <c r="X1021" s="93"/>
      <c r="Y1021" s="93"/>
      <c r="Z1021" s="93"/>
      <c r="AA1021" s="93"/>
      <c r="AB1021" s="92">
        <v>25</v>
      </c>
      <c r="AD1021" s="93"/>
      <c r="AF1021" s="93"/>
    </row>
    <row r="1022" spans="1:32">
      <c r="A1022" s="91" t="s">
        <v>2475</v>
      </c>
      <c r="B1022" s="91" t="s">
        <v>2696</v>
      </c>
      <c r="C1022" s="91" t="s">
        <v>2506</v>
      </c>
      <c r="D1022" s="91" t="s">
        <v>3251</v>
      </c>
      <c r="E1022" s="91" t="s">
        <v>3252</v>
      </c>
      <c r="F1022" s="91" t="s">
        <v>3266</v>
      </c>
      <c r="G1022" s="91" t="s">
        <v>3007</v>
      </c>
      <c r="H1022" s="91" t="s">
        <v>3008</v>
      </c>
      <c r="I1022" s="92">
        <v>99</v>
      </c>
      <c r="J1022" s="91" t="s">
        <v>970</v>
      </c>
      <c r="K1022" s="91" t="s">
        <v>929</v>
      </c>
      <c r="L1022" s="91" t="s">
        <v>5382</v>
      </c>
      <c r="M1022" s="91" t="s">
        <v>5771</v>
      </c>
      <c r="N1022" s="92">
        <v>40000</v>
      </c>
      <c r="O1022" s="93"/>
      <c r="P1022" s="92">
        <v>1216</v>
      </c>
      <c r="Q1022" s="92">
        <v>1148</v>
      </c>
      <c r="R1022" s="92">
        <v>2389</v>
      </c>
      <c r="S1022" s="92">
        <v>37611</v>
      </c>
      <c r="T1022" s="91" t="s">
        <v>5772</v>
      </c>
      <c r="U1022" s="91" t="s">
        <v>5383</v>
      </c>
      <c r="V1022" s="93"/>
      <c r="X1022" s="93"/>
      <c r="Y1022" s="93"/>
      <c r="Z1022" s="93"/>
      <c r="AA1022" s="93"/>
      <c r="AB1022" s="92">
        <v>25</v>
      </c>
      <c r="AD1022" s="93"/>
      <c r="AF1022" s="93"/>
    </row>
    <row r="1023" spans="1:32">
      <c r="A1023" s="91" t="s">
        <v>2475</v>
      </c>
      <c r="B1023" s="91" t="s">
        <v>2696</v>
      </c>
      <c r="C1023" s="91" t="s">
        <v>2506</v>
      </c>
      <c r="D1023" s="91" t="s">
        <v>3251</v>
      </c>
      <c r="E1023" s="91" t="s">
        <v>3252</v>
      </c>
      <c r="F1023" s="91" t="s">
        <v>3266</v>
      </c>
      <c r="G1023" s="91" t="s">
        <v>3009</v>
      </c>
      <c r="H1023" s="91" t="s">
        <v>3010</v>
      </c>
      <c r="I1023" s="92">
        <v>8002</v>
      </c>
      <c r="J1023" s="91" t="s">
        <v>3011</v>
      </c>
      <c r="K1023" s="91" t="s">
        <v>765</v>
      </c>
      <c r="L1023" s="91" t="s">
        <v>5384</v>
      </c>
      <c r="M1023" s="91" t="s">
        <v>5771</v>
      </c>
      <c r="N1023" s="92">
        <v>40000</v>
      </c>
      <c r="O1023" s="93"/>
      <c r="P1023" s="92">
        <v>1216</v>
      </c>
      <c r="Q1023" s="92">
        <v>1148</v>
      </c>
      <c r="R1023" s="92">
        <v>2389</v>
      </c>
      <c r="S1023" s="92">
        <v>37611</v>
      </c>
      <c r="T1023" s="91" t="s">
        <v>5772</v>
      </c>
      <c r="U1023" s="91" t="s">
        <v>5385</v>
      </c>
      <c r="V1023" s="93"/>
      <c r="X1023" s="93"/>
      <c r="Y1023" s="93"/>
      <c r="Z1023" s="93"/>
      <c r="AA1023" s="93"/>
      <c r="AB1023" s="92">
        <v>25</v>
      </c>
      <c r="AD1023" s="93"/>
      <c r="AF1023" s="93"/>
    </row>
    <row r="1024" spans="1:32">
      <c r="A1024" s="91" t="s">
        <v>2475</v>
      </c>
      <c r="B1024" s="91" t="s">
        <v>2696</v>
      </c>
      <c r="C1024" s="91" t="s">
        <v>2506</v>
      </c>
      <c r="D1024" s="91" t="s">
        <v>3251</v>
      </c>
      <c r="E1024" s="91" t="s">
        <v>3252</v>
      </c>
      <c r="F1024" s="91" t="s">
        <v>3266</v>
      </c>
      <c r="G1024" s="91" t="s">
        <v>3012</v>
      </c>
      <c r="H1024" s="91" t="s">
        <v>3013</v>
      </c>
      <c r="I1024" s="92">
        <v>1137</v>
      </c>
      <c r="J1024" s="91" t="s">
        <v>192</v>
      </c>
      <c r="K1024" s="91" t="s">
        <v>802</v>
      </c>
      <c r="L1024" s="91" t="s">
        <v>5386</v>
      </c>
      <c r="M1024" s="91" t="s">
        <v>5771</v>
      </c>
      <c r="N1024" s="92">
        <v>50000</v>
      </c>
      <c r="O1024" s="92">
        <v>1854</v>
      </c>
      <c r="P1024" s="92">
        <v>1520</v>
      </c>
      <c r="Q1024" s="92">
        <v>1435</v>
      </c>
      <c r="R1024" s="92">
        <v>4834</v>
      </c>
      <c r="S1024" s="92">
        <v>45166</v>
      </c>
      <c r="T1024" s="91" t="s">
        <v>5772</v>
      </c>
      <c r="U1024" s="91" t="s">
        <v>5387</v>
      </c>
      <c r="V1024" s="93"/>
      <c r="X1024" s="93"/>
      <c r="Y1024" s="93"/>
      <c r="Z1024" s="93"/>
      <c r="AA1024" s="93"/>
      <c r="AB1024" s="92">
        <v>25</v>
      </c>
      <c r="AD1024" s="93"/>
      <c r="AF1024" s="93"/>
    </row>
    <row r="1025" spans="1:32">
      <c r="A1025" s="91" t="s">
        <v>2475</v>
      </c>
      <c r="B1025" s="91" t="s">
        <v>2696</v>
      </c>
      <c r="C1025" s="91" t="s">
        <v>2506</v>
      </c>
      <c r="D1025" s="91" t="s">
        <v>3251</v>
      </c>
      <c r="E1025" s="91" t="s">
        <v>3252</v>
      </c>
      <c r="F1025" s="91" t="s">
        <v>3258</v>
      </c>
      <c r="G1025" s="91" t="s">
        <v>1621</v>
      </c>
      <c r="H1025" s="91" t="s">
        <v>2332</v>
      </c>
      <c r="I1025" s="92">
        <v>213</v>
      </c>
      <c r="J1025" s="91" t="s">
        <v>100</v>
      </c>
      <c r="K1025" s="91" t="s">
        <v>269</v>
      </c>
      <c r="L1025" s="91" t="s">
        <v>5388</v>
      </c>
      <c r="M1025" s="91" t="s">
        <v>5771</v>
      </c>
      <c r="N1025" s="92">
        <v>70000</v>
      </c>
      <c r="O1025" s="93"/>
      <c r="P1025" s="92">
        <v>2128</v>
      </c>
      <c r="Q1025" s="92">
        <v>2009</v>
      </c>
      <c r="R1025" s="92">
        <v>7308</v>
      </c>
      <c r="S1025" s="92">
        <v>62692</v>
      </c>
      <c r="T1025" s="91" t="s">
        <v>5772</v>
      </c>
      <c r="U1025" s="91" t="s">
        <v>5389</v>
      </c>
      <c r="V1025" s="93"/>
      <c r="X1025" s="93"/>
      <c r="Y1025" s="92">
        <v>3146</v>
      </c>
      <c r="Z1025" s="93"/>
      <c r="AA1025" s="93"/>
      <c r="AB1025" s="92">
        <v>25</v>
      </c>
      <c r="AD1025" s="93"/>
      <c r="AF1025" s="93"/>
    </row>
    <row r="1026" spans="1:32">
      <c r="A1026" s="91" t="s">
        <v>2475</v>
      </c>
      <c r="B1026" s="91" t="s">
        <v>2696</v>
      </c>
      <c r="C1026" s="91" t="s">
        <v>2506</v>
      </c>
      <c r="D1026" s="91" t="s">
        <v>3251</v>
      </c>
      <c r="E1026" s="91" t="s">
        <v>3252</v>
      </c>
      <c r="F1026" s="91" t="s">
        <v>3258</v>
      </c>
      <c r="G1026" s="91" t="s">
        <v>1674</v>
      </c>
      <c r="H1026" s="91" t="s">
        <v>2333</v>
      </c>
      <c r="I1026" s="92">
        <v>8</v>
      </c>
      <c r="J1026" s="91" t="s">
        <v>991</v>
      </c>
      <c r="K1026" s="91" t="s">
        <v>802</v>
      </c>
      <c r="L1026" s="91" t="s">
        <v>5390</v>
      </c>
      <c r="M1026" s="91" t="s">
        <v>5771</v>
      </c>
      <c r="N1026" s="92">
        <v>45000</v>
      </c>
      <c r="O1026" s="93"/>
      <c r="P1026" s="92">
        <v>1368</v>
      </c>
      <c r="Q1026" s="92">
        <v>1291.5</v>
      </c>
      <c r="R1026" s="92">
        <v>4230.5</v>
      </c>
      <c r="S1026" s="92">
        <v>40769.5</v>
      </c>
      <c r="T1026" s="91" t="s">
        <v>5772</v>
      </c>
      <c r="U1026" s="91" t="s">
        <v>5391</v>
      </c>
      <c r="V1026" s="93"/>
      <c r="X1026" s="93"/>
      <c r="Y1026" s="92">
        <v>1546</v>
      </c>
      <c r="Z1026" s="93"/>
      <c r="AA1026" s="93"/>
      <c r="AB1026" s="92">
        <v>25</v>
      </c>
      <c r="AD1026" s="93"/>
      <c r="AF1026" s="93"/>
    </row>
    <row r="1027" spans="1:32">
      <c r="A1027" s="91" t="s">
        <v>2475</v>
      </c>
      <c r="B1027" s="91" t="s">
        <v>2696</v>
      </c>
      <c r="C1027" s="91" t="s">
        <v>2506</v>
      </c>
      <c r="D1027" s="91" t="s">
        <v>3251</v>
      </c>
      <c r="E1027" s="91" t="s">
        <v>3252</v>
      </c>
      <c r="F1027" s="91" t="s">
        <v>3258</v>
      </c>
      <c r="G1027" s="91" t="s">
        <v>1391</v>
      </c>
      <c r="H1027" s="91" t="s">
        <v>2334</v>
      </c>
      <c r="I1027" s="92">
        <v>426</v>
      </c>
      <c r="J1027" s="91" t="s">
        <v>110</v>
      </c>
      <c r="K1027" s="91" t="s">
        <v>765</v>
      </c>
      <c r="L1027" s="91" t="s">
        <v>5392</v>
      </c>
      <c r="M1027" s="91" t="s">
        <v>5771</v>
      </c>
      <c r="N1027" s="92">
        <v>10000</v>
      </c>
      <c r="O1027" s="93"/>
      <c r="P1027" s="92">
        <v>304</v>
      </c>
      <c r="Q1027" s="92">
        <v>287</v>
      </c>
      <c r="R1027" s="92">
        <v>616</v>
      </c>
      <c r="S1027" s="92">
        <v>9384</v>
      </c>
      <c r="T1027" s="91" t="s">
        <v>5772</v>
      </c>
      <c r="U1027" s="91" t="s">
        <v>5393</v>
      </c>
      <c r="V1027" s="93"/>
      <c r="X1027" s="93"/>
      <c r="Y1027" s="93"/>
      <c r="Z1027" s="93"/>
      <c r="AA1027" s="93"/>
      <c r="AB1027" s="92">
        <v>25</v>
      </c>
      <c r="AD1027" s="93"/>
      <c r="AF1027" s="93"/>
    </row>
    <row r="1028" spans="1:32">
      <c r="A1028" s="91" t="s">
        <v>2475</v>
      </c>
      <c r="B1028" s="91" t="s">
        <v>2696</v>
      </c>
      <c r="C1028" s="91" t="s">
        <v>2506</v>
      </c>
      <c r="D1028" s="91" t="s">
        <v>3251</v>
      </c>
      <c r="E1028" s="91" t="s">
        <v>3252</v>
      </c>
      <c r="F1028" s="91" t="s">
        <v>3266</v>
      </c>
      <c r="G1028" s="91" t="s">
        <v>3014</v>
      </c>
      <c r="H1028" s="91" t="s">
        <v>3015</v>
      </c>
      <c r="I1028" s="92">
        <v>423</v>
      </c>
      <c r="J1028" s="91" t="s">
        <v>75</v>
      </c>
      <c r="K1028" s="91" t="s">
        <v>73</v>
      </c>
      <c r="L1028" s="91" t="s">
        <v>5394</v>
      </c>
      <c r="M1028" s="91" t="s">
        <v>5771</v>
      </c>
      <c r="N1028" s="92">
        <v>20000</v>
      </c>
      <c r="O1028" s="93"/>
      <c r="P1028" s="92">
        <v>608</v>
      </c>
      <c r="Q1028" s="92">
        <v>574</v>
      </c>
      <c r="R1028" s="92">
        <v>1207</v>
      </c>
      <c r="S1028" s="92">
        <v>18793</v>
      </c>
      <c r="T1028" s="91" t="s">
        <v>5772</v>
      </c>
      <c r="U1028" s="91" t="s">
        <v>5395</v>
      </c>
      <c r="V1028" s="93"/>
      <c r="X1028" s="93"/>
      <c r="Y1028" s="93"/>
      <c r="Z1028" s="93"/>
      <c r="AA1028" s="93"/>
      <c r="AB1028" s="92">
        <v>25</v>
      </c>
      <c r="AD1028" s="93"/>
      <c r="AF1028" s="93"/>
    </row>
    <row r="1029" spans="1:32">
      <c r="A1029" s="91" t="s">
        <v>2475</v>
      </c>
      <c r="B1029" s="91" t="s">
        <v>2696</v>
      </c>
      <c r="C1029" s="91" t="s">
        <v>2506</v>
      </c>
      <c r="D1029" s="91" t="s">
        <v>3251</v>
      </c>
      <c r="E1029" s="91" t="s">
        <v>3252</v>
      </c>
      <c r="F1029" s="91" t="s">
        <v>3288</v>
      </c>
      <c r="G1029" s="91" t="s">
        <v>948</v>
      </c>
      <c r="H1029" s="91" t="s">
        <v>2335</v>
      </c>
      <c r="I1029" s="92">
        <v>698</v>
      </c>
      <c r="J1029" s="91" t="s">
        <v>1390</v>
      </c>
      <c r="K1029" s="91" t="s">
        <v>542</v>
      </c>
      <c r="L1029" s="91" t="s">
        <v>5396</v>
      </c>
      <c r="M1029" s="91" t="s">
        <v>5771</v>
      </c>
      <c r="N1029" s="92">
        <v>110000</v>
      </c>
      <c r="O1029" s="92">
        <v>14457.59</v>
      </c>
      <c r="P1029" s="92">
        <v>3344</v>
      </c>
      <c r="Q1029" s="92">
        <v>3157</v>
      </c>
      <c r="R1029" s="92">
        <v>20983.59</v>
      </c>
      <c r="S1029" s="92">
        <v>89016.41</v>
      </c>
      <c r="T1029" s="91" t="s">
        <v>5772</v>
      </c>
      <c r="U1029" s="91" t="s">
        <v>5397</v>
      </c>
      <c r="V1029" s="93"/>
      <c r="X1029" s="93"/>
      <c r="Y1029" s="93"/>
      <c r="Z1029" s="93"/>
      <c r="AA1029" s="93"/>
      <c r="AB1029" s="92">
        <v>25</v>
      </c>
      <c r="AD1029" s="93"/>
      <c r="AF1029" s="93"/>
    </row>
    <row r="1030" spans="1:32">
      <c r="A1030" s="91" t="s">
        <v>2475</v>
      </c>
      <c r="B1030" s="91" t="s">
        <v>2696</v>
      </c>
      <c r="C1030" s="91" t="s">
        <v>2506</v>
      </c>
      <c r="D1030" s="91" t="s">
        <v>3251</v>
      </c>
      <c r="E1030" s="91" t="s">
        <v>3252</v>
      </c>
      <c r="F1030" s="91" t="s">
        <v>3266</v>
      </c>
      <c r="G1030" s="91" t="s">
        <v>3016</v>
      </c>
      <c r="H1030" s="91" t="s">
        <v>3017</v>
      </c>
      <c r="I1030" s="92">
        <v>848</v>
      </c>
      <c r="J1030" s="91" t="s">
        <v>256</v>
      </c>
      <c r="K1030" s="91" t="s">
        <v>302</v>
      </c>
      <c r="L1030" s="91" t="s">
        <v>5398</v>
      </c>
      <c r="M1030" s="91" t="s">
        <v>5771</v>
      </c>
      <c r="N1030" s="92">
        <v>75000</v>
      </c>
      <c r="O1030" s="92">
        <v>0.03</v>
      </c>
      <c r="P1030" s="92">
        <v>2280</v>
      </c>
      <c r="Q1030" s="92">
        <v>2152.5</v>
      </c>
      <c r="R1030" s="92">
        <v>4457.53</v>
      </c>
      <c r="S1030" s="92">
        <v>70542.47</v>
      </c>
      <c r="T1030" s="91" t="s">
        <v>5772</v>
      </c>
      <c r="U1030" s="91" t="s">
        <v>5399</v>
      </c>
      <c r="V1030" s="93"/>
      <c r="X1030" s="93"/>
      <c r="Y1030" s="93"/>
      <c r="Z1030" s="93"/>
      <c r="AA1030" s="93"/>
      <c r="AB1030" s="92">
        <v>25</v>
      </c>
      <c r="AD1030" s="93"/>
      <c r="AF1030" s="93"/>
    </row>
    <row r="1031" spans="1:32">
      <c r="A1031" s="91" t="s">
        <v>2475</v>
      </c>
      <c r="B1031" s="91" t="s">
        <v>2696</v>
      </c>
      <c r="C1031" s="91" t="s">
        <v>2506</v>
      </c>
      <c r="D1031" s="91" t="s">
        <v>3251</v>
      </c>
      <c r="E1031" s="91" t="s">
        <v>3252</v>
      </c>
      <c r="F1031" s="91" t="s">
        <v>3288</v>
      </c>
      <c r="G1031" s="91" t="s">
        <v>3018</v>
      </c>
      <c r="H1031" s="91" t="s">
        <v>3019</v>
      </c>
      <c r="I1031" s="92">
        <v>423</v>
      </c>
      <c r="J1031" s="91" t="s">
        <v>75</v>
      </c>
      <c r="K1031" s="91" t="s">
        <v>765</v>
      </c>
      <c r="L1031" s="91" t="s">
        <v>5400</v>
      </c>
      <c r="M1031" s="91" t="s">
        <v>5771</v>
      </c>
      <c r="N1031" s="92">
        <v>26250</v>
      </c>
      <c r="O1031" s="93"/>
      <c r="P1031" s="92">
        <v>798</v>
      </c>
      <c r="Q1031" s="92">
        <v>753.38</v>
      </c>
      <c r="R1031" s="92">
        <v>1576.38</v>
      </c>
      <c r="S1031" s="92">
        <v>24673.62</v>
      </c>
      <c r="T1031" s="91" t="s">
        <v>5772</v>
      </c>
      <c r="U1031" s="91" t="s">
        <v>5401</v>
      </c>
      <c r="V1031" s="93"/>
      <c r="X1031" s="93"/>
      <c r="Y1031" s="93"/>
      <c r="Z1031" s="93"/>
      <c r="AA1031" s="93"/>
      <c r="AB1031" s="92">
        <v>25</v>
      </c>
      <c r="AD1031" s="93"/>
      <c r="AF1031" s="93"/>
    </row>
    <row r="1032" spans="1:32">
      <c r="A1032" s="91" t="s">
        <v>2475</v>
      </c>
      <c r="B1032" s="91" t="s">
        <v>2696</v>
      </c>
      <c r="C1032" s="91" t="s">
        <v>2506</v>
      </c>
      <c r="D1032" s="91" t="s">
        <v>3251</v>
      </c>
      <c r="E1032" s="91" t="s">
        <v>3252</v>
      </c>
      <c r="F1032" s="91" t="s">
        <v>3258</v>
      </c>
      <c r="G1032" s="91" t="s">
        <v>3020</v>
      </c>
      <c r="H1032" s="91" t="s">
        <v>3021</v>
      </c>
      <c r="I1032" s="92">
        <v>213</v>
      </c>
      <c r="J1032" s="91" t="s">
        <v>100</v>
      </c>
      <c r="K1032" s="91" t="s">
        <v>73</v>
      </c>
      <c r="L1032" s="91" t="s">
        <v>5402</v>
      </c>
      <c r="M1032" s="91" t="s">
        <v>5771</v>
      </c>
      <c r="N1032" s="92">
        <v>55000</v>
      </c>
      <c r="O1032" s="93"/>
      <c r="P1032" s="92">
        <v>1672</v>
      </c>
      <c r="Q1032" s="92">
        <v>1578.5</v>
      </c>
      <c r="R1032" s="92">
        <v>3275.5</v>
      </c>
      <c r="S1032" s="92">
        <v>51724.5</v>
      </c>
      <c r="T1032" s="91" t="s">
        <v>5772</v>
      </c>
      <c r="U1032" s="91" t="s">
        <v>5403</v>
      </c>
      <c r="V1032" s="93"/>
      <c r="X1032" s="93"/>
      <c r="Y1032" s="93"/>
      <c r="Z1032" s="93"/>
      <c r="AA1032" s="93"/>
      <c r="AB1032" s="92">
        <v>25</v>
      </c>
      <c r="AD1032" s="93"/>
      <c r="AF1032" s="93"/>
    </row>
    <row r="1033" spans="1:32">
      <c r="A1033" s="91" t="s">
        <v>2475</v>
      </c>
      <c r="B1033" s="91" t="s">
        <v>2696</v>
      </c>
      <c r="C1033" s="91" t="s">
        <v>2506</v>
      </c>
      <c r="D1033" s="91" t="s">
        <v>3251</v>
      </c>
      <c r="E1033" s="91" t="s">
        <v>3252</v>
      </c>
      <c r="F1033" s="91" t="s">
        <v>3266</v>
      </c>
      <c r="G1033" s="91" t="s">
        <v>3208</v>
      </c>
      <c r="H1033" s="91" t="s">
        <v>3209</v>
      </c>
      <c r="I1033" s="92">
        <v>8</v>
      </c>
      <c r="J1033" s="91" t="s">
        <v>991</v>
      </c>
      <c r="K1033" s="91" t="s">
        <v>542</v>
      </c>
      <c r="L1033" s="91" t="s">
        <v>5404</v>
      </c>
      <c r="M1033" s="91" t="s">
        <v>5771</v>
      </c>
      <c r="N1033" s="92">
        <v>50000</v>
      </c>
      <c r="O1033" s="92">
        <v>1854</v>
      </c>
      <c r="P1033" s="92">
        <v>1520</v>
      </c>
      <c r="Q1033" s="92">
        <v>1435</v>
      </c>
      <c r="R1033" s="92">
        <v>4834</v>
      </c>
      <c r="S1033" s="92">
        <v>45166</v>
      </c>
      <c r="T1033" s="91" t="s">
        <v>5772</v>
      </c>
      <c r="U1033" s="91" t="s">
        <v>5405</v>
      </c>
      <c r="V1033" s="93"/>
      <c r="X1033" s="93"/>
      <c r="Y1033" s="93"/>
      <c r="Z1033" s="93"/>
      <c r="AA1033" s="93"/>
      <c r="AB1033" s="92">
        <v>25</v>
      </c>
      <c r="AD1033" s="93"/>
      <c r="AF1033" s="93"/>
    </row>
    <row r="1034" spans="1:32">
      <c r="A1034" s="91" t="s">
        <v>2475</v>
      </c>
      <c r="B1034" s="91" t="s">
        <v>2696</v>
      </c>
      <c r="C1034" s="91" t="s">
        <v>2506</v>
      </c>
      <c r="D1034" s="91" t="s">
        <v>3251</v>
      </c>
      <c r="E1034" s="91" t="s">
        <v>3252</v>
      </c>
      <c r="F1034" s="91" t="s">
        <v>3266</v>
      </c>
      <c r="G1034" s="91" t="s">
        <v>3228</v>
      </c>
      <c r="H1034" s="91" t="s">
        <v>3225</v>
      </c>
      <c r="I1034" s="92">
        <v>628</v>
      </c>
      <c r="J1034" s="91" t="s">
        <v>129</v>
      </c>
      <c r="K1034" s="91" t="s">
        <v>253</v>
      </c>
      <c r="L1034" s="91" t="s">
        <v>5406</v>
      </c>
      <c r="M1034" s="91" t="s">
        <v>5771</v>
      </c>
      <c r="N1034" s="92">
        <v>95000</v>
      </c>
      <c r="O1034" s="92">
        <v>10534.88</v>
      </c>
      <c r="P1034" s="92">
        <v>2888</v>
      </c>
      <c r="Q1034" s="92">
        <v>2726.5</v>
      </c>
      <c r="R1034" s="92">
        <v>18551.830000000002</v>
      </c>
      <c r="S1034" s="92">
        <v>76448.17</v>
      </c>
      <c r="T1034" s="91" t="s">
        <v>5772</v>
      </c>
      <c r="U1034" s="91" t="s">
        <v>5407</v>
      </c>
      <c r="V1034" s="93"/>
      <c r="X1034" s="92">
        <v>800</v>
      </c>
      <c r="Y1034" s="93"/>
      <c r="Z1034" s="93"/>
      <c r="AA1034" s="93"/>
      <c r="AB1034" s="92">
        <v>25</v>
      </c>
      <c r="AD1034" s="93"/>
      <c r="AF1034" s="105">
        <v>1577.45</v>
      </c>
    </row>
    <row r="1035" spans="1:32">
      <c r="A1035" s="91" t="s">
        <v>2475</v>
      </c>
      <c r="B1035" s="91" t="s">
        <v>2696</v>
      </c>
      <c r="C1035" s="91" t="s">
        <v>2506</v>
      </c>
      <c r="D1035" s="91" t="s">
        <v>3251</v>
      </c>
      <c r="E1035" s="91" t="s">
        <v>3252</v>
      </c>
      <c r="F1035" s="91" t="s">
        <v>3266</v>
      </c>
      <c r="G1035" s="91" t="s">
        <v>3022</v>
      </c>
      <c r="H1035" s="91" t="s">
        <v>3023</v>
      </c>
      <c r="I1035" s="92">
        <v>1137</v>
      </c>
      <c r="J1035" s="91" t="s">
        <v>192</v>
      </c>
      <c r="K1035" s="91" t="s">
        <v>542</v>
      </c>
      <c r="L1035" s="91" t="s">
        <v>5408</v>
      </c>
      <c r="M1035" s="91" t="s">
        <v>5771</v>
      </c>
      <c r="N1035" s="92">
        <v>26250</v>
      </c>
      <c r="O1035" s="93"/>
      <c r="P1035" s="92">
        <v>798</v>
      </c>
      <c r="Q1035" s="92">
        <v>753.38</v>
      </c>
      <c r="R1035" s="92">
        <v>1576.38</v>
      </c>
      <c r="S1035" s="92">
        <v>24673.62</v>
      </c>
      <c r="T1035" s="91" t="s">
        <v>5772</v>
      </c>
      <c r="U1035" s="91" t="s">
        <v>5409</v>
      </c>
      <c r="V1035" s="93"/>
      <c r="X1035" s="93"/>
      <c r="Y1035" s="93"/>
      <c r="Z1035" s="93"/>
      <c r="AA1035" s="93"/>
      <c r="AB1035" s="92">
        <v>25</v>
      </c>
      <c r="AD1035" s="93"/>
      <c r="AF1035" s="93"/>
    </row>
    <row r="1036" spans="1:32">
      <c r="A1036" s="91" t="s">
        <v>2475</v>
      </c>
      <c r="B1036" s="91" t="s">
        <v>2696</v>
      </c>
      <c r="C1036" s="91" t="s">
        <v>2506</v>
      </c>
      <c r="D1036" s="91" t="s">
        <v>3251</v>
      </c>
      <c r="E1036" s="91" t="s">
        <v>3252</v>
      </c>
      <c r="F1036" s="91" t="s">
        <v>3266</v>
      </c>
      <c r="G1036" s="91" t="s">
        <v>3024</v>
      </c>
      <c r="H1036" s="91" t="s">
        <v>3025</v>
      </c>
      <c r="I1036" s="92">
        <v>1137</v>
      </c>
      <c r="J1036" s="91" t="s">
        <v>192</v>
      </c>
      <c r="K1036" s="91" t="s">
        <v>929</v>
      </c>
      <c r="L1036" s="91" t="s">
        <v>5410</v>
      </c>
      <c r="M1036" s="91" t="s">
        <v>5771</v>
      </c>
      <c r="N1036" s="92">
        <v>50000</v>
      </c>
      <c r="O1036" s="93"/>
      <c r="P1036" s="92">
        <v>1520</v>
      </c>
      <c r="Q1036" s="92">
        <v>1435</v>
      </c>
      <c r="R1036" s="92">
        <v>2980</v>
      </c>
      <c r="S1036" s="92">
        <v>47020</v>
      </c>
      <c r="T1036" s="91" t="s">
        <v>5772</v>
      </c>
      <c r="U1036" s="91" t="s">
        <v>5411</v>
      </c>
      <c r="V1036" s="93"/>
      <c r="X1036" s="93"/>
      <c r="Y1036" s="93"/>
      <c r="Z1036" s="93"/>
      <c r="AA1036" s="93"/>
      <c r="AB1036" s="92">
        <v>25</v>
      </c>
      <c r="AD1036" s="93"/>
      <c r="AF1036" s="93"/>
    </row>
    <row r="1037" spans="1:32">
      <c r="A1037" s="91" t="s">
        <v>2475</v>
      </c>
      <c r="B1037" s="91" t="s">
        <v>2696</v>
      </c>
      <c r="C1037" s="91" t="s">
        <v>2506</v>
      </c>
      <c r="D1037" s="91" t="s">
        <v>3251</v>
      </c>
      <c r="E1037" s="91" t="s">
        <v>3252</v>
      </c>
      <c r="F1037" s="91" t="s">
        <v>3279</v>
      </c>
      <c r="G1037" s="91" t="s">
        <v>2519</v>
      </c>
      <c r="H1037" s="91" t="s">
        <v>2520</v>
      </c>
      <c r="I1037" s="92">
        <v>374</v>
      </c>
      <c r="J1037" s="91" t="s">
        <v>2521</v>
      </c>
      <c r="K1037" s="91" t="s">
        <v>312</v>
      </c>
      <c r="L1037" s="91" t="s">
        <v>5412</v>
      </c>
      <c r="M1037" s="91" t="s">
        <v>5771</v>
      </c>
      <c r="N1037" s="92">
        <v>36000</v>
      </c>
      <c r="O1037" s="93"/>
      <c r="P1037" s="92">
        <v>1094.4000000000001</v>
      </c>
      <c r="Q1037" s="92">
        <v>1033.2</v>
      </c>
      <c r="R1037" s="92">
        <v>2152.6</v>
      </c>
      <c r="S1037" s="92">
        <v>33847.4</v>
      </c>
      <c r="T1037" s="91" t="s">
        <v>5772</v>
      </c>
      <c r="U1037" s="91" t="s">
        <v>5413</v>
      </c>
      <c r="V1037" s="93"/>
      <c r="X1037" s="93"/>
      <c r="Y1037" s="93"/>
      <c r="Z1037" s="93"/>
      <c r="AA1037" s="93"/>
      <c r="AB1037" s="92">
        <v>25</v>
      </c>
      <c r="AD1037" s="93"/>
      <c r="AF1037" s="93"/>
    </row>
    <row r="1038" spans="1:32">
      <c r="A1038" s="91" t="s">
        <v>2475</v>
      </c>
      <c r="B1038" s="91" t="s">
        <v>2696</v>
      </c>
      <c r="C1038" s="91" t="s">
        <v>2506</v>
      </c>
      <c r="D1038" s="91" t="s">
        <v>3251</v>
      </c>
      <c r="E1038" s="91" t="s">
        <v>3252</v>
      </c>
      <c r="F1038" s="91" t="s">
        <v>3266</v>
      </c>
      <c r="G1038" s="91" t="s">
        <v>3026</v>
      </c>
      <c r="H1038" s="91" t="s">
        <v>3027</v>
      </c>
      <c r="I1038" s="92">
        <v>165</v>
      </c>
      <c r="J1038" s="91" t="s">
        <v>1651</v>
      </c>
      <c r="K1038" s="91" t="s">
        <v>265</v>
      </c>
      <c r="L1038" s="91" t="s">
        <v>5414</v>
      </c>
      <c r="M1038" s="91" t="s">
        <v>5771</v>
      </c>
      <c r="N1038" s="92">
        <v>45000</v>
      </c>
      <c r="O1038" s="93"/>
      <c r="P1038" s="92">
        <v>1368</v>
      </c>
      <c r="Q1038" s="92">
        <v>1291.5</v>
      </c>
      <c r="R1038" s="92">
        <v>4261.95</v>
      </c>
      <c r="S1038" s="92">
        <v>40738.050000000003</v>
      </c>
      <c r="T1038" s="91" t="s">
        <v>5772</v>
      </c>
      <c r="U1038" s="91" t="s">
        <v>5415</v>
      </c>
      <c r="V1038" s="93"/>
      <c r="X1038" s="93"/>
      <c r="Y1038" s="93"/>
      <c r="Z1038" s="93"/>
      <c r="AA1038" s="93"/>
      <c r="AB1038" s="92">
        <v>25</v>
      </c>
      <c r="AD1038" s="93"/>
      <c r="AF1038" s="105">
        <v>1577.45</v>
      </c>
    </row>
    <row r="1039" spans="1:32">
      <c r="A1039" s="91" t="s">
        <v>2475</v>
      </c>
      <c r="B1039" s="91" t="s">
        <v>2696</v>
      </c>
      <c r="C1039" s="91" t="s">
        <v>2506</v>
      </c>
      <c r="D1039" s="91" t="s">
        <v>3251</v>
      </c>
      <c r="E1039" s="91" t="s">
        <v>3252</v>
      </c>
      <c r="F1039" s="91" t="s">
        <v>3266</v>
      </c>
      <c r="G1039" s="91" t="s">
        <v>5416</v>
      </c>
      <c r="H1039" s="91" t="s">
        <v>3080</v>
      </c>
      <c r="I1039" s="92">
        <v>123</v>
      </c>
      <c r="J1039" s="91" t="s">
        <v>2621</v>
      </c>
      <c r="K1039" s="91" t="s">
        <v>809</v>
      </c>
      <c r="L1039" s="91" t="s">
        <v>5417</v>
      </c>
      <c r="M1039" s="91" t="s">
        <v>5771</v>
      </c>
      <c r="N1039" s="92">
        <v>36000</v>
      </c>
      <c r="O1039" s="93"/>
      <c r="P1039" s="92">
        <v>1094.4000000000001</v>
      </c>
      <c r="Q1039" s="92">
        <v>1033.2</v>
      </c>
      <c r="R1039" s="92">
        <v>2152.6</v>
      </c>
      <c r="S1039" s="92">
        <v>33847.4</v>
      </c>
      <c r="T1039" s="91" t="s">
        <v>5772</v>
      </c>
      <c r="U1039" s="91" t="s">
        <v>5418</v>
      </c>
      <c r="V1039" s="93"/>
      <c r="X1039" s="93"/>
      <c r="Y1039" s="93"/>
      <c r="Z1039" s="93"/>
      <c r="AA1039" s="93"/>
      <c r="AB1039" s="92">
        <v>25</v>
      </c>
      <c r="AD1039" s="93"/>
      <c r="AF1039" s="93"/>
    </row>
    <row r="1040" spans="1:32">
      <c r="A1040" s="91" t="s">
        <v>2475</v>
      </c>
      <c r="B1040" s="91" t="s">
        <v>2696</v>
      </c>
      <c r="C1040" s="91" t="s">
        <v>2506</v>
      </c>
      <c r="D1040" s="91" t="s">
        <v>3251</v>
      </c>
      <c r="E1040" s="91" t="s">
        <v>3252</v>
      </c>
      <c r="F1040" s="91" t="s">
        <v>3288</v>
      </c>
      <c r="G1040" s="91" t="s">
        <v>967</v>
      </c>
      <c r="H1040" s="91" t="s">
        <v>2336</v>
      </c>
      <c r="I1040" s="92">
        <v>628</v>
      </c>
      <c r="J1040" s="91" t="s">
        <v>129</v>
      </c>
      <c r="K1040" s="91" t="s">
        <v>250</v>
      </c>
      <c r="L1040" s="91" t="s">
        <v>5419</v>
      </c>
      <c r="M1040" s="91" t="s">
        <v>5771</v>
      </c>
      <c r="N1040" s="92">
        <v>135000</v>
      </c>
      <c r="O1040" s="92">
        <v>20338.240000000002</v>
      </c>
      <c r="P1040" s="92">
        <v>4104</v>
      </c>
      <c r="Q1040" s="92">
        <v>3874.5</v>
      </c>
      <c r="R1040" s="92">
        <v>28341.74</v>
      </c>
      <c r="S1040" s="92">
        <v>106658.26</v>
      </c>
      <c r="T1040" s="91" t="s">
        <v>5772</v>
      </c>
      <c r="U1040" s="91" t="s">
        <v>5420</v>
      </c>
      <c r="V1040" s="93"/>
      <c r="X1040" s="93"/>
      <c r="Y1040" s="93"/>
      <c r="Z1040" s="93"/>
      <c r="AA1040" s="93"/>
      <c r="AB1040" s="92">
        <v>25</v>
      </c>
      <c r="AD1040" s="93"/>
      <c r="AF1040" s="93"/>
    </row>
    <row r="1041" spans="1:32">
      <c r="A1041" s="91" t="s">
        <v>2475</v>
      </c>
      <c r="B1041" s="91" t="s">
        <v>2696</v>
      </c>
      <c r="C1041" s="91" t="s">
        <v>2506</v>
      </c>
      <c r="D1041" s="91" t="s">
        <v>3251</v>
      </c>
      <c r="E1041" s="91" t="s">
        <v>3252</v>
      </c>
      <c r="F1041" s="91" t="s">
        <v>3279</v>
      </c>
      <c r="G1041" s="91" t="s">
        <v>949</v>
      </c>
      <c r="H1041" s="91" t="s">
        <v>2337</v>
      </c>
      <c r="I1041" s="92">
        <v>628</v>
      </c>
      <c r="J1041" s="91" t="s">
        <v>129</v>
      </c>
      <c r="K1041" s="91" t="s">
        <v>2338</v>
      </c>
      <c r="L1041" s="91" t="s">
        <v>5421</v>
      </c>
      <c r="M1041" s="91" t="s">
        <v>5771</v>
      </c>
      <c r="N1041" s="92">
        <v>115000</v>
      </c>
      <c r="O1041" s="92">
        <v>15633.74</v>
      </c>
      <c r="P1041" s="92">
        <v>3496</v>
      </c>
      <c r="Q1041" s="92">
        <v>3300.5</v>
      </c>
      <c r="R1041" s="92">
        <v>22455.24</v>
      </c>
      <c r="S1041" s="92">
        <v>92544.76</v>
      </c>
      <c r="T1041" s="91" t="s">
        <v>5772</v>
      </c>
      <c r="U1041" s="91" t="s">
        <v>5422</v>
      </c>
      <c r="V1041" s="93"/>
      <c r="X1041" s="93"/>
      <c r="Y1041" s="93"/>
      <c r="Z1041" s="93"/>
      <c r="AA1041" s="93"/>
      <c r="AB1041" s="92">
        <v>25</v>
      </c>
      <c r="AD1041" s="93"/>
      <c r="AF1041" s="93"/>
    </row>
    <row r="1042" spans="1:32">
      <c r="A1042" s="91" t="s">
        <v>2475</v>
      </c>
      <c r="B1042" s="91" t="s">
        <v>2696</v>
      </c>
      <c r="C1042" s="91" t="s">
        <v>2506</v>
      </c>
      <c r="D1042" s="91" t="s">
        <v>3251</v>
      </c>
      <c r="E1042" s="91" t="s">
        <v>3252</v>
      </c>
      <c r="F1042" s="91" t="s">
        <v>3266</v>
      </c>
      <c r="G1042" s="91" t="s">
        <v>3028</v>
      </c>
      <c r="H1042" s="91" t="s">
        <v>3029</v>
      </c>
      <c r="I1042" s="92">
        <v>1137</v>
      </c>
      <c r="J1042" s="91" t="s">
        <v>192</v>
      </c>
      <c r="K1042" s="91" t="s">
        <v>189</v>
      </c>
      <c r="L1042" s="91" t="s">
        <v>5423</v>
      </c>
      <c r="M1042" s="91" t="s">
        <v>5771</v>
      </c>
      <c r="N1042" s="92">
        <v>22000</v>
      </c>
      <c r="O1042" s="93"/>
      <c r="P1042" s="92">
        <v>668.8</v>
      </c>
      <c r="Q1042" s="92">
        <v>631.4</v>
      </c>
      <c r="R1042" s="92">
        <v>1325.2</v>
      </c>
      <c r="S1042" s="92">
        <v>20674.8</v>
      </c>
      <c r="T1042" s="91" t="s">
        <v>5772</v>
      </c>
      <c r="U1042" s="91" t="s">
        <v>5424</v>
      </c>
      <c r="V1042" s="93"/>
      <c r="X1042" s="93"/>
      <c r="Y1042" s="93"/>
      <c r="Z1042" s="93"/>
      <c r="AA1042" s="93"/>
      <c r="AB1042" s="92">
        <v>25</v>
      </c>
      <c r="AD1042" s="93"/>
      <c r="AF1042" s="93"/>
    </row>
    <row r="1043" spans="1:32">
      <c r="A1043" s="91" t="s">
        <v>2475</v>
      </c>
      <c r="B1043" s="91" t="s">
        <v>2696</v>
      </c>
      <c r="C1043" s="91" t="s">
        <v>2506</v>
      </c>
      <c r="D1043" s="91" t="s">
        <v>3251</v>
      </c>
      <c r="E1043" s="91" t="s">
        <v>3252</v>
      </c>
      <c r="F1043" s="91" t="s">
        <v>3258</v>
      </c>
      <c r="G1043" s="91" t="s">
        <v>1392</v>
      </c>
      <c r="H1043" s="91" t="s">
        <v>2339</v>
      </c>
      <c r="I1043" s="92">
        <v>616</v>
      </c>
      <c r="J1043" s="91" t="s">
        <v>1344</v>
      </c>
      <c r="K1043" s="91" t="s">
        <v>142</v>
      </c>
      <c r="L1043" s="91" t="s">
        <v>5425</v>
      </c>
      <c r="M1043" s="91" t="s">
        <v>5771</v>
      </c>
      <c r="N1043" s="92">
        <v>10000</v>
      </c>
      <c r="O1043" s="93"/>
      <c r="P1043" s="92">
        <v>304</v>
      </c>
      <c r="Q1043" s="92">
        <v>287</v>
      </c>
      <c r="R1043" s="92">
        <v>616</v>
      </c>
      <c r="S1043" s="92">
        <v>9384</v>
      </c>
      <c r="T1043" s="91" t="s">
        <v>5772</v>
      </c>
      <c r="U1043" s="91" t="s">
        <v>5426</v>
      </c>
      <c r="V1043" s="93"/>
      <c r="X1043" s="93"/>
      <c r="Y1043" s="93"/>
      <c r="Z1043" s="93"/>
      <c r="AA1043" s="93"/>
      <c r="AB1043" s="92">
        <v>25</v>
      </c>
      <c r="AD1043" s="93"/>
      <c r="AF1043" s="93"/>
    </row>
    <row r="1044" spans="1:32">
      <c r="A1044" s="91" t="s">
        <v>2475</v>
      </c>
      <c r="B1044" s="91" t="s">
        <v>2696</v>
      </c>
      <c r="C1044" s="91" t="s">
        <v>2506</v>
      </c>
      <c r="D1044" s="91" t="s">
        <v>3251</v>
      </c>
      <c r="E1044" s="91" t="s">
        <v>3252</v>
      </c>
      <c r="F1044" s="91" t="s">
        <v>3279</v>
      </c>
      <c r="G1044" s="91" t="s">
        <v>1411</v>
      </c>
      <c r="H1044" s="91" t="s">
        <v>2341</v>
      </c>
      <c r="I1044" s="92">
        <v>8994</v>
      </c>
      <c r="J1044" s="91" t="s">
        <v>4875</v>
      </c>
      <c r="K1044" s="91" t="s">
        <v>204</v>
      </c>
      <c r="L1044" s="91" t="s">
        <v>5427</v>
      </c>
      <c r="M1044" s="91" t="s">
        <v>5771</v>
      </c>
      <c r="N1044" s="92">
        <v>70000</v>
      </c>
      <c r="O1044" s="92">
        <v>2188.2399999999998</v>
      </c>
      <c r="P1044" s="92">
        <v>2128</v>
      </c>
      <c r="Q1044" s="92">
        <v>2009</v>
      </c>
      <c r="R1044" s="92">
        <v>8496.24</v>
      </c>
      <c r="S1044" s="92">
        <v>61503.76</v>
      </c>
      <c r="T1044" s="91" t="s">
        <v>5772</v>
      </c>
      <c r="U1044" s="91" t="s">
        <v>5428</v>
      </c>
      <c r="V1044" s="93"/>
      <c r="X1044" s="93"/>
      <c r="Y1044" s="92">
        <v>2146</v>
      </c>
      <c r="Z1044" s="93"/>
      <c r="AA1044" s="93"/>
      <c r="AB1044" s="92">
        <v>25</v>
      </c>
      <c r="AD1044" s="93"/>
      <c r="AF1044" s="93"/>
    </row>
    <row r="1045" spans="1:32">
      <c r="A1045" s="91" t="s">
        <v>2475</v>
      </c>
      <c r="B1045" s="91" t="s">
        <v>2696</v>
      </c>
      <c r="C1045" s="91" t="s">
        <v>2506</v>
      </c>
      <c r="D1045" s="91" t="s">
        <v>3251</v>
      </c>
      <c r="E1045" s="91" t="s">
        <v>3252</v>
      </c>
      <c r="F1045" s="91" t="s">
        <v>3266</v>
      </c>
      <c r="G1045" s="91" t="s">
        <v>3030</v>
      </c>
      <c r="H1045" s="91" t="s">
        <v>3031</v>
      </c>
      <c r="I1045" s="92">
        <v>11</v>
      </c>
      <c r="J1045" s="91" t="s">
        <v>2593</v>
      </c>
      <c r="K1045" s="91" t="s">
        <v>331</v>
      </c>
      <c r="L1045" s="91" t="s">
        <v>5429</v>
      </c>
      <c r="M1045" s="91" t="s">
        <v>5771</v>
      </c>
      <c r="N1045" s="92">
        <v>60000</v>
      </c>
      <c r="O1045" s="92">
        <v>0.03</v>
      </c>
      <c r="P1045" s="92">
        <v>1824</v>
      </c>
      <c r="Q1045" s="92">
        <v>1722</v>
      </c>
      <c r="R1045" s="92">
        <v>10517.03</v>
      </c>
      <c r="S1045" s="92">
        <v>49482.97</v>
      </c>
      <c r="T1045" s="91" t="s">
        <v>5772</v>
      </c>
      <c r="U1045" s="91" t="s">
        <v>5430</v>
      </c>
      <c r="V1045" s="93"/>
      <c r="X1045" s="92">
        <v>900</v>
      </c>
      <c r="Y1045" s="92">
        <v>6046</v>
      </c>
      <c r="Z1045" s="93"/>
      <c r="AA1045" s="93"/>
      <c r="AB1045" s="92">
        <v>25</v>
      </c>
      <c r="AD1045" s="93"/>
      <c r="AF1045" s="93"/>
    </row>
    <row r="1046" spans="1:32">
      <c r="A1046" s="91" t="s">
        <v>2475</v>
      </c>
      <c r="B1046" s="91" t="s">
        <v>2696</v>
      </c>
      <c r="C1046" s="91" t="s">
        <v>2506</v>
      </c>
      <c r="D1046" s="91" t="s">
        <v>3251</v>
      </c>
      <c r="E1046" s="91" t="s">
        <v>3252</v>
      </c>
      <c r="F1046" s="91" t="s">
        <v>3273</v>
      </c>
      <c r="G1046" s="91" t="s">
        <v>5431</v>
      </c>
      <c r="H1046" s="91" t="s">
        <v>2342</v>
      </c>
      <c r="I1046" s="92">
        <v>213</v>
      </c>
      <c r="J1046" s="91" t="s">
        <v>100</v>
      </c>
      <c r="K1046" s="91" t="s">
        <v>181</v>
      </c>
      <c r="L1046" s="91" t="s">
        <v>5432</v>
      </c>
      <c r="M1046" s="91" t="s">
        <v>5771</v>
      </c>
      <c r="N1046" s="92">
        <v>65000</v>
      </c>
      <c r="O1046" s="92">
        <v>1907.79</v>
      </c>
      <c r="P1046" s="92">
        <v>1976</v>
      </c>
      <c r="Q1046" s="92">
        <v>1865.5</v>
      </c>
      <c r="R1046" s="92">
        <v>5774.29</v>
      </c>
      <c r="S1046" s="92">
        <v>59225.71</v>
      </c>
      <c r="T1046" s="91" t="s">
        <v>5772</v>
      </c>
      <c r="U1046" s="91" t="s">
        <v>5433</v>
      </c>
      <c r="V1046" s="93"/>
      <c r="X1046" s="93"/>
      <c r="Y1046" s="93"/>
      <c r="Z1046" s="93"/>
      <c r="AA1046" s="93"/>
      <c r="AB1046" s="92">
        <v>25</v>
      </c>
      <c r="AD1046" s="93"/>
      <c r="AF1046" s="93"/>
    </row>
    <row r="1047" spans="1:32">
      <c r="A1047" s="91" t="s">
        <v>2475</v>
      </c>
      <c r="B1047" s="91" t="s">
        <v>2696</v>
      </c>
      <c r="C1047" s="91" t="s">
        <v>2506</v>
      </c>
      <c r="D1047" s="91" t="s">
        <v>3251</v>
      </c>
      <c r="E1047" s="91" t="s">
        <v>3252</v>
      </c>
      <c r="F1047" s="91" t="s">
        <v>3266</v>
      </c>
      <c r="G1047" s="91" t="s">
        <v>2715</v>
      </c>
      <c r="H1047" s="91" t="s">
        <v>2716</v>
      </c>
      <c r="I1047" s="92">
        <v>15</v>
      </c>
      <c r="J1047" s="91" t="s">
        <v>284</v>
      </c>
      <c r="K1047" s="91" t="s">
        <v>282</v>
      </c>
      <c r="L1047" s="91" t="s">
        <v>5434</v>
      </c>
      <c r="M1047" s="91" t="s">
        <v>5771</v>
      </c>
      <c r="N1047" s="92">
        <v>45000</v>
      </c>
      <c r="O1047" s="92">
        <v>1148.33</v>
      </c>
      <c r="P1047" s="92">
        <v>1368</v>
      </c>
      <c r="Q1047" s="92">
        <v>1291.5</v>
      </c>
      <c r="R1047" s="92">
        <v>3832.83</v>
      </c>
      <c r="S1047" s="92">
        <v>41167.17</v>
      </c>
      <c r="T1047" s="91" t="s">
        <v>5772</v>
      </c>
      <c r="U1047" s="91" t="s">
        <v>5435</v>
      </c>
      <c r="V1047" s="93"/>
      <c r="X1047" s="93"/>
      <c r="Y1047" s="93"/>
      <c r="Z1047" s="93"/>
      <c r="AA1047" s="93"/>
      <c r="AB1047" s="92">
        <v>25</v>
      </c>
      <c r="AD1047" s="93"/>
      <c r="AF1047" s="93"/>
    </row>
    <row r="1048" spans="1:32">
      <c r="A1048" s="91" t="s">
        <v>2475</v>
      </c>
      <c r="B1048" s="91" t="s">
        <v>2696</v>
      </c>
      <c r="C1048" s="91" t="s">
        <v>2506</v>
      </c>
      <c r="D1048" s="91" t="s">
        <v>3251</v>
      </c>
      <c r="E1048" s="91" t="s">
        <v>3252</v>
      </c>
      <c r="F1048" s="91" t="s">
        <v>3266</v>
      </c>
      <c r="G1048" s="91" t="s">
        <v>3091</v>
      </c>
      <c r="H1048" s="91" t="s">
        <v>3071</v>
      </c>
      <c r="I1048" s="92">
        <v>11</v>
      </c>
      <c r="J1048" s="91" t="s">
        <v>2593</v>
      </c>
      <c r="K1048" s="91" t="s">
        <v>331</v>
      </c>
      <c r="L1048" s="91" t="s">
        <v>5436</v>
      </c>
      <c r="M1048" s="91" t="s">
        <v>5771</v>
      </c>
      <c r="N1048" s="92">
        <v>70000</v>
      </c>
      <c r="O1048" s="92">
        <v>5368.48</v>
      </c>
      <c r="P1048" s="92">
        <v>2128</v>
      </c>
      <c r="Q1048" s="92">
        <v>2009</v>
      </c>
      <c r="R1048" s="92">
        <v>17676.48</v>
      </c>
      <c r="S1048" s="92">
        <v>52323.519999999997</v>
      </c>
      <c r="T1048" s="91" t="s">
        <v>5772</v>
      </c>
      <c r="U1048" s="91" t="s">
        <v>5437</v>
      </c>
      <c r="V1048" s="93"/>
      <c r="X1048" s="93"/>
      <c r="Y1048" s="92">
        <v>8146</v>
      </c>
      <c r="Z1048" s="93"/>
      <c r="AA1048" s="93"/>
      <c r="AB1048" s="92">
        <v>25</v>
      </c>
      <c r="AD1048" s="93"/>
      <c r="AF1048" s="93"/>
    </row>
    <row r="1049" spans="1:32">
      <c r="A1049" s="91" t="s">
        <v>2475</v>
      </c>
      <c r="B1049" s="91" t="s">
        <v>2696</v>
      </c>
      <c r="C1049" s="91" t="s">
        <v>2506</v>
      </c>
      <c r="D1049" s="91" t="s">
        <v>3251</v>
      </c>
      <c r="E1049" s="91" t="s">
        <v>3252</v>
      </c>
      <c r="F1049" s="91" t="s">
        <v>3258</v>
      </c>
      <c r="G1049" s="91" t="s">
        <v>2490</v>
      </c>
      <c r="H1049" s="91" t="s">
        <v>2479</v>
      </c>
      <c r="I1049" s="92">
        <v>72</v>
      </c>
      <c r="J1049" s="91" t="s">
        <v>59</v>
      </c>
      <c r="K1049" s="91" t="s">
        <v>277</v>
      </c>
      <c r="L1049" s="91" t="s">
        <v>5438</v>
      </c>
      <c r="M1049" s="91" t="s">
        <v>5771</v>
      </c>
      <c r="N1049" s="92">
        <v>175000</v>
      </c>
      <c r="O1049" s="92">
        <v>29747.24</v>
      </c>
      <c r="P1049" s="92">
        <v>5320</v>
      </c>
      <c r="Q1049" s="92">
        <v>5022.5</v>
      </c>
      <c r="R1049" s="92">
        <v>40114.74</v>
      </c>
      <c r="S1049" s="92">
        <v>134885.26</v>
      </c>
      <c r="T1049" s="91" t="s">
        <v>5772</v>
      </c>
      <c r="U1049" s="91" t="s">
        <v>5439</v>
      </c>
      <c r="V1049" s="93"/>
      <c r="X1049" s="93"/>
      <c r="Y1049" s="93"/>
      <c r="Z1049" s="93"/>
      <c r="AA1049" s="93"/>
      <c r="AB1049" s="92">
        <v>25</v>
      </c>
      <c r="AD1049" s="93"/>
      <c r="AF1049" s="93"/>
    </row>
    <row r="1050" spans="1:32">
      <c r="A1050" s="91" t="s">
        <v>2475</v>
      </c>
      <c r="B1050" s="91" t="s">
        <v>2696</v>
      </c>
      <c r="C1050" s="91" t="s">
        <v>2506</v>
      </c>
      <c r="D1050" s="91" t="s">
        <v>3251</v>
      </c>
      <c r="E1050" s="91" t="s">
        <v>3252</v>
      </c>
      <c r="F1050" s="91" t="s">
        <v>3261</v>
      </c>
      <c r="G1050" s="91" t="s">
        <v>2717</v>
      </c>
      <c r="H1050" s="91" t="s">
        <v>2718</v>
      </c>
      <c r="I1050" s="92">
        <v>628</v>
      </c>
      <c r="J1050" s="91" t="s">
        <v>129</v>
      </c>
      <c r="K1050" s="91" t="s">
        <v>5440</v>
      </c>
      <c r="L1050" s="91" t="s">
        <v>5441</v>
      </c>
      <c r="M1050" s="91" t="s">
        <v>5771</v>
      </c>
      <c r="N1050" s="92">
        <v>115000</v>
      </c>
      <c r="O1050" s="93"/>
      <c r="P1050" s="92">
        <v>3496</v>
      </c>
      <c r="Q1050" s="92">
        <v>3300.5</v>
      </c>
      <c r="R1050" s="92">
        <v>6821.5</v>
      </c>
      <c r="S1050" s="92">
        <v>108178.5</v>
      </c>
      <c r="T1050" s="91" t="s">
        <v>5772</v>
      </c>
      <c r="U1050" s="91" t="s">
        <v>5442</v>
      </c>
      <c r="V1050" s="93"/>
      <c r="X1050" s="93"/>
      <c r="Y1050" s="93"/>
      <c r="Z1050" s="93"/>
      <c r="AA1050" s="93"/>
      <c r="AB1050" s="92">
        <v>25</v>
      </c>
      <c r="AD1050" s="93"/>
      <c r="AF1050" s="93"/>
    </row>
    <row r="1051" spans="1:32">
      <c r="A1051" s="91" t="s">
        <v>5443</v>
      </c>
      <c r="B1051" s="91" t="s">
        <v>5444</v>
      </c>
      <c r="C1051" s="91" t="s">
        <v>2506</v>
      </c>
      <c r="D1051" s="91" t="s">
        <v>3251</v>
      </c>
      <c r="E1051" s="91" t="s">
        <v>3252</v>
      </c>
      <c r="F1051" s="91" t="s">
        <v>3266</v>
      </c>
      <c r="G1051" s="91" t="s">
        <v>3229</v>
      </c>
      <c r="H1051" s="91" t="s">
        <v>3226</v>
      </c>
      <c r="I1051" s="92">
        <v>25</v>
      </c>
      <c r="J1051" s="91" t="s">
        <v>82</v>
      </c>
      <c r="K1051" s="91" t="s">
        <v>186</v>
      </c>
      <c r="L1051" s="91" t="s">
        <v>5445</v>
      </c>
      <c r="M1051" s="91" t="s">
        <v>5771</v>
      </c>
      <c r="N1051" s="92">
        <v>30000</v>
      </c>
      <c r="O1051" s="93"/>
      <c r="P1051" s="92">
        <v>912</v>
      </c>
      <c r="Q1051" s="92">
        <v>861</v>
      </c>
      <c r="R1051" s="92">
        <v>1798</v>
      </c>
      <c r="S1051" s="92">
        <v>28202</v>
      </c>
      <c r="T1051" s="91" t="s">
        <v>5772</v>
      </c>
      <c r="U1051" s="91" t="s">
        <v>5446</v>
      </c>
      <c r="V1051" s="93"/>
      <c r="X1051" s="93"/>
      <c r="Y1051" s="93"/>
      <c r="Z1051" s="93"/>
      <c r="AA1051" s="93"/>
      <c r="AB1051" s="92">
        <v>25</v>
      </c>
      <c r="AD1051" s="93"/>
      <c r="AF1051" s="93"/>
    </row>
    <row r="1052" spans="1:32">
      <c r="A1052" s="91" t="s">
        <v>5443</v>
      </c>
      <c r="B1052" s="91" t="s">
        <v>5444</v>
      </c>
      <c r="C1052" s="91" t="s">
        <v>2506</v>
      </c>
      <c r="D1052" s="91" t="s">
        <v>3251</v>
      </c>
      <c r="E1052" s="91" t="s">
        <v>3252</v>
      </c>
      <c r="F1052" s="91" t="s">
        <v>3276</v>
      </c>
      <c r="G1052" s="91" t="s">
        <v>3151</v>
      </c>
      <c r="H1052" s="91" t="s">
        <v>3122</v>
      </c>
      <c r="I1052" s="92">
        <v>276</v>
      </c>
      <c r="J1052" s="91" t="s">
        <v>3152</v>
      </c>
      <c r="K1052" s="91" t="s">
        <v>930</v>
      </c>
      <c r="L1052" s="91" t="s">
        <v>5447</v>
      </c>
      <c r="M1052" s="91" t="s">
        <v>5771</v>
      </c>
      <c r="N1052" s="92">
        <v>175000</v>
      </c>
      <c r="O1052" s="92">
        <v>29747.24</v>
      </c>
      <c r="P1052" s="92">
        <v>5320</v>
      </c>
      <c r="Q1052" s="92">
        <v>5022.5</v>
      </c>
      <c r="R1052" s="92">
        <v>40714.74</v>
      </c>
      <c r="S1052" s="92">
        <v>134285.26</v>
      </c>
      <c r="T1052" s="91" t="s">
        <v>5772</v>
      </c>
      <c r="U1052" s="91" t="s">
        <v>5448</v>
      </c>
      <c r="V1052" s="93"/>
      <c r="X1052" s="92">
        <v>600</v>
      </c>
      <c r="Y1052" s="93"/>
      <c r="Z1052" s="93"/>
      <c r="AA1052" s="93"/>
      <c r="AB1052" s="92">
        <v>25</v>
      </c>
      <c r="AD1052" s="93"/>
      <c r="AF1052" s="93"/>
    </row>
    <row r="1053" spans="1:32">
      <c r="A1053" s="91" t="s">
        <v>5443</v>
      </c>
      <c r="B1053" s="91" t="s">
        <v>5444</v>
      </c>
      <c r="C1053" s="91" t="s">
        <v>2506</v>
      </c>
      <c r="D1053" s="91" t="s">
        <v>3251</v>
      </c>
      <c r="E1053" s="91" t="s">
        <v>3252</v>
      </c>
      <c r="F1053" s="91" t="s">
        <v>3266</v>
      </c>
      <c r="G1053" s="91" t="s">
        <v>3153</v>
      </c>
      <c r="H1053" s="91" t="s">
        <v>3140</v>
      </c>
      <c r="I1053" s="92">
        <v>74</v>
      </c>
      <c r="J1053" s="91" t="s">
        <v>3154</v>
      </c>
      <c r="K1053" s="91" t="s">
        <v>930</v>
      </c>
      <c r="L1053" s="91" t="s">
        <v>5449</v>
      </c>
      <c r="M1053" s="91" t="s">
        <v>5771</v>
      </c>
      <c r="N1053" s="92">
        <v>20000</v>
      </c>
      <c r="O1053" s="93"/>
      <c r="P1053" s="92">
        <v>608</v>
      </c>
      <c r="Q1053" s="92">
        <v>574</v>
      </c>
      <c r="R1053" s="92">
        <v>1207</v>
      </c>
      <c r="S1053" s="92">
        <v>18793</v>
      </c>
      <c r="T1053" s="91" t="s">
        <v>5772</v>
      </c>
      <c r="U1053" s="91" t="s">
        <v>5450</v>
      </c>
      <c r="V1053" s="93"/>
      <c r="X1053" s="93"/>
      <c r="Y1053" s="93"/>
      <c r="Z1053" s="93"/>
      <c r="AA1053" s="93"/>
      <c r="AB1053" s="92">
        <v>25</v>
      </c>
      <c r="AD1053" s="93"/>
      <c r="AF1053" s="93"/>
    </row>
    <row r="1054" spans="1:32">
      <c r="A1054" s="91" t="s">
        <v>5443</v>
      </c>
      <c r="B1054" s="91" t="s">
        <v>5444</v>
      </c>
      <c r="C1054" s="91" t="s">
        <v>2506</v>
      </c>
      <c r="D1054" s="91" t="s">
        <v>3251</v>
      </c>
      <c r="E1054" s="91" t="s">
        <v>3252</v>
      </c>
      <c r="F1054" s="91" t="s">
        <v>3266</v>
      </c>
      <c r="G1054" s="91" t="s">
        <v>3155</v>
      </c>
      <c r="H1054" s="91" t="s">
        <v>3141</v>
      </c>
      <c r="I1054" s="92">
        <v>1117</v>
      </c>
      <c r="J1054" s="91" t="s">
        <v>327</v>
      </c>
      <c r="K1054" s="91" t="s">
        <v>930</v>
      </c>
      <c r="L1054" s="91" t="s">
        <v>5451</v>
      </c>
      <c r="M1054" s="91" t="s">
        <v>5771</v>
      </c>
      <c r="N1054" s="92">
        <v>110000</v>
      </c>
      <c r="O1054" s="92">
        <v>14457.62</v>
      </c>
      <c r="P1054" s="92">
        <v>3344</v>
      </c>
      <c r="Q1054" s="92">
        <v>3157</v>
      </c>
      <c r="R1054" s="92">
        <v>20983.62</v>
      </c>
      <c r="S1054" s="92">
        <v>89016.38</v>
      </c>
      <c r="T1054" s="91" t="s">
        <v>5772</v>
      </c>
      <c r="U1054" s="91" t="s">
        <v>5452</v>
      </c>
      <c r="V1054" s="93"/>
      <c r="X1054" s="93"/>
      <c r="Y1054" s="93"/>
      <c r="Z1054" s="93"/>
      <c r="AA1054" s="93"/>
      <c r="AB1054" s="92">
        <v>25</v>
      </c>
      <c r="AD1054" s="93"/>
      <c r="AF1054" s="93"/>
    </row>
    <row r="1055" spans="1:32">
      <c r="A1055" s="91" t="s">
        <v>5443</v>
      </c>
      <c r="B1055" s="91" t="s">
        <v>5444</v>
      </c>
      <c r="C1055" s="91" t="s">
        <v>2506</v>
      </c>
      <c r="D1055" s="91" t="s">
        <v>3251</v>
      </c>
      <c r="E1055" s="91" t="s">
        <v>3252</v>
      </c>
      <c r="F1055" s="91" t="s">
        <v>3266</v>
      </c>
      <c r="G1055" s="91" t="s">
        <v>3123</v>
      </c>
      <c r="H1055" s="91" t="s">
        <v>3124</v>
      </c>
      <c r="I1055" s="92">
        <v>480</v>
      </c>
      <c r="J1055" s="91" t="s">
        <v>3156</v>
      </c>
      <c r="K1055" s="91" t="s">
        <v>930</v>
      </c>
      <c r="L1055" s="91" t="s">
        <v>5453</v>
      </c>
      <c r="M1055" s="91" t="s">
        <v>5771</v>
      </c>
      <c r="N1055" s="92">
        <v>25000</v>
      </c>
      <c r="O1055" s="93"/>
      <c r="P1055" s="92">
        <v>760</v>
      </c>
      <c r="Q1055" s="92">
        <v>717.5</v>
      </c>
      <c r="R1055" s="92">
        <v>1502.5</v>
      </c>
      <c r="S1055" s="92">
        <v>23497.5</v>
      </c>
      <c r="T1055" s="91" t="s">
        <v>5772</v>
      </c>
      <c r="U1055" s="91" t="s">
        <v>5454</v>
      </c>
      <c r="V1055" s="93"/>
      <c r="X1055" s="93"/>
      <c r="Y1055" s="93"/>
      <c r="Z1055" s="93"/>
      <c r="AA1055" s="93"/>
      <c r="AB1055" s="92">
        <v>25</v>
      </c>
      <c r="AD1055" s="93"/>
      <c r="AF1055" s="93"/>
    </row>
    <row r="1056" spans="1:32">
      <c r="A1056" s="91" t="s">
        <v>5443</v>
      </c>
      <c r="B1056" s="91" t="s">
        <v>5444</v>
      </c>
      <c r="C1056" s="91" t="s">
        <v>2506</v>
      </c>
      <c r="D1056" s="91" t="s">
        <v>3251</v>
      </c>
      <c r="E1056" s="91" t="s">
        <v>3252</v>
      </c>
      <c r="F1056" s="91" t="s">
        <v>3266</v>
      </c>
      <c r="G1056" s="91" t="s">
        <v>3125</v>
      </c>
      <c r="H1056" s="91" t="s">
        <v>3126</v>
      </c>
      <c r="I1056" s="92">
        <v>187</v>
      </c>
      <c r="J1056" s="91" t="s">
        <v>111</v>
      </c>
      <c r="K1056" s="91" t="s">
        <v>930</v>
      </c>
      <c r="L1056" s="91" t="s">
        <v>5455</v>
      </c>
      <c r="M1056" s="91" t="s">
        <v>5771</v>
      </c>
      <c r="N1056" s="92">
        <v>25000</v>
      </c>
      <c r="O1056" s="93"/>
      <c r="P1056" s="92">
        <v>760</v>
      </c>
      <c r="Q1056" s="92">
        <v>717.5</v>
      </c>
      <c r="R1056" s="92">
        <v>1502.5</v>
      </c>
      <c r="S1056" s="92">
        <v>23497.5</v>
      </c>
      <c r="T1056" s="91" t="s">
        <v>5772</v>
      </c>
      <c r="U1056" s="91" t="s">
        <v>5456</v>
      </c>
      <c r="V1056" s="93"/>
      <c r="X1056" s="93"/>
      <c r="Y1056" s="93"/>
      <c r="Z1056" s="93"/>
      <c r="AA1056" s="93"/>
      <c r="AB1056" s="92">
        <v>25</v>
      </c>
      <c r="AD1056" s="93"/>
      <c r="AF1056" s="93"/>
    </row>
    <row r="1057" spans="1:32">
      <c r="A1057" s="91" t="s">
        <v>5443</v>
      </c>
      <c r="B1057" s="91" t="s">
        <v>5444</v>
      </c>
      <c r="C1057" s="91" t="s">
        <v>2506</v>
      </c>
      <c r="D1057" s="91" t="s">
        <v>3251</v>
      </c>
      <c r="E1057" s="91" t="s">
        <v>3252</v>
      </c>
      <c r="F1057" s="91" t="s">
        <v>3288</v>
      </c>
      <c r="G1057" s="91" t="s">
        <v>3158</v>
      </c>
      <c r="H1057" s="91" t="s">
        <v>3142</v>
      </c>
      <c r="I1057" s="92">
        <v>1001</v>
      </c>
      <c r="J1057" s="91" t="s">
        <v>3159</v>
      </c>
      <c r="K1057" s="91" t="s">
        <v>930</v>
      </c>
      <c r="L1057" s="91" t="s">
        <v>5459</v>
      </c>
      <c r="M1057" s="91" t="s">
        <v>5771</v>
      </c>
      <c r="N1057" s="92">
        <v>95000</v>
      </c>
      <c r="O1057" s="92">
        <v>10929.24</v>
      </c>
      <c r="P1057" s="92">
        <v>2888</v>
      </c>
      <c r="Q1057" s="92">
        <v>2726.5</v>
      </c>
      <c r="R1057" s="92">
        <v>16568.740000000002</v>
      </c>
      <c r="S1057" s="92">
        <v>78431.259999999995</v>
      </c>
      <c r="T1057" s="91" t="s">
        <v>5772</v>
      </c>
      <c r="U1057" s="91" t="s">
        <v>5460</v>
      </c>
      <c r="V1057" s="93"/>
      <c r="X1057" s="93"/>
      <c r="Y1057" s="93"/>
      <c r="Z1057" s="93"/>
      <c r="AA1057" s="93"/>
      <c r="AB1057" s="92">
        <v>25</v>
      </c>
      <c r="AD1057" s="93"/>
      <c r="AF1057" s="93"/>
    </row>
    <row r="1058" spans="1:32">
      <c r="A1058" s="91" t="s">
        <v>5443</v>
      </c>
      <c r="B1058" s="91" t="s">
        <v>5444</v>
      </c>
      <c r="C1058" s="91" t="s">
        <v>2506</v>
      </c>
      <c r="D1058" s="91" t="s">
        <v>3251</v>
      </c>
      <c r="E1058" s="91" t="s">
        <v>3252</v>
      </c>
      <c r="F1058" s="91" t="s">
        <v>3266</v>
      </c>
      <c r="G1058" s="91" t="s">
        <v>3231</v>
      </c>
      <c r="H1058" s="91" t="s">
        <v>3227</v>
      </c>
      <c r="I1058" s="92">
        <v>25</v>
      </c>
      <c r="J1058" s="91" t="s">
        <v>82</v>
      </c>
      <c r="K1058" s="91" t="s">
        <v>186</v>
      </c>
      <c r="L1058" s="91" t="s">
        <v>5461</v>
      </c>
      <c r="M1058" s="91" t="s">
        <v>5771</v>
      </c>
      <c r="N1058" s="92">
        <v>30000</v>
      </c>
      <c r="O1058" s="93"/>
      <c r="P1058" s="92">
        <v>912</v>
      </c>
      <c r="Q1058" s="92">
        <v>861</v>
      </c>
      <c r="R1058" s="92">
        <v>1798</v>
      </c>
      <c r="S1058" s="92">
        <v>28202</v>
      </c>
      <c r="T1058" s="91" t="s">
        <v>5772</v>
      </c>
      <c r="U1058" s="91" t="s">
        <v>5462</v>
      </c>
      <c r="V1058" s="93"/>
      <c r="X1058" s="93"/>
      <c r="Y1058" s="93"/>
      <c r="Z1058" s="93"/>
      <c r="AA1058" s="93"/>
      <c r="AB1058" s="92">
        <v>25</v>
      </c>
      <c r="AD1058" s="93"/>
      <c r="AF1058" s="93"/>
    </row>
    <row r="1059" spans="1:32">
      <c r="A1059" s="91" t="s">
        <v>5443</v>
      </c>
      <c r="B1059" s="91" t="s">
        <v>5444</v>
      </c>
      <c r="C1059" s="91" t="s">
        <v>2506</v>
      </c>
      <c r="D1059" s="91" t="s">
        <v>3251</v>
      </c>
      <c r="E1059" s="91" t="s">
        <v>3252</v>
      </c>
      <c r="F1059" s="91" t="s">
        <v>3266</v>
      </c>
      <c r="G1059" s="91" t="s">
        <v>3129</v>
      </c>
      <c r="H1059" s="91" t="s">
        <v>3130</v>
      </c>
      <c r="I1059" s="92">
        <v>534</v>
      </c>
      <c r="J1059" s="91" t="s">
        <v>3162</v>
      </c>
      <c r="K1059" s="91" t="s">
        <v>930</v>
      </c>
      <c r="L1059" s="91" t="s">
        <v>5463</v>
      </c>
      <c r="M1059" s="91" t="s">
        <v>5771</v>
      </c>
      <c r="N1059" s="92">
        <v>150000</v>
      </c>
      <c r="O1059" s="92">
        <v>23866.62</v>
      </c>
      <c r="P1059" s="92">
        <v>4560</v>
      </c>
      <c r="Q1059" s="92">
        <v>4305</v>
      </c>
      <c r="R1059" s="92">
        <v>32756.62</v>
      </c>
      <c r="S1059" s="92">
        <v>117243.38</v>
      </c>
      <c r="T1059" s="91" t="s">
        <v>5772</v>
      </c>
      <c r="U1059" s="91" t="s">
        <v>5464</v>
      </c>
      <c r="V1059" s="93"/>
      <c r="X1059" s="93"/>
      <c r="Y1059" s="93"/>
      <c r="Z1059" s="93"/>
      <c r="AA1059" s="93"/>
      <c r="AB1059" s="92">
        <v>25</v>
      </c>
      <c r="AD1059" s="93"/>
      <c r="AF1059" s="93"/>
    </row>
    <row r="1060" spans="1:32">
      <c r="A1060" s="91" t="s">
        <v>5443</v>
      </c>
      <c r="B1060" s="91" t="s">
        <v>5444</v>
      </c>
      <c r="C1060" s="91" t="s">
        <v>2506</v>
      </c>
      <c r="D1060" s="91" t="s">
        <v>3251</v>
      </c>
      <c r="E1060" s="91" t="s">
        <v>3252</v>
      </c>
      <c r="F1060" s="91" t="s">
        <v>3266</v>
      </c>
      <c r="G1060" s="91" t="s">
        <v>5465</v>
      </c>
      <c r="H1060" s="91" t="s">
        <v>5466</v>
      </c>
      <c r="I1060" s="92">
        <v>31</v>
      </c>
      <c r="J1060" s="91" t="s">
        <v>235</v>
      </c>
      <c r="K1060" s="91" t="s">
        <v>482</v>
      </c>
      <c r="L1060" s="91" t="s">
        <v>5467</v>
      </c>
      <c r="M1060" s="91" t="s">
        <v>5771</v>
      </c>
      <c r="N1060" s="92">
        <v>70000</v>
      </c>
      <c r="O1060" s="92">
        <v>5368.48</v>
      </c>
      <c r="P1060" s="92">
        <v>2128</v>
      </c>
      <c r="Q1060" s="92">
        <v>2009</v>
      </c>
      <c r="R1060" s="92">
        <v>9530.48</v>
      </c>
      <c r="S1060" s="92">
        <v>60469.52</v>
      </c>
      <c r="T1060" s="91" t="s">
        <v>5772</v>
      </c>
      <c r="U1060" s="91" t="s">
        <v>5468</v>
      </c>
      <c r="V1060" s="93"/>
      <c r="X1060" s="93"/>
      <c r="Y1060" s="93"/>
      <c r="Z1060" s="93"/>
      <c r="AA1060" s="93"/>
      <c r="AB1060" s="92">
        <v>25</v>
      </c>
      <c r="AD1060" s="93"/>
      <c r="AF1060" s="93"/>
    </row>
    <row r="1061" spans="1:32">
      <c r="A1061" s="91" t="s">
        <v>5443</v>
      </c>
      <c r="B1061" s="91" t="s">
        <v>5444</v>
      </c>
      <c r="C1061" s="91" t="s">
        <v>2506</v>
      </c>
      <c r="D1061" s="91" t="s">
        <v>3251</v>
      </c>
      <c r="E1061" s="91" t="s">
        <v>3252</v>
      </c>
      <c r="F1061" s="91" t="s">
        <v>3261</v>
      </c>
      <c r="G1061" s="91" t="s">
        <v>3131</v>
      </c>
      <c r="H1061" s="91" t="s">
        <v>3132</v>
      </c>
      <c r="I1061" s="92">
        <v>800</v>
      </c>
      <c r="J1061" s="91" t="s">
        <v>3165</v>
      </c>
      <c r="K1061" s="91" t="s">
        <v>930</v>
      </c>
      <c r="L1061" s="91" t="s">
        <v>5469</v>
      </c>
      <c r="M1061" s="91" t="s">
        <v>5771</v>
      </c>
      <c r="N1061" s="92">
        <v>135000</v>
      </c>
      <c r="O1061" s="92">
        <v>27395.06</v>
      </c>
      <c r="P1061" s="92">
        <v>4104</v>
      </c>
      <c r="Q1061" s="92">
        <v>3874.5</v>
      </c>
      <c r="R1061" s="92">
        <v>35398.559999999998</v>
      </c>
      <c r="S1061" s="92">
        <v>99601.44</v>
      </c>
      <c r="T1061" s="91" t="s">
        <v>5772</v>
      </c>
      <c r="U1061" s="91" t="s">
        <v>5470</v>
      </c>
      <c r="V1061" s="93"/>
      <c r="X1061" s="93"/>
      <c r="Y1061" s="93"/>
      <c r="Z1061" s="93"/>
      <c r="AA1061" s="93"/>
      <c r="AB1061" s="92">
        <v>25</v>
      </c>
      <c r="AD1061" s="93"/>
      <c r="AF1061" s="93"/>
    </row>
    <row r="1062" spans="1:32">
      <c r="A1062" s="91" t="s">
        <v>3133</v>
      </c>
      <c r="B1062" s="91" t="s">
        <v>3134</v>
      </c>
      <c r="C1062" s="91" t="s">
        <v>2506</v>
      </c>
      <c r="D1062" s="91" t="s">
        <v>3251</v>
      </c>
      <c r="E1062" s="91" t="s">
        <v>3252</v>
      </c>
      <c r="F1062" s="91" t="s">
        <v>5471</v>
      </c>
      <c r="G1062" s="91" t="s">
        <v>1361</v>
      </c>
      <c r="H1062" s="91" t="s">
        <v>1769</v>
      </c>
      <c r="I1062" s="92">
        <v>1412</v>
      </c>
      <c r="J1062" s="91" t="s">
        <v>355</v>
      </c>
      <c r="K1062" s="91" t="s">
        <v>3157</v>
      </c>
      <c r="L1062" s="91" t="s">
        <v>3459</v>
      </c>
      <c r="M1062" s="91" t="s">
        <v>5771</v>
      </c>
      <c r="N1062" s="92">
        <v>20000</v>
      </c>
      <c r="O1062" s="92">
        <v>2559.67</v>
      </c>
      <c r="P1062" s="92">
        <v>574</v>
      </c>
      <c r="Q1062" s="92">
        <v>608</v>
      </c>
      <c r="R1062" s="92">
        <v>3741.67</v>
      </c>
      <c r="S1062" s="92">
        <v>16258.33</v>
      </c>
      <c r="T1062" s="91" t="s">
        <v>5772</v>
      </c>
      <c r="U1062" s="91" t="s">
        <v>5472</v>
      </c>
      <c r="V1062" s="93"/>
      <c r="X1062" s="93"/>
      <c r="Y1062" s="93"/>
      <c r="Z1062" s="93"/>
      <c r="AA1062" s="93"/>
      <c r="AB1062" s="93"/>
      <c r="AD1062" s="93"/>
      <c r="AF1062" s="93"/>
    </row>
    <row r="1063" spans="1:32">
      <c r="A1063" s="91" t="s">
        <v>3133</v>
      </c>
      <c r="B1063" s="91" t="s">
        <v>3134</v>
      </c>
      <c r="C1063" s="91" t="s">
        <v>2506</v>
      </c>
      <c r="D1063" s="91" t="s">
        <v>3251</v>
      </c>
      <c r="E1063" s="91" t="s">
        <v>3252</v>
      </c>
      <c r="F1063" s="91" t="s">
        <v>5473</v>
      </c>
      <c r="G1063" s="91" t="s">
        <v>1507</v>
      </c>
      <c r="H1063" s="91" t="s">
        <v>2076</v>
      </c>
      <c r="I1063" s="92">
        <v>120</v>
      </c>
      <c r="J1063" s="91" t="s">
        <v>286</v>
      </c>
      <c r="K1063" s="91" t="s">
        <v>5474</v>
      </c>
      <c r="L1063" s="91" t="s">
        <v>4410</v>
      </c>
      <c r="M1063" s="91" t="s">
        <v>5771</v>
      </c>
      <c r="N1063" s="92">
        <v>29000</v>
      </c>
      <c r="O1063" s="92">
        <v>4427.55</v>
      </c>
      <c r="P1063" s="92">
        <v>832.3</v>
      </c>
      <c r="Q1063" s="92">
        <v>881.6</v>
      </c>
      <c r="R1063" s="92">
        <v>6141.45</v>
      </c>
      <c r="S1063" s="92">
        <v>22858.55</v>
      </c>
      <c r="T1063" s="91" t="s">
        <v>5772</v>
      </c>
      <c r="U1063" s="91" t="s">
        <v>5475</v>
      </c>
      <c r="V1063" s="93"/>
      <c r="X1063" s="93"/>
      <c r="Y1063" s="93"/>
      <c r="Z1063" s="93"/>
      <c r="AA1063" s="93"/>
      <c r="AB1063" s="93"/>
      <c r="AD1063" s="93"/>
      <c r="AF1063" s="93"/>
    </row>
    <row r="1064" spans="1:32">
      <c r="A1064" s="91" t="s">
        <v>3133</v>
      </c>
      <c r="B1064" s="91" t="s">
        <v>3134</v>
      </c>
      <c r="C1064" s="91" t="s">
        <v>2506</v>
      </c>
      <c r="D1064" s="91" t="s">
        <v>3251</v>
      </c>
      <c r="E1064" s="91" t="s">
        <v>3252</v>
      </c>
      <c r="F1064" s="91" t="s">
        <v>5476</v>
      </c>
      <c r="G1064" s="91" t="s">
        <v>875</v>
      </c>
      <c r="H1064" s="91" t="s">
        <v>1969</v>
      </c>
      <c r="I1064" s="92">
        <v>1412</v>
      </c>
      <c r="J1064" s="91" t="s">
        <v>355</v>
      </c>
      <c r="K1064" s="91" t="s">
        <v>3135</v>
      </c>
      <c r="L1064" s="91" t="s">
        <v>3471</v>
      </c>
      <c r="M1064" s="91" t="s">
        <v>5771</v>
      </c>
      <c r="N1064" s="92">
        <v>25000</v>
      </c>
      <c r="O1064" s="92">
        <v>1854</v>
      </c>
      <c r="P1064" s="92">
        <v>717.5</v>
      </c>
      <c r="Q1064" s="92">
        <v>760</v>
      </c>
      <c r="R1064" s="92">
        <v>3331.5</v>
      </c>
      <c r="S1064" s="92">
        <v>21668.5</v>
      </c>
      <c r="T1064" s="91" t="s">
        <v>5772</v>
      </c>
      <c r="U1064" s="91" t="s">
        <v>5477</v>
      </c>
      <c r="V1064" s="93"/>
      <c r="X1064" s="93"/>
      <c r="Y1064" s="93"/>
      <c r="Z1064" s="93"/>
      <c r="AA1064" s="93"/>
      <c r="AB1064" s="93"/>
      <c r="AD1064" s="93"/>
      <c r="AF1064" s="93"/>
    </row>
    <row r="1065" spans="1:32">
      <c r="A1065" s="91" t="s">
        <v>3133</v>
      </c>
      <c r="B1065" s="91" t="s">
        <v>3134</v>
      </c>
      <c r="C1065" s="91" t="s">
        <v>2506</v>
      </c>
      <c r="D1065" s="91" t="s">
        <v>3251</v>
      </c>
      <c r="E1065" s="91" t="s">
        <v>3252</v>
      </c>
      <c r="F1065" s="91" t="s">
        <v>5478</v>
      </c>
      <c r="G1065" s="91" t="s">
        <v>774</v>
      </c>
      <c r="H1065" s="91" t="s">
        <v>1796</v>
      </c>
      <c r="I1065" s="92">
        <v>703</v>
      </c>
      <c r="J1065" s="91" t="s">
        <v>82</v>
      </c>
      <c r="K1065" s="91" t="s">
        <v>3136</v>
      </c>
      <c r="L1065" s="91" t="s">
        <v>3545</v>
      </c>
      <c r="M1065" s="91" t="s">
        <v>5771</v>
      </c>
      <c r="N1065" s="92">
        <v>20000</v>
      </c>
      <c r="O1065" s="92">
        <v>2559.67</v>
      </c>
      <c r="P1065" s="92">
        <v>574</v>
      </c>
      <c r="Q1065" s="92">
        <v>608</v>
      </c>
      <c r="R1065" s="92">
        <v>3741.67</v>
      </c>
      <c r="S1065" s="92">
        <v>16258.33</v>
      </c>
      <c r="T1065" s="91" t="s">
        <v>5772</v>
      </c>
      <c r="U1065" s="91" t="s">
        <v>5479</v>
      </c>
      <c r="V1065" s="93"/>
      <c r="X1065" s="93"/>
      <c r="Y1065" s="93"/>
      <c r="Z1065" s="93"/>
      <c r="AA1065" s="93"/>
      <c r="AB1065" s="93"/>
      <c r="AD1065" s="93"/>
      <c r="AF1065" s="93"/>
    </row>
    <row r="1066" spans="1:32">
      <c r="A1066" s="91" t="s">
        <v>3133</v>
      </c>
      <c r="B1066" s="91" t="s">
        <v>3134</v>
      </c>
      <c r="C1066" s="91" t="s">
        <v>2506</v>
      </c>
      <c r="D1066" s="91" t="s">
        <v>3251</v>
      </c>
      <c r="E1066" s="91" t="s">
        <v>3252</v>
      </c>
      <c r="F1066" s="91" t="s">
        <v>4846</v>
      </c>
      <c r="G1066" s="91" t="s">
        <v>873</v>
      </c>
      <c r="H1066" s="91" t="s">
        <v>1851</v>
      </c>
      <c r="I1066" s="92">
        <v>4</v>
      </c>
      <c r="J1066" s="91" t="s">
        <v>10</v>
      </c>
      <c r="K1066" s="91" t="s">
        <v>3121</v>
      </c>
      <c r="L1066" s="91" t="s">
        <v>3720</v>
      </c>
      <c r="M1066" s="91" t="s">
        <v>5771</v>
      </c>
      <c r="N1066" s="92">
        <v>13000</v>
      </c>
      <c r="O1066" s="92">
        <v>1571.73</v>
      </c>
      <c r="P1066" s="92">
        <v>373.1</v>
      </c>
      <c r="Q1066" s="92">
        <v>395.2</v>
      </c>
      <c r="R1066" s="92">
        <v>2340.0300000000002</v>
      </c>
      <c r="S1066" s="92">
        <v>10659.97</v>
      </c>
      <c r="T1066" s="91" t="s">
        <v>5772</v>
      </c>
      <c r="U1066" s="91" t="s">
        <v>5480</v>
      </c>
      <c r="V1066" s="93"/>
      <c r="X1066" s="93"/>
      <c r="Y1066" s="93"/>
      <c r="Z1066" s="93"/>
      <c r="AA1066" s="93"/>
      <c r="AB1066" s="93"/>
      <c r="AD1066" s="93"/>
      <c r="AF1066" s="93"/>
    </row>
    <row r="1067" spans="1:32">
      <c r="A1067" s="91" t="s">
        <v>3133</v>
      </c>
      <c r="B1067" s="91" t="s">
        <v>3134</v>
      </c>
      <c r="C1067" s="91" t="s">
        <v>2506</v>
      </c>
      <c r="D1067" s="91" t="s">
        <v>3251</v>
      </c>
      <c r="E1067" s="91" t="s">
        <v>3252</v>
      </c>
      <c r="F1067" s="91" t="s">
        <v>5481</v>
      </c>
      <c r="G1067" s="91" t="s">
        <v>938</v>
      </c>
      <c r="H1067" s="91" t="s">
        <v>1930</v>
      </c>
      <c r="I1067" s="92">
        <v>4242</v>
      </c>
      <c r="J1067" s="91" t="s">
        <v>205</v>
      </c>
      <c r="K1067" s="91" t="s">
        <v>3137</v>
      </c>
      <c r="L1067" s="91" t="s">
        <v>3964</v>
      </c>
      <c r="M1067" s="91" t="s">
        <v>5771</v>
      </c>
      <c r="N1067" s="92">
        <v>15000</v>
      </c>
      <c r="O1067" s="92">
        <v>2117.02</v>
      </c>
      <c r="P1067" s="92">
        <v>430.5</v>
      </c>
      <c r="Q1067" s="92">
        <v>456</v>
      </c>
      <c r="R1067" s="92">
        <v>3003.52</v>
      </c>
      <c r="S1067" s="92">
        <v>11996.48</v>
      </c>
      <c r="T1067" s="91" t="s">
        <v>5772</v>
      </c>
      <c r="U1067" s="91" t="s">
        <v>5482</v>
      </c>
      <c r="V1067" s="93"/>
      <c r="X1067" s="93"/>
      <c r="Y1067" s="93"/>
      <c r="Z1067" s="93"/>
      <c r="AA1067" s="93"/>
      <c r="AB1067" s="93"/>
      <c r="AD1067" s="93"/>
      <c r="AF1067" s="93"/>
    </row>
    <row r="1068" spans="1:32">
      <c r="A1068" s="91" t="s">
        <v>2478</v>
      </c>
      <c r="B1068" s="91" t="s">
        <v>2473</v>
      </c>
      <c r="C1068" s="91" t="s">
        <v>2506</v>
      </c>
      <c r="D1068" s="91" t="s">
        <v>3251</v>
      </c>
      <c r="E1068" s="91" t="s">
        <v>3252</v>
      </c>
      <c r="F1068" s="91" t="s">
        <v>3279</v>
      </c>
      <c r="G1068" s="91" t="s">
        <v>593</v>
      </c>
      <c r="H1068" s="91" t="s">
        <v>2036</v>
      </c>
      <c r="I1068" s="92">
        <v>150</v>
      </c>
      <c r="J1068" s="91" t="s">
        <v>594</v>
      </c>
      <c r="K1068" s="91" t="s">
        <v>591</v>
      </c>
      <c r="L1068" s="91" t="s">
        <v>5483</v>
      </c>
      <c r="M1068" s="91" t="s">
        <v>5771</v>
      </c>
      <c r="N1068" s="92">
        <v>25000</v>
      </c>
      <c r="O1068" s="93"/>
      <c r="P1068" s="92">
        <v>760</v>
      </c>
      <c r="Q1068" s="92">
        <v>717.5</v>
      </c>
      <c r="R1068" s="92">
        <v>1852.5</v>
      </c>
      <c r="S1068" s="92">
        <v>23147.5</v>
      </c>
      <c r="T1068" s="91" t="s">
        <v>5772</v>
      </c>
      <c r="U1068" s="91" t="s">
        <v>5484</v>
      </c>
      <c r="V1068" s="93"/>
      <c r="X1068" s="92">
        <v>300</v>
      </c>
      <c r="Y1068" s="93"/>
      <c r="Z1068" s="93"/>
      <c r="AA1068" s="92">
        <v>50</v>
      </c>
      <c r="AB1068" s="92">
        <v>25</v>
      </c>
      <c r="AD1068" s="93"/>
      <c r="AF1068" s="93"/>
    </row>
    <row r="1069" spans="1:32">
      <c r="A1069" s="91" t="s">
        <v>2478</v>
      </c>
      <c r="B1069" s="91" t="s">
        <v>2473</v>
      </c>
      <c r="C1069" s="91" t="s">
        <v>2506</v>
      </c>
      <c r="D1069" s="91" t="s">
        <v>3251</v>
      </c>
      <c r="E1069" s="91" t="s">
        <v>3252</v>
      </c>
      <c r="F1069" s="91" t="s">
        <v>3258</v>
      </c>
      <c r="G1069" s="91" t="s">
        <v>853</v>
      </c>
      <c r="H1069" s="91" t="s">
        <v>2343</v>
      </c>
      <c r="I1069" s="92">
        <v>86</v>
      </c>
      <c r="J1069" s="91" t="s">
        <v>694</v>
      </c>
      <c r="K1069" s="91" t="s">
        <v>930</v>
      </c>
      <c r="L1069" s="91" t="s">
        <v>5485</v>
      </c>
      <c r="M1069" s="91" t="s">
        <v>5771</v>
      </c>
      <c r="N1069" s="92">
        <v>10000</v>
      </c>
      <c r="O1069" s="93"/>
      <c r="P1069" s="92">
        <v>304</v>
      </c>
      <c r="Q1069" s="92">
        <v>287</v>
      </c>
      <c r="R1069" s="92">
        <v>666</v>
      </c>
      <c r="S1069" s="92">
        <v>9334</v>
      </c>
      <c r="T1069" s="91" t="s">
        <v>5772</v>
      </c>
      <c r="U1069" s="91" t="s">
        <v>5486</v>
      </c>
      <c r="V1069" s="93"/>
      <c r="X1069" s="93"/>
      <c r="Y1069" s="93"/>
      <c r="Z1069" s="93"/>
      <c r="AA1069" s="92">
        <v>50</v>
      </c>
      <c r="AB1069" s="92">
        <v>25</v>
      </c>
      <c r="AD1069" s="93"/>
      <c r="AF1069" s="93"/>
    </row>
    <row r="1070" spans="1:32">
      <c r="A1070" s="91" t="s">
        <v>2478</v>
      </c>
      <c r="B1070" s="91" t="s">
        <v>2473</v>
      </c>
      <c r="C1070" s="91" t="s">
        <v>2506</v>
      </c>
      <c r="D1070" s="91" t="s">
        <v>3251</v>
      </c>
      <c r="E1070" s="91" t="s">
        <v>3252</v>
      </c>
      <c r="F1070" s="91" t="s">
        <v>3279</v>
      </c>
      <c r="G1070" s="91" t="s">
        <v>487</v>
      </c>
      <c r="H1070" s="91" t="s">
        <v>1170</v>
      </c>
      <c r="I1070" s="92">
        <v>20</v>
      </c>
      <c r="J1070" s="91" t="s">
        <v>27</v>
      </c>
      <c r="K1070" s="91" t="s">
        <v>482</v>
      </c>
      <c r="L1070" s="91" t="s">
        <v>5487</v>
      </c>
      <c r="M1070" s="91" t="s">
        <v>5771</v>
      </c>
      <c r="N1070" s="92">
        <v>11000</v>
      </c>
      <c r="O1070" s="93"/>
      <c r="P1070" s="92">
        <v>334.4</v>
      </c>
      <c r="Q1070" s="92">
        <v>315.7</v>
      </c>
      <c r="R1070" s="92">
        <v>1025.0999999999999</v>
      </c>
      <c r="S1070" s="92">
        <v>9974.9</v>
      </c>
      <c r="T1070" s="91" t="s">
        <v>5772</v>
      </c>
      <c r="U1070" s="91" t="s">
        <v>5488</v>
      </c>
      <c r="V1070" s="93"/>
      <c r="X1070" s="92">
        <v>300</v>
      </c>
      <c r="Y1070" s="93"/>
      <c r="Z1070" s="93"/>
      <c r="AA1070" s="92">
        <v>50</v>
      </c>
      <c r="AB1070" s="92">
        <v>25</v>
      </c>
      <c r="AD1070" s="93"/>
      <c r="AF1070" s="93"/>
    </row>
    <row r="1071" spans="1:32">
      <c r="A1071" s="91" t="s">
        <v>2478</v>
      </c>
      <c r="B1071" s="91" t="s">
        <v>2473</v>
      </c>
      <c r="C1071" s="91" t="s">
        <v>2506</v>
      </c>
      <c r="D1071" s="91" t="s">
        <v>3251</v>
      </c>
      <c r="E1071" s="91" t="s">
        <v>3252</v>
      </c>
      <c r="F1071" s="91" t="s">
        <v>3258</v>
      </c>
      <c r="G1071" s="91" t="s">
        <v>854</v>
      </c>
      <c r="H1071" s="91" t="s">
        <v>2344</v>
      </c>
      <c r="I1071" s="92">
        <v>69</v>
      </c>
      <c r="J1071" s="91" t="s">
        <v>385</v>
      </c>
      <c r="K1071" s="91" t="s">
        <v>930</v>
      </c>
      <c r="L1071" s="91" t="s">
        <v>5489</v>
      </c>
      <c r="M1071" s="91" t="s">
        <v>5771</v>
      </c>
      <c r="N1071" s="92">
        <v>10000</v>
      </c>
      <c r="O1071" s="93"/>
      <c r="P1071" s="92">
        <v>304</v>
      </c>
      <c r="Q1071" s="92">
        <v>287</v>
      </c>
      <c r="R1071" s="92">
        <v>966</v>
      </c>
      <c r="S1071" s="92">
        <v>9034</v>
      </c>
      <c r="T1071" s="91" t="s">
        <v>5772</v>
      </c>
      <c r="U1071" s="91" t="s">
        <v>5490</v>
      </c>
      <c r="V1071" s="93"/>
      <c r="X1071" s="92">
        <v>300</v>
      </c>
      <c r="Y1071" s="93"/>
      <c r="Z1071" s="93"/>
      <c r="AA1071" s="92">
        <v>50</v>
      </c>
      <c r="AB1071" s="92">
        <v>25</v>
      </c>
      <c r="AD1071" s="93"/>
      <c r="AF1071" s="93"/>
    </row>
    <row r="1072" spans="1:32">
      <c r="A1072" s="91" t="s">
        <v>2478</v>
      </c>
      <c r="B1072" s="91" t="s">
        <v>2473</v>
      </c>
      <c r="C1072" s="91" t="s">
        <v>2506</v>
      </c>
      <c r="D1072" s="91" t="s">
        <v>3251</v>
      </c>
      <c r="E1072" s="91" t="s">
        <v>3252</v>
      </c>
      <c r="F1072" s="91" t="s">
        <v>3261</v>
      </c>
      <c r="G1072" s="91" t="s">
        <v>595</v>
      </c>
      <c r="H1072" s="91" t="s">
        <v>1278</v>
      </c>
      <c r="I1072" s="92">
        <v>9</v>
      </c>
      <c r="J1072" s="91" t="s">
        <v>8</v>
      </c>
      <c r="K1072" s="91" t="s">
        <v>591</v>
      </c>
      <c r="L1072" s="91" t="s">
        <v>5491</v>
      </c>
      <c r="M1072" s="91" t="s">
        <v>5771</v>
      </c>
      <c r="N1072" s="92">
        <v>15000</v>
      </c>
      <c r="O1072" s="93"/>
      <c r="P1072" s="92">
        <v>456</v>
      </c>
      <c r="Q1072" s="92">
        <v>430.5</v>
      </c>
      <c r="R1072" s="92">
        <v>1261.5</v>
      </c>
      <c r="S1072" s="92">
        <v>13738.5</v>
      </c>
      <c r="T1072" s="91" t="s">
        <v>5772</v>
      </c>
      <c r="U1072" s="91" t="s">
        <v>5492</v>
      </c>
      <c r="V1072" s="93"/>
      <c r="X1072" s="92">
        <v>300</v>
      </c>
      <c r="Y1072" s="93"/>
      <c r="Z1072" s="93"/>
      <c r="AA1072" s="92">
        <v>50</v>
      </c>
      <c r="AB1072" s="92">
        <v>25</v>
      </c>
      <c r="AD1072" s="93"/>
      <c r="AF1072" s="93"/>
    </row>
    <row r="1073" spans="1:32">
      <c r="A1073" s="91" t="s">
        <v>2478</v>
      </c>
      <c r="B1073" s="91" t="s">
        <v>2473</v>
      </c>
      <c r="C1073" s="91" t="s">
        <v>2506</v>
      </c>
      <c r="D1073" s="91" t="s">
        <v>3251</v>
      </c>
      <c r="E1073" s="91" t="s">
        <v>3252</v>
      </c>
      <c r="F1073" s="91" t="s">
        <v>3258</v>
      </c>
      <c r="G1073" s="91" t="s">
        <v>851</v>
      </c>
      <c r="H1073" s="91" t="s">
        <v>2345</v>
      </c>
      <c r="I1073" s="92">
        <v>169</v>
      </c>
      <c r="J1073" s="91" t="s">
        <v>415</v>
      </c>
      <c r="K1073" s="91" t="s">
        <v>302</v>
      </c>
      <c r="L1073" s="91" t="s">
        <v>5493</v>
      </c>
      <c r="M1073" s="91" t="s">
        <v>5771</v>
      </c>
      <c r="N1073" s="92">
        <v>10000</v>
      </c>
      <c r="O1073" s="93"/>
      <c r="P1073" s="92">
        <v>304</v>
      </c>
      <c r="Q1073" s="92">
        <v>287</v>
      </c>
      <c r="R1073" s="92">
        <v>2243.4499999999998</v>
      </c>
      <c r="S1073" s="92">
        <v>7756.55</v>
      </c>
      <c r="T1073" s="91" t="s">
        <v>5772</v>
      </c>
      <c r="U1073" s="91" t="s">
        <v>5494</v>
      </c>
      <c r="V1073" s="93"/>
      <c r="X1073" s="93"/>
      <c r="Y1073" s="93"/>
      <c r="Z1073" s="93"/>
      <c r="AA1073" s="92">
        <v>50</v>
      </c>
      <c r="AB1073" s="92">
        <v>25</v>
      </c>
      <c r="AD1073" s="93"/>
      <c r="AF1073" s="105">
        <v>1577.45</v>
      </c>
    </row>
    <row r="1074" spans="1:32">
      <c r="A1074" s="91" t="s">
        <v>2478</v>
      </c>
      <c r="B1074" s="91" t="s">
        <v>2473</v>
      </c>
      <c r="C1074" s="91" t="s">
        <v>2506</v>
      </c>
      <c r="D1074" s="91" t="s">
        <v>3251</v>
      </c>
      <c r="E1074" s="91" t="s">
        <v>3252</v>
      </c>
      <c r="F1074" s="91" t="s">
        <v>3258</v>
      </c>
      <c r="G1074" s="91" t="s">
        <v>855</v>
      </c>
      <c r="H1074" s="91" t="s">
        <v>2346</v>
      </c>
      <c r="I1074" s="92">
        <v>1169</v>
      </c>
      <c r="J1074" s="91" t="s">
        <v>856</v>
      </c>
      <c r="K1074" s="91" t="s">
        <v>930</v>
      </c>
      <c r="L1074" s="91" t="s">
        <v>5495</v>
      </c>
      <c r="M1074" s="91" t="s">
        <v>5771</v>
      </c>
      <c r="N1074" s="92">
        <v>30040.400000000001</v>
      </c>
      <c r="O1074" s="93"/>
      <c r="P1074" s="92">
        <v>913.23</v>
      </c>
      <c r="Q1074" s="92">
        <v>862.16</v>
      </c>
      <c r="R1074" s="92">
        <v>1850.39</v>
      </c>
      <c r="S1074" s="92">
        <v>28190.01</v>
      </c>
      <c r="T1074" s="91" t="s">
        <v>5772</v>
      </c>
      <c r="U1074" s="91" t="s">
        <v>5496</v>
      </c>
      <c r="V1074" s="93"/>
      <c r="X1074" s="93"/>
      <c r="Y1074" s="93"/>
      <c r="Z1074" s="93"/>
      <c r="AA1074" s="92">
        <v>50</v>
      </c>
      <c r="AB1074" s="92">
        <v>25</v>
      </c>
      <c r="AD1074" s="93"/>
      <c r="AF1074" s="93"/>
    </row>
    <row r="1075" spans="1:32">
      <c r="A1075" s="91" t="s">
        <v>2478</v>
      </c>
      <c r="B1075" s="91" t="s">
        <v>2473</v>
      </c>
      <c r="C1075" s="91" t="s">
        <v>2506</v>
      </c>
      <c r="D1075" s="91" t="s">
        <v>3251</v>
      </c>
      <c r="E1075" s="91" t="s">
        <v>3252</v>
      </c>
      <c r="F1075" s="91" t="s">
        <v>3258</v>
      </c>
      <c r="G1075" s="91" t="s">
        <v>857</v>
      </c>
      <c r="H1075" s="91" t="s">
        <v>2347</v>
      </c>
      <c r="I1075" s="92">
        <v>885</v>
      </c>
      <c r="J1075" s="91" t="s">
        <v>858</v>
      </c>
      <c r="K1075" s="91" t="s">
        <v>930</v>
      </c>
      <c r="L1075" s="91" t="s">
        <v>5497</v>
      </c>
      <c r="M1075" s="91" t="s">
        <v>5771</v>
      </c>
      <c r="N1075" s="92">
        <v>27205.34</v>
      </c>
      <c r="O1075" s="93"/>
      <c r="P1075" s="92">
        <v>827.04</v>
      </c>
      <c r="Q1075" s="92">
        <v>780.79</v>
      </c>
      <c r="R1075" s="92">
        <v>1682.83</v>
      </c>
      <c r="S1075" s="92">
        <v>25522.51</v>
      </c>
      <c r="T1075" s="91" t="s">
        <v>5772</v>
      </c>
      <c r="U1075" s="91" t="s">
        <v>5498</v>
      </c>
      <c r="V1075" s="93"/>
      <c r="X1075" s="93"/>
      <c r="Y1075" s="93"/>
      <c r="Z1075" s="93"/>
      <c r="AA1075" s="92">
        <v>50</v>
      </c>
      <c r="AB1075" s="92">
        <v>25</v>
      </c>
      <c r="AD1075" s="93"/>
      <c r="AF1075" s="93"/>
    </row>
    <row r="1076" spans="1:32">
      <c r="A1076" s="91" t="s">
        <v>2478</v>
      </c>
      <c r="B1076" s="91" t="s">
        <v>2473</v>
      </c>
      <c r="C1076" s="91" t="s">
        <v>2506</v>
      </c>
      <c r="D1076" s="91" t="s">
        <v>3251</v>
      </c>
      <c r="E1076" s="91" t="s">
        <v>3252</v>
      </c>
      <c r="F1076" s="91" t="s">
        <v>3279</v>
      </c>
      <c r="G1076" s="91" t="s">
        <v>473</v>
      </c>
      <c r="H1076" s="91" t="s">
        <v>2025</v>
      </c>
      <c r="I1076" s="92">
        <v>1051</v>
      </c>
      <c r="J1076" s="91" t="s">
        <v>474</v>
      </c>
      <c r="K1076" s="91" t="s">
        <v>1031</v>
      </c>
      <c r="L1076" s="91" t="s">
        <v>5499</v>
      </c>
      <c r="M1076" s="91" t="s">
        <v>5771</v>
      </c>
      <c r="N1076" s="92">
        <v>31500</v>
      </c>
      <c r="O1076" s="93"/>
      <c r="P1076" s="92">
        <v>957.6</v>
      </c>
      <c r="Q1076" s="92">
        <v>904.05</v>
      </c>
      <c r="R1076" s="92">
        <v>11369.94</v>
      </c>
      <c r="S1076" s="92">
        <v>20130.060000000001</v>
      </c>
      <c r="T1076" s="91" t="s">
        <v>5772</v>
      </c>
      <c r="U1076" s="91" t="s">
        <v>5500</v>
      </c>
      <c r="V1076" s="93"/>
      <c r="X1076" s="92">
        <v>300</v>
      </c>
      <c r="Y1076" s="92">
        <v>9133.2900000000009</v>
      </c>
      <c r="Z1076" s="93"/>
      <c r="AA1076" s="92">
        <v>50</v>
      </c>
      <c r="AB1076" s="92">
        <v>25</v>
      </c>
      <c r="AD1076" s="93"/>
      <c r="AF1076" s="93"/>
    </row>
    <row r="1077" spans="1:32">
      <c r="A1077" s="91" t="s">
        <v>2478</v>
      </c>
      <c r="B1077" s="91" t="s">
        <v>2473</v>
      </c>
      <c r="C1077" s="91" t="s">
        <v>2506</v>
      </c>
      <c r="D1077" s="91" t="s">
        <v>3251</v>
      </c>
      <c r="E1077" s="91" t="s">
        <v>3252</v>
      </c>
      <c r="F1077" s="91" t="s">
        <v>3261</v>
      </c>
      <c r="G1077" s="91" t="s">
        <v>604</v>
      </c>
      <c r="H1077" s="91" t="s">
        <v>2099</v>
      </c>
      <c r="I1077" s="92">
        <v>454</v>
      </c>
      <c r="J1077" s="91" t="s">
        <v>605</v>
      </c>
      <c r="K1077" s="91" t="s">
        <v>591</v>
      </c>
      <c r="L1077" s="91" t="s">
        <v>5501</v>
      </c>
      <c r="M1077" s="91" t="s">
        <v>5771</v>
      </c>
      <c r="N1077" s="92">
        <v>15000</v>
      </c>
      <c r="O1077" s="93"/>
      <c r="P1077" s="92">
        <v>456</v>
      </c>
      <c r="Q1077" s="92">
        <v>430.5</v>
      </c>
      <c r="R1077" s="92">
        <v>1261.5</v>
      </c>
      <c r="S1077" s="92">
        <v>13738.5</v>
      </c>
      <c r="T1077" s="91" t="s">
        <v>5772</v>
      </c>
      <c r="U1077" s="91" t="s">
        <v>5502</v>
      </c>
      <c r="V1077" s="93"/>
      <c r="X1077" s="92">
        <v>300</v>
      </c>
      <c r="Y1077" s="93"/>
      <c r="Z1077" s="93"/>
      <c r="AA1077" s="92">
        <v>50</v>
      </c>
      <c r="AB1077" s="92">
        <v>25</v>
      </c>
      <c r="AD1077" s="93"/>
      <c r="AF1077" s="93"/>
    </row>
    <row r="1078" spans="1:32">
      <c r="A1078" s="91" t="s">
        <v>2478</v>
      </c>
      <c r="B1078" s="91" t="s">
        <v>2473</v>
      </c>
      <c r="C1078" s="91" t="s">
        <v>2506</v>
      </c>
      <c r="D1078" s="91" t="s">
        <v>3251</v>
      </c>
      <c r="E1078" s="91" t="s">
        <v>3252</v>
      </c>
      <c r="F1078" s="91" t="s">
        <v>3258</v>
      </c>
      <c r="G1078" s="91" t="s">
        <v>859</v>
      </c>
      <c r="H1078" s="91" t="s">
        <v>1345</v>
      </c>
      <c r="I1078" s="92">
        <v>69</v>
      </c>
      <c r="J1078" s="91" t="s">
        <v>385</v>
      </c>
      <c r="K1078" s="91" t="s">
        <v>930</v>
      </c>
      <c r="L1078" s="91" t="s">
        <v>5503</v>
      </c>
      <c r="M1078" s="91" t="s">
        <v>5771</v>
      </c>
      <c r="N1078" s="92">
        <v>10000</v>
      </c>
      <c r="O1078" s="93"/>
      <c r="P1078" s="92">
        <v>304</v>
      </c>
      <c r="Q1078" s="92">
        <v>287</v>
      </c>
      <c r="R1078" s="92">
        <v>616</v>
      </c>
      <c r="S1078" s="92">
        <v>9384</v>
      </c>
      <c r="T1078" s="91" t="s">
        <v>5772</v>
      </c>
      <c r="U1078" s="91" t="s">
        <v>5504</v>
      </c>
      <c r="V1078" s="93"/>
      <c r="X1078" s="93"/>
      <c r="Y1078" s="93"/>
      <c r="Z1078" s="93"/>
      <c r="AA1078" s="93"/>
      <c r="AB1078" s="92">
        <v>25</v>
      </c>
      <c r="AD1078" s="93"/>
      <c r="AF1078" s="93"/>
    </row>
    <row r="1079" spans="1:32">
      <c r="A1079" s="91" t="s">
        <v>2478</v>
      </c>
      <c r="B1079" s="91" t="s">
        <v>2473</v>
      </c>
      <c r="C1079" s="91" t="s">
        <v>2506</v>
      </c>
      <c r="D1079" s="91" t="s">
        <v>3251</v>
      </c>
      <c r="E1079" s="91" t="s">
        <v>3252</v>
      </c>
      <c r="F1079" s="91" t="s">
        <v>3261</v>
      </c>
      <c r="G1079" s="91" t="s">
        <v>716</v>
      </c>
      <c r="H1079" s="91" t="s">
        <v>1293</v>
      </c>
      <c r="I1079" s="92">
        <v>12</v>
      </c>
      <c r="J1079" s="91" t="s">
        <v>30</v>
      </c>
      <c r="K1079" s="91" t="s">
        <v>686</v>
      </c>
      <c r="L1079" s="91" t="s">
        <v>5505</v>
      </c>
      <c r="M1079" s="91" t="s">
        <v>5771</v>
      </c>
      <c r="N1079" s="92">
        <v>55000</v>
      </c>
      <c r="O1079" s="92">
        <v>2323.06</v>
      </c>
      <c r="P1079" s="92">
        <v>1672</v>
      </c>
      <c r="Q1079" s="92">
        <v>1578.5</v>
      </c>
      <c r="R1079" s="92">
        <v>8922.01</v>
      </c>
      <c r="S1079" s="92">
        <v>46077.99</v>
      </c>
      <c r="T1079" s="91" t="s">
        <v>5772</v>
      </c>
      <c r="U1079" s="91" t="s">
        <v>5506</v>
      </c>
      <c r="V1079" s="93"/>
      <c r="X1079" s="93"/>
      <c r="Y1079" s="92">
        <v>1696</v>
      </c>
      <c r="Z1079" s="93"/>
      <c r="AA1079" s="92">
        <v>50</v>
      </c>
      <c r="AB1079" s="92">
        <v>25</v>
      </c>
      <c r="AD1079" s="93"/>
      <c r="AF1079" s="105">
        <v>1577.45</v>
      </c>
    </row>
    <row r="1080" spans="1:32">
      <c r="A1080" s="91" t="s">
        <v>2478</v>
      </c>
      <c r="B1080" s="91" t="s">
        <v>2473</v>
      </c>
      <c r="C1080" s="91" t="s">
        <v>2506</v>
      </c>
      <c r="D1080" s="91" t="s">
        <v>3251</v>
      </c>
      <c r="E1080" s="91" t="s">
        <v>3252</v>
      </c>
      <c r="F1080" s="91" t="s">
        <v>3288</v>
      </c>
      <c r="G1080" s="91" t="s">
        <v>162</v>
      </c>
      <c r="H1080" s="91" t="s">
        <v>2114</v>
      </c>
      <c r="I1080" s="92">
        <v>630</v>
      </c>
      <c r="J1080" s="91" t="s">
        <v>163</v>
      </c>
      <c r="K1080" s="91" t="s">
        <v>142</v>
      </c>
      <c r="L1080" s="91" t="s">
        <v>5507</v>
      </c>
      <c r="M1080" s="91" t="s">
        <v>5771</v>
      </c>
      <c r="N1080" s="92">
        <v>10000</v>
      </c>
      <c r="O1080" s="93"/>
      <c r="P1080" s="92">
        <v>304</v>
      </c>
      <c r="Q1080" s="92">
        <v>287</v>
      </c>
      <c r="R1080" s="92">
        <v>666</v>
      </c>
      <c r="S1080" s="92">
        <v>9334</v>
      </c>
      <c r="T1080" s="91" t="s">
        <v>5772</v>
      </c>
      <c r="U1080" s="91" t="s">
        <v>5508</v>
      </c>
      <c r="V1080" s="93"/>
      <c r="X1080" s="93"/>
      <c r="Y1080" s="93"/>
      <c r="Z1080" s="93"/>
      <c r="AA1080" s="92">
        <v>50</v>
      </c>
      <c r="AB1080" s="92">
        <v>25</v>
      </c>
      <c r="AD1080" s="93"/>
      <c r="AF1080" s="93"/>
    </row>
    <row r="1081" spans="1:32">
      <c r="A1081" s="91" t="s">
        <v>2478</v>
      </c>
      <c r="B1081" s="91" t="s">
        <v>2473</v>
      </c>
      <c r="C1081" s="91" t="s">
        <v>2506</v>
      </c>
      <c r="D1081" s="91" t="s">
        <v>3251</v>
      </c>
      <c r="E1081" s="91" t="s">
        <v>3252</v>
      </c>
      <c r="F1081" s="91" t="s">
        <v>3258</v>
      </c>
      <c r="G1081" s="91" t="s">
        <v>860</v>
      </c>
      <c r="H1081" s="91" t="s">
        <v>1346</v>
      </c>
      <c r="I1081" s="92">
        <v>9</v>
      </c>
      <c r="J1081" s="91" t="s">
        <v>8</v>
      </c>
      <c r="K1081" s="91" t="s">
        <v>930</v>
      </c>
      <c r="L1081" s="91" t="s">
        <v>5509</v>
      </c>
      <c r="M1081" s="91" t="s">
        <v>5771</v>
      </c>
      <c r="N1081" s="92">
        <v>10000</v>
      </c>
      <c r="O1081" s="93"/>
      <c r="P1081" s="92">
        <v>304</v>
      </c>
      <c r="Q1081" s="92">
        <v>287</v>
      </c>
      <c r="R1081" s="92">
        <v>966</v>
      </c>
      <c r="S1081" s="92">
        <v>9034</v>
      </c>
      <c r="T1081" s="91" t="s">
        <v>5772</v>
      </c>
      <c r="U1081" s="91" t="s">
        <v>5510</v>
      </c>
      <c r="V1081" s="93"/>
      <c r="X1081" s="92">
        <v>300</v>
      </c>
      <c r="Y1081" s="93"/>
      <c r="Z1081" s="93"/>
      <c r="AA1081" s="92">
        <v>50</v>
      </c>
      <c r="AB1081" s="92">
        <v>25</v>
      </c>
      <c r="AD1081" s="93"/>
      <c r="AF1081" s="93"/>
    </row>
    <row r="1082" spans="1:32">
      <c r="A1082" s="91" t="s">
        <v>2478</v>
      </c>
      <c r="B1082" s="91" t="s">
        <v>2473</v>
      </c>
      <c r="C1082" s="91" t="s">
        <v>2506</v>
      </c>
      <c r="D1082" s="91" t="s">
        <v>3251</v>
      </c>
      <c r="E1082" s="91" t="s">
        <v>3252</v>
      </c>
      <c r="F1082" s="91" t="s">
        <v>3288</v>
      </c>
      <c r="G1082" s="91" t="s">
        <v>861</v>
      </c>
      <c r="H1082" s="91" t="s">
        <v>2348</v>
      </c>
      <c r="I1082" s="92">
        <v>48</v>
      </c>
      <c r="J1082" s="91" t="s">
        <v>862</v>
      </c>
      <c r="K1082" s="91" t="s">
        <v>930</v>
      </c>
      <c r="L1082" s="91" t="s">
        <v>5511</v>
      </c>
      <c r="M1082" s="91" t="s">
        <v>5771</v>
      </c>
      <c r="N1082" s="92">
        <v>10000</v>
      </c>
      <c r="O1082" s="93"/>
      <c r="P1082" s="92">
        <v>304</v>
      </c>
      <c r="Q1082" s="92">
        <v>287</v>
      </c>
      <c r="R1082" s="92">
        <v>966</v>
      </c>
      <c r="S1082" s="92">
        <v>9034</v>
      </c>
      <c r="T1082" s="91" t="s">
        <v>5772</v>
      </c>
      <c r="U1082" s="91" t="s">
        <v>5512</v>
      </c>
      <c r="V1082" s="93"/>
      <c r="X1082" s="92">
        <v>300</v>
      </c>
      <c r="Y1082" s="93"/>
      <c r="Z1082" s="93"/>
      <c r="AA1082" s="92">
        <v>50</v>
      </c>
      <c r="AB1082" s="92">
        <v>25</v>
      </c>
      <c r="AD1082" s="93"/>
      <c r="AF1082" s="93"/>
    </row>
    <row r="1083" spans="1:32">
      <c r="A1083" s="91" t="s">
        <v>2478</v>
      </c>
      <c r="B1083" s="91" t="s">
        <v>2473</v>
      </c>
      <c r="C1083" s="91" t="s">
        <v>2506</v>
      </c>
      <c r="D1083" s="91" t="s">
        <v>3251</v>
      </c>
      <c r="E1083" s="91" t="s">
        <v>3252</v>
      </c>
      <c r="F1083" s="91" t="s">
        <v>3279</v>
      </c>
      <c r="G1083" s="91" t="s">
        <v>824</v>
      </c>
      <c r="H1083" s="91" t="s">
        <v>1114</v>
      </c>
      <c r="I1083" s="92">
        <v>1094</v>
      </c>
      <c r="J1083" s="91" t="s">
        <v>825</v>
      </c>
      <c r="K1083" s="91" t="s">
        <v>809</v>
      </c>
      <c r="L1083" s="91" t="s">
        <v>5513</v>
      </c>
      <c r="M1083" s="91" t="s">
        <v>5771</v>
      </c>
      <c r="N1083" s="92">
        <v>45000</v>
      </c>
      <c r="O1083" s="92">
        <v>1148.33</v>
      </c>
      <c r="P1083" s="92">
        <v>1368</v>
      </c>
      <c r="Q1083" s="92">
        <v>1291.5</v>
      </c>
      <c r="R1083" s="92">
        <v>5428.83</v>
      </c>
      <c r="S1083" s="92">
        <v>39571.17</v>
      </c>
      <c r="T1083" s="91" t="s">
        <v>5772</v>
      </c>
      <c r="U1083" s="91" t="s">
        <v>5514</v>
      </c>
      <c r="V1083" s="93"/>
      <c r="X1083" s="93"/>
      <c r="Y1083" s="92">
        <v>1546</v>
      </c>
      <c r="Z1083" s="93"/>
      <c r="AA1083" s="92">
        <v>50</v>
      </c>
      <c r="AB1083" s="92">
        <v>25</v>
      </c>
      <c r="AD1083" s="93"/>
      <c r="AF1083" s="93"/>
    </row>
    <row r="1084" spans="1:32">
      <c r="A1084" s="91" t="s">
        <v>2478</v>
      </c>
      <c r="B1084" s="91" t="s">
        <v>2473</v>
      </c>
      <c r="C1084" s="91" t="s">
        <v>2506</v>
      </c>
      <c r="D1084" s="91" t="s">
        <v>3251</v>
      </c>
      <c r="E1084" s="91" t="s">
        <v>3252</v>
      </c>
      <c r="F1084" s="91" t="s">
        <v>3261</v>
      </c>
      <c r="G1084" s="91" t="s">
        <v>615</v>
      </c>
      <c r="H1084" s="91" t="s">
        <v>2160</v>
      </c>
      <c r="I1084" s="92">
        <v>9</v>
      </c>
      <c r="J1084" s="91" t="s">
        <v>8</v>
      </c>
      <c r="K1084" s="91" t="s">
        <v>591</v>
      </c>
      <c r="L1084" s="91" t="s">
        <v>5515</v>
      </c>
      <c r="M1084" s="91" t="s">
        <v>5771</v>
      </c>
      <c r="N1084" s="92">
        <v>15000</v>
      </c>
      <c r="O1084" s="93"/>
      <c r="P1084" s="92">
        <v>456</v>
      </c>
      <c r="Q1084" s="92">
        <v>430.5</v>
      </c>
      <c r="R1084" s="92">
        <v>1261.5</v>
      </c>
      <c r="S1084" s="92">
        <v>13738.5</v>
      </c>
      <c r="T1084" s="91" t="s">
        <v>5772</v>
      </c>
      <c r="U1084" s="91" t="s">
        <v>5516</v>
      </c>
      <c r="V1084" s="93"/>
      <c r="X1084" s="92">
        <v>300</v>
      </c>
      <c r="Y1084" s="93"/>
      <c r="Z1084" s="93"/>
      <c r="AA1084" s="92">
        <v>50</v>
      </c>
      <c r="AB1084" s="92">
        <v>25</v>
      </c>
      <c r="AD1084" s="93"/>
      <c r="AF1084" s="93"/>
    </row>
    <row r="1085" spans="1:32">
      <c r="A1085" s="91" t="s">
        <v>2478</v>
      </c>
      <c r="B1085" s="91" t="s">
        <v>2473</v>
      </c>
      <c r="C1085" s="91" t="s">
        <v>2506</v>
      </c>
      <c r="D1085" s="91" t="s">
        <v>3251</v>
      </c>
      <c r="E1085" s="91" t="s">
        <v>3252</v>
      </c>
      <c r="F1085" s="91" t="s">
        <v>3279</v>
      </c>
      <c r="G1085" s="91" t="s">
        <v>245</v>
      </c>
      <c r="H1085" s="91" t="s">
        <v>1273</v>
      </c>
      <c r="I1085" s="92">
        <v>9</v>
      </c>
      <c r="J1085" s="91" t="s">
        <v>8</v>
      </c>
      <c r="K1085" s="91" t="s">
        <v>241</v>
      </c>
      <c r="L1085" s="91" t="s">
        <v>5517</v>
      </c>
      <c r="M1085" s="91" t="s">
        <v>5771</v>
      </c>
      <c r="N1085" s="92">
        <v>10000</v>
      </c>
      <c r="O1085" s="93"/>
      <c r="P1085" s="92">
        <v>304</v>
      </c>
      <c r="Q1085" s="92">
        <v>287</v>
      </c>
      <c r="R1085" s="92">
        <v>716</v>
      </c>
      <c r="S1085" s="92">
        <v>9284</v>
      </c>
      <c r="T1085" s="91" t="s">
        <v>5772</v>
      </c>
      <c r="U1085" s="91" t="s">
        <v>5518</v>
      </c>
      <c r="V1085" s="93"/>
      <c r="X1085" s="93"/>
      <c r="Y1085" s="93"/>
      <c r="Z1085" s="93"/>
      <c r="AA1085" s="92">
        <v>100</v>
      </c>
      <c r="AB1085" s="92">
        <v>25</v>
      </c>
      <c r="AD1085" s="93"/>
      <c r="AF1085" s="93"/>
    </row>
    <row r="1086" spans="1:32">
      <c r="A1086" s="91" t="s">
        <v>2478</v>
      </c>
      <c r="B1086" s="91" t="s">
        <v>2473</v>
      </c>
      <c r="C1086" s="91" t="s">
        <v>2506</v>
      </c>
      <c r="D1086" s="91" t="s">
        <v>3251</v>
      </c>
      <c r="E1086" s="91" t="s">
        <v>3252</v>
      </c>
      <c r="F1086" s="91" t="s">
        <v>3288</v>
      </c>
      <c r="G1086" s="91" t="s">
        <v>5860</v>
      </c>
      <c r="H1086" s="91" t="s">
        <v>2349</v>
      </c>
      <c r="I1086" s="92">
        <v>86</v>
      </c>
      <c r="J1086" s="91" t="s">
        <v>694</v>
      </c>
      <c r="K1086" s="91" t="s">
        <v>930</v>
      </c>
      <c r="L1086" s="91" t="s">
        <v>5861</v>
      </c>
      <c r="M1086" s="91" t="s">
        <v>5771</v>
      </c>
      <c r="N1086" s="92">
        <v>10000</v>
      </c>
      <c r="O1086" s="93"/>
      <c r="P1086" s="92">
        <v>304</v>
      </c>
      <c r="Q1086" s="92">
        <v>287</v>
      </c>
      <c r="R1086" s="92">
        <v>616</v>
      </c>
      <c r="S1086" s="92">
        <v>9384</v>
      </c>
      <c r="T1086" s="91" t="s">
        <v>5772</v>
      </c>
      <c r="U1086" s="91" t="s">
        <v>5862</v>
      </c>
      <c r="V1086" s="93"/>
      <c r="X1086" s="93"/>
      <c r="Y1086" s="93"/>
      <c r="Z1086" s="93"/>
      <c r="AA1086" s="93"/>
      <c r="AB1086" s="92">
        <v>25</v>
      </c>
      <c r="AD1086" s="93"/>
      <c r="AF1086" s="93"/>
    </row>
    <row r="1087" spans="1:32">
      <c r="A1087" s="91" t="s">
        <v>2478</v>
      </c>
      <c r="B1087" s="91" t="s">
        <v>2473</v>
      </c>
      <c r="C1087" s="91" t="s">
        <v>2506</v>
      </c>
      <c r="D1087" s="91" t="s">
        <v>3251</v>
      </c>
      <c r="E1087" s="91" t="s">
        <v>3252</v>
      </c>
      <c r="F1087" s="91" t="s">
        <v>3276</v>
      </c>
      <c r="G1087" s="91" t="s">
        <v>553</v>
      </c>
      <c r="H1087" s="91" t="s">
        <v>1139</v>
      </c>
      <c r="I1087" s="92">
        <v>1934</v>
      </c>
      <c r="J1087" s="91" t="s">
        <v>554</v>
      </c>
      <c r="K1087" s="91" t="s">
        <v>765</v>
      </c>
      <c r="L1087" s="91" t="s">
        <v>5519</v>
      </c>
      <c r="M1087" s="91" t="s">
        <v>5771</v>
      </c>
      <c r="N1087" s="92">
        <v>55000</v>
      </c>
      <c r="O1087" s="92">
        <v>681.89</v>
      </c>
      <c r="P1087" s="92">
        <v>1672</v>
      </c>
      <c r="Q1087" s="92">
        <v>1578.5</v>
      </c>
      <c r="R1087" s="92">
        <v>4307.3900000000003</v>
      </c>
      <c r="S1087" s="92">
        <v>50692.61</v>
      </c>
      <c r="T1087" s="91" t="s">
        <v>5772</v>
      </c>
      <c r="U1087" s="91" t="s">
        <v>5520</v>
      </c>
      <c r="V1087" s="93"/>
      <c r="X1087" s="92">
        <v>300</v>
      </c>
      <c r="Y1087" s="93"/>
      <c r="Z1087" s="93"/>
      <c r="AA1087" s="92">
        <v>50</v>
      </c>
      <c r="AB1087" s="92">
        <v>25</v>
      </c>
      <c r="AD1087" s="93"/>
      <c r="AF1087" s="93"/>
    </row>
    <row r="1088" spans="1:32">
      <c r="A1088" s="91" t="s">
        <v>2478</v>
      </c>
      <c r="B1088" s="91" t="s">
        <v>2473</v>
      </c>
      <c r="C1088" s="91" t="s">
        <v>2506</v>
      </c>
      <c r="D1088" s="91" t="s">
        <v>3251</v>
      </c>
      <c r="E1088" s="91" t="s">
        <v>3252</v>
      </c>
      <c r="F1088" s="91" t="s">
        <v>3273</v>
      </c>
      <c r="G1088" s="91" t="s">
        <v>852</v>
      </c>
      <c r="H1088" s="91" t="s">
        <v>2350</v>
      </c>
      <c r="I1088" s="92">
        <v>9</v>
      </c>
      <c r="J1088" s="91" t="s">
        <v>8</v>
      </c>
      <c r="K1088" s="91" t="s">
        <v>591</v>
      </c>
      <c r="L1088" s="91" t="s">
        <v>5521</v>
      </c>
      <c r="M1088" s="91" t="s">
        <v>5771</v>
      </c>
      <c r="N1088" s="92">
        <v>15000</v>
      </c>
      <c r="O1088" s="93"/>
      <c r="P1088" s="92">
        <v>456</v>
      </c>
      <c r="Q1088" s="92">
        <v>430.5</v>
      </c>
      <c r="R1088" s="92">
        <v>911.5</v>
      </c>
      <c r="S1088" s="92">
        <v>14088.5</v>
      </c>
      <c r="T1088" s="91" t="s">
        <v>5772</v>
      </c>
      <c r="U1088" s="91" t="s">
        <v>5522</v>
      </c>
      <c r="V1088" s="93"/>
      <c r="X1088" s="93"/>
      <c r="Y1088" s="93"/>
      <c r="Z1088" s="93"/>
      <c r="AA1088" s="93"/>
      <c r="AB1088" s="92">
        <v>25</v>
      </c>
      <c r="AD1088" s="93"/>
      <c r="AF1088" s="93"/>
    </row>
    <row r="1089" spans="1:32">
      <c r="A1089" s="91" t="s">
        <v>2478</v>
      </c>
      <c r="B1089" s="91" t="s">
        <v>2473</v>
      </c>
      <c r="C1089" s="91" t="s">
        <v>2506</v>
      </c>
      <c r="D1089" s="91" t="s">
        <v>3251</v>
      </c>
      <c r="E1089" s="91" t="s">
        <v>3252</v>
      </c>
      <c r="F1089" s="91" t="s">
        <v>3258</v>
      </c>
      <c r="G1089" s="91" t="s">
        <v>863</v>
      </c>
      <c r="H1089" s="91" t="s">
        <v>2351</v>
      </c>
      <c r="I1089" s="92">
        <v>20</v>
      </c>
      <c r="J1089" s="91" t="s">
        <v>27</v>
      </c>
      <c r="K1089" s="91" t="s">
        <v>930</v>
      </c>
      <c r="L1089" s="91" t="s">
        <v>5523</v>
      </c>
      <c r="M1089" s="91" t="s">
        <v>5771</v>
      </c>
      <c r="N1089" s="92">
        <v>10000</v>
      </c>
      <c r="O1089" s="93"/>
      <c r="P1089" s="92">
        <v>304</v>
      </c>
      <c r="Q1089" s="92">
        <v>287</v>
      </c>
      <c r="R1089" s="92">
        <v>666</v>
      </c>
      <c r="S1089" s="92">
        <v>9334</v>
      </c>
      <c r="T1089" s="91" t="s">
        <v>5772</v>
      </c>
      <c r="U1089" s="91" t="s">
        <v>5524</v>
      </c>
      <c r="V1089" s="93"/>
      <c r="X1089" s="93"/>
      <c r="Y1089" s="93"/>
      <c r="Z1089" s="93"/>
      <c r="AA1089" s="92">
        <v>50</v>
      </c>
      <c r="AB1089" s="92">
        <v>25</v>
      </c>
      <c r="AD1089" s="93"/>
      <c r="AF1089" s="93"/>
    </row>
    <row r="1090" spans="1:32">
      <c r="A1090" s="91" t="s">
        <v>2478</v>
      </c>
      <c r="B1090" s="91" t="s">
        <v>2473</v>
      </c>
      <c r="C1090" s="91" t="s">
        <v>2506</v>
      </c>
      <c r="D1090" s="91" t="s">
        <v>3251</v>
      </c>
      <c r="E1090" s="91" t="s">
        <v>3252</v>
      </c>
      <c r="F1090" s="91" t="s">
        <v>3261</v>
      </c>
      <c r="G1090" s="91" t="s">
        <v>526</v>
      </c>
      <c r="H1090" s="91" t="s">
        <v>2000</v>
      </c>
      <c r="I1090" s="92">
        <v>985</v>
      </c>
      <c r="J1090" s="91" t="s">
        <v>527</v>
      </c>
      <c r="K1090" s="91" t="s">
        <v>482</v>
      </c>
      <c r="L1090" s="91" t="s">
        <v>5525</v>
      </c>
      <c r="M1090" s="91" t="s">
        <v>5771</v>
      </c>
      <c r="N1090" s="92">
        <v>16500</v>
      </c>
      <c r="O1090" s="93"/>
      <c r="P1090" s="92">
        <v>501.6</v>
      </c>
      <c r="Q1090" s="92">
        <v>473.55</v>
      </c>
      <c r="R1090" s="92">
        <v>1591.15</v>
      </c>
      <c r="S1090" s="92">
        <v>14908.85</v>
      </c>
      <c r="T1090" s="91" t="s">
        <v>5772</v>
      </c>
      <c r="U1090" s="91" t="s">
        <v>5526</v>
      </c>
      <c r="V1090" s="93"/>
      <c r="X1090" s="93"/>
      <c r="Y1090" s="92">
        <v>541</v>
      </c>
      <c r="Z1090" s="93"/>
      <c r="AA1090" s="92">
        <v>50</v>
      </c>
      <c r="AB1090" s="92">
        <v>25</v>
      </c>
      <c r="AD1090" s="93"/>
      <c r="AF1090" s="93"/>
    </row>
    <row r="1091" spans="1:32">
      <c r="A1091" s="91" t="s">
        <v>2478</v>
      </c>
      <c r="B1091" s="91" t="s">
        <v>2473</v>
      </c>
      <c r="C1091" s="91" t="s">
        <v>2506</v>
      </c>
      <c r="D1091" s="91" t="s">
        <v>3251</v>
      </c>
      <c r="E1091" s="91" t="s">
        <v>3252</v>
      </c>
      <c r="F1091" s="91" t="s">
        <v>3258</v>
      </c>
      <c r="G1091" s="91" t="s">
        <v>864</v>
      </c>
      <c r="H1091" s="91" t="s">
        <v>2352</v>
      </c>
      <c r="I1091" s="92">
        <v>6</v>
      </c>
      <c r="J1091" s="91" t="s">
        <v>588</v>
      </c>
      <c r="K1091" s="91" t="s">
        <v>930</v>
      </c>
      <c r="L1091" s="91" t="s">
        <v>5527</v>
      </c>
      <c r="M1091" s="91" t="s">
        <v>5771</v>
      </c>
      <c r="N1091" s="92">
        <v>10000</v>
      </c>
      <c r="O1091" s="93"/>
      <c r="P1091" s="92">
        <v>304</v>
      </c>
      <c r="Q1091" s="92">
        <v>287</v>
      </c>
      <c r="R1091" s="92">
        <v>4807.99</v>
      </c>
      <c r="S1091" s="92">
        <v>5192.01</v>
      </c>
      <c r="T1091" s="91" t="s">
        <v>5772</v>
      </c>
      <c r="U1091" s="91" t="s">
        <v>5528</v>
      </c>
      <c r="V1091" s="93"/>
      <c r="X1091" s="93"/>
      <c r="Y1091" s="92">
        <v>4141.99</v>
      </c>
      <c r="Z1091" s="93"/>
      <c r="AA1091" s="92">
        <v>50</v>
      </c>
      <c r="AB1091" s="92">
        <v>25</v>
      </c>
      <c r="AD1091" s="93"/>
      <c r="AF1091" s="93"/>
    </row>
    <row r="1092" spans="1:32">
      <c r="A1092" s="91" t="s">
        <v>2478</v>
      </c>
      <c r="B1092" s="91" t="s">
        <v>2473</v>
      </c>
      <c r="C1092" s="91" t="s">
        <v>2506</v>
      </c>
      <c r="D1092" s="91" t="s">
        <v>3251</v>
      </c>
      <c r="E1092" s="91" t="s">
        <v>3252</v>
      </c>
      <c r="F1092" s="91" t="s">
        <v>3279</v>
      </c>
      <c r="G1092" s="91" t="s">
        <v>619</v>
      </c>
      <c r="H1092" s="91" t="s">
        <v>2174</v>
      </c>
      <c r="I1092" s="92">
        <v>11</v>
      </c>
      <c r="J1092" s="91" t="s">
        <v>127</v>
      </c>
      <c r="K1092" s="91" t="s">
        <v>591</v>
      </c>
      <c r="L1092" s="91" t="s">
        <v>5529</v>
      </c>
      <c r="M1092" s="91" t="s">
        <v>5771</v>
      </c>
      <c r="N1092" s="92">
        <v>15000</v>
      </c>
      <c r="O1092" s="93"/>
      <c r="P1092" s="92">
        <v>456</v>
      </c>
      <c r="Q1092" s="92">
        <v>430.5</v>
      </c>
      <c r="R1092" s="92">
        <v>1311.5</v>
      </c>
      <c r="S1092" s="92">
        <v>13688.5</v>
      </c>
      <c r="T1092" s="91" t="s">
        <v>5772</v>
      </c>
      <c r="U1092" s="91" t="s">
        <v>5530</v>
      </c>
      <c r="V1092" s="93"/>
      <c r="X1092" s="92">
        <v>400</v>
      </c>
      <c r="Y1092" s="93"/>
      <c r="Z1092" s="93"/>
      <c r="AA1092" s="93"/>
      <c r="AB1092" s="92">
        <v>25</v>
      </c>
      <c r="AD1092" s="93"/>
      <c r="AF1092" s="93"/>
    </row>
    <row r="1093" spans="1:32">
      <c r="A1093" s="91" t="s">
        <v>2478</v>
      </c>
      <c r="B1093" s="91" t="s">
        <v>2473</v>
      </c>
      <c r="C1093" s="91" t="s">
        <v>2506</v>
      </c>
      <c r="D1093" s="91" t="s">
        <v>3251</v>
      </c>
      <c r="E1093" s="91" t="s">
        <v>3252</v>
      </c>
      <c r="F1093" s="91" t="s">
        <v>3258</v>
      </c>
      <c r="G1093" s="91" t="s">
        <v>849</v>
      </c>
      <c r="H1093" s="91" t="s">
        <v>2353</v>
      </c>
      <c r="I1093" s="92">
        <v>1028</v>
      </c>
      <c r="J1093" s="91" t="s">
        <v>187</v>
      </c>
      <c r="K1093" s="91" t="s">
        <v>186</v>
      </c>
      <c r="L1093" s="91" t="s">
        <v>5531</v>
      </c>
      <c r="M1093" s="91" t="s">
        <v>5771</v>
      </c>
      <c r="N1093" s="92">
        <v>21735</v>
      </c>
      <c r="O1093" s="93"/>
      <c r="P1093" s="92">
        <v>660.74</v>
      </c>
      <c r="Q1093" s="92">
        <v>623.79</v>
      </c>
      <c r="R1093" s="92">
        <v>1759.53</v>
      </c>
      <c r="S1093" s="92">
        <v>19975.47</v>
      </c>
      <c r="T1093" s="91" t="s">
        <v>5772</v>
      </c>
      <c r="U1093" s="91" t="s">
        <v>5532</v>
      </c>
      <c r="V1093" s="93"/>
      <c r="X1093" s="92">
        <v>400</v>
      </c>
      <c r="Y1093" s="93"/>
      <c r="Z1093" s="93"/>
      <c r="AA1093" s="92">
        <v>50</v>
      </c>
      <c r="AB1093" s="92">
        <v>25</v>
      </c>
      <c r="AD1093" s="93"/>
      <c r="AF1093" s="93"/>
    </row>
    <row r="1094" spans="1:32">
      <c r="A1094" s="91" t="s">
        <v>2478</v>
      </c>
      <c r="B1094" s="91" t="s">
        <v>2473</v>
      </c>
      <c r="C1094" s="91" t="s">
        <v>2506</v>
      </c>
      <c r="D1094" s="91" t="s">
        <v>3251</v>
      </c>
      <c r="E1094" s="91" t="s">
        <v>3252</v>
      </c>
      <c r="F1094" s="91" t="s">
        <v>3258</v>
      </c>
      <c r="G1094" s="91" t="s">
        <v>850</v>
      </c>
      <c r="H1094" s="91" t="s">
        <v>2354</v>
      </c>
      <c r="I1094" s="92">
        <v>344</v>
      </c>
      <c r="J1094" s="91" t="s">
        <v>456</v>
      </c>
      <c r="K1094" s="91" t="s">
        <v>186</v>
      </c>
      <c r="L1094" s="91" t="s">
        <v>5533</v>
      </c>
      <c r="M1094" s="91" t="s">
        <v>5771</v>
      </c>
      <c r="N1094" s="92">
        <v>19000.55</v>
      </c>
      <c r="O1094" s="93"/>
      <c r="P1094" s="92">
        <v>577.62</v>
      </c>
      <c r="Q1094" s="92">
        <v>545.32000000000005</v>
      </c>
      <c r="R1094" s="92">
        <v>1197.94</v>
      </c>
      <c r="S1094" s="92">
        <v>17802.61</v>
      </c>
      <c r="T1094" s="91" t="s">
        <v>5772</v>
      </c>
      <c r="U1094" s="91" t="s">
        <v>5534</v>
      </c>
      <c r="V1094" s="93"/>
      <c r="X1094" s="93"/>
      <c r="Y1094" s="93"/>
      <c r="Z1094" s="93"/>
      <c r="AA1094" s="92">
        <v>50</v>
      </c>
      <c r="AB1094" s="92">
        <v>25</v>
      </c>
      <c r="AD1094" s="93"/>
      <c r="AF1094" s="93"/>
    </row>
    <row r="1095" spans="1:32">
      <c r="A1095" s="91" t="s">
        <v>5535</v>
      </c>
      <c r="B1095" s="91" t="s">
        <v>5536</v>
      </c>
      <c r="C1095" s="91" t="s">
        <v>2506</v>
      </c>
      <c r="D1095" s="91" t="s">
        <v>3251</v>
      </c>
      <c r="E1095" s="91" t="s">
        <v>5537</v>
      </c>
      <c r="F1095" s="91" t="s">
        <v>5538</v>
      </c>
      <c r="G1095" s="91" t="s">
        <v>212</v>
      </c>
      <c r="H1095" s="91" t="s">
        <v>1737</v>
      </c>
      <c r="I1095" s="92">
        <v>235</v>
      </c>
      <c r="J1095" s="91" t="s">
        <v>5539</v>
      </c>
      <c r="K1095" s="91" t="s">
        <v>5540</v>
      </c>
      <c r="L1095" s="91" t="s">
        <v>3355</v>
      </c>
      <c r="M1095" s="91" t="s">
        <v>5771</v>
      </c>
      <c r="N1095" s="92">
        <v>2500</v>
      </c>
      <c r="O1095" s="93"/>
      <c r="P1095" s="93"/>
      <c r="Q1095" s="93"/>
      <c r="R1095" s="92">
        <v>0</v>
      </c>
      <c r="S1095" s="92">
        <v>2500</v>
      </c>
      <c r="T1095" s="91" t="s">
        <v>5772</v>
      </c>
      <c r="U1095" s="91" t="s">
        <v>5541</v>
      </c>
      <c r="V1095" s="93"/>
      <c r="X1095" s="93"/>
      <c r="Y1095" s="93"/>
      <c r="Z1095" s="93"/>
      <c r="AA1095" s="93"/>
      <c r="AB1095" s="93"/>
      <c r="AD1095" s="93"/>
      <c r="AF1095" s="93"/>
    </row>
    <row r="1096" spans="1:32">
      <c r="A1096" s="91" t="s">
        <v>5535</v>
      </c>
      <c r="B1096" s="91" t="s">
        <v>5536</v>
      </c>
      <c r="C1096" s="91" t="s">
        <v>2506</v>
      </c>
      <c r="D1096" s="91" t="s">
        <v>3251</v>
      </c>
      <c r="E1096" s="91" t="s">
        <v>5537</v>
      </c>
      <c r="F1096" s="91" t="s">
        <v>5542</v>
      </c>
      <c r="G1096" s="91" t="s">
        <v>215</v>
      </c>
      <c r="H1096" s="91" t="s">
        <v>1777</v>
      </c>
      <c r="I1096" s="92">
        <v>59</v>
      </c>
      <c r="J1096" s="91" t="s">
        <v>42</v>
      </c>
      <c r="K1096" s="91" t="s">
        <v>5540</v>
      </c>
      <c r="L1096" s="91" t="s">
        <v>3494</v>
      </c>
      <c r="M1096" s="91" t="s">
        <v>5771</v>
      </c>
      <c r="N1096" s="92">
        <v>2500</v>
      </c>
      <c r="O1096" s="93"/>
      <c r="P1096" s="93"/>
      <c r="Q1096" s="93"/>
      <c r="R1096" s="92">
        <v>0</v>
      </c>
      <c r="S1096" s="92">
        <v>2500</v>
      </c>
      <c r="T1096" s="91" t="s">
        <v>5772</v>
      </c>
      <c r="U1096" s="91" t="s">
        <v>5541</v>
      </c>
      <c r="V1096" s="93"/>
      <c r="X1096" s="93"/>
      <c r="Y1096" s="93"/>
      <c r="Z1096" s="93"/>
      <c r="AA1096" s="93"/>
      <c r="AB1096" s="93"/>
      <c r="AD1096" s="93"/>
      <c r="AF1096" s="93"/>
    </row>
    <row r="1097" spans="1:32">
      <c r="A1097" s="91" t="s">
        <v>5535</v>
      </c>
      <c r="B1097" s="91" t="s">
        <v>5536</v>
      </c>
      <c r="C1097" s="91" t="s">
        <v>2506</v>
      </c>
      <c r="D1097" s="91" t="s">
        <v>3251</v>
      </c>
      <c r="E1097" s="91" t="s">
        <v>5537</v>
      </c>
      <c r="F1097" s="91" t="s">
        <v>5543</v>
      </c>
      <c r="G1097" s="91" t="s">
        <v>216</v>
      </c>
      <c r="H1097" s="91" t="s">
        <v>1103</v>
      </c>
      <c r="I1097" s="92">
        <v>235</v>
      </c>
      <c r="J1097" s="91" t="s">
        <v>5539</v>
      </c>
      <c r="K1097" s="91" t="s">
        <v>5540</v>
      </c>
      <c r="L1097" s="91" t="s">
        <v>3539</v>
      </c>
      <c r="M1097" s="91" t="s">
        <v>5771</v>
      </c>
      <c r="N1097" s="92">
        <v>2500</v>
      </c>
      <c r="O1097" s="93"/>
      <c r="P1097" s="93"/>
      <c r="Q1097" s="93"/>
      <c r="R1097" s="92">
        <v>0</v>
      </c>
      <c r="S1097" s="92">
        <v>2500</v>
      </c>
      <c r="T1097" s="91" t="s">
        <v>5772</v>
      </c>
      <c r="U1097" s="91" t="s">
        <v>5541</v>
      </c>
      <c r="V1097" s="93"/>
      <c r="X1097" s="93"/>
      <c r="Y1097" s="93"/>
      <c r="Z1097" s="93"/>
      <c r="AA1097" s="93"/>
      <c r="AB1097" s="93"/>
      <c r="AD1097" s="93"/>
      <c r="AF1097" s="93"/>
    </row>
    <row r="1098" spans="1:32">
      <c r="A1098" s="91" t="s">
        <v>5535</v>
      </c>
      <c r="B1098" s="91" t="s">
        <v>5536</v>
      </c>
      <c r="C1098" s="91" t="s">
        <v>2506</v>
      </c>
      <c r="D1098" s="91" t="s">
        <v>3251</v>
      </c>
      <c r="E1098" s="91" t="s">
        <v>5537</v>
      </c>
      <c r="F1098" s="91" t="s">
        <v>5544</v>
      </c>
      <c r="G1098" s="91" t="s">
        <v>776</v>
      </c>
      <c r="H1098" s="91" t="s">
        <v>1801</v>
      </c>
      <c r="I1098" s="92">
        <v>235</v>
      </c>
      <c r="J1098" s="91" t="s">
        <v>5539</v>
      </c>
      <c r="K1098" s="91" t="s">
        <v>3136</v>
      </c>
      <c r="L1098" s="91" t="s">
        <v>3555</v>
      </c>
      <c r="M1098" s="91" t="s">
        <v>5771</v>
      </c>
      <c r="N1098" s="92">
        <v>2500</v>
      </c>
      <c r="O1098" s="93"/>
      <c r="P1098" s="93"/>
      <c r="Q1098" s="93"/>
      <c r="R1098" s="92">
        <v>0</v>
      </c>
      <c r="S1098" s="92">
        <v>2500</v>
      </c>
      <c r="T1098" s="91" t="s">
        <v>5772</v>
      </c>
      <c r="U1098" s="91" t="s">
        <v>5541</v>
      </c>
      <c r="V1098" s="93"/>
      <c r="X1098" s="93"/>
      <c r="Y1098" s="93"/>
      <c r="Z1098" s="93"/>
      <c r="AA1098" s="93"/>
      <c r="AB1098" s="93"/>
      <c r="AD1098" s="93"/>
      <c r="AF1098" s="93"/>
    </row>
    <row r="1099" spans="1:32">
      <c r="A1099" s="91" t="s">
        <v>5535</v>
      </c>
      <c r="B1099" s="91" t="s">
        <v>5536</v>
      </c>
      <c r="C1099" s="91" t="s">
        <v>2506</v>
      </c>
      <c r="D1099" s="91" t="s">
        <v>3251</v>
      </c>
      <c r="E1099" s="91" t="s">
        <v>5537</v>
      </c>
      <c r="F1099" s="91" t="s">
        <v>5545</v>
      </c>
      <c r="G1099" s="91" t="s">
        <v>167</v>
      </c>
      <c r="H1099" s="91" t="s">
        <v>2124</v>
      </c>
      <c r="I1099" s="92">
        <v>235</v>
      </c>
      <c r="J1099" s="91" t="s">
        <v>5539</v>
      </c>
      <c r="K1099" s="91" t="s">
        <v>5546</v>
      </c>
      <c r="L1099" s="91" t="s">
        <v>4525</v>
      </c>
      <c r="M1099" s="91" t="s">
        <v>5771</v>
      </c>
      <c r="N1099" s="92">
        <v>2500</v>
      </c>
      <c r="O1099" s="93"/>
      <c r="P1099" s="93"/>
      <c r="Q1099" s="93"/>
      <c r="R1099" s="92">
        <v>0</v>
      </c>
      <c r="S1099" s="92">
        <v>2500</v>
      </c>
      <c r="T1099" s="91" t="s">
        <v>5772</v>
      </c>
      <c r="U1099" s="91" t="s">
        <v>5541</v>
      </c>
      <c r="V1099" s="93"/>
      <c r="X1099" s="93"/>
      <c r="Y1099" s="93"/>
      <c r="Z1099" s="93"/>
      <c r="AA1099" s="93"/>
      <c r="AB1099" s="93"/>
      <c r="AD1099" s="93"/>
      <c r="AF1099" s="93"/>
    </row>
    <row r="1100" spans="1:32">
      <c r="A1100" s="91" t="s">
        <v>5535</v>
      </c>
      <c r="B1100" s="91" t="s">
        <v>5536</v>
      </c>
      <c r="C1100" s="91" t="s">
        <v>2506</v>
      </c>
      <c r="D1100" s="91" t="s">
        <v>3251</v>
      </c>
      <c r="E1100" s="91" t="s">
        <v>5537</v>
      </c>
      <c r="F1100" s="91" t="s">
        <v>5547</v>
      </c>
      <c r="G1100" s="91" t="s">
        <v>217</v>
      </c>
      <c r="H1100" s="91" t="s">
        <v>1823</v>
      </c>
      <c r="I1100" s="92">
        <v>235</v>
      </c>
      <c r="J1100" s="91" t="s">
        <v>5539</v>
      </c>
      <c r="K1100" s="91" t="s">
        <v>5540</v>
      </c>
      <c r="L1100" s="91" t="s">
        <v>3616</v>
      </c>
      <c r="M1100" s="91" t="s">
        <v>5771</v>
      </c>
      <c r="N1100" s="92">
        <v>2500</v>
      </c>
      <c r="O1100" s="93"/>
      <c r="P1100" s="93"/>
      <c r="Q1100" s="93"/>
      <c r="R1100" s="92">
        <v>0</v>
      </c>
      <c r="S1100" s="92">
        <v>2500</v>
      </c>
      <c r="T1100" s="91" t="s">
        <v>5772</v>
      </c>
      <c r="U1100" s="91" t="s">
        <v>5541</v>
      </c>
      <c r="V1100" s="93"/>
      <c r="X1100" s="93"/>
      <c r="Y1100" s="93"/>
      <c r="Z1100" s="93"/>
      <c r="AA1100" s="93"/>
      <c r="AB1100" s="93"/>
      <c r="AD1100" s="93"/>
      <c r="AF1100" s="93"/>
    </row>
    <row r="1101" spans="1:32">
      <c r="A1101" s="91" t="s">
        <v>5535</v>
      </c>
      <c r="B1101" s="91" t="s">
        <v>5536</v>
      </c>
      <c r="C1101" s="91" t="s">
        <v>2506</v>
      </c>
      <c r="D1101" s="91" t="s">
        <v>3251</v>
      </c>
      <c r="E1101" s="91" t="s">
        <v>5537</v>
      </c>
      <c r="F1101" s="91" t="s">
        <v>5548</v>
      </c>
      <c r="G1101" s="91" t="s">
        <v>136</v>
      </c>
      <c r="H1101" s="91" t="s">
        <v>2173</v>
      </c>
      <c r="I1101" s="92">
        <v>235</v>
      </c>
      <c r="J1101" s="91" t="s">
        <v>5539</v>
      </c>
      <c r="K1101" s="91" t="s">
        <v>5549</v>
      </c>
      <c r="L1101" s="91" t="s">
        <v>4693</v>
      </c>
      <c r="M1101" s="91" t="s">
        <v>5771</v>
      </c>
      <c r="N1101" s="92">
        <v>2500</v>
      </c>
      <c r="O1101" s="93"/>
      <c r="P1101" s="93"/>
      <c r="Q1101" s="93"/>
      <c r="R1101" s="92">
        <v>0</v>
      </c>
      <c r="S1101" s="92">
        <v>2500</v>
      </c>
      <c r="T1101" s="91" t="s">
        <v>5772</v>
      </c>
      <c r="U1101" s="91" t="s">
        <v>5541</v>
      </c>
      <c r="V1101" s="93"/>
      <c r="X1101" s="93"/>
      <c r="Y1101" s="93"/>
      <c r="Z1101" s="93"/>
      <c r="AA1101" s="93"/>
      <c r="AB1101" s="93"/>
      <c r="AD1101" s="93"/>
      <c r="AF1101" s="93"/>
    </row>
    <row r="1102" spans="1:32">
      <c r="A1102" s="91" t="s">
        <v>5535</v>
      </c>
      <c r="B1102" s="91" t="s">
        <v>5536</v>
      </c>
      <c r="C1102" s="91" t="s">
        <v>2506</v>
      </c>
      <c r="D1102" s="91" t="s">
        <v>3251</v>
      </c>
      <c r="E1102" s="91" t="s">
        <v>5537</v>
      </c>
      <c r="F1102" s="91" t="s">
        <v>5550</v>
      </c>
      <c r="G1102" s="91" t="s">
        <v>218</v>
      </c>
      <c r="H1102" s="91" t="s">
        <v>1151</v>
      </c>
      <c r="I1102" s="92">
        <v>59</v>
      </c>
      <c r="J1102" s="91" t="s">
        <v>42</v>
      </c>
      <c r="K1102" s="91" t="s">
        <v>5540</v>
      </c>
      <c r="L1102" s="91" t="s">
        <v>3956</v>
      </c>
      <c r="M1102" s="91" t="s">
        <v>5771</v>
      </c>
      <c r="N1102" s="92">
        <v>2500</v>
      </c>
      <c r="O1102" s="93"/>
      <c r="P1102" s="93"/>
      <c r="Q1102" s="93"/>
      <c r="R1102" s="92">
        <v>0</v>
      </c>
      <c r="S1102" s="92">
        <v>2500</v>
      </c>
      <c r="T1102" s="91" t="s">
        <v>5772</v>
      </c>
      <c r="U1102" s="91" t="s">
        <v>5541</v>
      </c>
      <c r="V1102" s="93"/>
      <c r="X1102" s="93"/>
      <c r="Y1102" s="93"/>
      <c r="Z1102" s="93"/>
      <c r="AA1102" s="93"/>
      <c r="AB1102" s="93"/>
      <c r="AD1102" s="93"/>
      <c r="AF1102" s="93"/>
    </row>
    <row r="1103" spans="1:32">
      <c r="A1103" s="91" t="s">
        <v>5535</v>
      </c>
      <c r="B1103" s="91" t="s">
        <v>5536</v>
      </c>
      <c r="C1103" s="91" t="s">
        <v>2506</v>
      </c>
      <c r="D1103" s="91" t="s">
        <v>3251</v>
      </c>
      <c r="E1103" s="91" t="s">
        <v>5537</v>
      </c>
      <c r="F1103" s="91" t="s">
        <v>5551</v>
      </c>
      <c r="G1103" s="91" t="s">
        <v>319</v>
      </c>
      <c r="H1103" s="91" t="s">
        <v>1939</v>
      </c>
      <c r="I1103" s="92">
        <v>235</v>
      </c>
      <c r="J1103" s="91" t="s">
        <v>5539</v>
      </c>
      <c r="K1103" s="91" t="s">
        <v>4844</v>
      </c>
      <c r="L1103" s="91" t="s">
        <v>3990</v>
      </c>
      <c r="M1103" s="91" t="s">
        <v>5771</v>
      </c>
      <c r="N1103" s="92">
        <v>2500</v>
      </c>
      <c r="O1103" s="93"/>
      <c r="P1103" s="93"/>
      <c r="Q1103" s="93"/>
      <c r="R1103" s="92">
        <v>0</v>
      </c>
      <c r="S1103" s="92">
        <v>2500</v>
      </c>
      <c r="T1103" s="91" t="s">
        <v>5772</v>
      </c>
      <c r="U1103" s="91" t="s">
        <v>5541</v>
      </c>
      <c r="V1103" s="93"/>
      <c r="X1103" s="93"/>
      <c r="Y1103" s="93"/>
      <c r="Z1103" s="93"/>
      <c r="AA1103" s="93"/>
      <c r="AB1103" s="93"/>
      <c r="AD1103" s="93"/>
      <c r="AF1103" s="93"/>
    </row>
    <row r="1104" spans="1:32">
      <c r="A1104" s="91" t="s">
        <v>5535</v>
      </c>
      <c r="B1104" s="91" t="s">
        <v>5536</v>
      </c>
      <c r="C1104" s="91" t="s">
        <v>2506</v>
      </c>
      <c r="D1104" s="91" t="s">
        <v>3251</v>
      </c>
      <c r="E1104" s="91" t="s">
        <v>5537</v>
      </c>
      <c r="F1104" s="91" t="s">
        <v>5552</v>
      </c>
      <c r="G1104" s="91" t="s">
        <v>219</v>
      </c>
      <c r="H1104" s="91" t="s">
        <v>1950</v>
      </c>
      <c r="I1104" s="92">
        <v>59</v>
      </c>
      <c r="J1104" s="91" t="s">
        <v>42</v>
      </c>
      <c r="K1104" s="91" t="s">
        <v>5540</v>
      </c>
      <c r="L1104" s="91" t="s">
        <v>4025</v>
      </c>
      <c r="M1104" s="91" t="s">
        <v>5771</v>
      </c>
      <c r="N1104" s="92">
        <v>2500</v>
      </c>
      <c r="O1104" s="93"/>
      <c r="P1104" s="93"/>
      <c r="Q1104" s="93"/>
      <c r="R1104" s="92">
        <v>0</v>
      </c>
      <c r="S1104" s="92">
        <v>2500</v>
      </c>
      <c r="T1104" s="91" t="s">
        <v>5772</v>
      </c>
      <c r="U1104" s="91" t="s">
        <v>5541</v>
      </c>
      <c r="V1104" s="93"/>
      <c r="X1104" s="93"/>
      <c r="Y1104" s="93"/>
      <c r="Z1104" s="93"/>
      <c r="AA1104" s="93"/>
      <c r="AB1104" s="93"/>
      <c r="AD1104" s="93"/>
      <c r="AF1104" s="93"/>
    </row>
    <row r="1105" spans="1:32">
      <c r="A1105" s="91" t="s">
        <v>2477</v>
      </c>
      <c r="B1105" s="91" t="s">
        <v>244</v>
      </c>
      <c r="C1105" s="91" t="s">
        <v>2506</v>
      </c>
      <c r="D1105" s="91" t="s">
        <v>3251</v>
      </c>
      <c r="E1105" s="91" t="s">
        <v>3252</v>
      </c>
      <c r="F1105" s="91" t="s">
        <v>3266</v>
      </c>
      <c r="G1105" s="91" t="s">
        <v>1648</v>
      </c>
      <c r="H1105" s="91" t="s">
        <v>2355</v>
      </c>
      <c r="I1105" s="92">
        <v>137</v>
      </c>
      <c r="J1105" s="91" t="s">
        <v>882</v>
      </c>
      <c r="K1105" s="91" t="s">
        <v>930</v>
      </c>
      <c r="L1105" s="91" t="s">
        <v>5553</v>
      </c>
      <c r="M1105" s="91" t="s">
        <v>5771</v>
      </c>
      <c r="N1105" s="92">
        <v>5000</v>
      </c>
      <c r="O1105" s="93"/>
      <c r="P1105" s="93"/>
      <c r="Q1105" s="93"/>
      <c r="R1105" s="92">
        <v>0</v>
      </c>
      <c r="S1105" s="92">
        <v>5000</v>
      </c>
      <c r="T1105" s="91" t="s">
        <v>5772</v>
      </c>
      <c r="U1105" s="91" t="s">
        <v>5541</v>
      </c>
      <c r="V1105" s="93"/>
      <c r="X1105" s="93"/>
      <c r="Y1105" s="93"/>
      <c r="Z1105" s="93"/>
      <c r="AA1105" s="93"/>
      <c r="AB1105" s="93"/>
      <c r="AD1105" s="93"/>
      <c r="AF1105" s="93"/>
    </row>
    <row r="1106" spans="1:32">
      <c r="A1106" s="91" t="s">
        <v>2477</v>
      </c>
      <c r="B1106" s="91" t="s">
        <v>244</v>
      </c>
      <c r="C1106" s="91" t="s">
        <v>2506</v>
      </c>
      <c r="D1106" s="91" t="s">
        <v>3251</v>
      </c>
      <c r="E1106" s="91" t="s">
        <v>3252</v>
      </c>
      <c r="F1106" s="91" t="s">
        <v>3288</v>
      </c>
      <c r="G1106" s="91" t="s">
        <v>922</v>
      </c>
      <c r="H1106" s="91" t="s">
        <v>2356</v>
      </c>
      <c r="I1106" s="92">
        <v>137</v>
      </c>
      <c r="J1106" s="91" t="s">
        <v>882</v>
      </c>
      <c r="K1106" s="91" t="s">
        <v>930</v>
      </c>
      <c r="L1106" s="91" t="s">
        <v>5554</v>
      </c>
      <c r="M1106" s="91" t="s">
        <v>5771</v>
      </c>
      <c r="N1106" s="92">
        <v>36500</v>
      </c>
      <c r="O1106" s="92">
        <v>272.25</v>
      </c>
      <c r="P1106" s="93"/>
      <c r="Q1106" s="93"/>
      <c r="R1106" s="92">
        <v>272.25</v>
      </c>
      <c r="S1106" s="92">
        <v>36227.75</v>
      </c>
      <c r="T1106" s="91" t="s">
        <v>5772</v>
      </c>
      <c r="U1106" s="91" t="s">
        <v>5863</v>
      </c>
      <c r="V1106" s="93"/>
      <c r="X1106" s="93"/>
      <c r="Y1106" s="93"/>
      <c r="Z1106" s="93"/>
      <c r="AA1106" s="93"/>
      <c r="AB1106" s="93"/>
      <c r="AD1106" s="93"/>
      <c r="AF1106" s="93"/>
    </row>
    <row r="1107" spans="1:32">
      <c r="A1107" s="91" t="s">
        <v>2477</v>
      </c>
      <c r="B1107" s="91" t="s">
        <v>244</v>
      </c>
      <c r="C1107" s="91" t="s">
        <v>2506</v>
      </c>
      <c r="D1107" s="91" t="s">
        <v>3251</v>
      </c>
      <c r="E1107" s="91" t="s">
        <v>3252</v>
      </c>
      <c r="F1107" s="91" t="s">
        <v>3266</v>
      </c>
      <c r="G1107" s="91" t="s">
        <v>1650</v>
      </c>
      <c r="H1107" s="91" t="s">
        <v>2357</v>
      </c>
      <c r="I1107" s="92">
        <v>137</v>
      </c>
      <c r="J1107" s="91" t="s">
        <v>882</v>
      </c>
      <c r="K1107" s="91" t="s">
        <v>930</v>
      </c>
      <c r="L1107" s="91" t="s">
        <v>5555</v>
      </c>
      <c r="M1107" s="91" t="s">
        <v>5771</v>
      </c>
      <c r="N1107" s="92">
        <v>10000</v>
      </c>
      <c r="O1107" s="93"/>
      <c r="P1107" s="93"/>
      <c r="Q1107" s="93"/>
      <c r="R1107" s="92">
        <v>0</v>
      </c>
      <c r="S1107" s="92">
        <v>10000</v>
      </c>
      <c r="T1107" s="91" t="s">
        <v>5772</v>
      </c>
      <c r="U1107" s="91" t="s">
        <v>5541</v>
      </c>
      <c r="V1107" s="93"/>
      <c r="X1107" s="93"/>
      <c r="Y1107" s="93"/>
      <c r="Z1107" s="93"/>
      <c r="AA1107" s="93"/>
      <c r="AB1107" s="93"/>
      <c r="AD1107" s="93"/>
      <c r="AF1107" s="93"/>
    </row>
    <row r="1108" spans="1:32">
      <c r="A1108" s="91" t="s">
        <v>2477</v>
      </c>
      <c r="B1108" s="91" t="s">
        <v>244</v>
      </c>
      <c r="C1108" s="91" t="s">
        <v>2506</v>
      </c>
      <c r="D1108" s="91" t="s">
        <v>3251</v>
      </c>
      <c r="E1108" s="91" t="s">
        <v>3252</v>
      </c>
      <c r="F1108" s="91" t="s">
        <v>3276</v>
      </c>
      <c r="G1108" s="91" t="s">
        <v>5556</v>
      </c>
      <c r="H1108" s="91" t="s">
        <v>5557</v>
      </c>
      <c r="I1108" s="92">
        <v>137</v>
      </c>
      <c r="J1108" s="91" t="s">
        <v>882</v>
      </c>
      <c r="K1108" s="91" t="s">
        <v>930</v>
      </c>
      <c r="L1108" s="91" t="s">
        <v>5558</v>
      </c>
      <c r="M1108" s="91" t="s">
        <v>5771</v>
      </c>
      <c r="N1108" s="92">
        <v>15000</v>
      </c>
      <c r="O1108" s="93"/>
      <c r="P1108" s="93"/>
      <c r="Q1108" s="93"/>
      <c r="R1108" s="92">
        <v>0</v>
      </c>
      <c r="S1108" s="92">
        <v>15000</v>
      </c>
      <c r="T1108" s="91" t="s">
        <v>5772</v>
      </c>
      <c r="U1108" s="91" t="s">
        <v>5541</v>
      </c>
      <c r="V1108" s="93"/>
      <c r="X1108" s="93"/>
      <c r="Y1108" s="93"/>
      <c r="Z1108" s="93"/>
      <c r="AA1108" s="93"/>
      <c r="AB1108" s="93"/>
      <c r="AD1108" s="93"/>
      <c r="AF1108" s="93"/>
    </row>
    <row r="1109" spans="1:32">
      <c r="A1109" s="91" t="s">
        <v>2477</v>
      </c>
      <c r="B1109" s="91" t="s">
        <v>244</v>
      </c>
      <c r="C1109" s="91" t="s">
        <v>2506</v>
      </c>
      <c r="D1109" s="91" t="s">
        <v>3251</v>
      </c>
      <c r="E1109" s="91" t="s">
        <v>3252</v>
      </c>
      <c r="F1109" s="91" t="s">
        <v>3253</v>
      </c>
      <c r="G1109" s="91" t="s">
        <v>923</v>
      </c>
      <c r="H1109" s="91" t="s">
        <v>2359</v>
      </c>
      <c r="I1109" s="92">
        <v>137</v>
      </c>
      <c r="J1109" s="91" t="s">
        <v>882</v>
      </c>
      <c r="K1109" s="91" t="s">
        <v>930</v>
      </c>
      <c r="L1109" s="91" t="s">
        <v>5561</v>
      </c>
      <c r="M1109" s="91" t="s">
        <v>5771</v>
      </c>
      <c r="N1109" s="92">
        <v>10000</v>
      </c>
      <c r="O1109" s="93"/>
      <c r="P1109" s="93"/>
      <c r="Q1109" s="93"/>
      <c r="R1109" s="92">
        <v>0</v>
      </c>
      <c r="S1109" s="92">
        <v>10000</v>
      </c>
      <c r="T1109" s="91" t="s">
        <v>5772</v>
      </c>
      <c r="U1109" s="91" t="s">
        <v>5541</v>
      </c>
      <c r="V1109" s="93"/>
      <c r="X1109" s="93"/>
      <c r="Y1109" s="93"/>
      <c r="Z1109" s="93"/>
      <c r="AA1109" s="93"/>
      <c r="AB1109" s="93"/>
      <c r="AD1109" s="93"/>
      <c r="AF1109" s="93"/>
    </row>
    <row r="1110" spans="1:32">
      <c r="A1110" s="91" t="s">
        <v>2477</v>
      </c>
      <c r="B1110" s="91" t="s">
        <v>244</v>
      </c>
      <c r="C1110" s="91" t="s">
        <v>2506</v>
      </c>
      <c r="D1110" s="91" t="s">
        <v>3251</v>
      </c>
      <c r="E1110" s="91" t="s">
        <v>3252</v>
      </c>
      <c r="F1110" s="91" t="s">
        <v>3288</v>
      </c>
      <c r="G1110" s="91" t="s">
        <v>2636</v>
      </c>
      <c r="H1110" s="91" t="s">
        <v>2664</v>
      </c>
      <c r="I1110" s="92">
        <v>137</v>
      </c>
      <c r="J1110" s="91" t="s">
        <v>882</v>
      </c>
      <c r="K1110" s="91" t="s">
        <v>930</v>
      </c>
      <c r="L1110" s="91" t="s">
        <v>5564</v>
      </c>
      <c r="M1110" s="91" t="s">
        <v>5771</v>
      </c>
      <c r="N1110" s="92">
        <v>10000</v>
      </c>
      <c r="O1110" s="93"/>
      <c r="P1110" s="93"/>
      <c r="Q1110" s="93"/>
      <c r="R1110" s="92">
        <v>0</v>
      </c>
      <c r="S1110" s="92">
        <v>10000</v>
      </c>
      <c r="T1110" s="91" t="s">
        <v>5772</v>
      </c>
      <c r="U1110" s="91" t="s">
        <v>5541</v>
      </c>
      <c r="V1110" s="93"/>
      <c r="X1110" s="93"/>
      <c r="Y1110" s="93"/>
      <c r="Z1110" s="93"/>
      <c r="AA1110" s="93"/>
      <c r="AB1110" s="93"/>
      <c r="AD1110" s="93"/>
      <c r="AF1110" s="93"/>
    </row>
    <row r="1111" spans="1:32">
      <c r="A1111" s="91" t="s">
        <v>2477</v>
      </c>
      <c r="B1111" s="91" t="s">
        <v>244</v>
      </c>
      <c r="C1111" s="91" t="s">
        <v>2506</v>
      </c>
      <c r="D1111" s="91" t="s">
        <v>3251</v>
      </c>
      <c r="E1111" s="91" t="s">
        <v>3252</v>
      </c>
      <c r="F1111" s="91" t="s">
        <v>3266</v>
      </c>
      <c r="G1111" s="91" t="s">
        <v>2644</v>
      </c>
      <c r="H1111" s="91" t="s">
        <v>2672</v>
      </c>
      <c r="I1111" s="92">
        <v>137</v>
      </c>
      <c r="J1111" s="91" t="s">
        <v>882</v>
      </c>
      <c r="K1111" s="91" t="s">
        <v>930</v>
      </c>
      <c r="L1111" s="91" t="s">
        <v>5565</v>
      </c>
      <c r="M1111" s="91" t="s">
        <v>5771</v>
      </c>
      <c r="N1111" s="92">
        <v>10000</v>
      </c>
      <c r="O1111" s="93"/>
      <c r="P1111" s="93"/>
      <c r="Q1111" s="93"/>
      <c r="R1111" s="92">
        <v>0</v>
      </c>
      <c r="S1111" s="92">
        <v>10000</v>
      </c>
      <c r="T1111" s="91" t="s">
        <v>5772</v>
      </c>
      <c r="U1111" s="91" t="s">
        <v>5541</v>
      </c>
      <c r="V1111" s="93"/>
      <c r="X1111" s="93"/>
      <c r="Y1111" s="93"/>
      <c r="Z1111" s="93"/>
      <c r="AA1111" s="93"/>
      <c r="AB1111" s="93"/>
      <c r="AD1111" s="93"/>
      <c r="AF1111" s="93"/>
    </row>
    <row r="1112" spans="1:32">
      <c r="A1112" s="91" t="s">
        <v>2477</v>
      </c>
      <c r="B1112" s="91" t="s">
        <v>244</v>
      </c>
      <c r="C1112" s="91" t="s">
        <v>2506</v>
      </c>
      <c r="D1112" s="91" t="s">
        <v>3251</v>
      </c>
      <c r="E1112" s="91" t="s">
        <v>3252</v>
      </c>
      <c r="F1112" s="91" t="s">
        <v>3266</v>
      </c>
      <c r="G1112" s="91" t="s">
        <v>2641</v>
      </c>
      <c r="H1112" s="91" t="s">
        <v>2669</v>
      </c>
      <c r="I1112" s="92">
        <v>137</v>
      </c>
      <c r="J1112" s="91" t="s">
        <v>882</v>
      </c>
      <c r="K1112" s="91" t="s">
        <v>930</v>
      </c>
      <c r="L1112" s="91" t="s">
        <v>5566</v>
      </c>
      <c r="M1112" s="91" t="s">
        <v>5771</v>
      </c>
      <c r="N1112" s="92">
        <v>10000</v>
      </c>
      <c r="O1112" s="93"/>
      <c r="P1112" s="93"/>
      <c r="Q1112" s="93"/>
      <c r="R1112" s="92">
        <v>0</v>
      </c>
      <c r="S1112" s="92">
        <v>10000</v>
      </c>
      <c r="T1112" s="91" t="s">
        <v>5772</v>
      </c>
      <c r="U1112" s="91" t="s">
        <v>5541</v>
      </c>
      <c r="V1112" s="93"/>
      <c r="X1112" s="93"/>
      <c r="Y1112" s="93"/>
      <c r="Z1112" s="93"/>
      <c r="AA1112" s="93"/>
      <c r="AB1112" s="93"/>
      <c r="AD1112" s="93"/>
      <c r="AF1112" s="93"/>
    </row>
    <row r="1113" spans="1:32">
      <c r="A1113" s="91" t="s">
        <v>2477</v>
      </c>
      <c r="B1113" s="91" t="s">
        <v>244</v>
      </c>
      <c r="C1113" s="91" t="s">
        <v>2506</v>
      </c>
      <c r="D1113" s="91" t="s">
        <v>3251</v>
      </c>
      <c r="E1113" s="91" t="s">
        <v>3252</v>
      </c>
      <c r="F1113" s="91" t="s">
        <v>3266</v>
      </c>
      <c r="G1113" s="91" t="s">
        <v>1515</v>
      </c>
      <c r="H1113" s="91" t="s">
        <v>2362</v>
      </c>
      <c r="I1113" s="92">
        <v>137</v>
      </c>
      <c r="J1113" s="91" t="s">
        <v>882</v>
      </c>
      <c r="K1113" s="91" t="s">
        <v>930</v>
      </c>
      <c r="L1113" s="91" t="s">
        <v>5567</v>
      </c>
      <c r="M1113" s="91" t="s">
        <v>5771</v>
      </c>
      <c r="N1113" s="92">
        <v>10000</v>
      </c>
      <c r="O1113" s="93"/>
      <c r="P1113" s="93"/>
      <c r="Q1113" s="93"/>
      <c r="R1113" s="92">
        <v>0</v>
      </c>
      <c r="S1113" s="92">
        <v>10000</v>
      </c>
      <c r="T1113" s="91" t="s">
        <v>5772</v>
      </c>
      <c r="U1113" s="91" t="s">
        <v>5541</v>
      </c>
      <c r="V1113" s="93"/>
      <c r="X1113" s="93"/>
      <c r="Y1113" s="93"/>
      <c r="Z1113" s="93"/>
      <c r="AA1113" s="93"/>
      <c r="AB1113" s="93"/>
      <c r="AD1113" s="93"/>
      <c r="AF1113" s="93"/>
    </row>
    <row r="1114" spans="1:32">
      <c r="A1114" s="91" t="s">
        <v>2477</v>
      </c>
      <c r="B1114" s="91" t="s">
        <v>244</v>
      </c>
      <c r="C1114" s="91" t="s">
        <v>2506</v>
      </c>
      <c r="D1114" s="91" t="s">
        <v>3251</v>
      </c>
      <c r="E1114" s="91" t="s">
        <v>3252</v>
      </c>
      <c r="F1114" s="91" t="s">
        <v>3266</v>
      </c>
      <c r="G1114" s="91" t="s">
        <v>5568</v>
      </c>
      <c r="H1114" s="91" t="s">
        <v>5569</v>
      </c>
      <c r="I1114" s="92">
        <v>137</v>
      </c>
      <c r="J1114" s="91" t="s">
        <v>882</v>
      </c>
      <c r="K1114" s="91" t="s">
        <v>930</v>
      </c>
      <c r="L1114" s="91" t="s">
        <v>5570</v>
      </c>
      <c r="M1114" s="91" t="s">
        <v>5771</v>
      </c>
      <c r="N1114" s="92">
        <v>10000</v>
      </c>
      <c r="O1114" s="93"/>
      <c r="P1114" s="93"/>
      <c r="Q1114" s="93"/>
      <c r="R1114" s="92">
        <v>0</v>
      </c>
      <c r="S1114" s="92">
        <v>10000</v>
      </c>
      <c r="T1114" s="91" t="s">
        <v>5772</v>
      </c>
      <c r="U1114" s="91" t="s">
        <v>5541</v>
      </c>
      <c r="V1114" s="93"/>
      <c r="X1114" s="93"/>
      <c r="Y1114" s="93"/>
      <c r="Z1114" s="93"/>
      <c r="AA1114" s="93"/>
      <c r="AB1114" s="93"/>
      <c r="AD1114" s="93"/>
      <c r="AF1114" s="93"/>
    </row>
    <row r="1115" spans="1:32">
      <c r="A1115" s="91" t="s">
        <v>2477</v>
      </c>
      <c r="B1115" s="91" t="s">
        <v>244</v>
      </c>
      <c r="C1115" s="91" t="s">
        <v>2506</v>
      </c>
      <c r="D1115" s="91" t="s">
        <v>3251</v>
      </c>
      <c r="E1115" s="91" t="s">
        <v>3252</v>
      </c>
      <c r="F1115" s="91" t="s">
        <v>3288</v>
      </c>
      <c r="G1115" s="91" t="s">
        <v>1510</v>
      </c>
      <c r="H1115" s="91" t="s">
        <v>2364</v>
      </c>
      <c r="I1115" s="92">
        <v>137</v>
      </c>
      <c r="J1115" s="91" t="s">
        <v>882</v>
      </c>
      <c r="K1115" s="91" t="s">
        <v>930</v>
      </c>
      <c r="L1115" s="91" t="s">
        <v>5571</v>
      </c>
      <c r="M1115" s="91" t="s">
        <v>5771</v>
      </c>
      <c r="N1115" s="92">
        <v>10000</v>
      </c>
      <c r="O1115" s="93"/>
      <c r="P1115" s="93"/>
      <c r="Q1115" s="93"/>
      <c r="R1115" s="92">
        <v>0</v>
      </c>
      <c r="S1115" s="92">
        <v>10000</v>
      </c>
      <c r="T1115" s="91" t="s">
        <v>5772</v>
      </c>
      <c r="U1115" s="91" t="s">
        <v>5541</v>
      </c>
      <c r="V1115" s="93"/>
      <c r="X1115" s="93"/>
      <c r="Y1115" s="93"/>
      <c r="Z1115" s="93"/>
      <c r="AA1115" s="93"/>
      <c r="AB1115" s="93"/>
      <c r="AD1115" s="93"/>
      <c r="AF1115" s="93"/>
    </row>
    <row r="1116" spans="1:32">
      <c r="A1116" s="91" t="s">
        <v>2477</v>
      </c>
      <c r="B1116" s="91" t="s">
        <v>244</v>
      </c>
      <c r="C1116" s="91" t="s">
        <v>2506</v>
      </c>
      <c r="D1116" s="91" t="s">
        <v>3251</v>
      </c>
      <c r="E1116" s="91" t="s">
        <v>3252</v>
      </c>
      <c r="F1116" s="91" t="s">
        <v>3288</v>
      </c>
      <c r="G1116" s="91" t="s">
        <v>1610</v>
      </c>
      <c r="H1116" s="91" t="s">
        <v>2365</v>
      </c>
      <c r="I1116" s="92">
        <v>137</v>
      </c>
      <c r="J1116" s="91" t="s">
        <v>882</v>
      </c>
      <c r="K1116" s="91" t="s">
        <v>930</v>
      </c>
      <c r="L1116" s="91" t="s">
        <v>5572</v>
      </c>
      <c r="M1116" s="91" t="s">
        <v>5771</v>
      </c>
      <c r="N1116" s="92">
        <v>30000</v>
      </c>
      <c r="O1116" s="93"/>
      <c r="P1116" s="93"/>
      <c r="Q1116" s="93"/>
      <c r="R1116" s="92">
        <v>0</v>
      </c>
      <c r="S1116" s="92">
        <v>30000</v>
      </c>
      <c r="T1116" s="91" t="s">
        <v>5772</v>
      </c>
      <c r="U1116" s="91" t="s">
        <v>5541</v>
      </c>
      <c r="V1116" s="93"/>
      <c r="X1116" s="93"/>
      <c r="Y1116" s="93"/>
      <c r="Z1116" s="93"/>
      <c r="AA1116" s="93"/>
      <c r="AB1116" s="93"/>
      <c r="AD1116" s="93"/>
      <c r="AF1116" s="93"/>
    </row>
    <row r="1117" spans="1:32">
      <c r="A1117" s="91" t="s">
        <v>2477</v>
      </c>
      <c r="B1117" s="91" t="s">
        <v>244</v>
      </c>
      <c r="C1117" s="91" t="s">
        <v>2506</v>
      </c>
      <c r="D1117" s="91" t="s">
        <v>3251</v>
      </c>
      <c r="E1117" s="91" t="s">
        <v>3252</v>
      </c>
      <c r="F1117" s="91" t="s">
        <v>3279</v>
      </c>
      <c r="G1117" s="91" t="s">
        <v>2596</v>
      </c>
      <c r="H1117" s="91" t="s">
        <v>2610</v>
      </c>
      <c r="I1117" s="92">
        <v>137</v>
      </c>
      <c r="J1117" s="91" t="s">
        <v>882</v>
      </c>
      <c r="K1117" s="91" t="s">
        <v>930</v>
      </c>
      <c r="L1117" s="91" t="s">
        <v>5573</v>
      </c>
      <c r="M1117" s="91" t="s">
        <v>5771</v>
      </c>
      <c r="N1117" s="92">
        <v>15000</v>
      </c>
      <c r="O1117" s="93"/>
      <c r="P1117" s="93"/>
      <c r="Q1117" s="93"/>
      <c r="R1117" s="92">
        <v>0</v>
      </c>
      <c r="S1117" s="92">
        <v>15000</v>
      </c>
      <c r="T1117" s="91" t="s">
        <v>5772</v>
      </c>
      <c r="U1117" s="91" t="s">
        <v>5541</v>
      </c>
      <c r="V1117" s="93"/>
      <c r="X1117" s="93"/>
      <c r="Y1117" s="93"/>
      <c r="Z1117" s="93"/>
      <c r="AA1117" s="93"/>
      <c r="AB1117" s="93"/>
      <c r="AD1117" s="93"/>
      <c r="AF1117" s="93"/>
    </row>
    <row r="1118" spans="1:32">
      <c r="A1118" s="91" t="s">
        <v>2477</v>
      </c>
      <c r="B1118" s="91" t="s">
        <v>244</v>
      </c>
      <c r="C1118" s="91" t="s">
        <v>2506</v>
      </c>
      <c r="D1118" s="91" t="s">
        <v>3251</v>
      </c>
      <c r="E1118" s="91" t="s">
        <v>3252</v>
      </c>
      <c r="F1118" s="91" t="s">
        <v>3266</v>
      </c>
      <c r="G1118" s="91" t="s">
        <v>1564</v>
      </c>
      <c r="H1118" s="91" t="s">
        <v>2366</v>
      </c>
      <c r="I1118" s="92">
        <v>137</v>
      </c>
      <c r="J1118" s="91" t="s">
        <v>882</v>
      </c>
      <c r="K1118" s="91" t="s">
        <v>930</v>
      </c>
      <c r="L1118" s="91" t="s">
        <v>5574</v>
      </c>
      <c r="M1118" s="91" t="s">
        <v>5771</v>
      </c>
      <c r="N1118" s="92">
        <v>10000</v>
      </c>
      <c r="O1118" s="93"/>
      <c r="P1118" s="93"/>
      <c r="Q1118" s="93"/>
      <c r="R1118" s="92">
        <v>0</v>
      </c>
      <c r="S1118" s="92">
        <v>10000</v>
      </c>
      <c r="T1118" s="91" t="s">
        <v>5772</v>
      </c>
      <c r="U1118" s="91" t="s">
        <v>5541</v>
      </c>
      <c r="V1118" s="93"/>
      <c r="X1118" s="93"/>
      <c r="Y1118" s="93"/>
      <c r="Z1118" s="93"/>
      <c r="AA1118" s="93"/>
      <c r="AB1118" s="93"/>
      <c r="AD1118" s="93"/>
      <c r="AF1118" s="93"/>
    </row>
    <row r="1119" spans="1:32">
      <c r="A1119" s="91" t="s">
        <v>2477</v>
      </c>
      <c r="B1119" s="91" t="s">
        <v>244</v>
      </c>
      <c r="C1119" s="91" t="s">
        <v>2506</v>
      </c>
      <c r="D1119" s="91" t="s">
        <v>3251</v>
      </c>
      <c r="E1119" s="91" t="s">
        <v>3252</v>
      </c>
      <c r="F1119" s="91" t="s">
        <v>3273</v>
      </c>
      <c r="G1119" s="91" t="s">
        <v>1518</v>
      </c>
      <c r="H1119" s="91" t="s">
        <v>2369</v>
      </c>
      <c r="I1119" s="92">
        <v>137</v>
      </c>
      <c r="J1119" s="91" t="s">
        <v>882</v>
      </c>
      <c r="K1119" s="91" t="s">
        <v>930</v>
      </c>
      <c r="L1119" s="91" t="s">
        <v>5576</v>
      </c>
      <c r="M1119" s="91" t="s">
        <v>5771</v>
      </c>
      <c r="N1119" s="92">
        <v>10000</v>
      </c>
      <c r="O1119" s="93"/>
      <c r="P1119" s="93"/>
      <c r="Q1119" s="93"/>
      <c r="R1119" s="92">
        <v>0</v>
      </c>
      <c r="S1119" s="92">
        <v>10000</v>
      </c>
      <c r="T1119" s="91" t="s">
        <v>5772</v>
      </c>
      <c r="U1119" s="91" t="s">
        <v>5541</v>
      </c>
      <c r="V1119" s="93"/>
      <c r="X1119" s="93"/>
      <c r="Y1119" s="93"/>
      <c r="Z1119" s="93"/>
      <c r="AA1119" s="93"/>
      <c r="AB1119" s="93"/>
      <c r="AD1119" s="93"/>
      <c r="AF1119" s="93"/>
    </row>
    <row r="1120" spans="1:32">
      <c r="A1120" s="91" t="s">
        <v>2477</v>
      </c>
      <c r="B1120" s="91" t="s">
        <v>244</v>
      </c>
      <c r="C1120" s="91" t="s">
        <v>2506</v>
      </c>
      <c r="D1120" s="91" t="s">
        <v>3251</v>
      </c>
      <c r="E1120" s="91" t="s">
        <v>3252</v>
      </c>
      <c r="F1120" s="91" t="s">
        <v>3261</v>
      </c>
      <c r="G1120" s="91" t="s">
        <v>1034</v>
      </c>
      <c r="H1120" s="91" t="s">
        <v>2370</v>
      </c>
      <c r="I1120" s="92">
        <v>137</v>
      </c>
      <c r="J1120" s="91" t="s">
        <v>882</v>
      </c>
      <c r="K1120" s="91" t="s">
        <v>930</v>
      </c>
      <c r="L1120" s="91" t="s">
        <v>5580</v>
      </c>
      <c r="M1120" s="91" t="s">
        <v>5771</v>
      </c>
      <c r="N1120" s="92">
        <v>10000</v>
      </c>
      <c r="O1120" s="93"/>
      <c r="P1120" s="93"/>
      <c r="Q1120" s="93"/>
      <c r="R1120" s="92">
        <v>0</v>
      </c>
      <c r="S1120" s="92">
        <v>10000</v>
      </c>
      <c r="T1120" s="91" t="s">
        <v>5772</v>
      </c>
      <c r="U1120" s="91" t="s">
        <v>5541</v>
      </c>
      <c r="V1120" s="93"/>
      <c r="X1120" s="93"/>
      <c r="Y1120" s="93"/>
      <c r="Z1120" s="93"/>
      <c r="AA1120" s="93"/>
      <c r="AB1120" s="93"/>
      <c r="AD1120" s="93"/>
      <c r="AF1120" s="93"/>
    </row>
    <row r="1121" spans="1:32">
      <c r="A1121" s="91" t="s">
        <v>2477</v>
      </c>
      <c r="B1121" s="91" t="s">
        <v>244</v>
      </c>
      <c r="C1121" s="91" t="s">
        <v>2506</v>
      </c>
      <c r="D1121" s="91" t="s">
        <v>3251</v>
      </c>
      <c r="E1121" s="91" t="s">
        <v>3252</v>
      </c>
      <c r="F1121" s="91" t="s">
        <v>3266</v>
      </c>
      <c r="G1121" s="91" t="s">
        <v>3212</v>
      </c>
      <c r="H1121" s="91" t="s">
        <v>3213</v>
      </c>
      <c r="I1121" s="92">
        <v>137</v>
      </c>
      <c r="J1121" s="91" t="s">
        <v>882</v>
      </c>
      <c r="K1121" s="91" t="s">
        <v>930</v>
      </c>
      <c r="L1121" s="91" t="s">
        <v>5581</v>
      </c>
      <c r="M1121" s="91" t="s">
        <v>5771</v>
      </c>
      <c r="N1121" s="92">
        <v>10000</v>
      </c>
      <c r="O1121" s="93"/>
      <c r="P1121" s="93"/>
      <c r="Q1121" s="93"/>
      <c r="R1121" s="92">
        <v>0</v>
      </c>
      <c r="S1121" s="92">
        <v>10000</v>
      </c>
      <c r="T1121" s="91" t="s">
        <v>5772</v>
      </c>
      <c r="U1121" s="91" t="s">
        <v>5541</v>
      </c>
      <c r="V1121" s="93"/>
      <c r="X1121" s="93"/>
      <c r="Y1121" s="93"/>
      <c r="Z1121" s="93"/>
      <c r="AA1121" s="93"/>
      <c r="AB1121" s="93"/>
      <c r="AD1121" s="93"/>
      <c r="AF1121" s="93"/>
    </row>
    <row r="1122" spans="1:32">
      <c r="A1122" s="91" t="s">
        <v>2477</v>
      </c>
      <c r="B1122" s="91" t="s">
        <v>244</v>
      </c>
      <c r="C1122" s="91" t="s">
        <v>2506</v>
      </c>
      <c r="D1122" s="91" t="s">
        <v>3251</v>
      </c>
      <c r="E1122" s="91" t="s">
        <v>3252</v>
      </c>
      <c r="F1122" s="91" t="s">
        <v>3485</v>
      </c>
      <c r="G1122" s="91" t="s">
        <v>1543</v>
      </c>
      <c r="H1122" s="91" t="s">
        <v>2371</v>
      </c>
      <c r="I1122" s="92">
        <v>137</v>
      </c>
      <c r="J1122" s="91" t="s">
        <v>882</v>
      </c>
      <c r="K1122" s="91" t="s">
        <v>930</v>
      </c>
      <c r="L1122" s="91" t="s">
        <v>5585</v>
      </c>
      <c r="M1122" s="91" t="s">
        <v>5771</v>
      </c>
      <c r="N1122" s="92">
        <v>25000</v>
      </c>
      <c r="O1122" s="93"/>
      <c r="P1122" s="93"/>
      <c r="Q1122" s="93"/>
      <c r="R1122" s="92">
        <v>0</v>
      </c>
      <c r="S1122" s="92">
        <v>25000</v>
      </c>
      <c r="T1122" s="91" t="s">
        <v>5772</v>
      </c>
      <c r="U1122" s="91" t="s">
        <v>5541</v>
      </c>
      <c r="V1122" s="93"/>
      <c r="X1122" s="93"/>
      <c r="Y1122" s="93"/>
      <c r="Z1122" s="93"/>
      <c r="AA1122" s="93"/>
      <c r="AB1122" s="93"/>
      <c r="AD1122" s="93"/>
      <c r="AF1122" s="93"/>
    </row>
    <row r="1123" spans="1:32">
      <c r="A1123" s="91" t="s">
        <v>2477</v>
      </c>
      <c r="B1123" s="91" t="s">
        <v>244</v>
      </c>
      <c r="C1123" s="91" t="s">
        <v>2506</v>
      </c>
      <c r="D1123" s="91" t="s">
        <v>3251</v>
      </c>
      <c r="E1123" s="91" t="s">
        <v>3252</v>
      </c>
      <c r="F1123" s="91" t="s">
        <v>3266</v>
      </c>
      <c r="G1123" s="91" t="s">
        <v>5586</v>
      </c>
      <c r="H1123" s="91" t="s">
        <v>2372</v>
      </c>
      <c r="I1123" s="92">
        <v>137</v>
      </c>
      <c r="J1123" s="91" t="s">
        <v>882</v>
      </c>
      <c r="K1123" s="91" t="s">
        <v>930</v>
      </c>
      <c r="L1123" s="91" t="s">
        <v>5587</v>
      </c>
      <c r="M1123" s="91" t="s">
        <v>5771</v>
      </c>
      <c r="N1123" s="92">
        <v>5000</v>
      </c>
      <c r="O1123" s="93"/>
      <c r="P1123" s="93"/>
      <c r="Q1123" s="93"/>
      <c r="R1123" s="92">
        <v>0</v>
      </c>
      <c r="S1123" s="92">
        <v>5000</v>
      </c>
      <c r="T1123" s="91" t="s">
        <v>5772</v>
      </c>
      <c r="U1123" s="91" t="s">
        <v>5541</v>
      </c>
      <c r="V1123" s="93"/>
      <c r="X1123" s="93"/>
      <c r="Y1123" s="93"/>
      <c r="Z1123" s="93"/>
      <c r="AA1123" s="93"/>
      <c r="AB1123" s="93"/>
      <c r="AD1123" s="93"/>
      <c r="AF1123" s="93"/>
    </row>
    <row r="1124" spans="1:32">
      <c r="A1124" s="91" t="s">
        <v>2477</v>
      </c>
      <c r="B1124" s="91" t="s">
        <v>244</v>
      </c>
      <c r="C1124" s="91" t="s">
        <v>2506</v>
      </c>
      <c r="D1124" s="91" t="s">
        <v>3251</v>
      </c>
      <c r="E1124" s="91" t="s">
        <v>3252</v>
      </c>
      <c r="F1124" s="91" t="s">
        <v>3266</v>
      </c>
      <c r="G1124" s="91" t="s">
        <v>2522</v>
      </c>
      <c r="H1124" s="91" t="s">
        <v>2523</v>
      </c>
      <c r="I1124" s="92">
        <v>137</v>
      </c>
      <c r="J1124" s="91" t="s">
        <v>882</v>
      </c>
      <c r="K1124" s="91" t="s">
        <v>930</v>
      </c>
      <c r="L1124" s="91" t="s">
        <v>5588</v>
      </c>
      <c r="M1124" s="91" t="s">
        <v>5771</v>
      </c>
      <c r="N1124" s="92">
        <v>10000</v>
      </c>
      <c r="O1124" s="93"/>
      <c r="P1124" s="93"/>
      <c r="Q1124" s="93"/>
      <c r="R1124" s="92">
        <v>0</v>
      </c>
      <c r="S1124" s="92">
        <v>10000</v>
      </c>
      <c r="T1124" s="91" t="s">
        <v>5772</v>
      </c>
      <c r="U1124" s="91" t="s">
        <v>5541</v>
      </c>
      <c r="V1124" s="93"/>
      <c r="X1124" s="93"/>
      <c r="Y1124" s="93"/>
      <c r="Z1124" s="93"/>
      <c r="AA1124" s="93"/>
      <c r="AB1124" s="93"/>
      <c r="AD1124" s="93"/>
      <c r="AF1124" s="93"/>
    </row>
    <row r="1125" spans="1:32">
      <c r="A1125" s="91" t="s">
        <v>2477</v>
      </c>
      <c r="B1125" s="91" t="s">
        <v>244</v>
      </c>
      <c r="C1125" s="91" t="s">
        <v>2506</v>
      </c>
      <c r="D1125" s="91" t="s">
        <v>3251</v>
      </c>
      <c r="E1125" s="91" t="s">
        <v>3252</v>
      </c>
      <c r="F1125" s="91" t="s">
        <v>3288</v>
      </c>
      <c r="G1125" s="91" t="s">
        <v>5589</v>
      </c>
      <c r="H1125" s="91" t="s">
        <v>5590</v>
      </c>
      <c r="I1125" s="92">
        <v>137</v>
      </c>
      <c r="J1125" s="91" t="s">
        <v>882</v>
      </c>
      <c r="K1125" s="91" t="s">
        <v>930</v>
      </c>
      <c r="L1125" s="91" t="s">
        <v>5591</v>
      </c>
      <c r="M1125" s="91" t="s">
        <v>5771</v>
      </c>
      <c r="N1125" s="92">
        <v>15000</v>
      </c>
      <c r="O1125" s="93"/>
      <c r="P1125" s="93"/>
      <c r="Q1125" s="93"/>
      <c r="R1125" s="92">
        <v>0</v>
      </c>
      <c r="S1125" s="92">
        <v>15000</v>
      </c>
      <c r="T1125" s="91" t="s">
        <v>5772</v>
      </c>
      <c r="U1125" s="91" t="s">
        <v>5541</v>
      </c>
      <c r="V1125" s="93"/>
      <c r="X1125" s="93"/>
      <c r="Y1125" s="93"/>
      <c r="Z1125" s="93"/>
      <c r="AA1125" s="93"/>
      <c r="AB1125" s="93"/>
      <c r="AD1125" s="93"/>
      <c r="AF1125" s="93"/>
    </row>
    <row r="1126" spans="1:32">
      <c r="A1126" s="91" t="s">
        <v>2477</v>
      </c>
      <c r="B1126" s="91" t="s">
        <v>244</v>
      </c>
      <c r="C1126" s="91" t="s">
        <v>2506</v>
      </c>
      <c r="D1126" s="91" t="s">
        <v>3251</v>
      </c>
      <c r="E1126" s="91" t="s">
        <v>3252</v>
      </c>
      <c r="F1126" s="91" t="s">
        <v>3266</v>
      </c>
      <c r="G1126" s="91" t="s">
        <v>5864</v>
      </c>
      <c r="H1126" s="91" t="s">
        <v>5865</v>
      </c>
      <c r="I1126" s="92">
        <v>137</v>
      </c>
      <c r="J1126" s="91" t="s">
        <v>882</v>
      </c>
      <c r="K1126" s="91" t="s">
        <v>930</v>
      </c>
      <c r="L1126" s="91" t="s">
        <v>5866</v>
      </c>
      <c r="M1126" s="91" t="s">
        <v>5771</v>
      </c>
      <c r="N1126" s="92">
        <v>10000</v>
      </c>
      <c r="O1126" s="93"/>
      <c r="P1126" s="93"/>
      <c r="Q1126" s="93"/>
      <c r="R1126" s="92">
        <v>0</v>
      </c>
      <c r="S1126" s="92">
        <v>10000</v>
      </c>
      <c r="T1126" s="91" t="s">
        <v>5772</v>
      </c>
      <c r="U1126" s="91" t="s">
        <v>5541</v>
      </c>
      <c r="V1126" s="93"/>
      <c r="X1126" s="93"/>
      <c r="Y1126" s="93"/>
      <c r="Z1126" s="93"/>
      <c r="AA1126" s="93"/>
      <c r="AB1126" s="93"/>
      <c r="AD1126" s="93"/>
      <c r="AF1126" s="93"/>
    </row>
    <row r="1127" spans="1:32">
      <c r="A1127" s="91" t="s">
        <v>2477</v>
      </c>
      <c r="B1127" s="91" t="s">
        <v>244</v>
      </c>
      <c r="C1127" s="91" t="s">
        <v>2506</v>
      </c>
      <c r="D1127" s="91" t="s">
        <v>3251</v>
      </c>
      <c r="E1127" s="91" t="s">
        <v>3252</v>
      </c>
      <c r="F1127" s="91" t="s">
        <v>3266</v>
      </c>
      <c r="G1127" s="91" t="s">
        <v>1497</v>
      </c>
      <c r="H1127" s="91" t="s">
        <v>2374</v>
      </c>
      <c r="I1127" s="92">
        <v>137</v>
      </c>
      <c r="J1127" s="91" t="s">
        <v>882</v>
      </c>
      <c r="K1127" s="91" t="s">
        <v>930</v>
      </c>
      <c r="L1127" s="91" t="s">
        <v>5593</v>
      </c>
      <c r="M1127" s="91" t="s">
        <v>5771</v>
      </c>
      <c r="N1127" s="92">
        <v>10000</v>
      </c>
      <c r="O1127" s="93"/>
      <c r="P1127" s="93"/>
      <c r="Q1127" s="93"/>
      <c r="R1127" s="92">
        <v>0</v>
      </c>
      <c r="S1127" s="92">
        <v>10000</v>
      </c>
      <c r="T1127" s="91" t="s">
        <v>5772</v>
      </c>
      <c r="U1127" s="91" t="s">
        <v>5541</v>
      </c>
      <c r="V1127" s="93"/>
      <c r="X1127" s="93"/>
      <c r="Y1127" s="93"/>
      <c r="Z1127" s="93"/>
      <c r="AA1127" s="93"/>
      <c r="AB1127" s="93"/>
      <c r="AD1127" s="93"/>
      <c r="AF1127" s="93"/>
    </row>
    <row r="1128" spans="1:32">
      <c r="A1128" s="91" t="s">
        <v>2477</v>
      </c>
      <c r="B1128" s="91" t="s">
        <v>244</v>
      </c>
      <c r="C1128" s="91" t="s">
        <v>2506</v>
      </c>
      <c r="D1128" s="91" t="s">
        <v>3251</v>
      </c>
      <c r="E1128" s="91" t="s">
        <v>3252</v>
      </c>
      <c r="F1128" s="91" t="s">
        <v>3288</v>
      </c>
      <c r="G1128" s="91" t="s">
        <v>5594</v>
      </c>
      <c r="H1128" s="91" t="s">
        <v>5595</v>
      </c>
      <c r="I1128" s="92">
        <v>137</v>
      </c>
      <c r="J1128" s="91" t="s">
        <v>882</v>
      </c>
      <c r="K1128" s="91" t="s">
        <v>930</v>
      </c>
      <c r="L1128" s="91" t="s">
        <v>5596</v>
      </c>
      <c r="M1128" s="91" t="s">
        <v>5771</v>
      </c>
      <c r="N1128" s="92">
        <v>10000</v>
      </c>
      <c r="O1128" s="93"/>
      <c r="P1128" s="93"/>
      <c r="Q1128" s="93"/>
      <c r="R1128" s="92">
        <v>0</v>
      </c>
      <c r="S1128" s="92">
        <v>10000</v>
      </c>
      <c r="T1128" s="91" t="s">
        <v>5772</v>
      </c>
      <c r="U1128" s="91" t="s">
        <v>5541</v>
      </c>
      <c r="V1128" s="93"/>
      <c r="X1128" s="93"/>
      <c r="Y1128" s="93"/>
      <c r="Z1128" s="93"/>
      <c r="AA1128" s="93"/>
      <c r="AB1128" s="93"/>
      <c r="AD1128" s="93"/>
      <c r="AF1128" s="93"/>
    </row>
    <row r="1129" spans="1:32">
      <c r="A1129" s="91" t="s">
        <v>2477</v>
      </c>
      <c r="B1129" s="91" t="s">
        <v>244</v>
      </c>
      <c r="C1129" s="91" t="s">
        <v>2506</v>
      </c>
      <c r="D1129" s="91" t="s">
        <v>3251</v>
      </c>
      <c r="E1129" s="91" t="s">
        <v>3252</v>
      </c>
      <c r="F1129" s="91" t="s">
        <v>3315</v>
      </c>
      <c r="G1129" s="91" t="s">
        <v>884</v>
      </c>
      <c r="H1129" s="91" t="s">
        <v>2377</v>
      </c>
      <c r="I1129" s="92">
        <v>137</v>
      </c>
      <c r="J1129" s="91" t="s">
        <v>882</v>
      </c>
      <c r="K1129" s="91" t="s">
        <v>930</v>
      </c>
      <c r="L1129" s="91" t="s">
        <v>5599</v>
      </c>
      <c r="M1129" s="91" t="s">
        <v>5771</v>
      </c>
      <c r="N1129" s="92">
        <v>10000</v>
      </c>
      <c r="O1129" s="93"/>
      <c r="P1129" s="93"/>
      <c r="Q1129" s="93"/>
      <c r="R1129" s="92">
        <v>0</v>
      </c>
      <c r="S1129" s="92">
        <v>10000</v>
      </c>
      <c r="T1129" s="91" t="s">
        <v>5772</v>
      </c>
      <c r="U1129" s="91" t="s">
        <v>5541</v>
      </c>
      <c r="V1129" s="93"/>
      <c r="X1129" s="93"/>
      <c r="Y1129" s="93"/>
      <c r="Z1129" s="93"/>
      <c r="AA1129" s="93"/>
      <c r="AB1129" s="93"/>
      <c r="AD1129" s="93"/>
      <c r="AF1129" s="93"/>
    </row>
    <row r="1130" spans="1:32">
      <c r="A1130" s="91" t="s">
        <v>2477</v>
      </c>
      <c r="B1130" s="91" t="s">
        <v>244</v>
      </c>
      <c r="C1130" s="91" t="s">
        <v>2506</v>
      </c>
      <c r="D1130" s="91" t="s">
        <v>3251</v>
      </c>
      <c r="E1130" s="91" t="s">
        <v>3252</v>
      </c>
      <c r="F1130" s="91" t="s">
        <v>3266</v>
      </c>
      <c r="G1130" s="91" t="s">
        <v>5867</v>
      </c>
      <c r="H1130" s="91" t="s">
        <v>5868</v>
      </c>
      <c r="I1130" s="92">
        <v>137</v>
      </c>
      <c r="J1130" s="91" t="s">
        <v>882</v>
      </c>
      <c r="K1130" s="91" t="s">
        <v>930</v>
      </c>
      <c r="L1130" s="91" t="s">
        <v>5869</v>
      </c>
      <c r="M1130" s="91" t="s">
        <v>5771</v>
      </c>
      <c r="N1130" s="92">
        <v>10000</v>
      </c>
      <c r="O1130" s="93"/>
      <c r="P1130" s="93"/>
      <c r="Q1130" s="93"/>
      <c r="R1130" s="92">
        <v>0</v>
      </c>
      <c r="S1130" s="92">
        <v>10000</v>
      </c>
      <c r="T1130" s="91" t="s">
        <v>5772</v>
      </c>
      <c r="U1130" s="91" t="s">
        <v>5541</v>
      </c>
      <c r="V1130" s="93"/>
      <c r="X1130" s="93"/>
      <c r="Y1130" s="93"/>
      <c r="Z1130" s="93"/>
      <c r="AA1130" s="93"/>
      <c r="AB1130" s="93"/>
      <c r="AD1130" s="93"/>
      <c r="AF1130" s="93"/>
    </row>
    <row r="1131" spans="1:32">
      <c r="A1131" s="91" t="s">
        <v>2477</v>
      </c>
      <c r="B1131" s="91" t="s">
        <v>244</v>
      </c>
      <c r="C1131" s="91" t="s">
        <v>2506</v>
      </c>
      <c r="D1131" s="91" t="s">
        <v>3251</v>
      </c>
      <c r="E1131" s="91" t="s">
        <v>3252</v>
      </c>
      <c r="F1131" s="91" t="s">
        <v>3258</v>
      </c>
      <c r="G1131" s="91" t="s">
        <v>5600</v>
      </c>
      <c r="H1131" s="91" t="s">
        <v>2378</v>
      </c>
      <c r="I1131" s="92">
        <v>137</v>
      </c>
      <c r="J1131" s="91" t="s">
        <v>882</v>
      </c>
      <c r="K1131" s="91" t="s">
        <v>930</v>
      </c>
      <c r="L1131" s="91" t="s">
        <v>5601</v>
      </c>
      <c r="M1131" s="91" t="s">
        <v>5771</v>
      </c>
      <c r="N1131" s="92">
        <v>45000</v>
      </c>
      <c r="O1131" s="92">
        <v>1547.25</v>
      </c>
      <c r="P1131" s="93"/>
      <c r="Q1131" s="93"/>
      <c r="R1131" s="92">
        <v>1547.25</v>
      </c>
      <c r="S1131" s="92">
        <v>43452.75</v>
      </c>
      <c r="T1131" s="91" t="s">
        <v>5772</v>
      </c>
      <c r="U1131" s="91" t="s">
        <v>5602</v>
      </c>
      <c r="V1131" s="93"/>
      <c r="X1131" s="93"/>
      <c r="Y1131" s="93"/>
      <c r="Z1131" s="93"/>
      <c r="AA1131" s="93"/>
      <c r="AB1131" s="93"/>
      <c r="AD1131" s="93"/>
      <c r="AF1131" s="93"/>
    </row>
    <row r="1132" spans="1:32">
      <c r="A1132" s="91" t="s">
        <v>2477</v>
      </c>
      <c r="B1132" s="91" t="s">
        <v>244</v>
      </c>
      <c r="C1132" s="91" t="s">
        <v>2506</v>
      </c>
      <c r="D1132" s="91" t="s">
        <v>3251</v>
      </c>
      <c r="E1132" s="91" t="s">
        <v>3252</v>
      </c>
      <c r="F1132" s="91" t="s">
        <v>3261</v>
      </c>
      <c r="G1132" s="91" t="s">
        <v>1531</v>
      </c>
      <c r="H1132" s="91" t="s">
        <v>2379</v>
      </c>
      <c r="I1132" s="92">
        <v>137</v>
      </c>
      <c r="J1132" s="91" t="s">
        <v>882</v>
      </c>
      <c r="K1132" s="91" t="s">
        <v>930</v>
      </c>
      <c r="L1132" s="91" t="s">
        <v>5603</v>
      </c>
      <c r="M1132" s="91" t="s">
        <v>5771</v>
      </c>
      <c r="N1132" s="92">
        <v>15000</v>
      </c>
      <c r="O1132" s="93"/>
      <c r="P1132" s="93"/>
      <c r="Q1132" s="93"/>
      <c r="R1132" s="92">
        <v>0</v>
      </c>
      <c r="S1132" s="92">
        <v>15000</v>
      </c>
      <c r="T1132" s="91" t="s">
        <v>5772</v>
      </c>
      <c r="U1132" s="91" t="s">
        <v>5541</v>
      </c>
      <c r="V1132" s="93"/>
      <c r="X1132" s="93"/>
      <c r="Y1132" s="93"/>
      <c r="Z1132" s="93"/>
      <c r="AA1132" s="93"/>
      <c r="AB1132" s="93"/>
      <c r="AD1132" s="93"/>
      <c r="AF1132" s="93"/>
    </row>
    <row r="1133" spans="1:32">
      <c r="A1133" s="91" t="s">
        <v>2477</v>
      </c>
      <c r="B1133" s="91" t="s">
        <v>244</v>
      </c>
      <c r="C1133" s="91" t="s">
        <v>2506</v>
      </c>
      <c r="D1133" s="91" t="s">
        <v>3251</v>
      </c>
      <c r="E1133" s="91" t="s">
        <v>3252</v>
      </c>
      <c r="F1133" s="91" t="s">
        <v>3266</v>
      </c>
      <c r="G1133" s="91" t="s">
        <v>1397</v>
      </c>
      <c r="H1133" s="91" t="s">
        <v>2380</v>
      </c>
      <c r="I1133" s="92">
        <v>137</v>
      </c>
      <c r="J1133" s="91" t="s">
        <v>882</v>
      </c>
      <c r="K1133" s="91" t="s">
        <v>930</v>
      </c>
      <c r="L1133" s="91" t="s">
        <v>5604</v>
      </c>
      <c r="M1133" s="91" t="s">
        <v>5771</v>
      </c>
      <c r="N1133" s="92">
        <v>10000</v>
      </c>
      <c r="O1133" s="93"/>
      <c r="P1133" s="93"/>
      <c r="Q1133" s="93"/>
      <c r="R1133" s="92">
        <v>0</v>
      </c>
      <c r="S1133" s="92">
        <v>10000</v>
      </c>
      <c r="T1133" s="91" t="s">
        <v>5772</v>
      </c>
      <c r="U1133" s="91" t="s">
        <v>5541</v>
      </c>
      <c r="V1133" s="93"/>
      <c r="X1133" s="93"/>
      <c r="Y1133" s="93"/>
      <c r="Z1133" s="93"/>
      <c r="AA1133" s="93"/>
      <c r="AB1133" s="93"/>
      <c r="AD1133" s="93"/>
      <c r="AF1133" s="93"/>
    </row>
    <row r="1134" spans="1:32">
      <c r="A1134" s="91" t="s">
        <v>2477</v>
      </c>
      <c r="B1134" s="91" t="s">
        <v>244</v>
      </c>
      <c r="C1134" s="91" t="s">
        <v>2506</v>
      </c>
      <c r="D1134" s="91" t="s">
        <v>3251</v>
      </c>
      <c r="E1134" s="91" t="s">
        <v>3252</v>
      </c>
      <c r="F1134" s="91" t="s">
        <v>3258</v>
      </c>
      <c r="G1134" s="91" t="s">
        <v>1703</v>
      </c>
      <c r="H1134" s="91" t="s">
        <v>2381</v>
      </c>
      <c r="I1134" s="92">
        <v>137</v>
      </c>
      <c r="J1134" s="91" t="s">
        <v>882</v>
      </c>
      <c r="K1134" s="91" t="s">
        <v>930</v>
      </c>
      <c r="L1134" s="91" t="s">
        <v>5870</v>
      </c>
      <c r="M1134" s="91" t="s">
        <v>5771</v>
      </c>
      <c r="N1134" s="92">
        <v>10000</v>
      </c>
      <c r="O1134" s="93"/>
      <c r="P1134" s="93"/>
      <c r="Q1134" s="93"/>
      <c r="R1134" s="92">
        <v>0</v>
      </c>
      <c r="S1134" s="92">
        <v>10000</v>
      </c>
      <c r="T1134" s="91" t="s">
        <v>5772</v>
      </c>
      <c r="U1134" s="91" t="s">
        <v>5541</v>
      </c>
      <c r="V1134" s="93"/>
      <c r="X1134" s="93"/>
      <c r="Y1134" s="93"/>
      <c r="Z1134" s="93"/>
      <c r="AA1134" s="93"/>
      <c r="AB1134" s="93"/>
      <c r="AD1134" s="93"/>
      <c r="AF1134" s="93"/>
    </row>
    <row r="1135" spans="1:32">
      <c r="A1135" s="91" t="s">
        <v>2477</v>
      </c>
      <c r="B1135" s="91" t="s">
        <v>244</v>
      </c>
      <c r="C1135" s="91" t="s">
        <v>2506</v>
      </c>
      <c r="D1135" s="91" t="s">
        <v>3251</v>
      </c>
      <c r="E1135" s="91" t="s">
        <v>3252</v>
      </c>
      <c r="F1135" s="91" t="s">
        <v>3266</v>
      </c>
      <c r="G1135" s="91" t="s">
        <v>5605</v>
      </c>
      <c r="H1135" s="91" t="s">
        <v>5606</v>
      </c>
      <c r="I1135" s="92">
        <v>137</v>
      </c>
      <c r="J1135" s="91" t="s">
        <v>882</v>
      </c>
      <c r="K1135" s="91" t="s">
        <v>930</v>
      </c>
      <c r="L1135" s="91" t="s">
        <v>5607</v>
      </c>
      <c r="M1135" s="91" t="s">
        <v>5771</v>
      </c>
      <c r="N1135" s="92">
        <v>10000</v>
      </c>
      <c r="O1135" s="93"/>
      <c r="P1135" s="93"/>
      <c r="Q1135" s="93"/>
      <c r="R1135" s="92">
        <v>0</v>
      </c>
      <c r="S1135" s="92">
        <v>10000</v>
      </c>
      <c r="T1135" s="91" t="s">
        <v>5772</v>
      </c>
      <c r="U1135" s="91" t="s">
        <v>5541</v>
      </c>
      <c r="V1135" s="93"/>
      <c r="X1135" s="93"/>
      <c r="Y1135" s="93"/>
      <c r="Z1135" s="93"/>
      <c r="AA1135" s="93"/>
      <c r="AB1135" s="93"/>
      <c r="AD1135" s="93"/>
      <c r="AF1135" s="93"/>
    </row>
    <row r="1136" spans="1:32">
      <c r="A1136" s="91" t="s">
        <v>2477</v>
      </c>
      <c r="B1136" s="91" t="s">
        <v>244</v>
      </c>
      <c r="C1136" s="91" t="s">
        <v>2506</v>
      </c>
      <c r="D1136" s="91" t="s">
        <v>3251</v>
      </c>
      <c r="E1136" s="91" t="s">
        <v>3252</v>
      </c>
      <c r="F1136" s="91" t="s">
        <v>3261</v>
      </c>
      <c r="G1136" s="91" t="s">
        <v>2640</v>
      </c>
      <c r="H1136" s="91" t="s">
        <v>2668</v>
      </c>
      <c r="I1136" s="92">
        <v>137</v>
      </c>
      <c r="J1136" s="91" t="s">
        <v>882</v>
      </c>
      <c r="K1136" s="91" t="s">
        <v>930</v>
      </c>
      <c r="L1136" s="91" t="s">
        <v>5608</v>
      </c>
      <c r="M1136" s="91" t="s">
        <v>5771</v>
      </c>
      <c r="N1136" s="92">
        <v>10000</v>
      </c>
      <c r="O1136" s="93"/>
      <c r="P1136" s="93"/>
      <c r="Q1136" s="93"/>
      <c r="R1136" s="92">
        <v>0</v>
      </c>
      <c r="S1136" s="92">
        <v>10000</v>
      </c>
      <c r="T1136" s="91" t="s">
        <v>5772</v>
      </c>
      <c r="U1136" s="91" t="s">
        <v>5541</v>
      </c>
      <c r="V1136" s="93"/>
      <c r="X1136" s="93"/>
      <c r="Y1136" s="93"/>
      <c r="Z1136" s="93"/>
      <c r="AA1136" s="93"/>
      <c r="AB1136" s="93"/>
      <c r="AD1136" s="93"/>
      <c r="AF1136" s="93"/>
    </row>
    <row r="1137" spans="1:32">
      <c r="A1137" s="91" t="s">
        <v>2477</v>
      </c>
      <c r="B1137" s="91" t="s">
        <v>244</v>
      </c>
      <c r="C1137" s="91" t="s">
        <v>2506</v>
      </c>
      <c r="D1137" s="91" t="s">
        <v>3251</v>
      </c>
      <c r="E1137" s="91" t="s">
        <v>3252</v>
      </c>
      <c r="F1137" s="91" t="s">
        <v>3288</v>
      </c>
      <c r="G1137" s="91" t="s">
        <v>1533</v>
      </c>
      <c r="H1137" s="91" t="s">
        <v>2382</v>
      </c>
      <c r="I1137" s="92">
        <v>137</v>
      </c>
      <c r="J1137" s="91" t="s">
        <v>882</v>
      </c>
      <c r="K1137" s="91" t="s">
        <v>930</v>
      </c>
      <c r="L1137" s="91" t="s">
        <v>5609</v>
      </c>
      <c r="M1137" s="91" t="s">
        <v>5771</v>
      </c>
      <c r="N1137" s="92">
        <v>10000</v>
      </c>
      <c r="O1137" s="93"/>
      <c r="P1137" s="93"/>
      <c r="Q1137" s="93"/>
      <c r="R1137" s="92">
        <v>0</v>
      </c>
      <c r="S1137" s="92">
        <v>10000</v>
      </c>
      <c r="T1137" s="91" t="s">
        <v>5772</v>
      </c>
      <c r="U1137" s="91" t="s">
        <v>5541</v>
      </c>
      <c r="V1137" s="93"/>
      <c r="X1137" s="93"/>
      <c r="Y1137" s="93"/>
      <c r="Z1137" s="93"/>
      <c r="AA1137" s="93"/>
      <c r="AB1137" s="93"/>
      <c r="AD1137" s="93"/>
      <c r="AF1137" s="93"/>
    </row>
    <row r="1138" spans="1:32">
      <c r="A1138" s="91" t="s">
        <v>2477</v>
      </c>
      <c r="B1138" s="91" t="s">
        <v>244</v>
      </c>
      <c r="C1138" s="91" t="s">
        <v>2506</v>
      </c>
      <c r="D1138" s="91" t="s">
        <v>3251</v>
      </c>
      <c r="E1138" s="91" t="s">
        <v>3252</v>
      </c>
      <c r="F1138" s="91" t="s">
        <v>3266</v>
      </c>
      <c r="G1138" s="91" t="s">
        <v>3092</v>
      </c>
      <c r="H1138" s="91" t="s">
        <v>3072</v>
      </c>
      <c r="I1138" s="92">
        <v>137</v>
      </c>
      <c r="J1138" s="91" t="s">
        <v>882</v>
      </c>
      <c r="K1138" s="91" t="s">
        <v>930</v>
      </c>
      <c r="L1138" s="91" t="s">
        <v>5610</v>
      </c>
      <c r="M1138" s="91" t="s">
        <v>5771</v>
      </c>
      <c r="N1138" s="92">
        <v>8000</v>
      </c>
      <c r="O1138" s="93"/>
      <c r="P1138" s="93"/>
      <c r="Q1138" s="93"/>
      <c r="R1138" s="92">
        <v>0</v>
      </c>
      <c r="S1138" s="92">
        <v>8000</v>
      </c>
      <c r="T1138" s="91" t="s">
        <v>5772</v>
      </c>
      <c r="U1138" s="91" t="s">
        <v>5541</v>
      </c>
      <c r="V1138" s="93"/>
      <c r="X1138" s="93"/>
      <c r="Y1138" s="93"/>
      <c r="Z1138" s="93"/>
      <c r="AA1138" s="93"/>
      <c r="AB1138" s="93"/>
      <c r="AD1138" s="93"/>
      <c r="AF1138" s="93"/>
    </row>
    <row r="1139" spans="1:32">
      <c r="A1139" s="91" t="s">
        <v>2477</v>
      </c>
      <c r="B1139" s="91" t="s">
        <v>244</v>
      </c>
      <c r="C1139" s="91" t="s">
        <v>2506</v>
      </c>
      <c r="D1139" s="91" t="s">
        <v>3251</v>
      </c>
      <c r="E1139" s="91" t="s">
        <v>3252</v>
      </c>
      <c r="F1139" s="91" t="s">
        <v>3279</v>
      </c>
      <c r="G1139" s="91" t="s">
        <v>1496</v>
      </c>
      <c r="H1139" s="91" t="s">
        <v>2383</v>
      </c>
      <c r="I1139" s="92">
        <v>137</v>
      </c>
      <c r="J1139" s="91" t="s">
        <v>882</v>
      </c>
      <c r="K1139" s="91" t="s">
        <v>930</v>
      </c>
      <c r="L1139" s="91" t="s">
        <v>5611</v>
      </c>
      <c r="M1139" s="91" t="s">
        <v>5771</v>
      </c>
      <c r="N1139" s="92">
        <v>13000</v>
      </c>
      <c r="O1139" s="93"/>
      <c r="P1139" s="93"/>
      <c r="Q1139" s="93"/>
      <c r="R1139" s="92">
        <v>0</v>
      </c>
      <c r="S1139" s="92">
        <v>13000</v>
      </c>
      <c r="T1139" s="91" t="s">
        <v>5772</v>
      </c>
      <c r="U1139" s="91" t="s">
        <v>5541</v>
      </c>
      <c r="V1139" s="93"/>
      <c r="X1139" s="93"/>
      <c r="Y1139" s="93"/>
      <c r="Z1139" s="93"/>
      <c r="AA1139" s="93"/>
      <c r="AB1139" s="93"/>
      <c r="AD1139" s="93"/>
      <c r="AF1139" s="93"/>
    </row>
    <row r="1140" spans="1:32">
      <c r="A1140" s="91" t="s">
        <v>2477</v>
      </c>
      <c r="B1140" s="91" t="s">
        <v>244</v>
      </c>
      <c r="C1140" s="91" t="s">
        <v>2506</v>
      </c>
      <c r="D1140" s="91" t="s">
        <v>3251</v>
      </c>
      <c r="E1140" s="91" t="s">
        <v>3252</v>
      </c>
      <c r="F1140" s="91" t="s">
        <v>3258</v>
      </c>
      <c r="G1140" s="91" t="s">
        <v>3214</v>
      </c>
      <c r="H1140" s="91" t="s">
        <v>3215</v>
      </c>
      <c r="I1140" s="92">
        <v>137</v>
      </c>
      <c r="J1140" s="91" t="s">
        <v>882</v>
      </c>
      <c r="K1140" s="91" t="s">
        <v>930</v>
      </c>
      <c r="L1140" s="91" t="s">
        <v>5612</v>
      </c>
      <c r="M1140" s="91" t="s">
        <v>5771</v>
      </c>
      <c r="N1140" s="92">
        <v>10000</v>
      </c>
      <c r="O1140" s="93"/>
      <c r="P1140" s="93"/>
      <c r="Q1140" s="93"/>
      <c r="R1140" s="92">
        <v>0</v>
      </c>
      <c r="S1140" s="92">
        <v>10000</v>
      </c>
      <c r="T1140" s="91" t="s">
        <v>5772</v>
      </c>
      <c r="U1140" s="91" t="s">
        <v>5541</v>
      </c>
      <c r="V1140" s="93"/>
      <c r="X1140" s="93"/>
      <c r="Y1140" s="93"/>
      <c r="Z1140" s="93"/>
      <c r="AA1140" s="93"/>
      <c r="AB1140" s="93"/>
      <c r="AD1140" s="93"/>
      <c r="AF1140" s="93"/>
    </row>
    <row r="1141" spans="1:32">
      <c r="A1141" s="91" t="s">
        <v>2477</v>
      </c>
      <c r="B1141" s="91" t="s">
        <v>244</v>
      </c>
      <c r="C1141" s="91" t="s">
        <v>2506</v>
      </c>
      <c r="D1141" s="91" t="s">
        <v>3251</v>
      </c>
      <c r="E1141" s="91" t="s">
        <v>3252</v>
      </c>
      <c r="F1141" s="91" t="s">
        <v>3258</v>
      </c>
      <c r="G1141" s="91" t="s">
        <v>924</v>
      </c>
      <c r="H1141" s="91" t="s">
        <v>2384</v>
      </c>
      <c r="I1141" s="92">
        <v>137</v>
      </c>
      <c r="J1141" s="91" t="s">
        <v>882</v>
      </c>
      <c r="K1141" s="91" t="s">
        <v>930</v>
      </c>
      <c r="L1141" s="91" t="s">
        <v>5613</v>
      </c>
      <c r="M1141" s="91" t="s">
        <v>5771</v>
      </c>
      <c r="N1141" s="92">
        <v>10000</v>
      </c>
      <c r="O1141" s="93"/>
      <c r="P1141" s="93"/>
      <c r="Q1141" s="93"/>
      <c r="R1141" s="92">
        <v>0</v>
      </c>
      <c r="S1141" s="92">
        <v>10000</v>
      </c>
      <c r="T1141" s="91" t="s">
        <v>5772</v>
      </c>
      <c r="U1141" s="91" t="s">
        <v>5541</v>
      </c>
      <c r="V1141" s="93"/>
      <c r="X1141" s="93"/>
      <c r="Y1141" s="93"/>
      <c r="Z1141" s="93"/>
      <c r="AA1141" s="93"/>
      <c r="AB1141" s="93"/>
      <c r="AD1141" s="93"/>
      <c r="AF1141" s="93"/>
    </row>
    <row r="1142" spans="1:32">
      <c r="A1142" s="91" t="s">
        <v>2477</v>
      </c>
      <c r="B1142" s="91" t="s">
        <v>244</v>
      </c>
      <c r="C1142" s="91" t="s">
        <v>2506</v>
      </c>
      <c r="D1142" s="91" t="s">
        <v>3251</v>
      </c>
      <c r="E1142" s="91" t="s">
        <v>3252</v>
      </c>
      <c r="F1142" s="91" t="s">
        <v>3266</v>
      </c>
      <c r="G1142" s="91" t="s">
        <v>1560</v>
      </c>
      <c r="H1142" s="91" t="s">
        <v>2385</v>
      </c>
      <c r="I1142" s="92">
        <v>137</v>
      </c>
      <c r="J1142" s="91" t="s">
        <v>882</v>
      </c>
      <c r="K1142" s="91" t="s">
        <v>930</v>
      </c>
      <c r="L1142" s="91" t="s">
        <v>5614</v>
      </c>
      <c r="M1142" s="91" t="s">
        <v>5771</v>
      </c>
      <c r="N1142" s="92">
        <v>10000</v>
      </c>
      <c r="O1142" s="93"/>
      <c r="P1142" s="93"/>
      <c r="Q1142" s="93"/>
      <c r="R1142" s="92">
        <v>0</v>
      </c>
      <c r="S1142" s="92">
        <v>10000</v>
      </c>
      <c r="T1142" s="91" t="s">
        <v>5772</v>
      </c>
      <c r="U1142" s="91" t="s">
        <v>5541</v>
      </c>
      <c r="V1142" s="93"/>
      <c r="X1142" s="93"/>
      <c r="Y1142" s="93"/>
      <c r="Z1142" s="93"/>
      <c r="AA1142" s="93"/>
      <c r="AB1142" s="93"/>
      <c r="AD1142" s="93"/>
      <c r="AF1142" s="93"/>
    </row>
    <row r="1143" spans="1:32">
      <c r="A1143" s="91" t="s">
        <v>2477</v>
      </c>
      <c r="B1143" s="91" t="s">
        <v>244</v>
      </c>
      <c r="C1143" s="91" t="s">
        <v>2506</v>
      </c>
      <c r="D1143" s="91" t="s">
        <v>3251</v>
      </c>
      <c r="E1143" s="91" t="s">
        <v>3252</v>
      </c>
      <c r="F1143" s="91" t="s">
        <v>3261</v>
      </c>
      <c r="G1143" s="91" t="s">
        <v>5615</v>
      </c>
      <c r="H1143" s="91" t="s">
        <v>2486</v>
      </c>
      <c r="I1143" s="92">
        <v>137</v>
      </c>
      <c r="J1143" s="91" t="s">
        <v>882</v>
      </c>
      <c r="K1143" s="91" t="s">
        <v>930</v>
      </c>
      <c r="L1143" s="91" t="s">
        <v>5616</v>
      </c>
      <c r="M1143" s="91" t="s">
        <v>5771</v>
      </c>
      <c r="N1143" s="92">
        <v>30000</v>
      </c>
      <c r="O1143" s="93"/>
      <c r="P1143" s="93"/>
      <c r="Q1143" s="93"/>
      <c r="R1143" s="92">
        <v>0</v>
      </c>
      <c r="S1143" s="92">
        <v>30000</v>
      </c>
      <c r="T1143" s="91" t="s">
        <v>5772</v>
      </c>
      <c r="U1143" s="91" t="s">
        <v>5541</v>
      </c>
      <c r="V1143" s="93"/>
      <c r="X1143" s="93"/>
      <c r="Y1143" s="93"/>
      <c r="Z1143" s="93"/>
      <c r="AA1143" s="93"/>
      <c r="AB1143" s="93"/>
      <c r="AD1143" s="93"/>
      <c r="AF1143" s="93"/>
    </row>
    <row r="1144" spans="1:32">
      <c r="A1144" s="91" t="s">
        <v>2477</v>
      </c>
      <c r="B1144" s="91" t="s">
        <v>244</v>
      </c>
      <c r="C1144" s="91" t="s">
        <v>2506</v>
      </c>
      <c r="D1144" s="91" t="s">
        <v>3251</v>
      </c>
      <c r="E1144" s="91" t="s">
        <v>3252</v>
      </c>
      <c r="F1144" s="91" t="s">
        <v>3266</v>
      </c>
      <c r="G1144" s="91" t="s">
        <v>1495</v>
      </c>
      <c r="H1144" s="91" t="s">
        <v>2386</v>
      </c>
      <c r="I1144" s="92">
        <v>137</v>
      </c>
      <c r="J1144" s="91" t="s">
        <v>882</v>
      </c>
      <c r="K1144" s="91" t="s">
        <v>930</v>
      </c>
      <c r="L1144" s="91" t="s">
        <v>5617</v>
      </c>
      <c r="M1144" s="91" t="s">
        <v>5771</v>
      </c>
      <c r="N1144" s="92">
        <v>20000</v>
      </c>
      <c r="O1144" s="93"/>
      <c r="P1144" s="93"/>
      <c r="Q1144" s="93"/>
      <c r="R1144" s="92">
        <v>0</v>
      </c>
      <c r="S1144" s="92">
        <v>20000</v>
      </c>
      <c r="T1144" s="91" t="s">
        <v>5772</v>
      </c>
      <c r="U1144" s="91" t="s">
        <v>5541</v>
      </c>
      <c r="V1144" s="93"/>
      <c r="X1144" s="93"/>
      <c r="Y1144" s="93"/>
      <c r="Z1144" s="93"/>
      <c r="AA1144" s="93"/>
      <c r="AB1144" s="93"/>
      <c r="AD1144" s="93"/>
      <c r="AF1144" s="93"/>
    </row>
    <row r="1145" spans="1:32">
      <c r="A1145" s="91" t="s">
        <v>2477</v>
      </c>
      <c r="B1145" s="91" t="s">
        <v>244</v>
      </c>
      <c r="C1145" s="91" t="s">
        <v>2506</v>
      </c>
      <c r="D1145" s="91" t="s">
        <v>3251</v>
      </c>
      <c r="E1145" s="91" t="s">
        <v>3252</v>
      </c>
      <c r="F1145" s="91" t="s">
        <v>3266</v>
      </c>
      <c r="G1145" s="91" t="s">
        <v>1611</v>
      </c>
      <c r="H1145" s="91" t="s">
        <v>2387</v>
      </c>
      <c r="I1145" s="92">
        <v>137</v>
      </c>
      <c r="J1145" s="91" t="s">
        <v>882</v>
      </c>
      <c r="K1145" s="91" t="s">
        <v>930</v>
      </c>
      <c r="L1145" s="91" t="s">
        <v>5618</v>
      </c>
      <c r="M1145" s="91" t="s">
        <v>5771</v>
      </c>
      <c r="N1145" s="92">
        <v>10000</v>
      </c>
      <c r="O1145" s="93"/>
      <c r="P1145" s="93"/>
      <c r="Q1145" s="93"/>
      <c r="R1145" s="92">
        <v>0</v>
      </c>
      <c r="S1145" s="92">
        <v>10000</v>
      </c>
      <c r="T1145" s="91" t="s">
        <v>5772</v>
      </c>
      <c r="U1145" s="91" t="s">
        <v>5541</v>
      </c>
      <c r="V1145" s="93"/>
      <c r="X1145" s="93"/>
      <c r="Y1145" s="93"/>
      <c r="Z1145" s="93"/>
      <c r="AA1145" s="93"/>
      <c r="AB1145" s="93"/>
      <c r="AD1145" s="93"/>
      <c r="AF1145" s="93"/>
    </row>
    <row r="1146" spans="1:32">
      <c r="A1146" s="91" t="s">
        <v>2477</v>
      </c>
      <c r="B1146" s="91" t="s">
        <v>244</v>
      </c>
      <c r="C1146" s="91" t="s">
        <v>2506</v>
      </c>
      <c r="D1146" s="91" t="s">
        <v>3251</v>
      </c>
      <c r="E1146" s="91" t="s">
        <v>3252</v>
      </c>
      <c r="F1146" s="91" t="s">
        <v>3258</v>
      </c>
      <c r="G1146" s="91" t="s">
        <v>2500</v>
      </c>
      <c r="H1146" s="91" t="s">
        <v>2489</v>
      </c>
      <c r="I1146" s="92">
        <v>137</v>
      </c>
      <c r="J1146" s="91" t="s">
        <v>882</v>
      </c>
      <c r="K1146" s="91" t="s">
        <v>930</v>
      </c>
      <c r="L1146" s="91" t="s">
        <v>5619</v>
      </c>
      <c r="M1146" s="91" t="s">
        <v>5771</v>
      </c>
      <c r="N1146" s="92">
        <v>30000</v>
      </c>
      <c r="O1146" s="93"/>
      <c r="P1146" s="93"/>
      <c r="Q1146" s="93"/>
      <c r="R1146" s="92">
        <v>0</v>
      </c>
      <c r="S1146" s="92">
        <v>30000</v>
      </c>
      <c r="T1146" s="91" t="s">
        <v>5772</v>
      </c>
      <c r="U1146" s="91" t="s">
        <v>5541</v>
      </c>
      <c r="V1146" s="93"/>
      <c r="X1146" s="93"/>
      <c r="Y1146" s="93"/>
      <c r="Z1146" s="93"/>
      <c r="AA1146" s="93"/>
      <c r="AB1146" s="93"/>
      <c r="AD1146" s="93"/>
      <c r="AF1146" s="93"/>
    </row>
    <row r="1147" spans="1:32">
      <c r="A1147" s="91" t="s">
        <v>2477</v>
      </c>
      <c r="B1147" s="91" t="s">
        <v>244</v>
      </c>
      <c r="C1147" s="91" t="s">
        <v>2506</v>
      </c>
      <c r="D1147" s="91" t="s">
        <v>3251</v>
      </c>
      <c r="E1147" s="91" t="s">
        <v>3252</v>
      </c>
      <c r="F1147" s="91" t="s">
        <v>3266</v>
      </c>
      <c r="G1147" s="91" t="s">
        <v>5871</v>
      </c>
      <c r="H1147" s="91" t="s">
        <v>5872</v>
      </c>
      <c r="I1147" s="92">
        <v>137</v>
      </c>
      <c r="J1147" s="91" t="s">
        <v>882</v>
      </c>
      <c r="K1147" s="91" t="s">
        <v>930</v>
      </c>
      <c r="L1147" s="91" t="s">
        <v>5873</v>
      </c>
      <c r="M1147" s="91" t="s">
        <v>5771</v>
      </c>
      <c r="N1147" s="92">
        <v>10000</v>
      </c>
      <c r="O1147" s="93"/>
      <c r="P1147" s="93"/>
      <c r="Q1147" s="93"/>
      <c r="R1147" s="92">
        <v>0</v>
      </c>
      <c r="S1147" s="92">
        <v>10000</v>
      </c>
      <c r="T1147" s="91" t="s">
        <v>5772</v>
      </c>
      <c r="U1147" s="91" t="s">
        <v>5541</v>
      </c>
      <c r="V1147" s="93"/>
      <c r="X1147" s="93"/>
      <c r="Y1147" s="93"/>
      <c r="Z1147" s="93"/>
      <c r="AA1147" s="93"/>
      <c r="AB1147" s="93"/>
      <c r="AD1147" s="93"/>
      <c r="AF1147" s="93"/>
    </row>
    <row r="1148" spans="1:32">
      <c r="A1148" s="91" t="s">
        <v>2477</v>
      </c>
      <c r="B1148" s="91" t="s">
        <v>244</v>
      </c>
      <c r="C1148" s="91" t="s">
        <v>2506</v>
      </c>
      <c r="D1148" s="91" t="s">
        <v>3251</v>
      </c>
      <c r="E1148" s="91" t="s">
        <v>3252</v>
      </c>
      <c r="F1148" s="91" t="s">
        <v>3266</v>
      </c>
      <c r="G1148" s="91" t="s">
        <v>1528</v>
      </c>
      <c r="H1148" s="91" t="s">
        <v>2388</v>
      </c>
      <c r="I1148" s="92">
        <v>137</v>
      </c>
      <c r="J1148" s="91" t="s">
        <v>882</v>
      </c>
      <c r="K1148" s="91" t="s">
        <v>930</v>
      </c>
      <c r="L1148" s="91" t="s">
        <v>5620</v>
      </c>
      <c r="M1148" s="91" t="s">
        <v>5771</v>
      </c>
      <c r="N1148" s="92">
        <v>8000</v>
      </c>
      <c r="O1148" s="93"/>
      <c r="P1148" s="93"/>
      <c r="Q1148" s="93"/>
      <c r="R1148" s="92">
        <v>0</v>
      </c>
      <c r="S1148" s="92">
        <v>8000</v>
      </c>
      <c r="T1148" s="91" t="s">
        <v>5772</v>
      </c>
      <c r="U1148" s="91" t="s">
        <v>5541</v>
      </c>
      <c r="V1148" s="93"/>
      <c r="X1148" s="93"/>
      <c r="Y1148" s="93"/>
      <c r="Z1148" s="93"/>
      <c r="AA1148" s="93"/>
      <c r="AB1148" s="93"/>
      <c r="AD1148" s="93"/>
      <c r="AF1148" s="93"/>
    </row>
    <row r="1149" spans="1:32">
      <c r="A1149" s="91" t="s">
        <v>2477</v>
      </c>
      <c r="B1149" s="91" t="s">
        <v>244</v>
      </c>
      <c r="C1149" s="91" t="s">
        <v>2506</v>
      </c>
      <c r="D1149" s="91" t="s">
        <v>3251</v>
      </c>
      <c r="E1149" s="91" t="s">
        <v>3252</v>
      </c>
      <c r="F1149" s="91" t="s">
        <v>3261</v>
      </c>
      <c r="G1149" s="91" t="s">
        <v>5874</v>
      </c>
      <c r="H1149" s="91" t="s">
        <v>5875</v>
      </c>
      <c r="I1149" s="92">
        <v>137</v>
      </c>
      <c r="J1149" s="91" t="s">
        <v>882</v>
      </c>
      <c r="K1149" s="91" t="s">
        <v>930</v>
      </c>
      <c r="L1149" s="91" t="s">
        <v>5876</v>
      </c>
      <c r="M1149" s="91" t="s">
        <v>5771</v>
      </c>
      <c r="N1149" s="92">
        <v>10000</v>
      </c>
      <c r="O1149" s="93"/>
      <c r="P1149" s="93"/>
      <c r="Q1149" s="93"/>
      <c r="R1149" s="92">
        <v>0</v>
      </c>
      <c r="S1149" s="92">
        <v>10000</v>
      </c>
      <c r="T1149" s="91" t="s">
        <v>5772</v>
      </c>
      <c r="U1149" s="91" t="s">
        <v>5541</v>
      </c>
      <c r="V1149" s="93"/>
      <c r="X1149" s="93"/>
      <c r="Y1149" s="93"/>
      <c r="Z1149" s="93"/>
      <c r="AA1149" s="93"/>
      <c r="AB1149" s="93"/>
      <c r="AD1149" s="93"/>
      <c r="AF1149" s="93"/>
    </row>
    <row r="1150" spans="1:32">
      <c r="A1150" s="91" t="s">
        <v>2477</v>
      </c>
      <c r="B1150" s="91" t="s">
        <v>244</v>
      </c>
      <c r="C1150" s="91" t="s">
        <v>2506</v>
      </c>
      <c r="D1150" s="91" t="s">
        <v>3251</v>
      </c>
      <c r="E1150" s="91" t="s">
        <v>3252</v>
      </c>
      <c r="F1150" s="91" t="s">
        <v>3266</v>
      </c>
      <c r="G1150" s="91" t="s">
        <v>2524</v>
      </c>
      <c r="H1150" s="91" t="s">
        <v>2525</v>
      </c>
      <c r="I1150" s="92">
        <v>137</v>
      </c>
      <c r="J1150" s="91" t="s">
        <v>882</v>
      </c>
      <c r="K1150" s="91" t="s">
        <v>930</v>
      </c>
      <c r="L1150" s="91" t="s">
        <v>5621</v>
      </c>
      <c r="M1150" s="91" t="s">
        <v>5771</v>
      </c>
      <c r="N1150" s="92">
        <v>10000</v>
      </c>
      <c r="O1150" s="93"/>
      <c r="P1150" s="93"/>
      <c r="Q1150" s="93"/>
      <c r="R1150" s="92">
        <v>0</v>
      </c>
      <c r="S1150" s="92">
        <v>10000</v>
      </c>
      <c r="T1150" s="91" t="s">
        <v>5772</v>
      </c>
      <c r="U1150" s="91" t="s">
        <v>5541</v>
      </c>
      <c r="V1150" s="93"/>
      <c r="X1150" s="93"/>
      <c r="Y1150" s="93"/>
      <c r="Z1150" s="93"/>
      <c r="AA1150" s="93"/>
      <c r="AB1150" s="93"/>
      <c r="AD1150" s="93"/>
      <c r="AF1150" s="93"/>
    </row>
    <row r="1151" spans="1:32">
      <c r="A1151" s="91" t="s">
        <v>2477</v>
      </c>
      <c r="B1151" s="91" t="s">
        <v>244</v>
      </c>
      <c r="C1151" s="91" t="s">
        <v>2506</v>
      </c>
      <c r="D1151" s="91" t="s">
        <v>3251</v>
      </c>
      <c r="E1151" s="91" t="s">
        <v>3252</v>
      </c>
      <c r="F1151" s="91" t="s">
        <v>3266</v>
      </c>
      <c r="G1151" s="91" t="s">
        <v>1565</v>
      </c>
      <c r="H1151" s="91" t="s">
        <v>2390</v>
      </c>
      <c r="I1151" s="92">
        <v>137</v>
      </c>
      <c r="J1151" s="91" t="s">
        <v>882</v>
      </c>
      <c r="K1151" s="91" t="s">
        <v>930</v>
      </c>
      <c r="L1151" s="91" t="s">
        <v>5623</v>
      </c>
      <c r="M1151" s="91" t="s">
        <v>5771</v>
      </c>
      <c r="N1151" s="92">
        <v>5000</v>
      </c>
      <c r="O1151" s="93"/>
      <c r="P1151" s="93"/>
      <c r="Q1151" s="93"/>
      <c r="R1151" s="92">
        <v>0</v>
      </c>
      <c r="S1151" s="92">
        <v>5000</v>
      </c>
      <c r="T1151" s="91" t="s">
        <v>5772</v>
      </c>
      <c r="U1151" s="91" t="s">
        <v>5541</v>
      </c>
      <c r="V1151" s="93"/>
      <c r="X1151" s="93"/>
      <c r="Y1151" s="93"/>
      <c r="Z1151" s="93"/>
      <c r="AA1151" s="93"/>
      <c r="AB1151" s="93"/>
      <c r="AD1151" s="93"/>
      <c r="AF1151" s="93"/>
    </row>
    <row r="1152" spans="1:32">
      <c r="A1152" s="91" t="s">
        <v>2477</v>
      </c>
      <c r="B1152" s="91" t="s">
        <v>244</v>
      </c>
      <c r="C1152" s="91" t="s">
        <v>2506</v>
      </c>
      <c r="D1152" s="91" t="s">
        <v>3251</v>
      </c>
      <c r="E1152" s="91" t="s">
        <v>3252</v>
      </c>
      <c r="F1152" s="91" t="s">
        <v>3266</v>
      </c>
      <c r="G1152" s="91" t="s">
        <v>5624</v>
      </c>
      <c r="H1152" s="91" t="s">
        <v>5625</v>
      </c>
      <c r="I1152" s="92">
        <v>137</v>
      </c>
      <c r="J1152" s="91" t="s">
        <v>882</v>
      </c>
      <c r="K1152" s="91" t="s">
        <v>930</v>
      </c>
      <c r="L1152" s="91" t="s">
        <v>5626</v>
      </c>
      <c r="M1152" s="91" t="s">
        <v>5771</v>
      </c>
      <c r="N1152" s="92">
        <v>30000</v>
      </c>
      <c r="O1152" s="93"/>
      <c r="P1152" s="93"/>
      <c r="Q1152" s="93"/>
      <c r="R1152" s="92">
        <v>0</v>
      </c>
      <c r="S1152" s="92">
        <v>30000</v>
      </c>
      <c r="T1152" s="91" t="s">
        <v>5772</v>
      </c>
      <c r="U1152" s="91" t="s">
        <v>5541</v>
      </c>
      <c r="V1152" s="93"/>
      <c r="X1152" s="93"/>
      <c r="Y1152" s="93"/>
      <c r="Z1152" s="93"/>
      <c r="AA1152" s="93"/>
      <c r="AB1152" s="93"/>
      <c r="AD1152" s="93"/>
      <c r="AF1152" s="93"/>
    </row>
    <row r="1153" spans="1:32">
      <c r="A1153" s="91" t="s">
        <v>2477</v>
      </c>
      <c r="B1153" s="91" t="s">
        <v>244</v>
      </c>
      <c r="C1153" s="91" t="s">
        <v>2506</v>
      </c>
      <c r="D1153" s="91" t="s">
        <v>3251</v>
      </c>
      <c r="E1153" s="91" t="s">
        <v>3252</v>
      </c>
      <c r="F1153" s="91" t="s">
        <v>3273</v>
      </c>
      <c r="G1153" s="91" t="s">
        <v>2638</v>
      </c>
      <c r="H1153" s="91" t="s">
        <v>2666</v>
      </c>
      <c r="I1153" s="92">
        <v>137</v>
      </c>
      <c r="J1153" s="91" t="s">
        <v>882</v>
      </c>
      <c r="K1153" s="91" t="s">
        <v>930</v>
      </c>
      <c r="L1153" s="91" t="s">
        <v>5627</v>
      </c>
      <c r="M1153" s="91" t="s">
        <v>5771</v>
      </c>
      <c r="N1153" s="92">
        <v>10000</v>
      </c>
      <c r="O1153" s="93"/>
      <c r="P1153" s="93"/>
      <c r="Q1153" s="93"/>
      <c r="R1153" s="92">
        <v>0</v>
      </c>
      <c r="S1153" s="92">
        <v>10000</v>
      </c>
      <c r="T1153" s="91" t="s">
        <v>5772</v>
      </c>
      <c r="U1153" s="91" t="s">
        <v>5541</v>
      </c>
      <c r="V1153" s="93"/>
      <c r="X1153" s="93"/>
      <c r="Y1153" s="93"/>
      <c r="Z1153" s="93"/>
      <c r="AA1153" s="93"/>
      <c r="AB1153" s="93"/>
      <c r="AD1153" s="93"/>
      <c r="AF1153" s="93"/>
    </row>
    <row r="1154" spans="1:32">
      <c r="A1154" s="91" t="s">
        <v>2477</v>
      </c>
      <c r="B1154" s="91" t="s">
        <v>244</v>
      </c>
      <c r="C1154" s="91" t="s">
        <v>2506</v>
      </c>
      <c r="D1154" s="91" t="s">
        <v>3251</v>
      </c>
      <c r="E1154" s="91" t="s">
        <v>3252</v>
      </c>
      <c r="F1154" s="91" t="s">
        <v>3266</v>
      </c>
      <c r="G1154" s="91" t="s">
        <v>2598</v>
      </c>
      <c r="H1154" s="91" t="s">
        <v>2612</v>
      </c>
      <c r="I1154" s="92">
        <v>137</v>
      </c>
      <c r="J1154" s="91" t="s">
        <v>882</v>
      </c>
      <c r="K1154" s="91" t="s">
        <v>930</v>
      </c>
      <c r="L1154" s="91" t="s">
        <v>5628</v>
      </c>
      <c r="M1154" s="91" t="s">
        <v>5771</v>
      </c>
      <c r="N1154" s="92">
        <v>10000</v>
      </c>
      <c r="O1154" s="93"/>
      <c r="P1154" s="93"/>
      <c r="Q1154" s="93"/>
      <c r="R1154" s="92">
        <v>0</v>
      </c>
      <c r="S1154" s="92">
        <v>10000</v>
      </c>
      <c r="T1154" s="91" t="s">
        <v>5772</v>
      </c>
      <c r="U1154" s="91" t="s">
        <v>5541</v>
      </c>
      <c r="V1154" s="93"/>
      <c r="X1154" s="93"/>
      <c r="Y1154" s="93"/>
      <c r="Z1154" s="93"/>
      <c r="AA1154" s="93"/>
      <c r="AB1154" s="93"/>
      <c r="AD1154" s="93"/>
      <c r="AF1154" s="93"/>
    </row>
    <row r="1155" spans="1:32">
      <c r="A1155" s="91" t="s">
        <v>2477</v>
      </c>
      <c r="B1155" s="91" t="s">
        <v>244</v>
      </c>
      <c r="C1155" s="91" t="s">
        <v>2506</v>
      </c>
      <c r="D1155" s="91" t="s">
        <v>3251</v>
      </c>
      <c r="E1155" s="91" t="s">
        <v>3252</v>
      </c>
      <c r="F1155" s="91" t="s">
        <v>3288</v>
      </c>
      <c r="G1155" s="91" t="s">
        <v>885</v>
      </c>
      <c r="H1155" s="91" t="s">
        <v>2392</v>
      </c>
      <c r="I1155" s="92">
        <v>137</v>
      </c>
      <c r="J1155" s="91" t="s">
        <v>882</v>
      </c>
      <c r="K1155" s="91" t="s">
        <v>930</v>
      </c>
      <c r="L1155" s="91" t="s">
        <v>5629</v>
      </c>
      <c r="M1155" s="91" t="s">
        <v>5771</v>
      </c>
      <c r="N1155" s="92">
        <v>30000</v>
      </c>
      <c r="O1155" s="93"/>
      <c r="P1155" s="93"/>
      <c r="Q1155" s="93"/>
      <c r="R1155" s="92">
        <v>0</v>
      </c>
      <c r="S1155" s="92">
        <v>30000</v>
      </c>
      <c r="T1155" s="91" t="s">
        <v>5772</v>
      </c>
      <c r="U1155" s="91" t="s">
        <v>5541</v>
      </c>
      <c r="V1155" s="93"/>
      <c r="X1155" s="93"/>
      <c r="Y1155" s="93"/>
      <c r="Z1155" s="93"/>
      <c r="AA1155" s="93"/>
      <c r="AB1155" s="93"/>
      <c r="AD1155" s="93"/>
      <c r="AF1155" s="93"/>
    </row>
    <row r="1156" spans="1:32">
      <c r="A1156" s="91" t="s">
        <v>2477</v>
      </c>
      <c r="B1156" s="91" t="s">
        <v>244</v>
      </c>
      <c r="C1156" s="91" t="s">
        <v>2506</v>
      </c>
      <c r="D1156" s="91" t="s">
        <v>3251</v>
      </c>
      <c r="E1156" s="91" t="s">
        <v>3252</v>
      </c>
      <c r="F1156" s="91" t="s">
        <v>3266</v>
      </c>
      <c r="G1156" s="91" t="s">
        <v>1492</v>
      </c>
      <c r="H1156" s="91" t="s">
        <v>2393</v>
      </c>
      <c r="I1156" s="92">
        <v>137</v>
      </c>
      <c r="J1156" s="91" t="s">
        <v>882</v>
      </c>
      <c r="K1156" s="91" t="s">
        <v>930</v>
      </c>
      <c r="L1156" s="91" t="s">
        <v>5630</v>
      </c>
      <c r="M1156" s="91" t="s">
        <v>5771</v>
      </c>
      <c r="N1156" s="92">
        <v>15000</v>
      </c>
      <c r="O1156" s="93"/>
      <c r="P1156" s="93"/>
      <c r="Q1156" s="93"/>
      <c r="R1156" s="92">
        <v>0</v>
      </c>
      <c r="S1156" s="92">
        <v>15000</v>
      </c>
      <c r="T1156" s="91" t="s">
        <v>5772</v>
      </c>
      <c r="U1156" s="91" t="s">
        <v>5541</v>
      </c>
      <c r="V1156" s="93"/>
      <c r="X1156" s="93"/>
      <c r="Y1156" s="93"/>
      <c r="Z1156" s="93"/>
      <c r="AA1156" s="93"/>
      <c r="AB1156" s="93"/>
      <c r="AD1156" s="93"/>
      <c r="AF1156" s="93"/>
    </row>
    <row r="1157" spans="1:32">
      <c r="A1157" s="91" t="s">
        <v>2477</v>
      </c>
      <c r="B1157" s="91" t="s">
        <v>244</v>
      </c>
      <c r="C1157" s="91" t="s">
        <v>2506</v>
      </c>
      <c r="D1157" s="91" t="s">
        <v>3251</v>
      </c>
      <c r="E1157" s="91" t="s">
        <v>3252</v>
      </c>
      <c r="F1157" s="91" t="s">
        <v>3258</v>
      </c>
      <c r="G1157" s="91" t="s">
        <v>3216</v>
      </c>
      <c r="H1157" s="91" t="s">
        <v>3217</v>
      </c>
      <c r="I1157" s="92">
        <v>137</v>
      </c>
      <c r="J1157" s="91" t="s">
        <v>882</v>
      </c>
      <c r="K1157" s="91" t="s">
        <v>930</v>
      </c>
      <c r="L1157" s="91" t="s">
        <v>5631</v>
      </c>
      <c r="M1157" s="91" t="s">
        <v>5771</v>
      </c>
      <c r="N1157" s="92">
        <v>10000</v>
      </c>
      <c r="O1157" s="93"/>
      <c r="P1157" s="93"/>
      <c r="Q1157" s="93"/>
      <c r="R1157" s="92">
        <v>0</v>
      </c>
      <c r="S1157" s="92">
        <v>10000</v>
      </c>
      <c r="T1157" s="91" t="s">
        <v>5772</v>
      </c>
      <c r="U1157" s="91" t="s">
        <v>5541</v>
      </c>
      <c r="V1157" s="93"/>
      <c r="X1157" s="93"/>
      <c r="Y1157" s="93"/>
      <c r="Z1157" s="93"/>
      <c r="AA1157" s="93"/>
      <c r="AB1157" s="93"/>
      <c r="AD1157" s="93"/>
      <c r="AF1157" s="93"/>
    </row>
    <row r="1158" spans="1:32">
      <c r="A1158" s="91" t="s">
        <v>2477</v>
      </c>
      <c r="B1158" s="91" t="s">
        <v>244</v>
      </c>
      <c r="C1158" s="91" t="s">
        <v>2506</v>
      </c>
      <c r="D1158" s="91" t="s">
        <v>3251</v>
      </c>
      <c r="E1158" s="91" t="s">
        <v>3252</v>
      </c>
      <c r="F1158" s="91" t="s">
        <v>3258</v>
      </c>
      <c r="G1158" s="91" t="s">
        <v>3032</v>
      </c>
      <c r="H1158" s="91" t="s">
        <v>3033</v>
      </c>
      <c r="I1158" s="92">
        <v>137</v>
      </c>
      <c r="J1158" s="91" t="s">
        <v>882</v>
      </c>
      <c r="K1158" s="91" t="s">
        <v>930</v>
      </c>
      <c r="L1158" s="91" t="s">
        <v>5632</v>
      </c>
      <c r="M1158" s="91" t="s">
        <v>5771</v>
      </c>
      <c r="N1158" s="92">
        <v>10000</v>
      </c>
      <c r="O1158" s="93"/>
      <c r="P1158" s="93"/>
      <c r="Q1158" s="93"/>
      <c r="R1158" s="92">
        <v>0</v>
      </c>
      <c r="S1158" s="92">
        <v>10000</v>
      </c>
      <c r="T1158" s="91" t="s">
        <v>5772</v>
      </c>
      <c r="U1158" s="91" t="s">
        <v>5541</v>
      </c>
      <c r="V1158" s="93"/>
      <c r="X1158" s="93"/>
      <c r="Y1158" s="93"/>
      <c r="Z1158" s="93"/>
      <c r="AA1158" s="93"/>
      <c r="AB1158" s="93"/>
      <c r="AD1158" s="93"/>
      <c r="AF1158" s="93"/>
    </row>
    <row r="1159" spans="1:32">
      <c r="A1159" s="91" t="s">
        <v>2477</v>
      </c>
      <c r="B1159" s="91" t="s">
        <v>244</v>
      </c>
      <c r="C1159" s="91" t="s">
        <v>2506</v>
      </c>
      <c r="D1159" s="91" t="s">
        <v>3251</v>
      </c>
      <c r="E1159" s="91" t="s">
        <v>3252</v>
      </c>
      <c r="F1159" s="91" t="s">
        <v>3279</v>
      </c>
      <c r="G1159" s="91" t="s">
        <v>2499</v>
      </c>
      <c r="H1159" s="91" t="s">
        <v>2488</v>
      </c>
      <c r="I1159" s="92">
        <v>137</v>
      </c>
      <c r="J1159" s="91" t="s">
        <v>882</v>
      </c>
      <c r="K1159" s="91" t="s">
        <v>930</v>
      </c>
      <c r="L1159" s="91" t="s">
        <v>5633</v>
      </c>
      <c r="M1159" s="91" t="s">
        <v>5771</v>
      </c>
      <c r="N1159" s="92">
        <v>10000</v>
      </c>
      <c r="O1159" s="93"/>
      <c r="P1159" s="93"/>
      <c r="Q1159" s="93"/>
      <c r="R1159" s="92">
        <v>0</v>
      </c>
      <c r="S1159" s="92">
        <v>10000</v>
      </c>
      <c r="T1159" s="91" t="s">
        <v>5772</v>
      </c>
      <c r="U1159" s="91" t="s">
        <v>5541</v>
      </c>
      <c r="V1159" s="93"/>
      <c r="X1159" s="93"/>
      <c r="Y1159" s="93"/>
      <c r="Z1159" s="93"/>
      <c r="AA1159" s="93"/>
      <c r="AB1159" s="93"/>
      <c r="AD1159" s="93"/>
      <c r="AF1159" s="93"/>
    </row>
    <row r="1160" spans="1:32">
      <c r="A1160" s="91" t="s">
        <v>2477</v>
      </c>
      <c r="B1160" s="91" t="s">
        <v>244</v>
      </c>
      <c r="C1160" s="91" t="s">
        <v>2506</v>
      </c>
      <c r="D1160" s="91" t="s">
        <v>3251</v>
      </c>
      <c r="E1160" s="91" t="s">
        <v>3252</v>
      </c>
      <c r="F1160" s="91" t="s">
        <v>3258</v>
      </c>
      <c r="G1160" s="91" t="s">
        <v>1553</v>
      </c>
      <c r="H1160" s="91" t="s">
        <v>2394</v>
      </c>
      <c r="I1160" s="92">
        <v>137</v>
      </c>
      <c r="J1160" s="91" t="s">
        <v>882</v>
      </c>
      <c r="K1160" s="91" t="s">
        <v>930</v>
      </c>
      <c r="L1160" s="91" t="s">
        <v>5634</v>
      </c>
      <c r="M1160" s="91" t="s">
        <v>5771</v>
      </c>
      <c r="N1160" s="92">
        <v>30000</v>
      </c>
      <c r="O1160" s="93"/>
      <c r="P1160" s="93"/>
      <c r="Q1160" s="93"/>
      <c r="R1160" s="92">
        <v>0</v>
      </c>
      <c r="S1160" s="92">
        <v>30000</v>
      </c>
      <c r="T1160" s="91" t="s">
        <v>5772</v>
      </c>
      <c r="U1160" s="91" t="s">
        <v>5541</v>
      </c>
      <c r="V1160" s="93"/>
      <c r="X1160" s="93"/>
      <c r="Y1160" s="93"/>
      <c r="Z1160" s="93"/>
      <c r="AA1160" s="93"/>
      <c r="AB1160" s="93"/>
      <c r="AD1160" s="93"/>
      <c r="AF1160" s="93"/>
    </row>
    <row r="1161" spans="1:32">
      <c r="A1161" s="91" t="s">
        <v>2477</v>
      </c>
      <c r="B1161" s="91" t="s">
        <v>244</v>
      </c>
      <c r="C1161" s="91" t="s">
        <v>2506</v>
      </c>
      <c r="D1161" s="91" t="s">
        <v>3251</v>
      </c>
      <c r="E1161" s="91" t="s">
        <v>3252</v>
      </c>
      <c r="F1161" s="91" t="s">
        <v>3266</v>
      </c>
      <c r="G1161" s="91" t="s">
        <v>1545</v>
      </c>
      <c r="H1161" s="91" t="s">
        <v>2397</v>
      </c>
      <c r="I1161" s="92">
        <v>137</v>
      </c>
      <c r="J1161" s="91" t="s">
        <v>882</v>
      </c>
      <c r="K1161" s="91" t="s">
        <v>930</v>
      </c>
      <c r="L1161" s="91" t="s">
        <v>5636</v>
      </c>
      <c r="M1161" s="91" t="s">
        <v>5771</v>
      </c>
      <c r="N1161" s="92">
        <v>20000</v>
      </c>
      <c r="O1161" s="93"/>
      <c r="P1161" s="93"/>
      <c r="Q1161" s="93"/>
      <c r="R1161" s="92">
        <v>0</v>
      </c>
      <c r="S1161" s="92">
        <v>20000</v>
      </c>
      <c r="T1161" s="91" t="s">
        <v>5772</v>
      </c>
      <c r="U1161" s="91" t="s">
        <v>5541</v>
      </c>
      <c r="V1161" s="93"/>
      <c r="X1161" s="93"/>
      <c r="Y1161" s="93"/>
      <c r="Z1161" s="93"/>
      <c r="AA1161" s="93"/>
      <c r="AB1161" s="93"/>
      <c r="AD1161" s="93"/>
      <c r="AF1161" s="93"/>
    </row>
    <row r="1162" spans="1:32">
      <c r="A1162" s="91" t="s">
        <v>2477</v>
      </c>
      <c r="B1162" s="91" t="s">
        <v>244</v>
      </c>
      <c r="C1162" s="91" t="s">
        <v>2506</v>
      </c>
      <c r="D1162" s="91" t="s">
        <v>3251</v>
      </c>
      <c r="E1162" s="91" t="s">
        <v>3252</v>
      </c>
      <c r="F1162" s="91" t="s">
        <v>3266</v>
      </c>
      <c r="G1162" s="91" t="s">
        <v>5637</v>
      </c>
      <c r="H1162" s="91" t="s">
        <v>5638</v>
      </c>
      <c r="I1162" s="92">
        <v>137</v>
      </c>
      <c r="J1162" s="91" t="s">
        <v>882</v>
      </c>
      <c r="K1162" s="91" t="s">
        <v>930</v>
      </c>
      <c r="L1162" s="91" t="s">
        <v>5639</v>
      </c>
      <c r="M1162" s="91" t="s">
        <v>5771</v>
      </c>
      <c r="N1162" s="92">
        <v>8000</v>
      </c>
      <c r="O1162" s="93"/>
      <c r="P1162" s="93"/>
      <c r="Q1162" s="93"/>
      <c r="R1162" s="92">
        <v>0</v>
      </c>
      <c r="S1162" s="92">
        <v>8000</v>
      </c>
      <c r="T1162" s="91" t="s">
        <v>5772</v>
      </c>
      <c r="U1162" s="91" t="s">
        <v>5541</v>
      </c>
      <c r="V1162" s="93"/>
      <c r="X1162" s="93"/>
      <c r="Y1162" s="93"/>
      <c r="Z1162" s="93"/>
      <c r="AA1162" s="93"/>
      <c r="AB1162" s="93"/>
      <c r="AD1162" s="93"/>
      <c r="AF1162" s="93"/>
    </row>
    <row r="1163" spans="1:32">
      <c r="A1163" s="91" t="s">
        <v>2477</v>
      </c>
      <c r="B1163" s="91" t="s">
        <v>244</v>
      </c>
      <c r="C1163" s="91" t="s">
        <v>2506</v>
      </c>
      <c r="D1163" s="91" t="s">
        <v>3251</v>
      </c>
      <c r="E1163" s="91" t="s">
        <v>3252</v>
      </c>
      <c r="F1163" s="91" t="s">
        <v>3258</v>
      </c>
      <c r="G1163" s="91" t="s">
        <v>3094</v>
      </c>
      <c r="H1163" s="91" t="s">
        <v>3074</v>
      </c>
      <c r="I1163" s="92">
        <v>137</v>
      </c>
      <c r="J1163" s="91" t="s">
        <v>882</v>
      </c>
      <c r="K1163" s="91" t="s">
        <v>930</v>
      </c>
      <c r="L1163" s="91" t="s">
        <v>5641</v>
      </c>
      <c r="M1163" s="91" t="s">
        <v>5771</v>
      </c>
      <c r="N1163" s="92">
        <v>10000</v>
      </c>
      <c r="O1163" s="93"/>
      <c r="P1163" s="93"/>
      <c r="Q1163" s="93"/>
      <c r="R1163" s="92">
        <v>0</v>
      </c>
      <c r="S1163" s="92">
        <v>10000</v>
      </c>
      <c r="T1163" s="91" t="s">
        <v>5772</v>
      </c>
      <c r="U1163" s="91" t="s">
        <v>5541</v>
      </c>
      <c r="V1163" s="93"/>
      <c r="X1163" s="93"/>
      <c r="Y1163" s="93"/>
      <c r="Z1163" s="93"/>
      <c r="AA1163" s="93"/>
      <c r="AB1163" s="93"/>
      <c r="AD1163" s="93"/>
      <c r="AF1163" s="93"/>
    </row>
    <row r="1164" spans="1:32">
      <c r="A1164" s="91" t="s">
        <v>2477</v>
      </c>
      <c r="B1164" s="91" t="s">
        <v>244</v>
      </c>
      <c r="C1164" s="91" t="s">
        <v>2506</v>
      </c>
      <c r="D1164" s="91" t="s">
        <v>3251</v>
      </c>
      <c r="E1164" s="91" t="s">
        <v>3252</v>
      </c>
      <c r="F1164" s="91" t="s">
        <v>3258</v>
      </c>
      <c r="G1164" s="91" t="s">
        <v>5642</v>
      </c>
      <c r="H1164" s="91" t="s">
        <v>5643</v>
      </c>
      <c r="I1164" s="92">
        <v>137</v>
      </c>
      <c r="J1164" s="91" t="s">
        <v>882</v>
      </c>
      <c r="K1164" s="91" t="s">
        <v>930</v>
      </c>
      <c r="L1164" s="91" t="s">
        <v>5644</v>
      </c>
      <c r="M1164" s="91" t="s">
        <v>5771</v>
      </c>
      <c r="N1164" s="92">
        <v>10000</v>
      </c>
      <c r="O1164" s="93"/>
      <c r="P1164" s="93"/>
      <c r="Q1164" s="93"/>
      <c r="R1164" s="92">
        <v>0</v>
      </c>
      <c r="S1164" s="92">
        <v>10000</v>
      </c>
      <c r="T1164" s="91" t="s">
        <v>5772</v>
      </c>
      <c r="U1164" s="91" t="s">
        <v>5541</v>
      </c>
      <c r="V1164" s="93"/>
      <c r="X1164" s="93"/>
      <c r="Y1164" s="93"/>
      <c r="Z1164" s="93"/>
      <c r="AA1164" s="93"/>
      <c r="AB1164" s="93"/>
      <c r="AD1164" s="93"/>
      <c r="AF1164" s="93"/>
    </row>
    <row r="1165" spans="1:32">
      <c r="A1165" s="91" t="s">
        <v>2477</v>
      </c>
      <c r="B1165" s="91" t="s">
        <v>244</v>
      </c>
      <c r="C1165" s="91" t="s">
        <v>2506</v>
      </c>
      <c r="D1165" s="91" t="s">
        <v>3251</v>
      </c>
      <c r="E1165" s="91" t="s">
        <v>3252</v>
      </c>
      <c r="F1165" s="91" t="s">
        <v>3266</v>
      </c>
      <c r="G1165" s="91" t="s">
        <v>5645</v>
      </c>
      <c r="H1165" s="91" t="s">
        <v>5646</v>
      </c>
      <c r="I1165" s="92">
        <v>137</v>
      </c>
      <c r="J1165" s="91" t="s">
        <v>882</v>
      </c>
      <c r="K1165" s="91" t="s">
        <v>930</v>
      </c>
      <c r="L1165" s="91" t="s">
        <v>5647</v>
      </c>
      <c r="M1165" s="91" t="s">
        <v>5771</v>
      </c>
      <c r="N1165" s="92">
        <v>10000</v>
      </c>
      <c r="O1165" s="93"/>
      <c r="P1165" s="93"/>
      <c r="Q1165" s="93"/>
      <c r="R1165" s="92">
        <v>0</v>
      </c>
      <c r="S1165" s="92">
        <v>10000</v>
      </c>
      <c r="T1165" s="91" t="s">
        <v>5772</v>
      </c>
      <c r="U1165" s="91" t="s">
        <v>5541</v>
      </c>
      <c r="V1165" s="93"/>
      <c r="X1165" s="93"/>
      <c r="Y1165" s="93"/>
      <c r="Z1165" s="93"/>
      <c r="AA1165" s="93"/>
      <c r="AB1165" s="93"/>
      <c r="AD1165" s="93"/>
      <c r="AF1165" s="93"/>
    </row>
    <row r="1166" spans="1:32">
      <c r="A1166" s="91" t="s">
        <v>2477</v>
      </c>
      <c r="B1166" s="91" t="s">
        <v>244</v>
      </c>
      <c r="C1166" s="91" t="s">
        <v>2506</v>
      </c>
      <c r="D1166" s="91" t="s">
        <v>3251</v>
      </c>
      <c r="E1166" s="91" t="s">
        <v>3252</v>
      </c>
      <c r="F1166" s="91" t="s">
        <v>3288</v>
      </c>
      <c r="G1166" s="91" t="s">
        <v>966</v>
      </c>
      <c r="H1166" s="91" t="s">
        <v>2399</v>
      </c>
      <c r="I1166" s="92">
        <v>137</v>
      </c>
      <c r="J1166" s="91" t="s">
        <v>882</v>
      </c>
      <c r="K1166" s="91" t="s">
        <v>930</v>
      </c>
      <c r="L1166" s="91" t="s">
        <v>5648</v>
      </c>
      <c r="M1166" s="91" t="s">
        <v>5771</v>
      </c>
      <c r="N1166" s="92">
        <v>9000</v>
      </c>
      <c r="O1166" s="93"/>
      <c r="P1166" s="93"/>
      <c r="Q1166" s="93"/>
      <c r="R1166" s="92">
        <v>0</v>
      </c>
      <c r="S1166" s="92">
        <v>9000</v>
      </c>
      <c r="T1166" s="91" t="s">
        <v>5772</v>
      </c>
      <c r="U1166" s="91" t="s">
        <v>5541</v>
      </c>
      <c r="V1166" s="93"/>
      <c r="X1166" s="93"/>
      <c r="Y1166" s="93"/>
      <c r="Z1166" s="93"/>
      <c r="AA1166" s="93"/>
      <c r="AB1166" s="93"/>
      <c r="AD1166" s="93"/>
      <c r="AF1166" s="93"/>
    </row>
    <row r="1167" spans="1:32">
      <c r="A1167" s="91" t="s">
        <v>2477</v>
      </c>
      <c r="B1167" s="91" t="s">
        <v>244</v>
      </c>
      <c r="C1167" s="91" t="s">
        <v>2506</v>
      </c>
      <c r="D1167" s="91" t="s">
        <v>3251</v>
      </c>
      <c r="E1167" s="91" t="s">
        <v>3252</v>
      </c>
      <c r="F1167" s="91" t="s">
        <v>3288</v>
      </c>
      <c r="G1167" s="91" t="s">
        <v>3160</v>
      </c>
      <c r="H1167" s="91" t="s">
        <v>3143</v>
      </c>
      <c r="I1167" s="92">
        <v>137</v>
      </c>
      <c r="J1167" s="91" t="s">
        <v>882</v>
      </c>
      <c r="K1167" s="91" t="s">
        <v>930</v>
      </c>
      <c r="L1167" s="91" t="s">
        <v>5649</v>
      </c>
      <c r="M1167" s="91" t="s">
        <v>5771</v>
      </c>
      <c r="N1167" s="92">
        <v>10000</v>
      </c>
      <c r="O1167" s="93"/>
      <c r="P1167" s="93"/>
      <c r="Q1167" s="93"/>
      <c r="R1167" s="92">
        <v>0</v>
      </c>
      <c r="S1167" s="92">
        <v>10000</v>
      </c>
      <c r="T1167" s="91" t="s">
        <v>5772</v>
      </c>
      <c r="U1167" s="91" t="s">
        <v>5541</v>
      </c>
      <c r="V1167" s="93"/>
      <c r="X1167" s="93"/>
      <c r="Y1167" s="93"/>
      <c r="Z1167" s="93"/>
      <c r="AA1167" s="93"/>
      <c r="AB1167" s="93"/>
      <c r="AD1167" s="93"/>
      <c r="AF1167" s="93"/>
    </row>
    <row r="1168" spans="1:32">
      <c r="A1168" s="91" t="s">
        <v>2477</v>
      </c>
      <c r="B1168" s="91" t="s">
        <v>244</v>
      </c>
      <c r="C1168" s="91" t="s">
        <v>2506</v>
      </c>
      <c r="D1168" s="91" t="s">
        <v>3251</v>
      </c>
      <c r="E1168" s="91" t="s">
        <v>3252</v>
      </c>
      <c r="F1168" s="91" t="s">
        <v>3279</v>
      </c>
      <c r="G1168" s="91" t="s">
        <v>5877</v>
      </c>
      <c r="H1168" s="91" t="s">
        <v>5878</v>
      </c>
      <c r="I1168" s="92">
        <v>137</v>
      </c>
      <c r="J1168" s="91" t="s">
        <v>882</v>
      </c>
      <c r="K1168" s="91" t="s">
        <v>930</v>
      </c>
      <c r="L1168" s="91" t="s">
        <v>5879</v>
      </c>
      <c r="M1168" s="91" t="s">
        <v>5771</v>
      </c>
      <c r="N1168" s="92">
        <v>10000</v>
      </c>
      <c r="O1168" s="93"/>
      <c r="P1168" s="93"/>
      <c r="Q1168" s="93"/>
      <c r="R1168" s="92">
        <v>0</v>
      </c>
      <c r="S1168" s="92">
        <v>10000</v>
      </c>
      <c r="T1168" s="91" t="s">
        <v>5772</v>
      </c>
      <c r="U1168" s="91" t="s">
        <v>5541</v>
      </c>
      <c r="V1168" s="93"/>
      <c r="X1168" s="93"/>
      <c r="Y1168" s="93"/>
      <c r="Z1168" s="93"/>
      <c r="AA1168" s="93"/>
      <c r="AB1168" s="93"/>
      <c r="AD1168" s="93"/>
      <c r="AF1168" s="93"/>
    </row>
    <row r="1169" spans="1:32">
      <c r="A1169" s="91" t="s">
        <v>2477</v>
      </c>
      <c r="B1169" s="91" t="s">
        <v>244</v>
      </c>
      <c r="C1169" s="91" t="s">
        <v>2506</v>
      </c>
      <c r="D1169" s="91" t="s">
        <v>3251</v>
      </c>
      <c r="E1169" s="91" t="s">
        <v>3252</v>
      </c>
      <c r="F1169" s="91" t="s">
        <v>3266</v>
      </c>
      <c r="G1169" s="91" t="s">
        <v>2599</v>
      </c>
      <c r="H1169" s="91" t="s">
        <v>2613</v>
      </c>
      <c r="I1169" s="92">
        <v>137</v>
      </c>
      <c r="J1169" s="91" t="s">
        <v>882</v>
      </c>
      <c r="K1169" s="91" t="s">
        <v>930</v>
      </c>
      <c r="L1169" s="91" t="s">
        <v>5650</v>
      </c>
      <c r="M1169" s="91" t="s">
        <v>5771</v>
      </c>
      <c r="N1169" s="92">
        <v>10000</v>
      </c>
      <c r="O1169" s="93"/>
      <c r="P1169" s="93"/>
      <c r="Q1169" s="93"/>
      <c r="R1169" s="92">
        <v>0</v>
      </c>
      <c r="S1169" s="92">
        <v>10000</v>
      </c>
      <c r="T1169" s="91" t="s">
        <v>5772</v>
      </c>
      <c r="U1169" s="91" t="s">
        <v>5541</v>
      </c>
      <c r="V1169" s="93"/>
      <c r="X1169" s="93"/>
      <c r="Y1169" s="93"/>
      <c r="Z1169" s="93"/>
      <c r="AA1169" s="93"/>
      <c r="AB1169" s="93"/>
      <c r="AD1169" s="93"/>
      <c r="AF1169" s="93"/>
    </row>
    <row r="1170" spans="1:32">
      <c r="A1170" s="91" t="s">
        <v>2477</v>
      </c>
      <c r="B1170" s="91" t="s">
        <v>244</v>
      </c>
      <c r="C1170" s="91" t="s">
        <v>2506</v>
      </c>
      <c r="D1170" s="91" t="s">
        <v>3251</v>
      </c>
      <c r="E1170" s="91" t="s">
        <v>3252</v>
      </c>
      <c r="F1170" s="91" t="s">
        <v>3258</v>
      </c>
      <c r="G1170" s="91" t="s">
        <v>5880</v>
      </c>
      <c r="H1170" s="91" t="s">
        <v>5881</v>
      </c>
      <c r="I1170" s="92">
        <v>137</v>
      </c>
      <c r="J1170" s="91" t="s">
        <v>882</v>
      </c>
      <c r="K1170" s="91" t="s">
        <v>930</v>
      </c>
      <c r="L1170" s="91" t="s">
        <v>5882</v>
      </c>
      <c r="M1170" s="91" t="s">
        <v>5771</v>
      </c>
      <c r="N1170" s="92">
        <v>10000</v>
      </c>
      <c r="O1170" s="93"/>
      <c r="P1170" s="93"/>
      <c r="Q1170" s="93"/>
      <c r="R1170" s="92">
        <v>0</v>
      </c>
      <c r="S1170" s="92">
        <v>10000</v>
      </c>
      <c r="T1170" s="91" t="s">
        <v>5772</v>
      </c>
      <c r="U1170" s="91" t="s">
        <v>5541</v>
      </c>
      <c r="V1170" s="93"/>
      <c r="X1170" s="93"/>
      <c r="Y1170" s="93"/>
      <c r="Z1170" s="93"/>
      <c r="AA1170" s="93"/>
      <c r="AB1170" s="93"/>
      <c r="AD1170" s="93"/>
      <c r="AF1170" s="93"/>
    </row>
    <row r="1171" spans="1:32">
      <c r="A1171" s="91" t="s">
        <v>2477</v>
      </c>
      <c r="B1171" s="91" t="s">
        <v>244</v>
      </c>
      <c r="C1171" s="91" t="s">
        <v>2506</v>
      </c>
      <c r="D1171" s="91" t="s">
        <v>3251</v>
      </c>
      <c r="E1171" s="91" t="s">
        <v>3252</v>
      </c>
      <c r="F1171" s="91" t="s">
        <v>3258</v>
      </c>
      <c r="G1171" s="91" t="s">
        <v>1522</v>
      </c>
      <c r="H1171" s="91" t="s">
        <v>2400</v>
      </c>
      <c r="I1171" s="92">
        <v>137</v>
      </c>
      <c r="J1171" s="91" t="s">
        <v>882</v>
      </c>
      <c r="K1171" s="91" t="s">
        <v>930</v>
      </c>
      <c r="L1171" s="91" t="s">
        <v>5651</v>
      </c>
      <c r="M1171" s="91" t="s">
        <v>5771</v>
      </c>
      <c r="N1171" s="92">
        <v>15000</v>
      </c>
      <c r="O1171" s="93"/>
      <c r="P1171" s="93"/>
      <c r="Q1171" s="93"/>
      <c r="R1171" s="92">
        <v>0</v>
      </c>
      <c r="S1171" s="92">
        <v>15000</v>
      </c>
      <c r="T1171" s="91" t="s">
        <v>5772</v>
      </c>
      <c r="U1171" s="91" t="s">
        <v>5541</v>
      </c>
      <c r="V1171" s="93"/>
      <c r="X1171" s="93"/>
      <c r="Y1171" s="93"/>
      <c r="Z1171" s="93"/>
      <c r="AA1171" s="93"/>
      <c r="AB1171" s="93"/>
      <c r="AD1171" s="93"/>
      <c r="AF1171" s="93"/>
    </row>
    <row r="1172" spans="1:32">
      <c r="A1172" s="91" t="s">
        <v>2477</v>
      </c>
      <c r="B1172" s="91" t="s">
        <v>244</v>
      </c>
      <c r="C1172" s="91" t="s">
        <v>2506</v>
      </c>
      <c r="D1172" s="91" t="s">
        <v>3251</v>
      </c>
      <c r="E1172" s="91" t="s">
        <v>3252</v>
      </c>
      <c r="F1172" s="91" t="s">
        <v>3261</v>
      </c>
      <c r="G1172" s="91" t="s">
        <v>1393</v>
      </c>
      <c r="H1172" s="91" t="s">
        <v>2401</v>
      </c>
      <c r="I1172" s="92">
        <v>541</v>
      </c>
      <c r="J1172" s="91" t="s">
        <v>3034</v>
      </c>
      <c r="K1172" s="91" t="s">
        <v>930</v>
      </c>
      <c r="L1172" s="91" t="s">
        <v>5652</v>
      </c>
      <c r="M1172" s="91" t="s">
        <v>5771</v>
      </c>
      <c r="N1172" s="92">
        <v>90000</v>
      </c>
      <c r="O1172" s="92">
        <v>11082.87</v>
      </c>
      <c r="P1172" s="93"/>
      <c r="Q1172" s="93"/>
      <c r="R1172" s="92">
        <v>11082.87</v>
      </c>
      <c r="S1172" s="92">
        <v>78917.13</v>
      </c>
      <c r="T1172" s="91" t="s">
        <v>5772</v>
      </c>
      <c r="U1172" s="91" t="s">
        <v>5653</v>
      </c>
      <c r="V1172" s="93"/>
      <c r="X1172" s="93"/>
      <c r="Y1172" s="93"/>
      <c r="Z1172" s="93"/>
      <c r="AA1172" s="93"/>
      <c r="AB1172" s="93"/>
      <c r="AD1172" s="93"/>
      <c r="AF1172" s="93"/>
    </row>
    <row r="1173" spans="1:32">
      <c r="A1173" s="91" t="s">
        <v>2477</v>
      </c>
      <c r="B1173" s="91" t="s">
        <v>244</v>
      </c>
      <c r="C1173" s="91" t="s">
        <v>2506</v>
      </c>
      <c r="D1173" s="91" t="s">
        <v>3251</v>
      </c>
      <c r="E1173" s="91" t="s">
        <v>3252</v>
      </c>
      <c r="F1173" s="91" t="s">
        <v>3266</v>
      </c>
      <c r="G1173" s="91" t="s">
        <v>2719</v>
      </c>
      <c r="H1173" s="91" t="s">
        <v>2720</v>
      </c>
      <c r="I1173" s="92">
        <v>137</v>
      </c>
      <c r="J1173" s="91" t="s">
        <v>882</v>
      </c>
      <c r="K1173" s="91" t="s">
        <v>930</v>
      </c>
      <c r="L1173" s="91" t="s">
        <v>5654</v>
      </c>
      <c r="M1173" s="91" t="s">
        <v>5771</v>
      </c>
      <c r="N1173" s="92">
        <v>7000</v>
      </c>
      <c r="O1173" s="93"/>
      <c r="P1173" s="93"/>
      <c r="Q1173" s="93"/>
      <c r="R1173" s="92">
        <v>0</v>
      </c>
      <c r="S1173" s="92">
        <v>7000</v>
      </c>
      <c r="T1173" s="91" t="s">
        <v>5772</v>
      </c>
      <c r="U1173" s="91" t="s">
        <v>5541</v>
      </c>
      <c r="V1173" s="93"/>
      <c r="X1173" s="93"/>
      <c r="Y1173" s="93"/>
      <c r="Z1173" s="93"/>
      <c r="AA1173" s="93"/>
      <c r="AB1173" s="93"/>
      <c r="AD1173" s="93"/>
      <c r="AF1173" s="93"/>
    </row>
    <row r="1174" spans="1:32">
      <c r="A1174" s="91" t="s">
        <v>2477</v>
      </c>
      <c r="B1174" s="91" t="s">
        <v>244</v>
      </c>
      <c r="C1174" s="91" t="s">
        <v>2506</v>
      </c>
      <c r="D1174" s="91" t="s">
        <v>3251</v>
      </c>
      <c r="E1174" s="91" t="s">
        <v>3252</v>
      </c>
      <c r="F1174" s="91" t="s">
        <v>3266</v>
      </c>
      <c r="G1174" s="91" t="s">
        <v>1499</v>
      </c>
      <c r="H1174" s="91" t="s">
        <v>2402</v>
      </c>
      <c r="I1174" s="92">
        <v>137</v>
      </c>
      <c r="J1174" s="91" t="s">
        <v>882</v>
      </c>
      <c r="K1174" s="91" t="s">
        <v>930</v>
      </c>
      <c r="L1174" s="91" t="s">
        <v>5655</v>
      </c>
      <c r="M1174" s="91" t="s">
        <v>5771</v>
      </c>
      <c r="N1174" s="92">
        <v>10000</v>
      </c>
      <c r="O1174" s="93"/>
      <c r="P1174" s="93"/>
      <c r="Q1174" s="93"/>
      <c r="R1174" s="92">
        <v>0</v>
      </c>
      <c r="S1174" s="92">
        <v>10000</v>
      </c>
      <c r="T1174" s="91" t="s">
        <v>5772</v>
      </c>
      <c r="U1174" s="91" t="s">
        <v>5541</v>
      </c>
      <c r="V1174" s="93"/>
      <c r="X1174" s="93"/>
      <c r="Y1174" s="93"/>
      <c r="Z1174" s="93"/>
      <c r="AA1174" s="93"/>
      <c r="AB1174" s="93"/>
      <c r="AD1174" s="93"/>
      <c r="AF1174" s="93"/>
    </row>
    <row r="1175" spans="1:32">
      <c r="A1175" s="91" t="s">
        <v>2477</v>
      </c>
      <c r="B1175" s="91" t="s">
        <v>244</v>
      </c>
      <c r="C1175" s="91" t="s">
        <v>2506</v>
      </c>
      <c r="D1175" s="91" t="s">
        <v>3251</v>
      </c>
      <c r="E1175" s="91" t="s">
        <v>3252</v>
      </c>
      <c r="F1175" s="91" t="s">
        <v>3266</v>
      </c>
      <c r="G1175" s="91" t="s">
        <v>1504</v>
      </c>
      <c r="H1175" s="91" t="s">
        <v>2403</v>
      </c>
      <c r="I1175" s="92">
        <v>137</v>
      </c>
      <c r="J1175" s="91" t="s">
        <v>882</v>
      </c>
      <c r="K1175" s="91" t="s">
        <v>930</v>
      </c>
      <c r="L1175" s="91" t="s">
        <v>5656</v>
      </c>
      <c r="M1175" s="91" t="s">
        <v>5771</v>
      </c>
      <c r="N1175" s="92">
        <v>20000</v>
      </c>
      <c r="O1175" s="93"/>
      <c r="P1175" s="93"/>
      <c r="Q1175" s="93"/>
      <c r="R1175" s="92">
        <v>0</v>
      </c>
      <c r="S1175" s="92">
        <v>20000</v>
      </c>
      <c r="T1175" s="91" t="s">
        <v>5772</v>
      </c>
      <c r="U1175" s="91" t="s">
        <v>5541</v>
      </c>
      <c r="V1175" s="93"/>
      <c r="X1175" s="93"/>
      <c r="Y1175" s="93"/>
      <c r="Z1175" s="93"/>
      <c r="AA1175" s="93"/>
      <c r="AB1175" s="93"/>
      <c r="AD1175" s="93"/>
      <c r="AF1175" s="93"/>
    </row>
    <row r="1176" spans="1:32">
      <c r="A1176" s="91" t="s">
        <v>2477</v>
      </c>
      <c r="B1176" s="91" t="s">
        <v>244</v>
      </c>
      <c r="C1176" s="91" t="s">
        <v>2506</v>
      </c>
      <c r="D1176" s="91" t="s">
        <v>3251</v>
      </c>
      <c r="E1176" s="91" t="s">
        <v>3252</v>
      </c>
      <c r="F1176" s="91" t="s">
        <v>3258</v>
      </c>
      <c r="G1176" s="91" t="s">
        <v>1548</v>
      </c>
      <c r="H1176" s="91" t="s">
        <v>2405</v>
      </c>
      <c r="I1176" s="92">
        <v>137</v>
      </c>
      <c r="J1176" s="91" t="s">
        <v>882</v>
      </c>
      <c r="K1176" s="91" t="s">
        <v>930</v>
      </c>
      <c r="L1176" s="91" t="s">
        <v>5658</v>
      </c>
      <c r="M1176" s="91" t="s">
        <v>5771</v>
      </c>
      <c r="N1176" s="92">
        <v>10000</v>
      </c>
      <c r="O1176" s="93"/>
      <c r="P1176" s="93"/>
      <c r="Q1176" s="93"/>
      <c r="R1176" s="92">
        <v>0</v>
      </c>
      <c r="S1176" s="92">
        <v>10000</v>
      </c>
      <c r="T1176" s="91" t="s">
        <v>5772</v>
      </c>
      <c r="U1176" s="91" t="s">
        <v>5541</v>
      </c>
      <c r="V1176" s="93"/>
      <c r="X1176" s="93"/>
      <c r="Y1176" s="93"/>
      <c r="Z1176" s="93"/>
      <c r="AA1176" s="93"/>
      <c r="AB1176" s="93"/>
      <c r="AD1176" s="93"/>
      <c r="AF1176" s="93"/>
    </row>
    <row r="1177" spans="1:32">
      <c r="A1177" s="91" t="s">
        <v>2477</v>
      </c>
      <c r="B1177" s="91" t="s">
        <v>244</v>
      </c>
      <c r="C1177" s="91" t="s">
        <v>2506</v>
      </c>
      <c r="D1177" s="91" t="s">
        <v>3251</v>
      </c>
      <c r="E1177" s="91" t="s">
        <v>3252</v>
      </c>
      <c r="F1177" s="91" t="s">
        <v>3258</v>
      </c>
      <c r="G1177" s="91" t="s">
        <v>5883</v>
      </c>
      <c r="H1177" s="91" t="s">
        <v>5884</v>
      </c>
      <c r="I1177" s="92">
        <v>137</v>
      </c>
      <c r="J1177" s="91" t="s">
        <v>882</v>
      </c>
      <c r="K1177" s="91" t="s">
        <v>930</v>
      </c>
      <c r="L1177" s="91" t="s">
        <v>5885</v>
      </c>
      <c r="M1177" s="91" t="s">
        <v>5771</v>
      </c>
      <c r="N1177" s="92">
        <v>5000</v>
      </c>
      <c r="O1177" s="93"/>
      <c r="P1177" s="93"/>
      <c r="Q1177" s="93"/>
      <c r="R1177" s="92">
        <v>0</v>
      </c>
      <c r="S1177" s="92">
        <v>5000</v>
      </c>
      <c r="T1177" s="91" t="s">
        <v>5772</v>
      </c>
      <c r="U1177" s="91" t="s">
        <v>5541</v>
      </c>
      <c r="V1177" s="93"/>
      <c r="X1177" s="93"/>
      <c r="Y1177" s="93"/>
      <c r="Z1177" s="93"/>
      <c r="AA1177" s="93"/>
      <c r="AB1177" s="93"/>
      <c r="AD1177" s="93"/>
      <c r="AF1177" s="93"/>
    </row>
    <row r="1178" spans="1:32">
      <c r="A1178" s="91" t="s">
        <v>2477</v>
      </c>
      <c r="B1178" s="91" t="s">
        <v>244</v>
      </c>
      <c r="C1178" s="91" t="s">
        <v>2506</v>
      </c>
      <c r="D1178" s="91" t="s">
        <v>3251</v>
      </c>
      <c r="E1178" s="91" t="s">
        <v>3252</v>
      </c>
      <c r="F1178" s="91" t="s">
        <v>3266</v>
      </c>
      <c r="G1178" s="91" t="s">
        <v>5886</v>
      </c>
      <c r="H1178" s="91" t="s">
        <v>5887</v>
      </c>
      <c r="I1178" s="92">
        <v>137</v>
      </c>
      <c r="J1178" s="91" t="s">
        <v>882</v>
      </c>
      <c r="K1178" s="91" t="s">
        <v>930</v>
      </c>
      <c r="L1178" s="91" t="s">
        <v>5888</v>
      </c>
      <c r="M1178" s="91" t="s">
        <v>5771</v>
      </c>
      <c r="N1178" s="92">
        <v>10000</v>
      </c>
      <c r="O1178" s="93"/>
      <c r="P1178" s="93"/>
      <c r="Q1178" s="93"/>
      <c r="R1178" s="92">
        <v>0</v>
      </c>
      <c r="S1178" s="92">
        <v>10000</v>
      </c>
      <c r="T1178" s="91" t="s">
        <v>5772</v>
      </c>
      <c r="U1178" s="91" t="s">
        <v>5541</v>
      </c>
      <c r="V1178" s="93"/>
      <c r="X1178" s="93"/>
      <c r="Y1178" s="93"/>
      <c r="Z1178" s="93"/>
      <c r="AA1178" s="93"/>
      <c r="AB1178" s="93"/>
      <c r="AD1178" s="93"/>
      <c r="AF1178" s="93"/>
    </row>
    <row r="1179" spans="1:32">
      <c r="A1179" s="91" t="s">
        <v>2477</v>
      </c>
      <c r="B1179" s="91" t="s">
        <v>244</v>
      </c>
      <c r="C1179" s="91" t="s">
        <v>2506</v>
      </c>
      <c r="D1179" s="91" t="s">
        <v>3251</v>
      </c>
      <c r="E1179" s="91" t="s">
        <v>3252</v>
      </c>
      <c r="F1179" s="91" t="s">
        <v>3266</v>
      </c>
      <c r="G1179" s="91" t="s">
        <v>1394</v>
      </c>
      <c r="H1179" s="91" t="s">
        <v>2406</v>
      </c>
      <c r="I1179" s="92">
        <v>137</v>
      </c>
      <c r="J1179" s="91" t="s">
        <v>882</v>
      </c>
      <c r="K1179" s="91" t="s">
        <v>930</v>
      </c>
      <c r="L1179" s="91" t="s">
        <v>5659</v>
      </c>
      <c r="M1179" s="91" t="s">
        <v>5771</v>
      </c>
      <c r="N1179" s="92">
        <v>30000</v>
      </c>
      <c r="O1179" s="93"/>
      <c r="P1179" s="93"/>
      <c r="Q1179" s="93"/>
      <c r="R1179" s="92">
        <v>0</v>
      </c>
      <c r="S1179" s="92">
        <v>30000</v>
      </c>
      <c r="T1179" s="91" t="s">
        <v>5772</v>
      </c>
      <c r="U1179" s="91" t="s">
        <v>5541</v>
      </c>
      <c r="V1179" s="93"/>
      <c r="X1179" s="93"/>
      <c r="Y1179" s="93"/>
      <c r="Z1179" s="93"/>
      <c r="AA1179" s="93"/>
      <c r="AB1179" s="93"/>
      <c r="AD1179" s="93"/>
      <c r="AF1179" s="93"/>
    </row>
    <row r="1180" spans="1:32">
      <c r="A1180" s="91" t="s">
        <v>2477</v>
      </c>
      <c r="B1180" s="91" t="s">
        <v>244</v>
      </c>
      <c r="C1180" s="91" t="s">
        <v>2506</v>
      </c>
      <c r="D1180" s="91" t="s">
        <v>3251</v>
      </c>
      <c r="E1180" s="91" t="s">
        <v>3252</v>
      </c>
      <c r="F1180" s="91" t="s">
        <v>3258</v>
      </c>
      <c r="G1180" s="91" t="s">
        <v>1074</v>
      </c>
      <c r="H1180" s="91" t="s">
        <v>2408</v>
      </c>
      <c r="I1180" s="92">
        <v>137</v>
      </c>
      <c r="J1180" s="91" t="s">
        <v>882</v>
      </c>
      <c r="K1180" s="91" t="s">
        <v>930</v>
      </c>
      <c r="L1180" s="91" t="s">
        <v>5660</v>
      </c>
      <c r="M1180" s="91" t="s">
        <v>5771</v>
      </c>
      <c r="N1180" s="92">
        <v>10000</v>
      </c>
      <c r="O1180" s="93"/>
      <c r="P1180" s="93"/>
      <c r="Q1180" s="93"/>
      <c r="R1180" s="92">
        <v>0</v>
      </c>
      <c r="S1180" s="92">
        <v>10000</v>
      </c>
      <c r="T1180" s="91" t="s">
        <v>5772</v>
      </c>
      <c r="U1180" s="91" t="s">
        <v>5541</v>
      </c>
      <c r="V1180" s="93"/>
      <c r="X1180" s="93"/>
      <c r="Y1180" s="93"/>
      <c r="Z1180" s="93"/>
      <c r="AA1180" s="93"/>
      <c r="AB1180" s="93"/>
      <c r="AD1180" s="93"/>
      <c r="AF1180" s="93"/>
    </row>
    <row r="1181" spans="1:32">
      <c r="A1181" s="91" t="s">
        <v>2477</v>
      </c>
      <c r="B1181" s="91" t="s">
        <v>244</v>
      </c>
      <c r="C1181" s="91" t="s">
        <v>2506</v>
      </c>
      <c r="D1181" s="91" t="s">
        <v>3251</v>
      </c>
      <c r="E1181" s="91" t="s">
        <v>3252</v>
      </c>
      <c r="F1181" s="91" t="s">
        <v>3288</v>
      </c>
      <c r="G1181" s="91" t="s">
        <v>5662</v>
      </c>
      <c r="H1181" s="91" t="s">
        <v>2721</v>
      </c>
      <c r="I1181" s="92">
        <v>137</v>
      </c>
      <c r="J1181" s="91" t="s">
        <v>882</v>
      </c>
      <c r="K1181" s="91" t="s">
        <v>930</v>
      </c>
      <c r="L1181" s="91" t="s">
        <v>5663</v>
      </c>
      <c r="M1181" s="91" t="s">
        <v>5771</v>
      </c>
      <c r="N1181" s="92">
        <v>10000</v>
      </c>
      <c r="O1181" s="93"/>
      <c r="P1181" s="93"/>
      <c r="Q1181" s="93"/>
      <c r="R1181" s="92">
        <v>0</v>
      </c>
      <c r="S1181" s="92">
        <v>10000</v>
      </c>
      <c r="T1181" s="91" t="s">
        <v>5772</v>
      </c>
      <c r="U1181" s="91" t="s">
        <v>5541</v>
      </c>
      <c r="V1181" s="93"/>
      <c r="X1181" s="93"/>
      <c r="Y1181" s="93"/>
      <c r="Z1181" s="93"/>
      <c r="AA1181" s="93"/>
      <c r="AB1181" s="93"/>
      <c r="AD1181" s="93"/>
      <c r="AF1181" s="93"/>
    </row>
    <row r="1182" spans="1:32">
      <c r="A1182" s="91" t="s">
        <v>2477</v>
      </c>
      <c r="B1182" s="91" t="s">
        <v>244</v>
      </c>
      <c r="C1182" s="91" t="s">
        <v>2506</v>
      </c>
      <c r="D1182" s="91" t="s">
        <v>3251</v>
      </c>
      <c r="E1182" s="91" t="s">
        <v>3252</v>
      </c>
      <c r="F1182" s="91" t="s">
        <v>3266</v>
      </c>
      <c r="G1182" s="91" t="s">
        <v>3218</v>
      </c>
      <c r="H1182" s="91" t="s">
        <v>3219</v>
      </c>
      <c r="I1182" s="92">
        <v>137</v>
      </c>
      <c r="J1182" s="91" t="s">
        <v>882</v>
      </c>
      <c r="K1182" s="91" t="s">
        <v>930</v>
      </c>
      <c r="L1182" s="91" t="s">
        <v>5664</v>
      </c>
      <c r="M1182" s="91" t="s">
        <v>5771</v>
      </c>
      <c r="N1182" s="92">
        <v>10000</v>
      </c>
      <c r="O1182" s="93"/>
      <c r="P1182" s="93"/>
      <c r="Q1182" s="93"/>
      <c r="R1182" s="92">
        <v>0</v>
      </c>
      <c r="S1182" s="92">
        <v>10000</v>
      </c>
      <c r="T1182" s="91" t="s">
        <v>5772</v>
      </c>
      <c r="U1182" s="91" t="s">
        <v>5541</v>
      </c>
      <c r="V1182" s="93"/>
      <c r="X1182" s="93"/>
      <c r="Y1182" s="93"/>
      <c r="Z1182" s="93"/>
      <c r="AA1182" s="93"/>
      <c r="AB1182" s="93"/>
      <c r="AD1182" s="93"/>
      <c r="AF1182" s="93"/>
    </row>
    <row r="1183" spans="1:32">
      <c r="A1183" s="91" t="s">
        <v>2477</v>
      </c>
      <c r="B1183" s="91" t="s">
        <v>244</v>
      </c>
      <c r="C1183" s="91" t="s">
        <v>2506</v>
      </c>
      <c r="D1183" s="91" t="s">
        <v>3251</v>
      </c>
      <c r="E1183" s="91" t="s">
        <v>3252</v>
      </c>
      <c r="F1183" s="91" t="s">
        <v>3266</v>
      </c>
      <c r="G1183" s="91" t="s">
        <v>3161</v>
      </c>
      <c r="H1183" s="91" t="s">
        <v>3144</v>
      </c>
      <c r="I1183" s="92">
        <v>137</v>
      </c>
      <c r="J1183" s="91" t="s">
        <v>882</v>
      </c>
      <c r="K1183" s="91" t="s">
        <v>930</v>
      </c>
      <c r="L1183" s="91" t="s">
        <v>5665</v>
      </c>
      <c r="M1183" s="91" t="s">
        <v>5771</v>
      </c>
      <c r="N1183" s="92">
        <v>5000</v>
      </c>
      <c r="O1183" s="93"/>
      <c r="P1183" s="93"/>
      <c r="Q1183" s="93"/>
      <c r="R1183" s="92">
        <v>0</v>
      </c>
      <c r="S1183" s="92">
        <v>5000</v>
      </c>
      <c r="T1183" s="91" t="s">
        <v>5772</v>
      </c>
      <c r="U1183" s="91" t="s">
        <v>5541</v>
      </c>
      <c r="V1183" s="93"/>
      <c r="X1183" s="93"/>
      <c r="Y1183" s="93"/>
      <c r="Z1183" s="93"/>
      <c r="AA1183" s="93"/>
      <c r="AB1183" s="93"/>
      <c r="AD1183" s="93"/>
      <c r="AF1183" s="93"/>
    </row>
    <row r="1184" spans="1:32">
      <c r="A1184" s="91" t="s">
        <v>2477</v>
      </c>
      <c r="B1184" s="91" t="s">
        <v>244</v>
      </c>
      <c r="C1184" s="91" t="s">
        <v>2506</v>
      </c>
      <c r="D1184" s="91" t="s">
        <v>3251</v>
      </c>
      <c r="E1184" s="91" t="s">
        <v>3252</v>
      </c>
      <c r="F1184" s="91" t="s">
        <v>3258</v>
      </c>
      <c r="G1184" s="91" t="s">
        <v>1347</v>
      </c>
      <c r="H1184" s="91" t="s">
        <v>2410</v>
      </c>
      <c r="I1184" s="92">
        <v>137</v>
      </c>
      <c r="J1184" s="91" t="s">
        <v>882</v>
      </c>
      <c r="K1184" s="91" t="s">
        <v>930</v>
      </c>
      <c r="L1184" s="91" t="s">
        <v>5666</v>
      </c>
      <c r="M1184" s="91" t="s">
        <v>5771</v>
      </c>
      <c r="N1184" s="92">
        <v>10000</v>
      </c>
      <c r="O1184" s="93"/>
      <c r="P1184" s="93"/>
      <c r="Q1184" s="93"/>
      <c r="R1184" s="92">
        <v>0</v>
      </c>
      <c r="S1184" s="92">
        <v>10000</v>
      </c>
      <c r="T1184" s="91" t="s">
        <v>5772</v>
      </c>
      <c r="U1184" s="91" t="s">
        <v>5541</v>
      </c>
      <c r="V1184" s="93"/>
      <c r="X1184" s="93"/>
      <c r="Y1184" s="93"/>
      <c r="Z1184" s="93"/>
      <c r="AA1184" s="93"/>
      <c r="AB1184" s="93"/>
      <c r="AD1184" s="93"/>
      <c r="AF1184" s="93"/>
    </row>
    <row r="1185" spans="1:32">
      <c r="A1185" s="91" t="s">
        <v>2477</v>
      </c>
      <c r="B1185" s="91" t="s">
        <v>244</v>
      </c>
      <c r="C1185" s="91" t="s">
        <v>2506</v>
      </c>
      <c r="D1185" s="91" t="s">
        <v>3251</v>
      </c>
      <c r="E1185" s="91" t="s">
        <v>3252</v>
      </c>
      <c r="F1185" s="91" t="s">
        <v>3266</v>
      </c>
      <c r="G1185" s="91" t="s">
        <v>5670</v>
      </c>
      <c r="H1185" s="91" t="s">
        <v>5671</v>
      </c>
      <c r="I1185" s="92">
        <v>137</v>
      </c>
      <c r="J1185" s="91" t="s">
        <v>882</v>
      </c>
      <c r="K1185" s="91" t="s">
        <v>930</v>
      </c>
      <c r="L1185" s="91" t="s">
        <v>5672</v>
      </c>
      <c r="M1185" s="91" t="s">
        <v>5771</v>
      </c>
      <c r="N1185" s="92">
        <v>10000</v>
      </c>
      <c r="O1185" s="93"/>
      <c r="P1185" s="93"/>
      <c r="Q1185" s="93"/>
      <c r="R1185" s="92">
        <v>0</v>
      </c>
      <c r="S1185" s="92">
        <v>10000</v>
      </c>
      <c r="T1185" s="91" t="s">
        <v>5772</v>
      </c>
      <c r="U1185" s="91" t="s">
        <v>5541</v>
      </c>
      <c r="V1185" s="93"/>
      <c r="X1185" s="93"/>
      <c r="Y1185" s="93"/>
      <c r="Z1185" s="93"/>
      <c r="AA1185" s="93"/>
      <c r="AB1185" s="93"/>
      <c r="AD1185" s="93"/>
      <c r="AF1185" s="93"/>
    </row>
    <row r="1186" spans="1:32">
      <c r="A1186" s="91" t="s">
        <v>2477</v>
      </c>
      <c r="B1186" s="91" t="s">
        <v>244</v>
      </c>
      <c r="C1186" s="91" t="s">
        <v>2506</v>
      </c>
      <c r="D1186" s="91" t="s">
        <v>3251</v>
      </c>
      <c r="E1186" s="91" t="s">
        <v>3252</v>
      </c>
      <c r="F1186" s="91" t="s">
        <v>3266</v>
      </c>
      <c r="G1186" s="91" t="s">
        <v>2649</v>
      </c>
      <c r="H1186" s="91" t="s">
        <v>2678</v>
      </c>
      <c r="I1186" s="92">
        <v>137</v>
      </c>
      <c r="J1186" s="91" t="s">
        <v>882</v>
      </c>
      <c r="K1186" s="91" t="s">
        <v>930</v>
      </c>
      <c r="L1186" s="91" t="s">
        <v>5673</v>
      </c>
      <c r="M1186" s="91" t="s">
        <v>5771</v>
      </c>
      <c r="N1186" s="92">
        <v>10000</v>
      </c>
      <c r="O1186" s="93"/>
      <c r="P1186" s="93"/>
      <c r="Q1186" s="93"/>
      <c r="R1186" s="92">
        <v>0</v>
      </c>
      <c r="S1186" s="92">
        <v>10000</v>
      </c>
      <c r="T1186" s="91" t="s">
        <v>5772</v>
      </c>
      <c r="U1186" s="91" t="s">
        <v>5541</v>
      </c>
      <c r="V1186" s="93"/>
      <c r="X1186" s="93"/>
      <c r="Y1186" s="93"/>
      <c r="Z1186" s="93"/>
      <c r="AA1186" s="93"/>
      <c r="AB1186" s="93"/>
      <c r="AD1186" s="93"/>
      <c r="AF1186" s="93"/>
    </row>
    <row r="1187" spans="1:32">
      <c r="A1187" s="91" t="s">
        <v>2477</v>
      </c>
      <c r="B1187" s="91" t="s">
        <v>244</v>
      </c>
      <c r="C1187" s="91" t="s">
        <v>2506</v>
      </c>
      <c r="D1187" s="91" t="s">
        <v>3251</v>
      </c>
      <c r="E1187" s="91" t="s">
        <v>3252</v>
      </c>
      <c r="F1187" s="91" t="s">
        <v>3266</v>
      </c>
      <c r="G1187" s="91" t="s">
        <v>5674</v>
      </c>
      <c r="H1187" s="91" t="s">
        <v>5675</v>
      </c>
      <c r="I1187" s="92">
        <v>137</v>
      </c>
      <c r="J1187" s="91" t="s">
        <v>882</v>
      </c>
      <c r="K1187" s="91" t="s">
        <v>930</v>
      </c>
      <c r="L1187" s="91" t="s">
        <v>5676</v>
      </c>
      <c r="M1187" s="91" t="s">
        <v>5771</v>
      </c>
      <c r="N1187" s="92">
        <v>10000</v>
      </c>
      <c r="O1187" s="93"/>
      <c r="P1187" s="93"/>
      <c r="Q1187" s="93"/>
      <c r="R1187" s="92">
        <v>0</v>
      </c>
      <c r="S1187" s="92">
        <v>10000</v>
      </c>
      <c r="T1187" s="91" t="s">
        <v>5772</v>
      </c>
      <c r="U1187" s="91" t="s">
        <v>5541</v>
      </c>
      <c r="V1187" s="93"/>
      <c r="X1187" s="93"/>
      <c r="Y1187" s="93"/>
      <c r="Z1187" s="93"/>
      <c r="AA1187" s="93"/>
      <c r="AB1187" s="93"/>
      <c r="AD1187" s="93"/>
      <c r="AF1187" s="93"/>
    </row>
    <row r="1188" spans="1:32">
      <c r="A1188" s="91" t="s">
        <v>2477</v>
      </c>
      <c r="B1188" s="91" t="s">
        <v>244</v>
      </c>
      <c r="C1188" s="91" t="s">
        <v>2506</v>
      </c>
      <c r="D1188" s="91" t="s">
        <v>3251</v>
      </c>
      <c r="E1188" s="91" t="s">
        <v>3252</v>
      </c>
      <c r="F1188" s="91" t="s">
        <v>3266</v>
      </c>
      <c r="G1188" s="91" t="s">
        <v>1649</v>
      </c>
      <c r="H1188" s="91" t="s">
        <v>2411</v>
      </c>
      <c r="I1188" s="92">
        <v>137</v>
      </c>
      <c r="J1188" s="91" t="s">
        <v>882</v>
      </c>
      <c r="K1188" s="91" t="s">
        <v>930</v>
      </c>
      <c r="L1188" s="91" t="s">
        <v>5677</v>
      </c>
      <c r="M1188" s="91" t="s">
        <v>5771</v>
      </c>
      <c r="N1188" s="92">
        <v>18000</v>
      </c>
      <c r="O1188" s="93"/>
      <c r="P1188" s="93"/>
      <c r="Q1188" s="93"/>
      <c r="R1188" s="92">
        <v>0</v>
      </c>
      <c r="S1188" s="92">
        <v>18000</v>
      </c>
      <c r="T1188" s="91" t="s">
        <v>5772</v>
      </c>
      <c r="U1188" s="91" t="s">
        <v>5541</v>
      </c>
      <c r="V1188" s="93"/>
      <c r="X1188" s="93"/>
      <c r="Y1188" s="93"/>
      <c r="Z1188" s="93"/>
      <c r="AA1188" s="93"/>
      <c r="AB1188" s="93"/>
      <c r="AD1188" s="93"/>
      <c r="AF1188" s="93"/>
    </row>
    <row r="1189" spans="1:32">
      <c r="A1189" s="91" t="s">
        <v>2477</v>
      </c>
      <c r="B1189" s="91" t="s">
        <v>244</v>
      </c>
      <c r="C1189" s="91" t="s">
        <v>2506</v>
      </c>
      <c r="D1189" s="91" t="s">
        <v>3251</v>
      </c>
      <c r="E1189" s="91" t="s">
        <v>3252</v>
      </c>
      <c r="F1189" s="91" t="s">
        <v>3288</v>
      </c>
      <c r="G1189" s="91" t="s">
        <v>1483</v>
      </c>
      <c r="H1189" s="91" t="s">
        <v>2412</v>
      </c>
      <c r="I1189" s="92">
        <v>137</v>
      </c>
      <c r="J1189" s="91" t="s">
        <v>882</v>
      </c>
      <c r="K1189" s="91" t="s">
        <v>930</v>
      </c>
      <c r="L1189" s="91" t="s">
        <v>5678</v>
      </c>
      <c r="M1189" s="91" t="s">
        <v>5771</v>
      </c>
      <c r="N1189" s="92">
        <v>10000</v>
      </c>
      <c r="O1189" s="93"/>
      <c r="P1189" s="93"/>
      <c r="Q1189" s="93"/>
      <c r="R1189" s="92">
        <v>0</v>
      </c>
      <c r="S1189" s="92">
        <v>10000</v>
      </c>
      <c r="T1189" s="91" t="s">
        <v>5772</v>
      </c>
      <c r="U1189" s="91" t="s">
        <v>5541</v>
      </c>
      <c r="V1189" s="93"/>
      <c r="X1189" s="93"/>
      <c r="Y1189" s="93"/>
      <c r="Z1189" s="93"/>
      <c r="AA1189" s="93"/>
      <c r="AB1189" s="93"/>
      <c r="AD1189" s="93"/>
      <c r="AF1189" s="93"/>
    </row>
    <row r="1190" spans="1:32">
      <c r="A1190" s="91" t="s">
        <v>2477</v>
      </c>
      <c r="B1190" s="91" t="s">
        <v>244</v>
      </c>
      <c r="C1190" s="91" t="s">
        <v>2506</v>
      </c>
      <c r="D1190" s="91" t="s">
        <v>3251</v>
      </c>
      <c r="E1190" s="91" t="s">
        <v>3252</v>
      </c>
      <c r="F1190" s="91" t="s">
        <v>3315</v>
      </c>
      <c r="G1190" s="91" t="s">
        <v>5889</v>
      </c>
      <c r="H1190" s="91" t="s">
        <v>5890</v>
      </c>
      <c r="I1190" s="92">
        <v>137</v>
      </c>
      <c r="J1190" s="91" t="s">
        <v>882</v>
      </c>
      <c r="K1190" s="91" t="s">
        <v>930</v>
      </c>
      <c r="L1190" s="91" t="s">
        <v>5891</v>
      </c>
      <c r="M1190" s="91" t="s">
        <v>5771</v>
      </c>
      <c r="N1190" s="92">
        <v>10000</v>
      </c>
      <c r="O1190" s="93"/>
      <c r="P1190" s="93"/>
      <c r="Q1190" s="93"/>
      <c r="R1190" s="92">
        <v>0</v>
      </c>
      <c r="S1190" s="92">
        <v>10000</v>
      </c>
      <c r="T1190" s="91" t="s">
        <v>5772</v>
      </c>
      <c r="U1190" s="91" t="s">
        <v>5541</v>
      </c>
      <c r="V1190" s="93"/>
      <c r="X1190" s="93"/>
      <c r="Y1190" s="93"/>
      <c r="Z1190" s="93"/>
      <c r="AA1190" s="93"/>
      <c r="AB1190" s="93"/>
      <c r="AD1190" s="93"/>
      <c r="AF1190" s="93"/>
    </row>
    <row r="1191" spans="1:32">
      <c r="A1191" s="91" t="s">
        <v>2477</v>
      </c>
      <c r="B1191" s="91" t="s">
        <v>244</v>
      </c>
      <c r="C1191" s="91" t="s">
        <v>2506</v>
      </c>
      <c r="D1191" s="91" t="s">
        <v>3251</v>
      </c>
      <c r="E1191" s="91" t="s">
        <v>3252</v>
      </c>
      <c r="F1191" s="91" t="s">
        <v>3261</v>
      </c>
      <c r="G1191" s="91" t="s">
        <v>5679</v>
      </c>
      <c r="H1191" s="91" t="s">
        <v>5680</v>
      </c>
      <c r="I1191" s="92">
        <v>137</v>
      </c>
      <c r="J1191" s="91" t="s">
        <v>882</v>
      </c>
      <c r="K1191" s="91" t="s">
        <v>930</v>
      </c>
      <c r="L1191" s="91" t="s">
        <v>5681</v>
      </c>
      <c r="M1191" s="91" t="s">
        <v>5771</v>
      </c>
      <c r="N1191" s="92">
        <v>15000</v>
      </c>
      <c r="O1191" s="93"/>
      <c r="P1191" s="93"/>
      <c r="Q1191" s="93"/>
      <c r="R1191" s="92">
        <v>0</v>
      </c>
      <c r="S1191" s="92">
        <v>15000</v>
      </c>
      <c r="T1191" s="91" t="s">
        <v>5772</v>
      </c>
      <c r="U1191" s="91" t="s">
        <v>5541</v>
      </c>
      <c r="V1191" s="93"/>
      <c r="X1191" s="93"/>
      <c r="Y1191" s="93"/>
      <c r="Z1191" s="93"/>
      <c r="AA1191" s="93"/>
      <c r="AB1191" s="93"/>
      <c r="AD1191" s="93"/>
      <c r="AF1191" s="93"/>
    </row>
    <row r="1192" spans="1:32">
      <c r="A1192" s="91" t="s">
        <v>2477</v>
      </c>
      <c r="B1192" s="91" t="s">
        <v>244</v>
      </c>
      <c r="C1192" s="91" t="s">
        <v>2506</v>
      </c>
      <c r="D1192" s="91" t="s">
        <v>3251</v>
      </c>
      <c r="E1192" s="91" t="s">
        <v>3252</v>
      </c>
      <c r="F1192" s="91" t="s">
        <v>3266</v>
      </c>
      <c r="G1192" s="91" t="s">
        <v>1498</v>
      </c>
      <c r="H1192" s="91" t="s">
        <v>2413</v>
      </c>
      <c r="I1192" s="92">
        <v>137</v>
      </c>
      <c r="J1192" s="91" t="s">
        <v>882</v>
      </c>
      <c r="K1192" s="91" t="s">
        <v>930</v>
      </c>
      <c r="L1192" s="91" t="s">
        <v>5682</v>
      </c>
      <c r="M1192" s="91" t="s">
        <v>5771</v>
      </c>
      <c r="N1192" s="92">
        <v>10000</v>
      </c>
      <c r="O1192" s="93"/>
      <c r="P1192" s="93"/>
      <c r="Q1192" s="93"/>
      <c r="R1192" s="92">
        <v>0</v>
      </c>
      <c r="S1192" s="92">
        <v>10000</v>
      </c>
      <c r="T1192" s="91" t="s">
        <v>5772</v>
      </c>
      <c r="U1192" s="91" t="s">
        <v>5541</v>
      </c>
      <c r="V1192" s="93"/>
      <c r="X1192" s="93"/>
      <c r="Y1192" s="93"/>
      <c r="Z1192" s="93"/>
      <c r="AA1192" s="93"/>
      <c r="AB1192" s="93"/>
      <c r="AD1192" s="93"/>
      <c r="AF1192" s="93"/>
    </row>
    <row r="1193" spans="1:32">
      <c r="A1193" s="91" t="s">
        <v>2477</v>
      </c>
      <c r="B1193" s="91" t="s">
        <v>244</v>
      </c>
      <c r="C1193" s="91" t="s">
        <v>2506</v>
      </c>
      <c r="D1193" s="91" t="s">
        <v>3251</v>
      </c>
      <c r="E1193" s="91" t="s">
        <v>3252</v>
      </c>
      <c r="F1193" s="91" t="s">
        <v>3266</v>
      </c>
      <c r="G1193" s="91" t="s">
        <v>2639</v>
      </c>
      <c r="H1193" s="91" t="s">
        <v>2667</v>
      </c>
      <c r="I1193" s="92">
        <v>137</v>
      </c>
      <c r="J1193" s="91" t="s">
        <v>882</v>
      </c>
      <c r="K1193" s="91" t="s">
        <v>930</v>
      </c>
      <c r="L1193" s="91" t="s">
        <v>5683</v>
      </c>
      <c r="M1193" s="91" t="s">
        <v>5771</v>
      </c>
      <c r="N1193" s="92">
        <v>10000</v>
      </c>
      <c r="O1193" s="93"/>
      <c r="P1193" s="93"/>
      <c r="Q1193" s="93"/>
      <c r="R1193" s="92">
        <v>0</v>
      </c>
      <c r="S1193" s="92">
        <v>10000</v>
      </c>
      <c r="T1193" s="91" t="s">
        <v>5772</v>
      </c>
      <c r="U1193" s="91" t="s">
        <v>5541</v>
      </c>
      <c r="V1193" s="93"/>
      <c r="X1193" s="93"/>
      <c r="Y1193" s="93"/>
      <c r="Z1193" s="93"/>
      <c r="AA1193" s="93"/>
      <c r="AB1193" s="93"/>
      <c r="AD1193" s="93"/>
      <c r="AF1193" s="93"/>
    </row>
    <row r="1194" spans="1:32">
      <c r="A1194" s="91" t="s">
        <v>2477</v>
      </c>
      <c r="B1194" s="91" t="s">
        <v>244</v>
      </c>
      <c r="C1194" s="91" t="s">
        <v>2506</v>
      </c>
      <c r="D1194" s="91" t="s">
        <v>3251</v>
      </c>
      <c r="E1194" s="91" t="s">
        <v>3252</v>
      </c>
      <c r="F1194" s="91" t="s">
        <v>3261</v>
      </c>
      <c r="G1194" s="91" t="s">
        <v>1348</v>
      </c>
      <c r="H1194" s="91" t="s">
        <v>2415</v>
      </c>
      <c r="I1194" s="92">
        <v>137</v>
      </c>
      <c r="J1194" s="91" t="s">
        <v>882</v>
      </c>
      <c r="K1194" s="91" t="s">
        <v>930</v>
      </c>
      <c r="L1194" s="91" t="s">
        <v>5684</v>
      </c>
      <c r="M1194" s="91" t="s">
        <v>5771</v>
      </c>
      <c r="N1194" s="92">
        <v>10000</v>
      </c>
      <c r="O1194" s="93"/>
      <c r="P1194" s="93"/>
      <c r="Q1194" s="93"/>
      <c r="R1194" s="92">
        <v>0</v>
      </c>
      <c r="S1194" s="92">
        <v>10000</v>
      </c>
      <c r="T1194" s="91" t="s">
        <v>5772</v>
      </c>
      <c r="U1194" s="91" t="s">
        <v>5541</v>
      </c>
      <c r="V1194" s="93"/>
      <c r="X1194" s="93"/>
      <c r="Y1194" s="93"/>
      <c r="Z1194" s="93"/>
      <c r="AA1194" s="93"/>
      <c r="AB1194" s="93"/>
      <c r="AD1194" s="93"/>
      <c r="AF1194" s="93"/>
    </row>
    <row r="1195" spans="1:32">
      <c r="A1195" s="91" t="s">
        <v>2477</v>
      </c>
      <c r="B1195" s="91" t="s">
        <v>244</v>
      </c>
      <c r="C1195" s="91" t="s">
        <v>2506</v>
      </c>
      <c r="D1195" s="91" t="s">
        <v>3251</v>
      </c>
      <c r="E1195" s="91" t="s">
        <v>3252</v>
      </c>
      <c r="F1195" s="91" t="s">
        <v>3261</v>
      </c>
      <c r="G1195" s="91" t="s">
        <v>1704</v>
      </c>
      <c r="H1195" s="91" t="s">
        <v>2416</v>
      </c>
      <c r="I1195" s="92">
        <v>137</v>
      </c>
      <c r="J1195" s="91" t="s">
        <v>882</v>
      </c>
      <c r="K1195" s="91" t="s">
        <v>930</v>
      </c>
      <c r="L1195" s="91" t="s">
        <v>5685</v>
      </c>
      <c r="M1195" s="91" t="s">
        <v>5771</v>
      </c>
      <c r="N1195" s="92">
        <v>45000</v>
      </c>
      <c r="O1195" s="92">
        <v>1547.25</v>
      </c>
      <c r="P1195" s="93"/>
      <c r="Q1195" s="93"/>
      <c r="R1195" s="92">
        <v>1547.25</v>
      </c>
      <c r="S1195" s="92">
        <v>43452.75</v>
      </c>
      <c r="T1195" s="91" t="s">
        <v>5772</v>
      </c>
      <c r="U1195" s="91" t="s">
        <v>5686</v>
      </c>
      <c r="V1195" s="93"/>
      <c r="X1195" s="93"/>
      <c r="Y1195" s="93"/>
      <c r="Z1195" s="93"/>
      <c r="AA1195" s="93"/>
      <c r="AB1195" s="93"/>
      <c r="AD1195" s="93"/>
      <c r="AF1195" s="93"/>
    </row>
    <row r="1196" spans="1:32">
      <c r="A1196" s="91" t="s">
        <v>2477</v>
      </c>
      <c r="B1196" s="91" t="s">
        <v>244</v>
      </c>
      <c r="C1196" s="91" t="s">
        <v>2506</v>
      </c>
      <c r="D1196" s="91" t="s">
        <v>3251</v>
      </c>
      <c r="E1196" s="91" t="s">
        <v>3252</v>
      </c>
      <c r="F1196" s="91" t="s">
        <v>3266</v>
      </c>
      <c r="G1196" s="91" t="s">
        <v>5892</v>
      </c>
      <c r="H1196" s="91" t="s">
        <v>5893</v>
      </c>
      <c r="I1196" s="92">
        <v>137</v>
      </c>
      <c r="J1196" s="91" t="s">
        <v>882</v>
      </c>
      <c r="K1196" s="91" t="s">
        <v>930</v>
      </c>
      <c r="L1196" s="91" t="s">
        <v>5894</v>
      </c>
      <c r="M1196" s="91" t="s">
        <v>5771</v>
      </c>
      <c r="N1196" s="92">
        <v>10000</v>
      </c>
      <c r="O1196" s="93"/>
      <c r="P1196" s="93"/>
      <c r="Q1196" s="93"/>
      <c r="R1196" s="92">
        <v>0</v>
      </c>
      <c r="S1196" s="92">
        <v>10000</v>
      </c>
      <c r="T1196" s="91" t="s">
        <v>5772</v>
      </c>
      <c r="U1196" s="91" t="s">
        <v>5541</v>
      </c>
      <c r="V1196" s="93"/>
      <c r="X1196" s="93"/>
      <c r="Y1196" s="93"/>
      <c r="Z1196" s="93"/>
      <c r="AA1196" s="93"/>
      <c r="AB1196" s="93"/>
      <c r="AD1196" s="93"/>
      <c r="AF1196" s="93"/>
    </row>
    <row r="1197" spans="1:32">
      <c r="A1197" s="91" t="s">
        <v>2477</v>
      </c>
      <c r="B1197" s="91" t="s">
        <v>244</v>
      </c>
      <c r="C1197" s="91" t="s">
        <v>2506</v>
      </c>
      <c r="D1197" s="91" t="s">
        <v>3251</v>
      </c>
      <c r="E1197" s="91" t="s">
        <v>3252</v>
      </c>
      <c r="F1197" s="91" t="s">
        <v>3261</v>
      </c>
      <c r="G1197" s="91" t="s">
        <v>1521</v>
      </c>
      <c r="H1197" s="91" t="s">
        <v>2418</v>
      </c>
      <c r="I1197" s="92">
        <v>137</v>
      </c>
      <c r="J1197" s="91" t="s">
        <v>882</v>
      </c>
      <c r="K1197" s="91" t="s">
        <v>930</v>
      </c>
      <c r="L1197" s="91" t="s">
        <v>5688</v>
      </c>
      <c r="M1197" s="91" t="s">
        <v>5771</v>
      </c>
      <c r="N1197" s="92">
        <v>8000</v>
      </c>
      <c r="O1197" s="93"/>
      <c r="P1197" s="93"/>
      <c r="Q1197" s="93"/>
      <c r="R1197" s="92">
        <v>0</v>
      </c>
      <c r="S1197" s="92">
        <v>8000</v>
      </c>
      <c r="T1197" s="91" t="s">
        <v>5772</v>
      </c>
      <c r="U1197" s="91" t="s">
        <v>5541</v>
      </c>
      <c r="V1197" s="93"/>
      <c r="X1197" s="93"/>
      <c r="Y1197" s="93"/>
      <c r="Z1197" s="93"/>
      <c r="AA1197" s="93"/>
      <c r="AB1197" s="93"/>
      <c r="AD1197" s="93"/>
      <c r="AF1197" s="93"/>
    </row>
    <row r="1198" spans="1:32">
      <c r="A1198" s="91" t="s">
        <v>2477</v>
      </c>
      <c r="B1198" s="91" t="s">
        <v>244</v>
      </c>
      <c r="C1198" s="91" t="s">
        <v>2506</v>
      </c>
      <c r="D1198" s="91" t="s">
        <v>3251</v>
      </c>
      <c r="E1198" s="91" t="s">
        <v>3252</v>
      </c>
      <c r="F1198" s="91" t="s">
        <v>3266</v>
      </c>
      <c r="G1198" s="91" t="s">
        <v>1542</v>
      </c>
      <c r="H1198" s="91" t="s">
        <v>2419</v>
      </c>
      <c r="I1198" s="92">
        <v>137</v>
      </c>
      <c r="J1198" s="91" t="s">
        <v>882</v>
      </c>
      <c r="K1198" s="91" t="s">
        <v>930</v>
      </c>
      <c r="L1198" s="91" t="s">
        <v>5689</v>
      </c>
      <c r="M1198" s="91" t="s">
        <v>5771</v>
      </c>
      <c r="N1198" s="92">
        <v>20000</v>
      </c>
      <c r="O1198" s="93"/>
      <c r="P1198" s="93"/>
      <c r="Q1198" s="93"/>
      <c r="R1198" s="92">
        <v>0</v>
      </c>
      <c r="S1198" s="92">
        <v>20000</v>
      </c>
      <c r="T1198" s="91" t="s">
        <v>5772</v>
      </c>
      <c r="U1198" s="91" t="s">
        <v>5541</v>
      </c>
      <c r="V1198" s="93"/>
      <c r="X1198" s="93"/>
      <c r="Y1198" s="93"/>
      <c r="Z1198" s="93"/>
      <c r="AA1198" s="93"/>
      <c r="AB1198" s="93"/>
      <c r="AD1198" s="93"/>
      <c r="AF1198" s="93"/>
    </row>
    <row r="1199" spans="1:32">
      <c r="A1199" s="91" t="s">
        <v>2477</v>
      </c>
      <c r="B1199" s="91" t="s">
        <v>244</v>
      </c>
      <c r="C1199" s="91" t="s">
        <v>2506</v>
      </c>
      <c r="D1199" s="91" t="s">
        <v>3251</v>
      </c>
      <c r="E1199" s="91" t="s">
        <v>3252</v>
      </c>
      <c r="F1199" s="91" t="s">
        <v>3258</v>
      </c>
      <c r="G1199" s="91" t="s">
        <v>1493</v>
      </c>
      <c r="H1199" s="91" t="s">
        <v>2420</v>
      </c>
      <c r="I1199" s="92">
        <v>137</v>
      </c>
      <c r="J1199" s="91" t="s">
        <v>882</v>
      </c>
      <c r="K1199" s="91" t="s">
        <v>930</v>
      </c>
      <c r="L1199" s="91" t="s">
        <v>5690</v>
      </c>
      <c r="M1199" s="91" t="s">
        <v>5771</v>
      </c>
      <c r="N1199" s="92">
        <v>10000</v>
      </c>
      <c r="O1199" s="93"/>
      <c r="P1199" s="93"/>
      <c r="Q1199" s="93"/>
      <c r="R1199" s="92">
        <v>0</v>
      </c>
      <c r="S1199" s="92">
        <v>10000</v>
      </c>
      <c r="T1199" s="91" t="s">
        <v>5772</v>
      </c>
      <c r="U1199" s="91" t="s">
        <v>5541</v>
      </c>
      <c r="V1199" s="93"/>
      <c r="X1199" s="93"/>
      <c r="Y1199" s="93"/>
      <c r="Z1199" s="93"/>
      <c r="AA1199" s="93"/>
      <c r="AB1199" s="93"/>
      <c r="AD1199" s="93"/>
      <c r="AF1199" s="93"/>
    </row>
    <row r="1200" spans="1:32">
      <c r="A1200" s="91" t="s">
        <v>2477</v>
      </c>
      <c r="B1200" s="91" t="s">
        <v>244</v>
      </c>
      <c r="C1200" s="91" t="s">
        <v>2506</v>
      </c>
      <c r="D1200" s="91" t="s">
        <v>3251</v>
      </c>
      <c r="E1200" s="91" t="s">
        <v>3252</v>
      </c>
      <c r="F1200" s="91" t="s">
        <v>3266</v>
      </c>
      <c r="G1200" s="91" t="s">
        <v>5691</v>
      </c>
      <c r="H1200" s="91" t="s">
        <v>5692</v>
      </c>
      <c r="I1200" s="92">
        <v>137</v>
      </c>
      <c r="J1200" s="91" t="s">
        <v>882</v>
      </c>
      <c r="K1200" s="91" t="s">
        <v>930</v>
      </c>
      <c r="L1200" s="91" t="s">
        <v>5693</v>
      </c>
      <c r="M1200" s="91" t="s">
        <v>5771</v>
      </c>
      <c r="N1200" s="92">
        <v>5000</v>
      </c>
      <c r="O1200" s="93"/>
      <c r="P1200" s="93"/>
      <c r="Q1200" s="93"/>
      <c r="R1200" s="92">
        <v>0</v>
      </c>
      <c r="S1200" s="92">
        <v>5000</v>
      </c>
      <c r="T1200" s="91" t="s">
        <v>5772</v>
      </c>
      <c r="U1200" s="91" t="s">
        <v>5541</v>
      </c>
      <c r="V1200" s="93"/>
      <c r="X1200" s="93"/>
      <c r="Y1200" s="93"/>
      <c r="Z1200" s="93"/>
      <c r="AA1200" s="93"/>
      <c r="AB1200" s="93"/>
      <c r="AD1200" s="93"/>
      <c r="AF1200" s="93"/>
    </row>
    <row r="1201" spans="1:32">
      <c r="A1201" s="91" t="s">
        <v>2477</v>
      </c>
      <c r="B1201" s="91" t="s">
        <v>244</v>
      </c>
      <c r="C1201" s="91" t="s">
        <v>2506</v>
      </c>
      <c r="D1201" s="91" t="s">
        <v>3251</v>
      </c>
      <c r="E1201" s="91" t="s">
        <v>3252</v>
      </c>
      <c r="F1201" s="91" t="s">
        <v>3258</v>
      </c>
      <c r="G1201" s="91" t="s">
        <v>1554</v>
      </c>
      <c r="H1201" s="91" t="s">
        <v>2421</v>
      </c>
      <c r="I1201" s="92">
        <v>137</v>
      </c>
      <c r="J1201" s="91" t="s">
        <v>882</v>
      </c>
      <c r="K1201" s="91" t="s">
        <v>930</v>
      </c>
      <c r="L1201" s="91" t="s">
        <v>5694</v>
      </c>
      <c r="M1201" s="91" t="s">
        <v>5771</v>
      </c>
      <c r="N1201" s="92">
        <v>10000</v>
      </c>
      <c r="O1201" s="93"/>
      <c r="P1201" s="93"/>
      <c r="Q1201" s="93"/>
      <c r="R1201" s="92">
        <v>0</v>
      </c>
      <c r="S1201" s="92">
        <v>10000</v>
      </c>
      <c r="T1201" s="91" t="s">
        <v>5772</v>
      </c>
      <c r="U1201" s="91" t="s">
        <v>5541</v>
      </c>
      <c r="V1201" s="93"/>
      <c r="X1201" s="93"/>
      <c r="Y1201" s="93"/>
      <c r="Z1201" s="93"/>
      <c r="AA1201" s="93"/>
      <c r="AB1201" s="93"/>
      <c r="AD1201" s="93"/>
      <c r="AF1201" s="93"/>
    </row>
    <row r="1202" spans="1:32">
      <c r="A1202" s="91" t="s">
        <v>2477</v>
      </c>
      <c r="B1202" s="91" t="s">
        <v>244</v>
      </c>
      <c r="C1202" s="91" t="s">
        <v>2506</v>
      </c>
      <c r="D1202" s="91" t="s">
        <v>3251</v>
      </c>
      <c r="E1202" s="91" t="s">
        <v>3252</v>
      </c>
      <c r="F1202" s="91" t="s">
        <v>3266</v>
      </c>
      <c r="G1202" s="91" t="s">
        <v>5695</v>
      </c>
      <c r="H1202" s="91" t="s">
        <v>2677</v>
      </c>
      <c r="I1202" s="92">
        <v>137</v>
      </c>
      <c r="J1202" s="91" t="s">
        <v>882</v>
      </c>
      <c r="K1202" s="91" t="s">
        <v>930</v>
      </c>
      <c r="L1202" s="91" t="s">
        <v>5696</v>
      </c>
      <c r="M1202" s="91" t="s">
        <v>5771</v>
      </c>
      <c r="N1202" s="92">
        <v>10000</v>
      </c>
      <c r="O1202" s="93"/>
      <c r="P1202" s="93"/>
      <c r="Q1202" s="93"/>
      <c r="R1202" s="92">
        <v>0</v>
      </c>
      <c r="S1202" s="92">
        <v>10000</v>
      </c>
      <c r="T1202" s="91" t="s">
        <v>5772</v>
      </c>
      <c r="U1202" s="91" t="s">
        <v>5541</v>
      </c>
      <c r="V1202" s="93"/>
      <c r="X1202" s="93"/>
      <c r="Y1202" s="93"/>
      <c r="Z1202" s="93"/>
      <c r="AA1202" s="93"/>
      <c r="AB1202" s="93"/>
      <c r="AD1202" s="93"/>
      <c r="AF1202" s="93"/>
    </row>
    <row r="1203" spans="1:32">
      <c r="A1203" s="91" t="s">
        <v>2477</v>
      </c>
      <c r="B1203" s="91" t="s">
        <v>244</v>
      </c>
      <c r="C1203" s="91" t="s">
        <v>2506</v>
      </c>
      <c r="D1203" s="91" t="s">
        <v>3251</v>
      </c>
      <c r="E1203" s="91" t="s">
        <v>3252</v>
      </c>
      <c r="F1203" s="91" t="s">
        <v>3258</v>
      </c>
      <c r="G1203" s="91" t="s">
        <v>1516</v>
      </c>
      <c r="H1203" s="91" t="s">
        <v>2422</v>
      </c>
      <c r="I1203" s="92">
        <v>137</v>
      </c>
      <c r="J1203" s="91" t="s">
        <v>882</v>
      </c>
      <c r="K1203" s="91" t="s">
        <v>930</v>
      </c>
      <c r="L1203" s="91" t="s">
        <v>5698</v>
      </c>
      <c r="M1203" s="91" t="s">
        <v>5771</v>
      </c>
      <c r="N1203" s="92">
        <v>9000</v>
      </c>
      <c r="O1203" s="93"/>
      <c r="P1203" s="93"/>
      <c r="Q1203" s="93"/>
      <c r="R1203" s="92">
        <v>0</v>
      </c>
      <c r="S1203" s="92">
        <v>9000</v>
      </c>
      <c r="T1203" s="91" t="s">
        <v>5772</v>
      </c>
      <c r="U1203" s="91" t="s">
        <v>5541</v>
      </c>
      <c r="V1203" s="93"/>
      <c r="X1203" s="93"/>
      <c r="Y1203" s="93"/>
      <c r="Z1203" s="93"/>
      <c r="AA1203" s="93"/>
      <c r="AB1203" s="93"/>
      <c r="AD1203" s="93"/>
      <c r="AF1203" s="93"/>
    </row>
    <row r="1204" spans="1:32">
      <c r="A1204" s="91" t="s">
        <v>2477</v>
      </c>
      <c r="B1204" s="91" t="s">
        <v>244</v>
      </c>
      <c r="C1204" s="91" t="s">
        <v>2506</v>
      </c>
      <c r="D1204" s="91" t="s">
        <v>3251</v>
      </c>
      <c r="E1204" s="91" t="s">
        <v>3252</v>
      </c>
      <c r="F1204" s="91" t="s">
        <v>3266</v>
      </c>
      <c r="G1204" s="91" t="s">
        <v>3163</v>
      </c>
      <c r="H1204" s="91" t="s">
        <v>3146</v>
      </c>
      <c r="I1204" s="92">
        <v>137</v>
      </c>
      <c r="J1204" s="91" t="s">
        <v>882</v>
      </c>
      <c r="K1204" s="91" t="s">
        <v>930</v>
      </c>
      <c r="L1204" s="91" t="s">
        <v>5699</v>
      </c>
      <c r="M1204" s="91" t="s">
        <v>5771</v>
      </c>
      <c r="N1204" s="92">
        <v>10000</v>
      </c>
      <c r="O1204" s="93"/>
      <c r="P1204" s="93"/>
      <c r="Q1204" s="93"/>
      <c r="R1204" s="92">
        <v>0</v>
      </c>
      <c r="S1204" s="92">
        <v>10000</v>
      </c>
      <c r="T1204" s="91" t="s">
        <v>5772</v>
      </c>
      <c r="U1204" s="91" t="s">
        <v>5541</v>
      </c>
      <c r="V1204" s="93"/>
      <c r="X1204" s="93"/>
      <c r="Y1204" s="93"/>
      <c r="Z1204" s="93"/>
      <c r="AA1204" s="93"/>
      <c r="AB1204" s="93"/>
      <c r="AD1204" s="93"/>
      <c r="AF1204" s="93"/>
    </row>
    <row r="1205" spans="1:32">
      <c r="A1205" s="91" t="s">
        <v>2477</v>
      </c>
      <c r="B1205" s="91" t="s">
        <v>244</v>
      </c>
      <c r="C1205" s="91" t="s">
        <v>2506</v>
      </c>
      <c r="D1205" s="91" t="s">
        <v>3251</v>
      </c>
      <c r="E1205" s="91" t="s">
        <v>3252</v>
      </c>
      <c r="F1205" s="91" t="s">
        <v>3266</v>
      </c>
      <c r="G1205" s="91" t="s">
        <v>5700</v>
      </c>
      <c r="H1205" s="91" t="s">
        <v>5701</v>
      </c>
      <c r="I1205" s="92">
        <v>137</v>
      </c>
      <c r="J1205" s="91" t="s">
        <v>882</v>
      </c>
      <c r="K1205" s="91" t="s">
        <v>930</v>
      </c>
      <c r="L1205" s="91" t="s">
        <v>5702</v>
      </c>
      <c r="M1205" s="91" t="s">
        <v>5771</v>
      </c>
      <c r="N1205" s="92">
        <v>10000</v>
      </c>
      <c r="O1205" s="93"/>
      <c r="P1205" s="93"/>
      <c r="Q1205" s="93"/>
      <c r="R1205" s="92">
        <v>0</v>
      </c>
      <c r="S1205" s="92">
        <v>10000</v>
      </c>
      <c r="T1205" s="91" t="s">
        <v>5772</v>
      </c>
      <c r="U1205" s="91" t="s">
        <v>5541</v>
      </c>
      <c r="V1205" s="93"/>
      <c r="X1205" s="93"/>
      <c r="Y1205" s="93"/>
      <c r="Z1205" s="93"/>
      <c r="AA1205" s="93"/>
      <c r="AB1205" s="93"/>
      <c r="AD1205" s="93"/>
      <c r="AF1205" s="93"/>
    </row>
    <row r="1206" spans="1:32">
      <c r="A1206" s="91" t="s">
        <v>2477</v>
      </c>
      <c r="B1206" s="91" t="s">
        <v>244</v>
      </c>
      <c r="C1206" s="91" t="s">
        <v>2506</v>
      </c>
      <c r="D1206" s="91" t="s">
        <v>3251</v>
      </c>
      <c r="E1206" s="91" t="s">
        <v>3252</v>
      </c>
      <c r="F1206" s="91" t="s">
        <v>3261</v>
      </c>
      <c r="G1206" s="91" t="s">
        <v>1075</v>
      </c>
      <c r="H1206" s="91" t="s">
        <v>2423</v>
      </c>
      <c r="I1206" s="92">
        <v>137</v>
      </c>
      <c r="J1206" s="91" t="s">
        <v>882</v>
      </c>
      <c r="K1206" s="91" t="s">
        <v>930</v>
      </c>
      <c r="L1206" s="91" t="s">
        <v>5703</v>
      </c>
      <c r="M1206" s="91" t="s">
        <v>5771</v>
      </c>
      <c r="N1206" s="92">
        <v>12000</v>
      </c>
      <c r="O1206" s="93"/>
      <c r="P1206" s="93"/>
      <c r="Q1206" s="93"/>
      <c r="R1206" s="92">
        <v>0</v>
      </c>
      <c r="S1206" s="92">
        <v>12000</v>
      </c>
      <c r="T1206" s="91" t="s">
        <v>5772</v>
      </c>
      <c r="U1206" s="91" t="s">
        <v>5541</v>
      </c>
      <c r="V1206" s="93"/>
      <c r="X1206" s="93"/>
      <c r="Y1206" s="93"/>
      <c r="Z1206" s="93"/>
      <c r="AA1206" s="93"/>
      <c r="AB1206" s="93"/>
      <c r="AD1206" s="93"/>
      <c r="AF1206" s="93"/>
    </row>
    <row r="1207" spans="1:32">
      <c r="A1207" s="91" t="s">
        <v>2477</v>
      </c>
      <c r="B1207" s="91" t="s">
        <v>244</v>
      </c>
      <c r="C1207" s="91" t="s">
        <v>2506</v>
      </c>
      <c r="D1207" s="91" t="s">
        <v>3251</v>
      </c>
      <c r="E1207" s="91" t="s">
        <v>3252</v>
      </c>
      <c r="F1207" s="91" t="s">
        <v>3288</v>
      </c>
      <c r="G1207" s="91" t="s">
        <v>886</v>
      </c>
      <c r="H1207" s="91" t="s">
        <v>2424</v>
      </c>
      <c r="I1207" s="92">
        <v>137</v>
      </c>
      <c r="J1207" s="91" t="s">
        <v>882</v>
      </c>
      <c r="K1207" s="91" t="s">
        <v>930</v>
      </c>
      <c r="L1207" s="91" t="s">
        <v>5704</v>
      </c>
      <c r="M1207" s="91" t="s">
        <v>5771</v>
      </c>
      <c r="N1207" s="92">
        <v>10000</v>
      </c>
      <c r="O1207" s="93"/>
      <c r="P1207" s="93"/>
      <c r="Q1207" s="93"/>
      <c r="R1207" s="92">
        <v>0</v>
      </c>
      <c r="S1207" s="92">
        <v>10000</v>
      </c>
      <c r="T1207" s="91" t="s">
        <v>5772</v>
      </c>
      <c r="U1207" s="91" t="s">
        <v>5541</v>
      </c>
      <c r="V1207" s="93"/>
      <c r="X1207" s="93"/>
      <c r="Y1207" s="93"/>
      <c r="Z1207" s="93"/>
      <c r="AA1207" s="93"/>
      <c r="AB1207" s="93"/>
      <c r="AD1207" s="93"/>
      <c r="AF1207" s="93"/>
    </row>
    <row r="1208" spans="1:32">
      <c r="A1208" s="91" t="s">
        <v>2477</v>
      </c>
      <c r="B1208" s="91" t="s">
        <v>244</v>
      </c>
      <c r="C1208" s="91" t="s">
        <v>2506</v>
      </c>
      <c r="D1208" s="91" t="s">
        <v>3251</v>
      </c>
      <c r="E1208" s="91" t="s">
        <v>3252</v>
      </c>
      <c r="F1208" s="91" t="s">
        <v>3279</v>
      </c>
      <c r="G1208" s="91" t="s">
        <v>1612</v>
      </c>
      <c r="H1208" s="91" t="s">
        <v>2425</v>
      </c>
      <c r="I1208" s="92">
        <v>137</v>
      </c>
      <c r="J1208" s="91" t="s">
        <v>882</v>
      </c>
      <c r="K1208" s="91" t="s">
        <v>930</v>
      </c>
      <c r="L1208" s="91" t="s">
        <v>5705</v>
      </c>
      <c r="M1208" s="91" t="s">
        <v>5771</v>
      </c>
      <c r="N1208" s="92">
        <v>10000</v>
      </c>
      <c r="O1208" s="93"/>
      <c r="P1208" s="93"/>
      <c r="Q1208" s="93"/>
      <c r="R1208" s="92">
        <v>0</v>
      </c>
      <c r="S1208" s="92">
        <v>10000</v>
      </c>
      <c r="T1208" s="91" t="s">
        <v>5772</v>
      </c>
      <c r="U1208" s="91" t="s">
        <v>5541</v>
      </c>
      <c r="V1208" s="93"/>
      <c r="X1208" s="93"/>
      <c r="Y1208" s="93"/>
      <c r="Z1208" s="93"/>
      <c r="AA1208" s="93"/>
      <c r="AB1208" s="93"/>
      <c r="AD1208" s="93"/>
      <c r="AF1208" s="93"/>
    </row>
    <row r="1209" spans="1:32">
      <c r="A1209" s="91" t="s">
        <v>2477</v>
      </c>
      <c r="B1209" s="91" t="s">
        <v>244</v>
      </c>
      <c r="C1209" s="91" t="s">
        <v>2506</v>
      </c>
      <c r="D1209" s="91" t="s">
        <v>3251</v>
      </c>
      <c r="E1209" s="91" t="s">
        <v>3252</v>
      </c>
      <c r="F1209" s="91" t="s">
        <v>3261</v>
      </c>
      <c r="G1209" s="91" t="s">
        <v>1405</v>
      </c>
      <c r="H1209" s="91" t="s">
        <v>2426</v>
      </c>
      <c r="I1209" s="92">
        <v>137</v>
      </c>
      <c r="J1209" s="91" t="s">
        <v>882</v>
      </c>
      <c r="K1209" s="91" t="s">
        <v>930</v>
      </c>
      <c r="L1209" s="91" t="s">
        <v>5706</v>
      </c>
      <c r="M1209" s="91" t="s">
        <v>5771</v>
      </c>
      <c r="N1209" s="92">
        <v>55000</v>
      </c>
      <c r="O1209" s="92">
        <v>3195.88</v>
      </c>
      <c r="P1209" s="93"/>
      <c r="Q1209" s="93"/>
      <c r="R1209" s="92">
        <v>3195.88</v>
      </c>
      <c r="S1209" s="92">
        <v>51804.12</v>
      </c>
      <c r="T1209" s="91" t="s">
        <v>5772</v>
      </c>
      <c r="U1209" s="91" t="s">
        <v>5707</v>
      </c>
      <c r="V1209" s="93"/>
      <c r="X1209" s="93"/>
      <c r="Y1209" s="93"/>
      <c r="Z1209" s="93"/>
      <c r="AA1209" s="93"/>
      <c r="AB1209" s="93"/>
      <c r="AD1209" s="93"/>
      <c r="AF1209" s="93"/>
    </row>
    <row r="1210" spans="1:32">
      <c r="A1210" s="91" t="s">
        <v>2477</v>
      </c>
      <c r="B1210" s="91" t="s">
        <v>244</v>
      </c>
      <c r="C1210" s="91" t="s">
        <v>2506</v>
      </c>
      <c r="D1210" s="91" t="s">
        <v>3251</v>
      </c>
      <c r="E1210" s="91" t="s">
        <v>3252</v>
      </c>
      <c r="F1210" s="91" t="s">
        <v>3279</v>
      </c>
      <c r="G1210" s="91" t="s">
        <v>2597</v>
      </c>
      <c r="H1210" s="91" t="s">
        <v>2611</v>
      </c>
      <c r="I1210" s="92">
        <v>137</v>
      </c>
      <c r="J1210" s="91" t="s">
        <v>882</v>
      </c>
      <c r="K1210" s="91" t="s">
        <v>930</v>
      </c>
      <c r="L1210" s="91" t="s">
        <v>5709</v>
      </c>
      <c r="M1210" s="91" t="s">
        <v>5771</v>
      </c>
      <c r="N1210" s="92">
        <v>15000</v>
      </c>
      <c r="O1210" s="93"/>
      <c r="P1210" s="93"/>
      <c r="Q1210" s="93"/>
      <c r="R1210" s="92">
        <v>0</v>
      </c>
      <c r="S1210" s="92">
        <v>15000</v>
      </c>
      <c r="T1210" s="91" t="s">
        <v>5772</v>
      </c>
      <c r="U1210" s="91" t="s">
        <v>5541</v>
      </c>
      <c r="V1210" s="93"/>
      <c r="X1210" s="93"/>
      <c r="Y1210" s="93"/>
      <c r="Z1210" s="93"/>
      <c r="AA1210" s="93"/>
      <c r="AB1210" s="93"/>
      <c r="AD1210" s="93"/>
      <c r="AF1210" s="93"/>
    </row>
    <row r="1211" spans="1:32">
      <c r="A1211" s="91" t="s">
        <v>2477</v>
      </c>
      <c r="B1211" s="91" t="s">
        <v>244</v>
      </c>
      <c r="C1211" s="91" t="s">
        <v>2506</v>
      </c>
      <c r="D1211" s="91" t="s">
        <v>3251</v>
      </c>
      <c r="E1211" s="91" t="s">
        <v>3252</v>
      </c>
      <c r="F1211" s="91" t="s">
        <v>3258</v>
      </c>
      <c r="G1211" s="91" t="s">
        <v>926</v>
      </c>
      <c r="H1211" s="91" t="s">
        <v>2428</v>
      </c>
      <c r="I1211" s="92">
        <v>137</v>
      </c>
      <c r="J1211" s="91" t="s">
        <v>882</v>
      </c>
      <c r="K1211" s="91" t="s">
        <v>930</v>
      </c>
      <c r="L1211" s="91" t="s">
        <v>5710</v>
      </c>
      <c r="M1211" s="91" t="s">
        <v>5771</v>
      </c>
      <c r="N1211" s="92">
        <v>9000</v>
      </c>
      <c r="O1211" s="93"/>
      <c r="P1211" s="93"/>
      <c r="Q1211" s="93"/>
      <c r="R1211" s="92">
        <v>0</v>
      </c>
      <c r="S1211" s="92">
        <v>9000</v>
      </c>
      <c r="T1211" s="91" t="s">
        <v>5772</v>
      </c>
      <c r="U1211" s="91" t="s">
        <v>5541</v>
      </c>
      <c r="V1211" s="93"/>
      <c r="X1211" s="93"/>
      <c r="Y1211" s="93"/>
      <c r="Z1211" s="93"/>
      <c r="AA1211" s="93"/>
      <c r="AB1211" s="93"/>
      <c r="AD1211" s="93"/>
      <c r="AF1211" s="93"/>
    </row>
    <row r="1212" spans="1:32">
      <c r="A1212" s="91" t="s">
        <v>2477</v>
      </c>
      <c r="B1212" s="91" t="s">
        <v>244</v>
      </c>
      <c r="C1212" s="91" t="s">
        <v>2506</v>
      </c>
      <c r="D1212" s="91" t="s">
        <v>3251</v>
      </c>
      <c r="E1212" s="91" t="s">
        <v>3252</v>
      </c>
      <c r="F1212" s="91" t="s">
        <v>3266</v>
      </c>
      <c r="G1212" s="91" t="s">
        <v>2645</v>
      </c>
      <c r="H1212" s="91" t="s">
        <v>2673</v>
      </c>
      <c r="I1212" s="92">
        <v>137</v>
      </c>
      <c r="J1212" s="91" t="s">
        <v>882</v>
      </c>
      <c r="K1212" s="91" t="s">
        <v>930</v>
      </c>
      <c r="L1212" s="91" t="s">
        <v>5711</v>
      </c>
      <c r="M1212" s="91" t="s">
        <v>5771</v>
      </c>
      <c r="N1212" s="92">
        <v>10000</v>
      </c>
      <c r="O1212" s="93"/>
      <c r="P1212" s="93"/>
      <c r="Q1212" s="93"/>
      <c r="R1212" s="92">
        <v>0</v>
      </c>
      <c r="S1212" s="92">
        <v>10000</v>
      </c>
      <c r="T1212" s="91" t="s">
        <v>5772</v>
      </c>
      <c r="U1212" s="91" t="s">
        <v>5541</v>
      </c>
      <c r="V1212" s="93"/>
      <c r="X1212" s="93"/>
      <c r="Y1212" s="93"/>
      <c r="Z1212" s="93"/>
      <c r="AA1212" s="93"/>
      <c r="AB1212" s="93"/>
      <c r="AD1212" s="93"/>
      <c r="AF1212" s="93"/>
    </row>
    <row r="1213" spans="1:32">
      <c r="A1213" s="91" t="s">
        <v>2477</v>
      </c>
      <c r="B1213" s="91" t="s">
        <v>244</v>
      </c>
      <c r="C1213" s="91" t="s">
        <v>2506</v>
      </c>
      <c r="D1213" s="91" t="s">
        <v>3251</v>
      </c>
      <c r="E1213" s="91" t="s">
        <v>3252</v>
      </c>
      <c r="F1213" s="91" t="s">
        <v>3266</v>
      </c>
      <c r="G1213" s="91" t="s">
        <v>3220</v>
      </c>
      <c r="H1213" s="91" t="s">
        <v>3221</v>
      </c>
      <c r="I1213" s="92">
        <v>137</v>
      </c>
      <c r="J1213" s="91" t="s">
        <v>882</v>
      </c>
      <c r="K1213" s="91" t="s">
        <v>930</v>
      </c>
      <c r="L1213" s="91" t="s">
        <v>5712</v>
      </c>
      <c r="M1213" s="91" t="s">
        <v>5771</v>
      </c>
      <c r="N1213" s="92">
        <v>10000</v>
      </c>
      <c r="O1213" s="93"/>
      <c r="P1213" s="93"/>
      <c r="Q1213" s="93"/>
      <c r="R1213" s="92">
        <v>0</v>
      </c>
      <c r="S1213" s="92">
        <v>10000</v>
      </c>
      <c r="T1213" s="91" t="s">
        <v>5772</v>
      </c>
      <c r="U1213" s="91" t="s">
        <v>5541</v>
      </c>
      <c r="V1213" s="93"/>
      <c r="X1213" s="93"/>
      <c r="Y1213" s="93"/>
      <c r="Z1213" s="93"/>
      <c r="AA1213" s="93"/>
      <c r="AB1213" s="93"/>
      <c r="AD1213" s="93"/>
      <c r="AF1213" s="93"/>
    </row>
    <row r="1214" spans="1:32">
      <c r="A1214" s="91" t="s">
        <v>2477</v>
      </c>
      <c r="B1214" s="91" t="s">
        <v>244</v>
      </c>
      <c r="C1214" s="91" t="s">
        <v>2506</v>
      </c>
      <c r="D1214" s="91" t="s">
        <v>3251</v>
      </c>
      <c r="E1214" s="91" t="s">
        <v>3252</v>
      </c>
      <c r="F1214" s="91" t="s">
        <v>3273</v>
      </c>
      <c r="G1214" s="91" t="s">
        <v>965</v>
      </c>
      <c r="H1214" s="91" t="s">
        <v>2430</v>
      </c>
      <c r="I1214" s="92">
        <v>137</v>
      </c>
      <c r="J1214" s="91" t="s">
        <v>882</v>
      </c>
      <c r="K1214" s="91" t="s">
        <v>930</v>
      </c>
      <c r="L1214" s="91" t="s">
        <v>5714</v>
      </c>
      <c r="M1214" s="91" t="s">
        <v>5771</v>
      </c>
      <c r="N1214" s="92">
        <v>15000</v>
      </c>
      <c r="O1214" s="93"/>
      <c r="P1214" s="93"/>
      <c r="Q1214" s="93"/>
      <c r="R1214" s="92">
        <v>0</v>
      </c>
      <c r="S1214" s="92">
        <v>15000</v>
      </c>
      <c r="T1214" s="91" t="s">
        <v>5772</v>
      </c>
      <c r="U1214" s="91" t="s">
        <v>5541</v>
      </c>
      <c r="V1214" s="93"/>
      <c r="X1214" s="93"/>
      <c r="Y1214" s="93"/>
      <c r="Z1214" s="93"/>
      <c r="AA1214" s="93"/>
      <c r="AB1214" s="93"/>
      <c r="AD1214" s="93"/>
      <c r="AF1214" s="93"/>
    </row>
    <row r="1215" spans="1:32">
      <c r="A1215" s="91" t="s">
        <v>2477</v>
      </c>
      <c r="B1215" s="91" t="s">
        <v>244</v>
      </c>
      <c r="C1215" s="91" t="s">
        <v>2506</v>
      </c>
      <c r="D1215" s="91" t="s">
        <v>3251</v>
      </c>
      <c r="E1215" s="91" t="s">
        <v>3252</v>
      </c>
      <c r="F1215" s="91" t="s">
        <v>3266</v>
      </c>
      <c r="G1215" s="91" t="s">
        <v>2648</v>
      </c>
      <c r="H1215" s="91" t="s">
        <v>2676</v>
      </c>
      <c r="I1215" s="92">
        <v>137</v>
      </c>
      <c r="J1215" s="91" t="s">
        <v>882</v>
      </c>
      <c r="K1215" s="91" t="s">
        <v>930</v>
      </c>
      <c r="L1215" s="91" t="s">
        <v>5715</v>
      </c>
      <c r="M1215" s="91" t="s">
        <v>5771</v>
      </c>
      <c r="N1215" s="92">
        <v>5000</v>
      </c>
      <c r="O1215" s="93"/>
      <c r="P1215" s="93"/>
      <c r="Q1215" s="93"/>
      <c r="R1215" s="92">
        <v>0</v>
      </c>
      <c r="S1215" s="92">
        <v>5000</v>
      </c>
      <c r="T1215" s="91" t="s">
        <v>5772</v>
      </c>
      <c r="U1215" s="91" t="s">
        <v>5541</v>
      </c>
      <c r="V1215" s="93"/>
      <c r="X1215" s="93"/>
      <c r="Y1215" s="93"/>
      <c r="Z1215" s="93"/>
      <c r="AA1215" s="93"/>
      <c r="AB1215" s="93"/>
      <c r="AD1215" s="93"/>
      <c r="AF1215" s="93"/>
    </row>
    <row r="1216" spans="1:32">
      <c r="A1216" s="91" t="s">
        <v>2477</v>
      </c>
      <c r="B1216" s="91" t="s">
        <v>244</v>
      </c>
      <c r="C1216" s="91" t="s">
        <v>2506</v>
      </c>
      <c r="D1216" s="91" t="s">
        <v>3251</v>
      </c>
      <c r="E1216" s="91" t="s">
        <v>3252</v>
      </c>
      <c r="F1216" s="91" t="s">
        <v>3258</v>
      </c>
      <c r="G1216" s="91" t="s">
        <v>1512</v>
      </c>
      <c r="H1216" s="91" t="s">
        <v>2431</v>
      </c>
      <c r="I1216" s="92">
        <v>137</v>
      </c>
      <c r="J1216" s="91" t="s">
        <v>882</v>
      </c>
      <c r="K1216" s="91" t="s">
        <v>930</v>
      </c>
      <c r="L1216" s="91" t="s">
        <v>5716</v>
      </c>
      <c r="M1216" s="91" t="s">
        <v>5771</v>
      </c>
      <c r="N1216" s="92">
        <v>20000</v>
      </c>
      <c r="O1216" s="93"/>
      <c r="P1216" s="93"/>
      <c r="Q1216" s="93"/>
      <c r="R1216" s="92">
        <v>0</v>
      </c>
      <c r="S1216" s="92">
        <v>20000</v>
      </c>
      <c r="T1216" s="91" t="s">
        <v>5772</v>
      </c>
      <c r="U1216" s="91" t="s">
        <v>5541</v>
      </c>
      <c r="V1216" s="93"/>
      <c r="X1216" s="93"/>
      <c r="Y1216" s="93"/>
      <c r="Z1216" s="93"/>
      <c r="AA1216" s="93"/>
      <c r="AB1216" s="93"/>
      <c r="AD1216" s="93"/>
      <c r="AF1216" s="93"/>
    </row>
    <row r="1217" spans="1:32">
      <c r="A1217" s="91" t="s">
        <v>2477</v>
      </c>
      <c r="B1217" s="91" t="s">
        <v>244</v>
      </c>
      <c r="C1217" s="91" t="s">
        <v>2506</v>
      </c>
      <c r="D1217" s="91" t="s">
        <v>3251</v>
      </c>
      <c r="E1217" s="91" t="s">
        <v>3252</v>
      </c>
      <c r="F1217" s="91" t="s">
        <v>3258</v>
      </c>
      <c r="G1217" s="91" t="s">
        <v>3164</v>
      </c>
      <c r="H1217" s="91" t="s">
        <v>3147</v>
      </c>
      <c r="I1217" s="92">
        <v>137</v>
      </c>
      <c r="J1217" s="91" t="s">
        <v>882</v>
      </c>
      <c r="K1217" s="91" t="s">
        <v>930</v>
      </c>
      <c r="L1217" s="91" t="s">
        <v>5717</v>
      </c>
      <c r="M1217" s="91" t="s">
        <v>5771</v>
      </c>
      <c r="N1217" s="92">
        <v>10000</v>
      </c>
      <c r="O1217" s="93"/>
      <c r="P1217" s="93"/>
      <c r="Q1217" s="93"/>
      <c r="R1217" s="92">
        <v>0</v>
      </c>
      <c r="S1217" s="92">
        <v>10000</v>
      </c>
      <c r="T1217" s="91" t="s">
        <v>5772</v>
      </c>
      <c r="U1217" s="91" t="s">
        <v>5541</v>
      </c>
      <c r="V1217" s="93"/>
      <c r="X1217" s="93"/>
      <c r="Y1217" s="93"/>
      <c r="Z1217" s="93"/>
      <c r="AA1217" s="93"/>
      <c r="AB1217" s="93"/>
      <c r="AD1217" s="93"/>
      <c r="AF1217" s="93"/>
    </row>
    <row r="1218" spans="1:32">
      <c r="A1218" s="91" t="s">
        <v>2477</v>
      </c>
      <c r="B1218" s="91" t="s">
        <v>244</v>
      </c>
      <c r="C1218" s="91" t="s">
        <v>2506</v>
      </c>
      <c r="D1218" s="91" t="s">
        <v>3251</v>
      </c>
      <c r="E1218" s="91" t="s">
        <v>3252</v>
      </c>
      <c r="F1218" s="91" t="s">
        <v>3288</v>
      </c>
      <c r="G1218" s="91" t="s">
        <v>1647</v>
      </c>
      <c r="H1218" s="91" t="s">
        <v>2432</v>
      </c>
      <c r="I1218" s="92">
        <v>137</v>
      </c>
      <c r="J1218" s="91" t="s">
        <v>882</v>
      </c>
      <c r="K1218" s="91" t="s">
        <v>930</v>
      </c>
      <c r="L1218" s="91" t="s">
        <v>5718</v>
      </c>
      <c r="M1218" s="91" t="s">
        <v>5771</v>
      </c>
      <c r="N1218" s="92">
        <v>15000</v>
      </c>
      <c r="O1218" s="93"/>
      <c r="P1218" s="93"/>
      <c r="Q1218" s="93"/>
      <c r="R1218" s="92">
        <v>0</v>
      </c>
      <c r="S1218" s="92">
        <v>15000</v>
      </c>
      <c r="T1218" s="91" t="s">
        <v>5772</v>
      </c>
      <c r="U1218" s="91" t="s">
        <v>5541</v>
      </c>
      <c r="V1218" s="93"/>
      <c r="X1218" s="93"/>
      <c r="Y1218" s="93"/>
      <c r="Z1218" s="93"/>
      <c r="AA1218" s="93"/>
      <c r="AB1218" s="93"/>
      <c r="AD1218" s="93"/>
      <c r="AF1218" s="93"/>
    </row>
    <row r="1219" spans="1:32">
      <c r="A1219" s="91" t="s">
        <v>2477</v>
      </c>
      <c r="B1219" s="91" t="s">
        <v>244</v>
      </c>
      <c r="C1219" s="91" t="s">
        <v>2506</v>
      </c>
      <c r="D1219" s="91" t="s">
        <v>3251</v>
      </c>
      <c r="E1219" s="91" t="s">
        <v>3252</v>
      </c>
      <c r="F1219" s="91" t="s">
        <v>3266</v>
      </c>
      <c r="G1219" s="91" t="s">
        <v>1558</v>
      </c>
      <c r="H1219" s="91" t="s">
        <v>2433</v>
      </c>
      <c r="I1219" s="92">
        <v>137</v>
      </c>
      <c r="J1219" s="91" t="s">
        <v>882</v>
      </c>
      <c r="K1219" s="91" t="s">
        <v>930</v>
      </c>
      <c r="L1219" s="91" t="s">
        <v>5719</v>
      </c>
      <c r="M1219" s="91" t="s">
        <v>5771</v>
      </c>
      <c r="N1219" s="92">
        <v>10000</v>
      </c>
      <c r="O1219" s="93"/>
      <c r="P1219" s="93"/>
      <c r="Q1219" s="93"/>
      <c r="R1219" s="92">
        <v>0</v>
      </c>
      <c r="S1219" s="92">
        <v>10000</v>
      </c>
      <c r="T1219" s="91" t="s">
        <v>5772</v>
      </c>
      <c r="U1219" s="91" t="s">
        <v>5541</v>
      </c>
      <c r="V1219" s="93"/>
      <c r="X1219" s="93"/>
      <c r="Y1219" s="93"/>
      <c r="Z1219" s="93"/>
      <c r="AA1219" s="93"/>
      <c r="AB1219" s="93"/>
      <c r="AD1219" s="93"/>
      <c r="AF1219" s="93"/>
    </row>
    <row r="1220" spans="1:32">
      <c r="A1220" s="91" t="s">
        <v>2477</v>
      </c>
      <c r="B1220" s="91" t="s">
        <v>244</v>
      </c>
      <c r="C1220" s="91" t="s">
        <v>2506</v>
      </c>
      <c r="D1220" s="91" t="s">
        <v>3251</v>
      </c>
      <c r="E1220" s="91" t="s">
        <v>3252</v>
      </c>
      <c r="F1220" s="91" t="s">
        <v>3258</v>
      </c>
      <c r="G1220" s="91" t="s">
        <v>2498</v>
      </c>
      <c r="H1220" s="91" t="s">
        <v>2487</v>
      </c>
      <c r="I1220" s="92">
        <v>137</v>
      </c>
      <c r="J1220" s="91" t="s">
        <v>882</v>
      </c>
      <c r="K1220" s="91" t="s">
        <v>930</v>
      </c>
      <c r="L1220" s="91" t="s">
        <v>5721</v>
      </c>
      <c r="M1220" s="91" t="s">
        <v>5771</v>
      </c>
      <c r="N1220" s="92">
        <v>9500</v>
      </c>
      <c r="O1220" s="93"/>
      <c r="P1220" s="93"/>
      <c r="Q1220" s="93"/>
      <c r="R1220" s="92">
        <v>0</v>
      </c>
      <c r="S1220" s="92">
        <v>9500</v>
      </c>
      <c r="T1220" s="91" t="s">
        <v>5772</v>
      </c>
      <c r="U1220" s="91" t="s">
        <v>5541</v>
      </c>
      <c r="V1220" s="93"/>
      <c r="X1220" s="93"/>
      <c r="Y1220" s="93"/>
      <c r="Z1220" s="93"/>
      <c r="AA1220" s="93"/>
      <c r="AB1220" s="93"/>
      <c r="AD1220" s="93"/>
      <c r="AF1220" s="93"/>
    </row>
    <row r="1221" spans="1:32">
      <c r="A1221" s="91" t="s">
        <v>2477</v>
      </c>
      <c r="B1221" s="91" t="s">
        <v>244</v>
      </c>
      <c r="C1221" s="91" t="s">
        <v>2506</v>
      </c>
      <c r="D1221" s="91" t="s">
        <v>3251</v>
      </c>
      <c r="E1221" s="91" t="s">
        <v>3252</v>
      </c>
      <c r="F1221" s="91" t="s">
        <v>3258</v>
      </c>
      <c r="G1221" s="91" t="s">
        <v>3222</v>
      </c>
      <c r="H1221" s="91" t="s">
        <v>3223</v>
      </c>
      <c r="I1221" s="92">
        <v>137</v>
      </c>
      <c r="J1221" s="91" t="s">
        <v>882</v>
      </c>
      <c r="K1221" s="91" t="s">
        <v>930</v>
      </c>
      <c r="L1221" s="91" t="s">
        <v>5722</v>
      </c>
      <c r="M1221" s="91" t="s">
        <v>5771</v>
      </c>
      <c r="N1221" s="92">
        <v>10000</v>
      </c>
      <c r="O1221" s="93"/>
      <c r="P1221" s="93"/>
      <c r="Q1221" s="93"/>
      <c r="R1221" s="92">
        <v>0</v>
      </c>
      <c r="S1221" s="92">
        <v>10000</v>
      </c>
      <c r="T1221" s="91" t="s">
        <v>5772</v>
      </c>
      <c r="U1221" s="91" t="s">
        <v>5541</v>
      </c>
      <c r="V1221" s="93"/>
      <c r="X1221" s="93"/>
      <c r="Y1221" s="93"/>
      <c r="Z1221" s="93"/>
      <c r="AA1221" s="93"/>
      <c r="AB1221" s="93"/>
      <c r="AD1221" s="93"/>
      <c r="AF1221" s="93"/>
    </row>
    <row r="1222" spans="1:32">
      <c r="A1222" s="91" t="s">
        <v>2477</v>
      </c>
      <c r="B1222" s="91" t="s">
        <v>244</v>
      </c>
      <c r="C1222" s="91" t="s">
        <v>2506</v>
      </c>
      <c r="D1222" s="91" t="s">
        <v>3251</v>
      </c>
      <c r="E1222" s="91" t="s">
        <v>3252</v>
      </c>
      <c r="F1222" s="91" t="s">
        <v>3266</v>
      </c>
      <c r="G1222" s="91" t="s">
        <v>1520</v>
      </c>
      <c r="H1222" s="91" t="s">
        <v>2436</v>
      </c>
      <c r="I1222" s="92">
        <v>137</v>
      </c>
      <c r="J1222" s="91" t="s">
        <v>882</v>
      </c>
      <c r="K1222" s="91" t="s">
        <v>930</v>
      </c>
      <c r="L1222" s="91" t="s">
        <v>5723</v>
      </c>
      <c r="M1222" s="91" t="s">
        <v>5771</v>
      </c>
      <c r="N1222" s="92">
        <v>8000</v>
      </c>
      <c r="O1222" s="93"/>
      <c r="P1222" s="93"/>
      <c r="Q1222" s="93"/>
      <c r="R1222" s="92">
        <v>0</v>
      </c>
      <c r="S1222" s="92">
        <v>8000</v>
      </c>
      <c r="T1222" s="91" t="s">
        <v>5772</v>
      </c>
      <c r="U1222" s="91" t="s">
        <v>5541</v>
      </c>
      <c r="V1222" s="93"/>
      <c r="X1222" s="93"/>
      <c r="Y1222" s="93"/>
      <c r="Z1222" s="93"/>
      <c r="AA1222" s="93"/>
      <c r="AB1222" s="93"/>
      <c r="AD1222" s="93"/>
      <c r="AF1222" s="93"/>
    </row>
    <row r="1223" spans="1:32">
      <c r="A1223" s="91" t="s">
        <v>2477</v>
      </c>
      <c r="B1223" s="91" t="s">
        <v>244</v>
      </c>
      <c r="C1223" s="91" t="s">
        <v>2506</v>
      </c>
      <c r="D1223" s="91" t="s">
        <v>3251</v>
      </c>
      <c r="E1223" s="91" t="s">
        <v>3252</v>
      </c>
      <c r="F1223" s="91" t="s">
        <v>3266</v>
      </c>
      <c r="G1223" s="91" t="s">
        <v>1541</v>
      </c>
      <c r="H1223" s="91" t="s">
        <v>2437</v>
      </c>
      <c r="I1223" s="92">
        <v>137</v>
      </c>
      <c r="J1223" s="91" t="s">
        <v>882</v>
      </c>
      <c r="K1223" s="91" t="s">
        <v>930</v>
      </c>
      <c r="L1223" s="91" t="s">
        <v>5724</v>
      </c>
      <c r="M1223" s="91" t="s">
        <v>5771</v>
      </c>
      <c r="N1223" s="92">
        <v>10000</v>
      </c>
      <c r="O1223" s="93"/>
      <c r="P1223" s="93"/>
      <c r="Q1223" s="93"/>
      <c r="R1223" s="92">
        <v>0</v>
      </c>
      <c r="S1223" s="92">
        <v>10000</v>
      </c>
      <c r="T1223" s="91" t="s">
        <v>5772</v>
      </c>
      <c r="U1223" s="91" t="s">
        <v>5541</v>
      </c>
      <c r="V1223" s="93"/>
      <c r="X1223" s="93"/>
      <c r="Y1223" s="93"/>
      <c r="Z1223" s="93"/>
      <c r="AA1223" s="93"/>
      <c r="AB1223" s="93"/>
      <c r="AD1223" s="93"/>
      <c r="AF1223" s="93"/>
    </row>
    <row r="1224" spans="1:32">
      <c r="A1224" s="91" t="s">
        <v>2477</v>
      </c>
      <c r="B1224" s="91" t="s">
        <v>244</v>
      </c>
      <c r="C1224" s="91" t="s">
        <v>2506</v>
      </c>
      <c r="D1224" s="91" t="s">
        <v>3251</v>
      </c>
      <c r="E1224" s="91" t="s">
        <v>3252</v>
      </c>
      <c r="F1224" s="91" t="s">
        <v>3273</v>
      </c>
      <c r="G1224" s="91" t="s">
        <v>1408</v>
      </c>
      <c r="H1224" s="91" t="s">
        <v>2438</v>
      </c>
      <c r="I1224" s="92">
        <v>137</v>
      </c>
      <c r="J1224" s="91" t="s">
        <v>882</v>
      </c>
      <c r="K1224" s="91" t="s">
        <v>321</v>
      </c>
      <c r="L1224" s="91" t="s">
        <v>5725</v>
      </c>
      <c r="M1224" s="91" t="s">
        <v>5771</v>
      </c>
      <c r="N1224" s="92">
        <v>110000</v>
      </c>
      <c r="O1224" s="92">
        <v>16082.87</v>
      </c>
      <c r="P1224" s="93"/>
      <c r="Q1224" s="93"/>
      <c r="R1224" s="92">
        <v>16082.87</v>
      </c>
      <c r="S1224" s="92">
        <v>93917.13</v>
      </c>
      <c r="T1224" s="91" t="s">
        <v>5772</v>
      </c>
      <c r="U1224" s="91" t="s">
        <v>5726</v>
      </c>
      <c r="V1224" s="93"/>
      <c r="X1224" s="93"/>
      <c r="Y1224" s="93"/>
      <c r="Z1224" s="93"/>
      <c r="AA1224" s="93"/>
      <c r="AB1224" s="93"/>
      <c r="AD1224" s="93"/>
      <c r="AF1224" s="93"/>
    </row>
    <row r="1225" spans="1:32">
      <c r="A1225" s="91" t="s">
        <v>2477</v>
      </c>
      <c r="B1225" s="91" t="s">
        <v>244</v>
      </c>
      <c r="C1225" s="91" t="s">
        <v>2506</v>
      </c>
      <c r="D1225" s="91" t="s">
        <v>3251</v>
      </c>
      <c r="E1225" s="91" t="s">
        <v>3252</v>
      </c>
      <c r="F1225" s="91" t="s">
        <v>3279</v>
      </c>
      <c r="G1225" s="91" t="s">
        <v>2637</v>
      </c>
      <c r="H1225" s="91" t="s">
        <v>2665</v>
      </c>
      <c r="I1225" s="92">
        <v>137</v>
      </c>
      <c r="J1225" s="91" t="s">
        <v>882</v>
      </c>
      <c r="K1225" s="91" t="s">
        <v>930</v>
      </c>
      <c r="L1225" s="91" t="s">
        <v>5727</v>
      </c>
      <c r="M1225" s="91" t="s">
        <v>5771</v>
      </c>
      <c r="N1225" s="92">
        <v>15000</v>
      </c>
      <c r="O1225" s="93"/>
      <c r="P1225" s="93"/>
      <c r="Q1225" s="93"/>
      <c r="R1225" s="92">
        <v>0</v>
      </c>
      <c r="S1225" s="92">
        <v>15000</v>
      </c>
      <c r="T1225" s="91" t="s">
        <v>5772</v>
      </c>
      <c r="U1225" s="91" t="s">
        <v>5541</v>
      </c>
      <c r="V1225" s="93"/>
      <c r="X1225" s="93"/>
      <c r="Y1225" s="93"/>
      <c r="Z1225" s="93"/>
      <c r="AA1225" s="93"/>
      <c r="AB1225" s="93"/>
      <c r="AD1225" s="93"/>
      <c r="AF1225" s="93"/>
    </row>
    <row r="1226" spans="1:32">
      <c r="A1226" s="91" t="s">
        <v>2477</v>
      </c>
      <c r="B1226" s="91" t="s">
        <v>244</v>
      </c>
      <c r="C1226" s="91" t="s">
        <v>2506</v>
      </c>
      <c r="D1226" s="91" t="s">
        <v>3251</v>
      </c>
      <c r="E1226" s="91" t="s">
        <v>3252</v>
      </c>
      <c r="F1226" s="91" t="s">
        <v>3456</v>
      </c>
      <c r="G1226" s="91" t="s">
        <v>927</v>
      </c>
      <c r="H1226" s="91" t="s">
        <v>2439</v>
      </c>
      <c r="I1226" s="92">
        <v>137</v>
      </c>
      <c r="J1226" s="91" t="s">
        <v>882</v>
      </c>
      <c r="K1226" s="91" t="s">
        <v>930</v>
      </c>
      <c r="L1226" s="91" t="s">
        <v>5728</v>
      </c>
      <c r="M1226" s="91" t="s">
        <v>5771</v>
      </c>
      <c r="N1226" s="92">
        <v>32000</v>
      </c>
      <c r="O1226" s="93"/>
      <c r="P1226" s="93"/>
      <c r="Q1226" s="93"/>
      <c r="R1226" s="92">
        <v>0</v>
      </c>
      <c r="S1226" s="92">
        <v>32000</v>
      </c>
      <c r="T1226" s="91" t="s">
        <v>5772</v>
      </c>
      <c r="U1226" s="91" t="s">
        <v>5541</v>
      </c>
      <c r="V1226" s="93"/>
      <c r="X1226" s="93"/>
      <c r="Y1226" s="93"/>
      <c r="Z1226" s="93"/>
      <c r="AA1226" s="93"/>
      <c r="AB1226" s="93"/>
      <c r="AD1226" s="93"/>
      <c r="AF1226" s="93"/>
    </row>
    <row r="1227" spans="1:32">
      <c r="A1227" s="91" t="s">
        <v>2477</v>
      </c>
      <c r="B1227" s="91" t="s">
        <v>244</v>
      </c>
      <c r="C1227" s="91" t="s">
        <v>2506</v>
      </c>
      <c r="D1227" s="91" t="s">
        <v>3251</v>
      </c>
      <c r="E1227" s="91" t="s">
        <v>3252</v>
      </c>
      <c r="F1227" s="91" t="s">
        <v>3253</v>
      </c>
      <c r="G1227" s="91" t="s">
        <v>1491</v>
      </c>
      <c r="H1227" s="91" t="s">
        <v>2440</v>
      </c>
      <c r="I1227" s="92">
        <v>137</v>
      </c>
      <c r="J1227" s="91" t="s">
        <v>882</v>
      </c>
      <c r="K1227" s="91" t="s">
        <v>930</v>
      </c>
      <c r="L1227" s="91" t="s">
        <v>5729</v>
      </c>
      <c r="M1227" s="91" t="s">
        <v>5771</v>
      </c>
      <c r="N1227" s="92">
        <v>15000</v>
      </c>
      <c r="O1227" s="93"/>
      <c r="P1227" s="93"/>
      <c r="Q1227" s="93"/>
      <c r="R1227" s="92">
        <v>0</v>
      </c>
      <c r="S1227" s="92">
        <v>15000</v>
      </c>
      <c r="T1227" s="91" t="s">
        <v>5772</v>
      </c>
      <c r="U1227" s="91" t="s">
        <v>5541</v>
      </c>
      <c r="V1227" s="93"/>
      <c r="X1227" s="93"/>
      <c r="Y1227" s="93"/>
      <c r="Z1227" s="93"/>
      <c r="AA1227" s="93"/>
      <c r="AB1227" s="93"/>
      <c r="AD1227" s="93"/>
      <c r="AF1227" s="93"/>
    </row>
    <row r="1228" spans="1:32">
      <c r="A1228" s="91" t="s">
        <v>2477</v>
      </c>
      <c r="B1228" s="91" t="s">
        <v>244</v>
      </c>
      <c r="C1228" s="91" t="s">
        <v>2506</v>
      </c>
      <c r="D1228" s="91" t="s">
        <v>3251</v>
      </c>
      <c r="E1228" s="91" t="s">
        <v>3252</v>
      </c>
      <c r="F1228" s="91" t="s">
        <v>3258</v>
      </c>
      <c r="G1228" s="91" t="s">
        <v>1537</v>
      </c>
      <c r="H1228" s="91" t="s">
        <v>2441</v>
      </c>
      <c r="I1228" s="92">
        <v>137</v>
      </c>
      <c r="J1228" s="91" t="s">
        <v>882</v>
      </c>
      <c r="K1228" s="91" t="s">
        <v>930</v>
      </c>
      <c r="L1228" s="91" t="s">
        <v>5730</v>
      </c>
      <c r="M1228" s="91" t="s">
        <v>5771</v>
      </c>
      <c r="N1228" s="92">
        <v>10000</v>
      </c>
      <c r="O1228" s="93"/>
      <c r="P1228" s="93"/>
      <c r="Q1228" s="93"/>
      <c r="R1228" s="92">
        <v>0</v>
      </c>
      <c r="S1228" s="92">
        <v>10000</v>
      </c>
      <c r="T1228" s="91" t="s">
        <v>5772</v>
      </c>
      <c r="U1228" s="91" t="s">
        <v>5541</v>
      </c>
      <c r="V1228" s="93"/>
      <c r="X1228" s="93"/>
      <c r="Y1228" s="93"/>
      <c r="Z1228" s="93"/>
      <c r="AA1228" s="93"/>
      <c r="AB1228" s="93"/>
      <c r="AD1228" s="93"/>
      <c r="AF1228" s="93"/>
    </row>
    <row r="1229" spans="1:32">
      <c r="A1229" s="91" t="s">
        <v>2477</v>
      </c>
      <c r="B1229" s="91" t="s">
        <v>244</v>
      </c>
      <c r="C1229" s="91" t="s">
        <v>2506</v>
      </c>
      <c r="D1229" s="91" t="s">
        <v>3251</v>
      </c>
      <c r="E1229" s="91" t="s">
        <v>3252</v>
      </c>
      <c r="F1229" s="91" t="s">
        <v>3266</v>
      </c>
      <c r="G1229" s="91" t="s">
        <v>1409</v>
      </c>
      <c r="H1229" s="91" t="s">
        <v>2442</v>
      </c>
      <c r="I1229" s="92">
        <v>137</v>
      </c>
      <c r="J1229" s="91" t="s">
        <v>882</v>
      </c>
      <c r="K1229" s="91" t="s">
        <v>930</v>
      </c>
      <c r="L1229" s="91" t="s">
        <v>5731</v>
      </c>
      <c r="M1229" s="91" t="s">
        <v>5771</v>
      </c>
      <c r="N1229" s="92">
        <v>15000</v>
      </c>
      <c r="O1229" s="93"/>
      <c r="P1229" s="93"/>
      <c r="Q1229" s="93"/>
      <c r="R1229" s="92">
        <v>0</v>
      </c>
      <c r="S1229" s="92">
        <v>15000</v>
      </c>
      <c r="T1229" s="91" t="s">
        <v>5772</v>
      </c>
      <c r="U1229" s="91" t="s">
        <v>5541</v>
      </c>
      <c r="V1229" s="93"/>
      <c r="X1229" s="93"/>
      <c r="Y1229" s="93"/>
      <c r="Z1229" s="93"/>
      <c r="AA1229" s="93"/>
      <c r="AB1229" s="93"/>
      <c r="AD1229" s="93"/>
      <c r="AF1229" s="93"/>
    </row>
    <row r="1230" spans="1:32">
      <c r="A1230" s="91" t="s">
        <v>2477</v>
      </c>
      <c r="B1230" s="91" t="s">
        <v>244</v>
      </c>
      <c r="C1230" s="91" t="s">
        <v>2506</v>
      </c>
      <c r="D1230" s="91" t="s">
        <v>3251</v>
      </c>
      <c r="E1230" s="91" t="s">
        <v>3252</v>
      </c>
      <c r="F1230" s="91" t="s">
        <v>3266</v>
      </c>
      <c r="G1230" s="91" t="s">
        <v>1410</v>
      </c>
      <c r="H1230" s="91" t="s">
        <v>2443</v>
      </c>
      <c r="I1230" s="92">
        <v>137</v>
      </c>
      <c r="J1230" s="91" t="s">
        <v>882</v>
      </c>
      <c r="K1230" s="91" t="s">
        <v>930</v>
      </c>
      <c r="L1230" s="91" t="s">
        <v>5732</v>
      </c>
      <c r="M1230" s="91" t="s">
        <v>5771</v>
      </c>
      <c r="N1230" s="92">
        <v>10000</v>
      </c>
      <c r="O1230" s="93"/>
      <c r="P1230" s="93"/>
      <c r="Q1230" s="93"/>
      <c r="R1230" s="92">
        <v>0</v>
      </c>
      <c r="S1230" s="92">
        <v>10000</v>
      </c>
      <c r="T1230" s="91" t="s">
        <v>5772</v>
      </c>
      <c r="U1230" s="91" t="s">
        <v>5541</v>
      </c>
      <c r="V1230" s="93"/>
      <c r="X1230" s="93"/>
      <c r="Y1230" s="93"/>
      <c r="Z1230" s="93"/>
      <c r="AA1230" s="93"/>
      <c r="AB1230" s="93"/>
      <c r="AD1230" s="93"/>
      <c r="AF1230" s="93"/>
    </row>
    <row r="1231" spans="1:32">
      <c r="A1231" s="91" t="s">
        <v>2477</v>
      </c>
      <c r="B1231" s="91" t="s">
        <v>244</v>
      </c>
      <c r="C1231" s="91" t="s">
        <v>2506</v>
      </c>
      <c r="D1231" s="91" t="s">
        <v>3251</v>
      </c>
      <c r="E1231" s="91" t="s">
        <v>3252</v>
      </c>
      <c r="F1231" s="91" t="s">
        <v>3266</v>
      </c>
      <c r="G1231" s="91" t="s">
        <v>2600</v>
      </c>
      <c r="H1231" s="91" t="s">
        <v>2614</v>
      </c>
      <c r="I1231" s="92">
        <v>137</v>
      </c>
      <c r="J1231" s="91" t="s">
        <v>882</v>
      </c>
      <c r="K1231" s="91" t="s">
        <v>930</v>
      </c>
      <c r="L1231" s="91" t="s">
        <v>5733</v>
      </c>
      <c r="M1231" s="91" t="s">
        <v>5771</v>
      </c>
      <c r="N1231" s="92">
        <v>10000</v>
      </c>
      <c r="O1231" s="93"/>
      <c r="P1231" s="93"/>
      <c r="Q1231" s="93"/>
      <c r="R1231" s="92">
        <v>0</v>
      </c>
      <c r="S1231" s="92">
        <v>10000</v>
      </c>
      <c r="T1231" s="91" t="s">
        <v>5772</v>
      </c>
      <c r="U1231" s="91" t="s">
        <v>5541</v>
      </c>
      <c r="V1231" s="93"/>
      <c r="X1231" s="93"/>
      <c r="Y1231" s="93"/>
      <c r="Z1231" s="93"/>
      <c r="AA1231" s="93"/>
      <c r="AB1231" s="93"/>
      <c r="AD1231" s="93"/>
      <c r="AF1231" s="93"/>
    </row>
    <row r="1232" spans="1:32">
      <c r="A1232" s="91" t="s">
        <v>2477</v>
      </c>
      <c r="B1232" s="91" t="s">
        <v>244</v>
      </c>
      <c r="C1232" s="91" t="s">
        <v>2506</v>
      </c>
      <c r="D1232" s="91" t="s">
        <v>3251</v>
      </c>
      <c r="E1232" s="91" t="s">
        <v>3252</v>
      </c>
      <c r="F1232" s="91" t="s">
        <v>3266</v>
      </c>
      <c r="G1232" s="91" t="s">
        <v>5895</v>
      </c>
      <c r="H1232" s="91" t="s">
        <v>5896</v>
      </c>
      <c r="I1232" s="92">
        <v>137</v>
      </c>
      <c r="J1232" s="91" t="s">
        <v>882</v>
      </c>
      <c r="K1232" s="91" t="s">
        <v>930</v>
      </c>
      <c r="L1232" s="91" t="s">
        <v>5897</v>
      </c>
      <c r="M1232" s="91" t="s">
        <v>5771</v>
      </c>
      <c r="N1232" s="92">
        <v>10000</v>
      </c>
      <c r="O1232" s="93"/>
      <c r="P1232" s="93"/>
      <c r="Q1232" s="93"/>
      <c r="R1232" s="92">
        <v>0</v>
      </c>
      <c r="S1232" s="92">
        <v>10000</v>
      </c>
      <c r="T1232" s="91" t="s">
        <v>5772</v>
      </c>
      <c r="U1232" s="91" t="s">
        <v>5541</v>
      </c>
      <c r="V1232" s="93"/>
      <c r="X1232" s="93"/>
      <c r="Y1232" s="93"/>
      <c r="Z1232" s="93"/>
      <c r="AA1232" s="93"/>
      <c r="AB1232" s="93"/>
      <c r="AD1232" s="93"/>
      <c r="AF1232" s="93"/>
    </row>
    <row r="1233" spans="1:32">
      <c r="A1233" s="91" t="s">
        <v>2477</v>
      </c>
      <c r="B1233" s="91" t="s">
        <v>244</v>
      </c>
      <c r="C1233" s="91" t="s">
        <v>2506</v>
      </c>
      <c r="D1233" s="91" t="s">
        <v>3251</v>
      </c>
      <c r="E1233" s="91" t="s">
        <v>3252</v>
      </c>
      <c r="F1233" s="91" t="s">
        <v>3266</v>
      </c>
      <c r="G1233" s="91" t="s">
        <v>3166</v>
      </c>
      <c r="H1233" s="91" t="s">
        <v>3149</v>
      </c>
      <c r="I1233" s="92">
        <v>137</v>
      </c>
      <c r="J1233" s="91" t="s">
        <v>882</v>
      </c>
      <c r="K1233" s="91" t="s">
        <v>930</v>
      </c>
      <c r="L1233" s="91" t="s">
        <v>5734</v>
      </c>
      <c r="M1233" s="91" t="s">
        <v>5771</v>
      </c>
      <c r="N1233" s="92">
        <v>8000</v>
      </c>
      <c r="O1233" s="93"/>
      <c r="P1233" s="93"/>
      <c r="Q1233" s="93"/>
      <c r="R1233" s="92">
        <v>0</v>
      </c>
      <c r="S1233" s="92">
        <v>8000</v>
      </c>
      <c r="T1233" s="91" t="s">
        <v>5772</v>
      </c>
      <c r="U1233" s="91" t="s">
        <v>5541</v>
      </c>
      <c r="V1233" s="93"/>
      <c r="X1233" s="93"/>
      <c r="Y1233" s="93"/>
      <c r="Z1233" s="93"/>
      <c r="AA1233" s="93"/>
      <c r="AB1233" s="93"/>
      <c r="AD1233" s="93"/>
      <c r="AF1233" s="93"/>
    </row>
    <row r="1234" spans="1:32">
      <c r="A1234" s="91" t="s">
        <v>2477</v>
      </c>
      <c r="B1234" s="91" t="s">
        <v>244</v>
      </c>
      <c r="C1234" s="91" t="s">
        <v>2506</v>
      </c>
      <c r="D1234" s="91" t="s">
        <v>3251</v>
      </c>
      <c r="E1234" s="91" t="s">
        <v>3252</v>
      </c>
      <c r="F1234" s="91" t="s">
        <v>3266</v>
      </c>
      <c r="G1234" s="91" t="s">
        <v>5735</v>
      </c>
      <c r="H1234" s="91" t="s">
        <v>5736</v>
      </c>
      <c r="I1234" s="92">
        <v>137</v>
      </c>
      <c r="J1234" s="91" t="s">
        <v>882</v>
      </c>
      <c r="K1234" s="91" t="s">
        <v>930</v>
      </c>
      <c r="L1234" s="91" t="s">
        <v>5737</v>
      </c>
      <c r="M1234" s="91" t="s">
        <v>5771</v>
      </c>
      <c r="N1234" s="92">
        <v>10000</v>
      </c>
      <c r="O1234" s="93"/>
      <c r="P1234" s="93"/>
      <c r="Q1234" s="93"/>
      <c r="R1234" s="92">
        <v>0</v>
      </c>
      <c r="S1234" s="92">
        <v>10000</v>
      </c>
      <c r="T1234" s="91" t="s">
        <v>5772</v>
      </c>
      <c r="U1234" s="91" t="s">
        <v>5541</v>
      </c>
      <c r="V1234" s="93"/>
      <c r="X1234" s="93"/>
      <c r="Y1234" s="93"/>
      <c r="Z1234" s="93"/>
      <c r="AA1234" s="93"/>
      <c r="AB1234" s="93"/>
      <c r="AD1234" s="93"/>
      <c r="AF1234" s="93"/>
    </row>
    <row r="1235" spans="1:32">
      <c r="A1235" s="91" t="s">
        <v>2477</v>
      </c>
      <c r="B1235" s="91" t="s">
        <v>244</v>
      </c>
      <c r="C1235" s="91" t="s">
        <v>2506</v>
      </c>
      <c r="D1235" s="91" t="s">
        <v>3251</v>
      </c>
      <c r="E1235" s="91" t="s">
        <v>3252</v>
      </c>
      <c r="F1235" s="91" t="s">
        <v>3266</v>
      </c>
      <c r="G1235" s="91" t="s">
        <v>2722</v>
      </c>
      <c r="H1235" s="91" t="s">
        <v>2723</v>
      </c>
      <c r="I1235" s="92">
        <v>137</v>
      </c>
      <c r="J1235" s="91" t="s">
        <v>882</v>
      </c>
      <c r="K1235" s="91" t="s">
        <v>930</v>
      </c>
      <c r="L1235" s="91" t="s">
        <v>5738</v>
      </c>
      <c r="M1235" s="91" t="s">
        <v>5771</v>
      </c>
      <c r="N1235" s="92">
        <v>5000</v>
      </c>
      <c r="O1235" s="93"/>
      <c r="P1235" s="93"/>
      <c r="Q1235" s="93"/>
      <c r="R1235" s="92">
        <v>0</v>
      </c>
      <c r="S1235" s="92">
        <v>5000</v>
      </c>
      <c r="T1235" s="91" t="s">
        <v>5772</v>
      </c>
      <c r="U1235" s="91" t="s">
        <v>5541</v>
      </c>
      <c r="V1235" s="93"/>
      <c r="X1235" s="93"/>
      <c r="Y1235" s="93"/>
      <c r="Z1235" s="93"/>
      <c r="AA1235" s="93"/>
      <c r="AB1235" s="93"/>
      <c r="AD1235" s="93"/>
      <c r="AF1235" s="93"/>
    </row>
    <row r="1236" spans="1:32">
      <c r="A1236" s="91" t="s">
        <v>2477</v>
      </c>
      <c r="B1236" s="91" t="s">
        <v>244</v>
      </c>
      <c r="C1236" s="91" t="s">
        <v>2506</v>
      </c>
      <c r="D1236" s="91" t="s">
        <v>3251</v>
      </c>
      <c r="E1236" s="91" t="s">
        <v>3252</v>
      </c>
      <c r="F1236" s="91" t="s">
        <v>3266</v>
      </c>
      <c r="G1236" s="91" t="s">
        <v>5898</v>
      </c>
      <c r="H1236" s="91" t="s">
        <v>5899</v>
      </c>
      <c r="I1236" s="92">
        <v>137</v>
      </c>
      <c r="J1236" s="91" t="s">
        <v>882</v>
      </c>
      <c r="K1236" s="91" t="s">
        <v>930</v>
      </c>
      <c r="L1236" s="91" t="s">
        <v>5900</v>
      </c>
      <c r="M1236" s="91" t="s">
        <v>5771</v>
      </c>
      <c r="N1236" s="92">
        <v>8000</v>
      </c>
      <c r="O1236" s="93"/>
      <c r="P1236" s="93"/>
      <c r="Q1236" s="93"/>
      <c r="R1236" s="92">
        <v>0</v>
      </c>
      <c r="S1236" s="92">
        <v>8000</v>
      </c>
      <c r="T1236" s="91" t="s">
        <v>5772</v>
      </c>
      <c r="U1236" s="91" t="s">
        <v>5541</v>
      </c>
      <c r="V1236" s="93"/>
      <c r="X1236" s="93"/>
      <c r="Y1236" s="93"/>
      <c r="Z1236" s="93"/>
      <c r="AA1236" s="93"/>
      <c r="AB1236" s="93"/>
      <c r="AD1236" s="93"/>
      <c r="AF1236" s="93"/>
    </row>
    <row r="1237" spans="1:32">
      <c r="A1237" s="91" t="s">
        <v>2477</v>
      </c>
      <c r="B1237" s="91" t="s">
        <v>244</v>
      </c>
      <c r="C1237" s="91" t="s">
        <v>2506</v>
      </c>
      <c r="D1237" s="91" t="s">
        <v>3251</v>
      </c>
      <c r="E1237" s="91" t="s">
        <v>3252</v>
      </c>
      <c r="F1237" s="91" t="s">
        <v>3288</v>
      </c>
      <c r="G1237" s="91" t="s">
        <v>1535</v>
      </c>
      <c r="H1237" s="91" t="s">
        <v>2444</v>
      </c>
      <c r="I1237" s="92">
        <v>137</v>
      </c>
      <c r="J1237" s="91" t="s">
        <v>882</v>
      </c>
      <c r="K1237" s="91" t="s">
        <v>930</v>
      </c>
      <c r="L1237" s="91" t="s">
        <v>5739</v>
      </c>
      <c r="M1237" s="91" t="s">
        <v>5771</v>
      </c>
      <c r="N1237" s="92">
        <v>15000</v>
      </c>
      <c r="O1237" s="93"/>
      <c r="P1237" s="93"/>
      <c r="Q1237" s="93"/>
      <c r="R1237" s="92">
        <v>0</v>
      </c>
      <c r="S1237" s="92">
        <v>15000</v>
      </c>
      <c r="T1237" s="91" t="s">
        <v>5772</v>
      </c>
      <c r="U1237" s="91" t="s">
        <v>5541</v>
      </c>
      <c r="V1237" s="93"/>
      <c r="X1237" s="93"/>
      <c r="Y1237" s="93"/>
      <c r="Z1237" s="93"/>
      <c r="AA1237" s="93"/>
      <c r="AB1237" s="93"/>
      <c r="AD1237" s="93"/>
      <c r="AF1237" s="93"/>
    </row>
    <row r="1238" spans="1:32">
      <c r="A1238" s="91" t="s">
        <v>2477</v>
      </c>
      <c r="B1238" s="91" t="s">
        <v>244</v>
      </c>
      <c r="C1238" s="91" t="s">
        <v>2506</v>
      </c>
      <c r="D1238" s="91" t="s">
        <v>3251</v>
      </c>
      <c r="E1238" s="91" t="s">
        <v>3252</v>
      </c>
      <c r="F1238" s="91" t="s">
        <v>3266</v>
      </c>
      <c r="G1238" s="91" t="s">
        <v>5901</v>
      </c>
      <c r="H1238" s="91" t="s">
        <v>5902</v>
      </c>
      <c r="I1238" s="92">
        <v>137</v>
      </c>
      <c r="J1238" s="91" t="s">
        <v>882</v>
      </c>
      <c r="K1238" s="91" t="s">
        <v>930</v>
      </c>
      <c r="L1238" s="91" t="s">
        <v>5903</v>
      </c>
      <c r="M1238" s="91" t="s">
        <v>5771</v>
      </c>
      <c r="N1238" s="92">
        <v>10000</v>
      </c>
      <c r="O1238" s="93"/>
      <c r="P1238" s="93"/>
      <c r="Q1238" s="93"/>
      <c r="R1238" s="92">
        <v>0</v>
      </c>
      <c r="S1238" s="92">
        <v>10000</v>
      </c>
      <c r="T1238" s="91" t="s">
        <v>5772</v>
      </c>
      <c r="U1238" s="91" t="s">
        <v>5541</v>
      </c>
      <c r="V1238" s="93"/>
      <c r="X1238" s="93"/>
      <c r="Y1238" s="93"/>
      <c r="Z1238" s="93"/>
      <c r="AA1238" s="93"/>
      <c r="AB1238" s="93"/>
      <c r="AD1238" s="93"/>
      <c r="AF1238" s="93"/>
    </row>
    <row r="1239" spans="1:32">
      <c r="A1239" s="91" t="s">
        <v>2477</v>
      </c>
      <c r="B1239" s="91" t="s">
        <v>244</v>
      </c>
      <c r="C1239" s="91" t="s">
        <v>2506</v>
      </c>
      <c r="D1239" s="91" t="s">
        <v>3251</v>
      </c>
      <c r="E1239" s="91" t="s">
        <v>3252</v>
      </c>
      <c r="F1239" s="91" t="s">
        <v>3266</v>
      </c>
      <c r="G1239" s="91" t="s">
        <v>5904</v>
      </c>
      <c r="H1239" s="91" t="s">
        <v>5905</v>
      </c>
      <c r="I1239" s="92">
        <v>137</v>
      </c>
      <c r="J1239" s="91" t="s">
        <v>882</v>
      </c>
      <c r="K1239" s="91" t="s">
        <v>930</v>
      </c>
      <c r="L1239" s="91" t="s">
        <v>5906</v>
      </c>
      <c r="M1239" s="91" t="s">
        <v>5771</v>
      </c>
      <c r="N1239" s="92">
        <v>10000</v>
      </c>
      <c r="O1239" s="93"/>
      <c r="P1239" s="93"/>
      <c r="Q1239" s="93"/>
      <c r="R1239" s="92">
        <v>0</v>
      </c>
      <c r="S1239" s="92">
        <v>10000</v>
      </c>
      <c r="T1239" s="91" t="s">
        <v>5772</v>
      </c>
      <c r="U1239" s="91" t="s">
        <v>5541</v>
      </c>
      <c r="V1239" s="93"/>
      <c r="X1239" s="93"/>
      <c r="Y1239" s="93"/>
      <c r="Z1239" s="93"/>
      <c r="AA1239" s="93"/>
      <c r="AB1239" s="93"/>
      <c r="AD1239" s="93"/>
      <c r="AF1239" s="93"/>
    </row>
    <row r="1240" spans="1:32">
      <c r="A1240" s="91" t="s">
        <v>2477</v>
      </c>
      <c r="B1240" s="91" t="s">
        <v>244</v>
      </c>
      <c r="C1240" s="91" t="s">
        <v>2506</v>
      </c>
      <c r="D1240" s="91" t="s">
        <v>3251</v>
      </c>
      <c r="E1240" s="91" t="s">
        <v>3252</v>
      </c>
      <c r="F1240" s="91" t="s">
        <v>3258</v>
      </c>
      <c r="G1240" s="91" t="s">
        <v>1538</v>
      </c>
      <c r="H1240" s="91" t="s">
        <v>2445</v>
      </c>
      <c r="I1240" s="92">
        <v>137</v>
      </c>
      <c r="J1240" s="91" t="s">
        <v>882</v>
      </c>
      <c r="K1240" s="91" t="s">
        <v>930</v>
      </c>
      <c r="L1240" s="91" t="s">
        <v>5740</v>
      </c>
      <c r="M1240" s="91" t="s">
        <v>5771</v>
      </c>
      <c r="N1240" s="92">
        <v>10000</v>
      </c>
      <c r="O1240" s="93"/>
      <c r="P1240" s="93"/>
      <c r="Q1240" s="93"/>
      <c r="R1240" s="92">
        <v>0</v>
      </c>
      <c r="S1240" s="92">
        <v>10000</v>
      </c>
      <c r="T1240" s="91" t="s">
        <v>5772</v>
      </c>
      <c r="U1240" s="91" t="s">
        <v>5541</v>
      </c>
      <c r="V1240" s="93"/>
      <c r="X1240" s="93"/>
      <c r="Y1240" s="93"/>
      <c r="Z1240" s="93"/>
      <c r="AA1240" s="93"/>
      <c r="AB1240" s="93"/>
      <c r="AD1240" s="93"/>
      <c r="AF1240" s="93"/>
    </row>
    <row r="1241" spans="1:32">
      <c r="A1241" s="91" t="s">
        <v>2477</v>
      </c>
      <c r="B1241" s="91" t="s">
        <v>244</v>
      </c>
      <c r="C1241" s="91" t="s">
        <v>2506</v>
      </c>
      <c r="D1241" s="91" t="s">
        <v>3251</v>
      </c>
      <c r="E1241" s="91" t="s">
        <v>3252</v>
      </c>
      <c r="F1241" s="91" t="s">
        <v>3258</v>
      </c>
      <c r="G1241" s="91" t="s">
        <v>964</v>
      </c>
      <c r="H1241" s="91" t="s">
        <v>2446</v>
      </c>
      <c r="I1241" s="92">
        <v>137</v>
      </c>
      <c r="J1241" s="91" t="s">
        <v>882</v>
      </c>
      <c r="K1241" s="91" t="s">
        <v>930</v>
      </c>
      <c r="L1241" s="91" t="s">
        <v>5741</v>
      </c>
      <c r="M1241" s="91" t="s">
        <v>5771</v>
      </c>
      <c r="N1241" s="92">
        <v>10000</v>
      </c>
      <c r="O1241" s="93"/>
      <c r="P1241" s="93"/>
      <c r="Q1241" s="93"/>
      <c r="R1241" s="92">
        <v>0</v>
      </c>
      <c r="S1241" s="92">
        <v>10000</v>
      </c>
      <c r="T1241" s="91" t="s">
        <v>5772</v>
      </c>
      <c r="U1241" s="91" t="s">
        <v>5541</v>
      </c>
      <c r="V1241" s="93"/>
      <c r="X1241" s="93"/>
      <c r="Y1241" s="93"/>
      <c r="Z1241" s="93"/>
      <c r="AA1241" s="93"/>
      <c r="AB1241" s="93"/>
      <c r="AD1241" s="93"/>
      <c r="AF1241" s="93"/>
    </row>
    <row r="1242" spans="1:32">
      <c r="A1242" s="91" t="s">
        <v>2477</v>
      </c>
      <c r="B1242" s="91" t="s">
        <v>244</v>
      </c>
      <c r="C1242" s="91" t="s">
        <v>2506</v>
      </c>
      <c r="D1242" s="91" t="s">
        <v>3251</v>
      </c>
      <c r="E1242" s="91" t="s">
        <v>3252</v>
      </c>
      <c r="F1242" s="91" t="s">
        <v>3279</v>
      </c>
      <c r="G1242" s="91" t="s">
        <v>5907</v>
      </c>
      <c r="H1242" s="91" t="s">
        <v>5908</v>
      </c>
      <c r="I1242" s="92">
        <v>137</v>
      </c>
      <c r="J1242" s="91" t="s">
        <v>882</v>
      </c>
      <c r="K1242" s="91" t="s">
        <v>930</v>
      </c>
      <c r="L1242" s="91" t="s">
        <v>5909</v>
      </c>
      <c r="M1242" s="91" t="s">
        <v>5771</v>
      </c>
      <c r="N1242" s="92">
        <v>10000</v>
      </c>
      <c r="O1242" s="93"/>
      <c r="P1242" s="93"/>
      <c r="Q1242" s="93"/>
      <c r="R1242" s="92">
        <v>0</v>
      </c>
      <c r="S1242" s="92">
        <v>10000</v>
      </c>
      <c r="T1242" s="91" t="s">
        <v>5772</v>
      </c>
      <c r="U1242" s="91" t="s">
        <v>5541</v>
      </c>
      <c r="V1242" s="93"/>
      <c r="X1242" s="93"/>
      <c r="Y1242" s="93"/>
      <c r="Z1242" s="93"/>
      <c r="AA1242" s="93"/>
      <c r="AB1242" s="93"/>
      <c r="AD1242" s="93"/>
      <c r="AF1242" s="93"/>
    </row>
    <row r="1243" spans="1:32">
      <c r="A1243" s="91" t="s">
        <v>2477</v>
      </c>
      <c r="B1243" s="91" t="s">
        <v>244</v>
      </c>
      <c r="C1243" s="91" t="s">
        <v>2506</v>
      </c>
      <c r="D1243" s="91" t="s">
        <v>3251</v>
      </c>
      <c r="E1243" s="91" t="s">
        <v>3252</v>
      </c>
      <c r="F1243" s="91" t="s">
        <v>3258</v>
      </c>
      <c r="G1243" s="91" t="s">
        <v>1534</v>
      </c>
      <c r="H1243" s="91" t="s">
        <v>2447</v>
      </c>
      <c r="I1243" s="92">
        <v>137</v>
      </c>
      <c r="J1243" s="91" t="s">
        <v>882</v>
      </c>
      <c r="K1243" s="91" t="s">
        <v>930</v>
      </c>
      <c r="L1243" s="91" t="s">
        <v>5742</v>
      </c>
      <c r="M1243" s="91" t="s">
        <v>5771</v>
      </c>
      <c r="N1243" s="92">
        <v>15000</v>
      </c>
      <c r="O1243" s="93"/>
      <c r="P1243" s="93"/>
      <c r="Q1243" s="93"/>
      <c r="R1243" s="92">
        <v>0</v>
      </c>
      <c r="S1243" s="92">
        <v>15000</v>
      </c>
      <c r="T1243" s="91" t="s">
        <v>5772</v>
      </c>
      <c r="U1243" s="91" t="s">
        <v>5541</v>
      </c>
      <c r="V1243" s="93"/>
      <c r="X1243" s="93"/>
      <c r="Y1243" s="93"/>
      <c r="Z1243" s="93"/>
      <c r="AA1243" s="93"/>
      <c r="AB1243" s="93"/>
      <c r="AD1243" s="93"/>
      <c r="AF1243" s="93"/>
    </row>
    <row r="1244" spans="1:32">
      <c r="A1244" s="91" t="s">
        <v>2477</v>
      </c>
      <c r="B1244" s="91" t="s">
        <v>244</v>
      </c>
      <c r="C1244" s="91" t="s">
        <v>2506</v>
      </c>
      <c r="D1244" s="91" t="s">
        <v>3251</v>
      </c>
      <c r="E1244" s="91" t="s">
        <v>3252</v>
      </c>
      <c r="F1244" s="91" t="s">
        <v>3258</v>
      </c>
      <c r="G1244" s="91" t="s">
        <v>2448</v>
      </c>
      <c r="H1244" s="91" t="s">
        <v>2449</v>
      </c>
      <c r="I1244" s="92">
        <v>137</v>
      </c>
      <c r="J1244" s="91" t="s">
        <v>882</v>
      </c>
      <c r="K1244" s="91" t="s">
        <v>930</v>
      </c>
      <c r="L1244" s="91" t="s">
        <v>5743</v>
      </c>
      <c r="M1244" s="91" t="s">
        <v>5771</v>
      </c>
      <c r="N1244" s="92">
        <v>10000</v>
      </c>
      <c r="O1244" s="93"/>
      <c r="P1244" s="93"/>
      <c r="Q1244" s="93"/>
      <c r="R1244" s="92">
        <v>0</v>
      </c>
      <c r="S1244" s="92">
        <v>10000</v>
      </c>
      <c r="T1244" s="91" t="s">
        <v>5772</v>
      </c>
      <c r="U1244" s="91" t="s">
        <v>5541</v>
      </c>
      <c r="V1244" s="93"/>
      <c r="X1244" s="93"/>
      <c r="Y1244" s="93"/>
      <c r="Z1244" s="93"/>
      <c r="AA1244" s="93"/>
      <c r="AB1244" s="93"/>
      <c r="AD1244" s="93"/>
      <c r="AF1244" s="93"/>
    </row>
    <row r="1245" spans="1:32">
      <c r="A1245" s="91" t="s">
        <v>2477</v>
      </c>
      <c r="B1245" s="91" t="s">
        <v>244</v>
      </c>
      <c r="C1245" s="91" t="s">
        <v>2506</v>
      </c>
      <c r="D1245" s="91" t="s">
        <v>3251</v>
      </c>
      <c r="E1245" s="91" t="s">
        <v>3252</v>
      </c>
      <c r="F1245" s="91" t="s">
        <v>3266</v>
      </c>
      <c r="G1245" s="91" t="s">
        <v>5910</v>
      </c>
      <c r="H1245" s="91" t="s">
        <v>5911</v>
      </c>
      <c r="I1245" s="92">
        <v>137</v>
      </c>
      <c r="J1245" s="91" t="s">
        <v>882</v>
      </c>
      <c r="K1245" s="91" t="s">
        <v>930</v>
      </c>
      <c r="L1245" s="91" t="s">
        <v>5912</v>
      </c>
      <c r="M1245" s="91" t="s">
        <v>5771</v>
      </c>
      <c r="N1245" s="92">
        <v>10000</v>
      </c>
      <c r="O1245" s="93"/>
      <c r="P1245" s="93"/>
      <c r="Q1245" s="93"/>
      <c r="R1245" s="92">
        <v>0</v>
      </c>
      <c r="S1245" s="92">
        <v>10000</v>
      </c>
      <c r="T1245" s="91" t="s">
        <v>5772</v>
      </c>
      <c r="U1245" s="91" t="s">
        <v>5541</v>
      </c>
      <c r="V1245" s="93"/>
      <c r="X1245" s="93"/>
      <c r="Y1245" s="93"/>
      <c r="Z1245" s="93"/>
      <c r="AA1245" s="93"/>
      <c r="AB1245" s="93"/>
      <c r="AD1245" s="93"/>
      <c r="AF1245" s="93"/>
    </row>
    <row r="1246" spans="1:32">
      <c r="A1246" s="91" t="s">
        <v>2477</v>
      </c>
      <c r="B1246" s="91" t="s">
        <v>244</v>
      </c>
      <c r="C1246" s="91" t="s">
        <v>2506</v>
      </c>
      <c r="D1246" s="91" t="s">
        <v>3251</v>
      </c>
      <c r="E1246" s="91" t="s">
        <v>3252</v>
      </c>
      <c r="F1246" s="91" t="s">
        <v>3266</v>
      </c>
      <c r="G1246" s="91" t="s">
        <v>2647</v>
      </c>
      <c r="H1246" s="91" t="s">
        <v>2675</v>
      </c>
      <c r="I1246" s="92">
        <v>137</v>
      </c>
      <c r="J1246" s="91" t="s">
        <v>882</v>
      </c>
      <c r="K1246" s="91" t="s">
        <v>930</v>
      </c>
      <c r="L1246" s="91" t="s">
        <v>5744</v>
      </c>
      <c r="M1246" s="91" t="s">
        <v>5771</v>
      </c>
      <c r="N1246" s="92">
        <v>10000</v>
      </c>
      <c r="O1246" s="93"/>
      <c r="P1246" s="93"/>
      <c r="Q1246" s="93"/>
      <c r="R1246" s="92">
        <v>0</v>
      </c>
      <c r="S1246" s="92">
        <v>10000</v>
      </c>
      <c r="T1246" s="91" t="s">
        <v>5772</v>
      </c>
      <c r="U1246" s="91" t="s">
        <v>5541</v>
      </c>
      <c r="V1246" s="93"/>
      <c r="X1246" s="93"/>
      <c r="Y1246" s="93"/>
      <c r="Z1246" s="93"/>
      <c r="AA1246" s="93"/>
      <c r="AB1246" s="93"/>
      <c r="AD1246" s="93"/>
      <c r="AF1246" s="93"/>
    </row>
    <row r="1247" spans="1:32">
      <c r="A1247" s="91" t="s">
        <v>2477</v>
      </c>
      <c r="B1247" s="91" t="s">
        <v>244</v>
      </c>
      <c r="C1247" s="91" t="s">
        <v>2506</v>
      </c>
      <c r="D1247" s="91" t="s">
        <v>3251</v>
      </c>
      <c r="E1247" s="91" t="s">
        <v>3252</v>
      </c>
      <c r="F1247" s="91" t="s">
        <v>3266</v>
      </c>
      <c r="G1247" s="91" t="s">
        <v>5913</v>
      </c>
      <c r="H1247" s="91" t="s">
        <v>5914</v>
      </c>
      <c r="I1247" s="92">
        <v>137</v>
      </c>
      <c r="J1247" s="91" t="s">
        <v>882</v>
      </c>
      <c r="K1247" s="91" t="s">
        <v>930</v>
      </c>
      <c r="L1247" s="91" t="s">
        <v>5915</v>
      </c>
      <c r="M1247" s="91" t="s">
        <v>5771</v>
      </c>
      <c r="N1247" s="92">
        <v>10000</v>
      </c>
      <c r="O1247" s="93"/>
      <c r="P1247" s="93"/>
      <c r="Q1247" s="93"/>
      <c r="R1247" s="92">
        <v>0</v>
      </c>
      <c r="S1247" s="92">
        <v>10000</v>
      </c>
      <c r="T1247" s="91" t="s">
        <v>5772</v>
      </c>
      <c r="U1247" s="91" t="s">
        <v>5541</v>
      </c>
      <c r="V1247" s="93"/>
      <c r="X1247" s="93"/>
      <c r="Y1247" s="93"/>
      <c r="Z1247" s="93"/>
      <c r="AA1247" s="93"/>
      <c r="AB1247" s="93"/>
      <c r="AD1247" s="93"/>
      <c r="AF1247" s="93"/>
    </row>
    <row r="1248" spans="1:32">
      <c r="A1248" s="91" t="s">
        <v>2477</v>
      </c>
      <c r="B1248" s="91" t="s">
        <v>244</v>
      </c>
      <c r="C1248" s="91" t="s">
        <v>2506</v>
      </c>
      <c r="D1248" s="91" t="s">
        <v>3251</v>
      </c>
      <c r="E1248" s="91" t="s">
        <v>3252</v>
      </c>
      <c r="F1248" s="91" t="s">
        <v>3288</v>
      </c>
      <c r="G1248" s="91" t="s">
        <v>3097</v>
      </c>
      <c r="H1248" s="91" t="s">
        <v>3077</v>
      </c>
      <c r="I1248" s="92">
        <v>137</v>
      </c>
      <c r="J1248" s="91" t="s">
        <v>882</v>
      </c>
      <c r="K1248" s="91" t="s">
        <v>930</v>
      </c>
      <c r="L1248" s="91" t="s">
        <v>5745</v>
      </c>
      <c r="M1248" s="91" t="s">
        <v>5771</v>
      </c>
      <c r="N1248" s="92">
        <v>20000</v>
      </c>
      <c r="O1248" s="93"/>
      <c r="P1248" s="93"/>
      <c r="Q1248" s="93"/>
      <c r="R1248" s="92">
        <v>0</v>
      </c>
      <c r="S1248" s="92">
        <v>20000</v>
      </c>
      <c r="T1248" s="91" t="s">
        <v>5772</v>
      </c>
      <c r="U1248" s="91" t="s">
        <v>5541</v>
      </c>
      <c r="V1248" s="93"/>
      <c r="X1248" s="93"/>
      <c r="Y1248" s="93"/>
      <c r="Z1248" s="93"/>
      <c r="AA1248" s="93"/>
      <c r="AB1248" s="93"/>
      <c r="AD1248" s="93"/>
      <c r="AF1248" s="93"/>
    </row>
    <row r="1249" spans="1:32">
      <c r="A1249" s="91" t="s">
        <v>2477</v>
      </c>
      <c r="B1249" s="91" t="s">
        <v>244</v>
      </c>
      <c r="C1249" s="91" t="s">
        <v>2506</v>
      </c>
      <c r="D1249" s="91" t="s">
        <v>3251</v>
      </c>
      <c r="E1249" s="91" t="s">
        <v>3252</v>
      </c>
      <c r="F1249" s="91" t="s">
        <v>3258</v>
      </c>
      <c r="G1249" s="91" t="s">
        <v>1007</v>
      </c>
      <c r="H1249" s="91" t="s">
        <v>2450</v>
      </c>
      <c r="I1249" s="92">
        <v>137</v>
      </c>
      <c r="J1249" s="91" t="s">
        <v>882</v>
      </c>
      <c r="K1249" s="91" t="s">
        <v>930</v>
      </c>
      <c r="L1249" s="91" t="s">
        <v>5746</v>
      </c>
      <c r="M1249" s="91" t="s">
        <v>5771</v>
      </c>
      <c r="N1249" s="92">
        <v>10000</v>
      </c>
      <c r="O1249" s="93"/>
      <c r="P1249" s="93"/>
      <c r="Q1249" s="93"/>
      <c r="R1249" s="92">
        <v>0</v>
      </c>
      <c r="S1249" s="92">
        <v>10000</v>
      </c>
      <c r="T1249" s="91" t="s">
        <v>5772</v>
      </c>
      <c r="U1249" s="91" t="s">
        <v>5541</v>
      </c>
      <c r="V1249" s="93"/>
      <c r="X1249" s="93"/>
      <c r="Y1249" s="93"/>
      <c r="Z1249" s="93"/>
      <c r="AA1249" s="93"/>
      <c r="AB1249" s="93"/>
      <c r="AD1249" s="93"/>
      <c r="AF1249" s="93"/>
    </row>
    <row r="1250" spans="1:32">
      <c r="A1250" s="91" t="s">
        <v>2477</v>
      </c>
      <c r="B1250" s="91" t="s">
        <v>244</v>
      </c>
      <c r="C1250" s="91" t="s">
        <v>2506</v>
      </c>
      <c r="D1250" s="91" t="s">
        <v>3251</v>
      </c>
      <c r="E1250" s="91" t="s">
        <v>3252</v>
      </c>
      <c r="F1250" s="91" t="s">
        <v>3261</v>
      </c>
      <c r="G1250" s="91" t="s">
        <v>5916</v>
      </c>
      <c r="H1250" s="91" t="s">
        <v>5917</v>
      </c>
      <c r="I1250" s="92">
        <v>137</v>
      </c>
      <c r="J1250" s="91" t="s">
        <v>882</v>
      </c>
      <c r="K1250" s="91" t="s">
        <v>930</v>
      </c>
      <c r="L1250" s="91" t="s">
        <v>5918</v>
      </c>
      <c r="M1250" s="91" t="s">
        <v>5771</v>
      </c>
      <c r="N1250" s="92">
        <v>10000</v>
      </c>
      <c r="O1250" s="93"/>
      <c r="P1250" s="93"/>
      <c r="Q1250" s="93"/>
      <c r="R1250" s="92">
        <v>0</v>
      </c>
      <c r="S1250" s="92">
        <v>10000</v>
      </c>
      <c r="T1250" s="91" t="s">
        <v>5772</v>
      </c>
      <c r="U1250" s="91" t="s">
        <v>5541</v>
      </c>
      <c r="V1250" s="93"/>
      <c r="X1250" s="93"/>
      <c r="Y1250" s="93"/>
      <c r="Z1250" s="93"/>
      <c r="AA1250" s="93"/>
      <c r="AB1250" s="93"/>
      <c r="AD1250" s="93"/>
      <c r="AF1250" s="93"/>
    </row>
    <row r="1251" spans="1:32">
      <c r="A1251" s="91" t="s">
        <v>2477</v>
      </c>
      <c r="B1251" s="91" t="s">
        <v>244</v>
      </c>
      <c r="C1251" s="91" t="s">
        <v>2506</v>
      </c>
      <c r="D1251" s="91" t="s">
        <v>3251</v>
      </c>
      <c r="E1251" s="91" t="s">
        <v>3252</v>
      </c>
      <c r="F1251" s="91" t="s">
        <v>3261</v>
      </c>
      <c r="G1251" s="91" t="s">
        <v>5747</v>
      </c>
      <c r="H1251" s="91" t="s">
        <v>5748</v>
      </c>
      <c r="I1251" s="92">
        <v>137</v>
      </c>
      <c r="J1251" s="91" t="s">
        <v>882</v>
      </c>
      <c r="K1251" s="91" t="s">
        <v>930</v>
      </c>
      <c r="L1251" s="91" t="s">
        <v>5749</v>
      </c>
      <c r="M1251" s="91" t="s">
        <v>5771</v>
      </c>
      <c r="N1251" s="92">
        <v>25000</v>
      </c>
      <c r="O1251" s="93"/>
      <c r="P1251" s="93"/>
      <c r="Q1251" s="93"/>
      <c r="R1251" s="92">
        <v>0</v>
      </c>
      <c r="S1251" s="92">
        <v>25000</v>
      </c>
      <c r="T1251" s="91" t="s">
        <v>5772</v>
      </c>
      <c r="U1251" s="91" t="s">
        <v>5541</v>
      </c>
      <c r="V1251" s="93"/>
      <c r="X1251" s="93"/>
      <c r="Y1251" s="93"/>
      <c r="Z1251" s="93"/>
      <c r="AA1251" s="93"/>
      <c r="AB1251" s="93"/>
      <c r="AD1251" s="93"/>
      <c r="AF1251" s="93"/>
    </row>
    <row r="1252" spans="1:32">
      <c r="A1252" s="91" t="s">
        <v>2477</v>
      </c>
      <c r="B1252" s="91" t="s">
        <v>244</v>
      </c>
      <c r="C1252" s="91" t="s">
        <v>2506</v>
      </c>
      <c r="D1252" s="91" t="s">
        <v>3251</v>
      </c>
      <c r="E1252" s="91" t="s">
        <v>3252</v>
      </c>
      <c r="F1252" s="91" t="s">
        <v>3258</v>
      </c>
      <c r="G1252" s="91" t="s">
        <v>3167</v>
      </c>
      <c r="H1252" s="91" t="s">
        <v>3150</v>
      </c>
      <c r="I1252" s="92">
        <v>137</v>
      </c>
      <c r="J1252" s="91" t="s">
        <v>882</v>
      </c>
      <c r="K1252" s="91" t="s">
        <v>930</v>
      </c>
      <c r="L1252" s="91" t="s">
        <v>5751</v>
      </c>
      <c r="M1252" s="91" t="s">
        <v>5771</v>
      </c>
      <c r="N1252" s="92">
        <v>10000</v>
      </c>
      <c r="O1252" s="93"/>
      <c r="P1252" s="93"/>
      <c r="Q1252" s="93"/>
      <c r="R1252" s="92">
        <v>0</v>
      </c>
      <c r="S1252" s="92">
        <v>10000</v>
      </c>
      <c r="T1252" s="91" t="s">
        <v>5772</v>
      </c>
      <c r="U1252" s="91" t="s">
        <v>5541</v>
      </c>
      <c r="V1252" s="93"/>
      <c r="X1252" s="93"/>
      <c r="Y1252" s="93"/>
      <c r="Z1252" s="93"/>
      <c r="AA1252" s="93"/>
      <c r="AB1252" s="93"/>
      <c r="AD1252" s="93"/>
      <c r="AF1252" s="93"/>
    </row>
    <row r="1253" spans="1:32">
      <c r="A1253" s="91" t="s">
        <v>2477</v>
      </c>
      <c r="B1253" s="91" t="s">
        <v>244</v>
      </c>
      <c r="C1253" s="91" t="s">
        <v>2506</v>
      </c>
      <c r="D1253" s="91" t="s">
        <v>3251</v>
      </c>
      <c r="E1253" s="91" t="s">
        <v>3252</v>
      </c>
      <c r="F1253" s="91" t="s">
        <v>3266</v>
      </c>
      <c r="G1253" s="91" t="s">
        <v>1566</v>
      </c>
      <c r="H1253" s="91" t="s">
        <v>2452</v>
      </c>
      <c r="I1253" s="92">
        <v>137</v>
      </c>
      <c r="J1253" s="91" t="s">
        <v>882</v>
      </c>
      <c r="K1253" s="91" t="s">
        <v>930</v>
      </c>
      <c r="L1253" s="91" t="s">
        <v>5752</v>
      </c>
      <c r="M1253" s="91" t="s">
        <v>5771</v>
      </c>
      <c r="N1253" s="92">
        <v>5000</v>
      </c>
      <c r="O1253" s="93"/>
      <c r="P1253" s="93"/>
      <c r="Q1253" s="93"/>
      <c r="R1253" s="92">
        <v>0</v>
      </c>
      <c r="S1253" s="92">
        <v>5000</v>
      </c>
      <c r="T1253" s="91" t="s">
        <v>5772</v>
      </c>
      <c r="U1253" s="91" t="s">
        <v>5541</v>
      </c>
      <c r="V1253" s="93"/>
      <c r="X1253" s="93"/>
      <c r="Y1253" s="93"/>
      <c r="Z1253" s="93"/>
      <c r="AA1253" s="93"/>
      <c r="AB1253" s="93"/>
      <c r="AD1253" s="93"/>
      <c r="AF1253" s="93"/>
    </row>
    <row r="1254" spans="1:32">
      <c r="A1254" s="91" t="s">
        <v>2477</v>
      </c>
      <c r="B1254" s="91" t="s">
        <v>244</v>
      </c>
      <c r="C1254" s="91" t="s">
        <v>2506</v>
      </c>
      <c r="D1254" s="91" t="s">
        <v>3251</v>
      </c>
      <c r="E1254" s="91" t="s">
        <v>3252</v>
      </c>
      <c r="F1254" s="91" t="s">
        <v>3261</v>
      </c>
      <c r="G1254" s="91" t="s">
        <v>950</v>
      </c>
      <c r="H1254" s="91" t="s">
        <v>2453</v>
      </c>
      <c r="I1254" s="92">
        <v>137</v>
      </c>
      <c r="J1254" s="91" t="s">
        <v>882</v>
      </c>
      <c r="K1254" s="91" t="s">
        <v>930</v>
      </c>
      <c r="L1254" s="91" t="s">
        <v>5754</v>
      </c>
      <c r="M1254" s="91" t="s">
        <v>5771</v>
      </c>
      <c r="N1254" s="92">
        <v>10000</v>
      </c>
      <c r="O1254" s="93"/>
      <c r="P1254" s="93"/>
      <c r="Q1254" s="93"/>
      <c r="R1254" s="92">
        <v>0</v>
      </c>
      <c r="S1254" s="92">
        <v>10000</v>
      </c>
      <c r="T1254" s="91" t="s">
        <v>5772</v>
      </c>
      <c r="U1254" s="91" t="s">
        <v>5541</v>
      </c>
      <c r="V1254" s="93"/>
      <c r="X1254" s="93"/>
      <c r="Y1254" s="93"/>
      <c r="Z1254" s="93"/>
      <c r="AA1254" s="93"/>
      <c r="AB1254" s="93"/>
      <c r="AD1254" s="93"/>
      <c r="AF1254" s="93"/>
    </row>
    <row r="1255" spans="1:32">
      <c r="A1255" s="91" t="s">
        <v>2477</v>
      </c>
      <c r="B1255" s="91" t="s">
        <v>244</v>
      </c>
      <c r="C1255" s="91" t="s">
        <v>2506</v>
      </c>
      <c r="D1255" s="91" t="s">
        <v>3251</v>
      </c>
      <c r="E1255" s="91" t="s">
        <v>3252</v>
      </c>
      <c r="F1255" s="91" t="s">
        <v>3258</v>
      </c>
      <c r="G1255" s="91" t="s">
        <v>963</v>
      </c>
      <c r="H1255" s="91" t="s">
        <v>2454</v>
      </c>
      <c r="I1255" s="92">
        <v>137</v>
      </c>
      <c r="J1255" s="91" t="s">
        <v>882</v>
      </c>
      <c r="K1255" s="91" t="s">
        <v>930</v>
      </c>
      <c r="L1255" s="91" t="s">
        <v>5755</v>
      </c>
      <c r="M1255" s="91" t="s">
        <v>5771</v>
      </c>
      <c r="N1255" s="92">
        <v>15000</v>
      </c>
      <c r="O1255" s="93"/>
      <c r="P1255" s="93"/>
      <c r="Q1255" s="93"/>
      <c r="R1255" s="92">
        <v>0</v>
      </c>
      <c r="S1255" s="92">
        <v>15000</v>
      </c>
      <c r="T1255" s="91" t="s">
        <v>5772</v>
      </c>
      <c r="U1255" s="91" t="s">
        <v>5541</v>
      </c>
      <c r="V1255" s="93"/>
      <c r="X1255" s="93"/>
      <c r="Y1255" s="93"/>
      <c r="Z1255" s="93"/>
      <c r="AA1255" s="93"/>
      <c r="AB1255" s="93"/>
      <c r="AD1255" s="93"/>
      <c r="AF1255" s="93"/>
    </row>
    <row r="1256" spans="1:32">
      <c r="A1256" s="91" t="s">
        <v>2477</v>
      </c>
      <c r="B1256" s="91" t="s">
        <v>244</v>
      </c>
      <c r="C1256" s="91" t="s">
        <v>2506</v>
      </c>
      <c r="D1256" s="91" t="s">
        <v>3251</v>
      </c>
      <c r="E1256" s="91" t="s">
        <v>3252</v>
      </c>
      <c r="F1256" s="91" t="s">
        <v>3258</v>
      </c>
      <c r="G1256" s="91" t="s">
        <v>1536</v>
      </c>
      <c r="H1256" s="91" t="s">
        <v>2455</v>
      </c>
      <c r="I1256" s="92">
        <v>137</v>
      </c>
      <c r="J1256" s="91" t="s">
        <v>882</v>
      </c>
      <c r="K1256" s="91" t="s">
        <v>930</v>
      </c>
      <c r="L1256" s="91" t="s">
        <v>5756</v>
      </c>
      <c r="M1256" s="91" t="s">
        <v>5771</v>
      </c>
      <c r="N1256" s="92">
        <v>10000</v>
      </c>
      <c r="O1256" s="93"/>
      <c r="P1256" s="93"/>
      <c r="Q1256" s="93"/>
      <c r="R1256" s="92">
        <v>0</v>
      </c>
      <c r="S1256" s="92">
        <v>10000</v>
      </c>
      <c r="T1256" s="91" t="s">
        <v>5772</v>
      </c>
      <c r="U1256" s="91" t="s">
        <v>5541</v>
      </c>
      <c r="V1256" s="93"/>
      <c r="X1256" s="93"/>
      <c r="Y1256" s="93"/>
      <c r="Z1256" s="93"/>
      <c r="AA1256" s="93"/>
      <c r="AB1256" s="93"/>
      <c r="AD1256" s="93"/>
      <c r="AF1256" s="93"/>
    </row>
    <row r="1257" spans="1:32">
      <c r="A1257" s="91" t="s">
        <v>2477</v>
      </c>
      <c r="B1257" s="91" t="s">
        <v>244</v>
      </c>
      <c r="C1257" s="91" t="s">
        <v>2506</v>
      </c>
      <c r="D1257" s="91" t="s">
        <v>3251</v>
      </c>
      <c r="E1257" s="91" t="s">
        <v>3252</v>
      </c>
      <c r="F1257" s="91" t="s">
        <v>3266</v>
      </c>
      <c r="G1257" s="91" t="s">
        <v>1395</v>
      </c>
      <c r="H1257" s="91" t="s">
        <v>2456</v>
      </c>
      <c r="I1257" s="92">
        <v>137</v>
      </c>
      <c r="J1257" s="91" t="s">
        <v>882</v>
      </c>
      <c r="K1257" s="91" t="s">
        <v>930</v>
      </c>
      <c r="L1257" s="91" t="s">
        <v>5757</v>
      </c>
      <c r="M1257" s="91" t="s">
        <v>5771</v>
      </c>
      <c r="N1257" s="92">
        <v>25000</v>
      </c>
      <c r="O1257" s="93"/>
      <c r="P1257" s="93"/>
      <c r="Q1257" s="93"/>
      <c r="R1257" s="92">
        <v>0</v>
      </c>
      <c r="S1257" s="92">
        <v>25000</v>
      </c>
      <c r="T1257" s="91" t="s">
        <v>5772</v>
      </c>
      <c r="U1257" s="91" t="s">
        <v>5541</v>
      </c>
      <c r="V1257" s="93"/>
      <c r="X1257" s="93"/>
      <c r="Y1257" s="93"/>
      <c r="Z1257" s="93"/>
      <c r="AA1257" s="93"/>
      <c r="AB1257" s="93"/>
      <c r="AD1257" s="93"/>
      <c r="AF1257" s="93"/>
    </row>
    <row r="1258" spans="1:32">
      <c r="A1258" s="91" t="s">
        <v>2477</v>
      </c>
      <c r="B1258" s="91" t="s">
        <v>244</v>
      </c>
      <c r="C1258" s="91" t="s">
        <v>2506</v>
      </c>
      <c r="D1258" s="91" t="s">
        <v>3251</v>
      </c>
      <c r="E1258" s="91" t="s">
        <v>3252</v>
      </c>
      <c r="F1258" s="91" t="s">
        <v>3266</v>
      </c>
      <c r="G1258" s="91" t="s">
        <v>2646</v>
      </c>
      <c r="H1258" s="91" t="s">
        <v>2674</v>
      </c>
      <c r="I1258" s="92">
        <v>137</v>
      </c>
      <c r="J1258" s="91" t="s">
        <v>882</v>
      </c>
      <c r="K1258" s="91" t="s">
        <v>930</v>
      </c>
      <c r="L1258" s="91" t="s">
        <v>5758</v>
      </c>
      <c r="M1258" s="91" t="s">
        <v>5771</v>
      </c>
      <c r="N1258" s="92">
        <v>10000</v>
      </c>
      <c r="O1258" s="93"/>
      <c r="P1258" s="93"/>
      <c r="Q1258" s="93"/>
      <c r="R1258" s="92">
        <v>0</v>
      </c>
      <c r="S1258" s="92">
        <v>10000</v>
      </c>
      <c r="T1258" s="91" t="s">
        <v>5772</v>
      </c>
      <c r="U1258" s="91" t="s">
        <v>5541</v>
      </c>
      <c r="V1258" s="93"/>
      <c r="X1258" s="93"/>
      <c r="Y1258" s="93"/>
      <c r="Z1258" s="93"/>
      <c r="AA1258" s="93"/>
      <c r="AB1258" s="93"/>
      <c r="AD1258" s="93"/>
      <c r="AF1258" s="93"/>
    </row>
    <row r="1259" spans="1:32">
      <c r="A1259" s="91" t="s">
        <v>2477</v>
      </c>
      <c r="B1259" s="91" t="s">
        <v>244</v>
      </c>
      <c r="C1259" s="91" t="s">
        <v>2506</v>
      </c>
      <c r="D1259" s="91" t="s">
        <v>3251</v>
      </c>
      <c r="E1259" s="91" t="s">
        <v>3252</v>
      </c>
      <c r="F1259" s="91" t="s">
        <v>3288</v>
      </c>
      <c r="G1259" s="91" t="s">
        <v>962</v>
      </c>
      <c r="H1259" s="91" t="s">
        <v>2457</v>
      </c>
      <c r="I1259" s="92">
        <v>137</v>
      </c>
      <c r="J1259" s="91" t="s">
        <v>882</v>
      </c>
      <c r="K1259" s="91" t="s">
        <v>930</v>
      </c>
      <c r="L1259" s="91" t="s">
        <v>5759</v>
      </c>
      <c r="M1259" s="91" t="s">
        <v>5771</v>
      </c>
      <c r="N1259" s="92">
        <v>10000</v>
      </c>
      <c r="O1259" s="93"/>
      <c r="P1259" s="93"/>
      <c r="Q1259" s="93"/>
      <c r="R1259" s="92">
        <v>0</v>
      </c>
      <c r="S1259" s="92">
        <v>10000</v>
      </c>
      <c r="T1259" s="91" t="s">
        <v>5772</v>
      </c>
      <c r="U1259" s="91" t="s">
        <v>5541</v>
      </c>
      <c r="V1259" s="93"/>
      <c r="X1259" s="93"/>
      <c r="Y1259" s="93"/>
      <c r="Z1259" s="93"/>
      <c r="AA1259" s="93"/>
      <c r="AB1259" s="93"/>
      <c r="AD1259" s="93"/>
      <c r="AF1259" s="93"/>
    </row>
    <row r="1260" spans="1:32">
      <c r="A1260" s="91" t="s">
        <v>2477</v>
      </c>
      <c r="B1260" s="91" t="s">
        <v>244</v>
      </c>
      <c r="C1260" s="91" t="s">
        <v>2506</v>
      </c>
      <c r="D1260" s="91" t="s">
        <v>3251</v>
      </c>
      <c r="E1260" s="91" t="s">
        <v>3252</v>
      </c>
      <c r="F1260" s="91" t="s">
        <v>3266</v>
      </c>
      <c r="G1260" s="91" t="s">
        <v>1540</v>
      </c>
      <c r="H1260" s="91" t="s">
        <v>2458</v>
      </c>
      <c r="I1260" s="92">
        <v>137</v>
      </c>
      <c r="J1260" s="91" t="s">
        <v>882</v>
      </c>
      <c r="K1260" s="91" t="s">
        <v>930</v>
      </c>
      <c r="L1260" s="91" t="s">
        <v>5760</v>
      </c>
      <c r="M1260" s="91" t="s">
        <v>5771</v>
      </c>
      <c r="N1260" s="92">
        <v>8000</v>
      </c>
      <c r="O1260" s="93"/>
      <c r="P1260" s="93"/>
      <c r="Q1260" s="93"/>
      <c r="R1260" s="92">
        <v>0</v>
      </c>
      <c r="S1260" s="92">
        <v>8000</v>
      </c>
      <c r="T1260" s="91" t="s">
        <v>5772</v>
      </c>
      <c r="U1260" s="91" t="s">
        <v>5541</v>
      </c>
      <c r="V1260" s="93"/>
      <c r="X1260" s="93"/>
      <c r="Y1260" s="93"/>
      <c r="Z1260" s="93"/>
      <c r="AA1260" s="93"/>
      <c r="AB1260" s="93"/>
      <c r="AD1260" s="93"/>
      <c r="AF1260" s="93"/>
    </row>
    <row r="1261" spans="1:32">
      <c r="A1261" s="91" t="s">
        <v>2477</v>
      </c>
      <c r="B1261" s="91" t="s">
        <v>244</v>
      </c>
      <c r="C1261" s="91" t="s">
        <v>2506</v>
      </c>
      <c r="D1261" s="91" t="s">
        <v>3251</v>
      </c>
      <c r="E1261" s="91" t="s">
        <v>3252</v>
      </c>
      <c r="F1261" s="91" t="s">
        <v>3288</v>
      </c>
      <c r="G1261" s="91" t="s">
        <v>1561</v>
      </c>
      <c r="H1261" s="91" t="s">
        <v>2460</v>
      </c>
      <c r="I1261" s="92">
        <v>137</v>
      </c>
      <c r="J1261" s="91" t="s">
        <v>882</v>
      </c>
      <c r="K1261" s="91" t="s">
        <v>930</v>
      </c>
      <c r="L1261" s="91" t="s">
        <v>5761</v>
      </c>
      <c r="M1261" s="91" t="s">
        <v>5771</v>
      </c>
      <c r="N1261" s="92">
        <v>10000</v>
      </c>
      <c r="O1261" s="93"/>
      <c r="P1261" s="93"/>
      <c r="Q1261" s="93"/>
      <c r="R1261" s="92">
        <v>0</v>
      </c>
      <c r="S1261" s="92">
        <v>10000</v>
      </c>
      <c r="T1261" s="91" t="s">
        <v>5772</v>
      </c>
      <c r="U1261" s="91" t="s">
        <v>5541</v>
      </c>
      <c r="V1261" s="93"/>
      <c r="X1261" s="93"/>
      <c r="Y1261" s="93"/>
      <c r="Z1261" s="93"/>
      <c r="AA1261" s="93"/>
      <c r="AB1261" s="93"/>
      <c r="AD1261" s="93"/>
      <c r="AF1261" s="93"/>
    </row>
    <row r="1262" spans="1:32">
      <c r="A1262" s="91" t="s">
        <v>2477</v>
      </c>
      <c r="B1262" s="91" t="s">
        <v>244</v>
      </c>
      <c r="C1262" s="91" t="s">
        <v>2506</v>
      </c>
      <c r="D1262" s="91" t="s">
        <v>3251</v>
      </c>
      <c r="E1262" s="91" t="s">
        <v>3252</v>
      </c>
      <c r="F1262" s="91" t="s">
        <v>3266</v>
      </c>
      <c r="G1262" s="91" t="s">
        <v>5919</v>
      </c>
      <c r="H1262" s="91" t="s">
        <v>5920</v>
      </c>
      <c r="I1262" s="92">
        <v>137</v>
      </c>
      <c r="J1262" s="91" t="s">
        <v>882</v>
      </c>
      <c r="K1262" s="91" t="s">
        <v>930</v>
      </c>
      <c r="L1262" s="91" t="s">
        <v>5921</v>
      </c>
      <c r="M1262" s="91" t="s">
        <v>5771</v>
      </c>
      <c r="N1262" s="92">
        <v>10000</v>
      </c>
      <c r="O1262" s="93"/>
      <c r="P1262" s="93"/>
      <c r="Q1262" s="93"/>
      <c r="R1262" s="92">
        <v>0</v>
      </c>
      <c r="S1262" s="92">
        <v>10000</v>
      </c>
      <c r="T1262" s="91" t="s">
        <v>5772</v>
      </c>
      <c r="U1262" s="91" t="s">
        <v>5541</v>
      </c>
      <c r="V1262" s="93"/>
      <c r="X1262" s="93"/>
      <c r="Y1262" s="93"/>
      <c r="Z1262" s="93"/>
      <c r="AA1262" s="93"/>
      <c r="AB1262" s="93"/>
      <c r="AD1262" s="93"/>
      <c r="AF1262" s="93"/>
    </row>
    <row r="1263" spans="1:32">
      <c r="A1263" s="91" t="s">
        <v>2477</v>
      </c>
      <c r="B1263" s="91" t="s">
        <v>244</v>
      </c>
      <c r="C1263" s="91" t="s">
        <v>2506</v>
      </c>
      <c r="D1263" s="91" t="s">
        <v>3251</v>
      </c>
      <c r="E1263" s="91" t="s">
        <v>3252</v>
      </c>
      <c r="F1263" s="91" t="s">
        <v>3258</v>
      </c>
      <c r="G1263" s="91" t="s">
        <v>887</v>
      </c>
      <c r="H1263" s="91" t="s">
        <v>2461</v>
      </c>
      <c r="I1263" s="92">
        <v>137</v>
      </c>
      <c r="J1263" s="91" t="s">
        <v>882</v>
      </c>
      <c r="K1263" s="91" t="s">
        <v>930</v>
      </c>
      <c r="L1263" s="91" t="s">
        <v>5765</v>
      </c>
      <c r="M1263" s="91" t="s">
        <v>5771</v>
      </c>
      <c r="N1263" s="92">
        <v>10000</v>
      </c>
      <c r="O1263" s="93"/>
      <c r="P1263" s="93"/>
      <c r="Q1263" s="93"/>
      <c r="R1263" s="92">
        <v>0</v>
      </c>
      <c r="S1263" s="92">
        <v>10000</v>
      </c>
      <c r="T1263" s="91" t="s">
        <v>5772</v>
      </c>
      <c r="U1263" s="91" t="s">
        <v>5541</v>
      </c>
      <c r="V1263" s="93"/>
      <c r="X1263" s="93"/>
      <c r="Y1263" s="93"/>
      <c r="Z1263" s="93"/>
      <c r="AA1263" s="93"/>
      <c r="AB1263" s="93"/>
      <c r="AD1263" s="93"/>
      <c r="AF1263" s="93"/>
    </row>
    <row r="1264" spans="1:32">
      <c r="A1264" s="91" t="s">
        <v>2477</v>
      </c>
      <c r="B1264" s="91" t="s">
        <v>244</v>
      </c>
      <c r="C1264" s="91" t="s">
        <v>2506</v>
      </c>
      <c r="D1264" s="91" t="s">
        <v>3251</v>
      </c>
      <c r="E1264" s="91" t="s">
        <v>3252</v>
      </c>
      <c r="F1264" s="91" t="s">
        <v>3266</v>
      </c>
      <c r="G1264" s="91" t="s">
        <v>1412</v>
      </c>
      <c r="H1264" s="91" t="s">
        <v>2463</v>
      </c>
      <c r="I1264" s="92">
        <v>137</v>
      </c>
      <c r="J1264" s="91" t="s">
        <v>882</v>
      </c>
      <c r="K1264" s="91" t="s">
        <v>930</v>
      </c>
      <c r="L1264" s="91" t="s">
        <v>5766</v>
      </c>
      <c r="M1264" s="91" t="s">
        <v>5771</v>
      </c>
      <c r="N1264" s="92">
        <v>10000</v>
      </c>
      <c r="O1264" s="93"/>
      <c r="P1264" s="93"/>
      <c r="Q1264" s="93"/>
      <c r="R1264" s="92">
        <v>0</v>
      </c>
      <c r="S1264" s="92">
        <v>10000</v>
      </c>
      <c r="T1264" s="91" t="s">
        <v>5772</v>
      </c>
      <c r="U1264" s="91" t="s">
        <v>5541</v>
      </c>
      <c r="V1264" s="93"/>
      <c r="X1264" s="93"/>
      <c r="Y1264" s="93"/>
      <c r="Z1264" s="93"/>
      <c r="AA1264" s="93"/>
      <c r="AB1264" s="93"/>
      <c r="AD1264" s="93"/>
      <c r="AF1264" s="93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dimension ref="A1:B73"/>
  <sheetViews>
    <sheetView topLeftCell="A22" zoomScale="145" zoomScaleNormal="145" workbookViewId="0">
      <selection activeCell="A37" sqref="A37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2">
      <c r="A1" t="s">
        <v>5923</v>
      </c>
      <c r="B1" t="s">
        <v>3057</v>
      </c>
    </row>
    <row r="2" spans="1:2">
      <c r="A2" t="s">
        <v>920</v>
      </c>
      <c r="B2" t="s">
        <v>1471</v>
      </c>
    </row>
    <row r="3" spans="1:2">
      <c r="A3" t="s">
        <v>7</v>
      </c>
      <c r="B3" t="s">
        <v>1473</v>
      </c>
    </row>
    <row r="4" spans="1:2">
      <c r="A4" t="s">
        <v>1063</v>
      </c>
      <c r="B4" t="s">
        <v>1472</v>
      </c>
    </row>
    <row r="5" spans="1:2">
      <c r="A5" t="s">
        <v>18</v>
      </c>
      <c r="B5" t="s">
        <v>1474</v>
      </c>
    </row>
    <row r="6" spans="1:2">
      <c r="A6" t="s">
        <v>73</v>
      </c>
      <c r="B6" t="s">
        <v>1429</v>
      </c>
    </row>
    <row r="7" spans="1:2">
      <c r="A7" t="s">
        <v>106</v>
      </c>
      <c r="B7" t="s">
        <v>1435</v>
      </c>
    </row>
    <row r="8" spans="1:2">
      <c r="A8" t="s">
        <v>1657</v>
      </c>
      <c r="B8" t="s">
        <v>1428</v>
      </c>
    </row>
    <row r="9" spans="1:2">
      <c r="A9" t="s">
        <v>1661</v>
      </c>
      <c r="B9" t="s">
        <v>1430</v>
      </c>
    </row>
    <row r="10" spans="1:2">
      <c r="A10" t="s">
        <v>1667</v>
      </c>
      <c r="B10" t="s">
        <v>1459</v>
      </c>
    </row>
    <row r="11" spans="1:2">
      <c r="A11" t="s">
        <v>186</v>
      </c>
      <c r="B11" t="s">
        <v>1464</v>
      </c>
    </row>
    <row r="12" spans="1:2">
      <c r="A12" t="s">
        <v>189</v>
      </c>
      <c r="B12" t="s">
        <v>1457</v>
      </c>
    </row>
    <row r="13" spans="1:2">
      <c r="A13" t="s">
        <v>201</v>
      </c>
      <c r="B13" t="s">
        <v>1436</v>
      </c>
    </row>
    <row r="14" spans="1:2">
      <c r="A14" t="s">
        <v>204</v>
      </c>
      <c r="B14" t="s">
        <v>3037</v>
      </c>
    </row>
    <row r="15" spans="1:2">
      <c r="A15" t="s">
        <v>210</v>
      </c>
      <c r="B15" t="s">
        <v>1437</v>
      </c>
    </row>
    <row r="16" spans="1:2">
      <c r="A16" t="s">
        <v>1670</v>
      </c>
      <c r="B16" t="s">
        <v>1475</v>
      </c>
    </row>
    <row r="17" spans="1:2">
      <c r="A17" t="s">
        <v>1666</v>
      </c>
      <c r="B17" t="s">
        <v>1431</v>
      </c>
    </row>
    <row r="18" spans="1:2">
      <c r="A18" t="s">
        <v>221</v>
      </c>
      <c r="B18" t="s">
        <v>1451</v>
      </c>
    </row>
    <row r="19" spans="1:2">
      <c r="A19" t="s">
        <v>227</v>
      </c>
      <c r="B19" t="s">
        <v>1420</v>
      </c>
    </row>
    <row r="20" spans="1:2">
      <c r="A20" t="s">
        <v>231</v>
      </c>
      <c r="B20" t="s">
        <v>1458</v>
      </c>
    </row>
    <row r="21" spans="1:2">
      <c r="A21" t="s">
        <v>3119</v>
      </c>
      <c r="B21" t="s">
        <v>3120</v>
      </c>
    </row>
    <row r="22" spans="1:2">
      <c r="A22" t="s">
        <v>3112</v>
      </c>
      <c r="B22" t="s">
        <v>3113</v>
      </c>
    </row>
    <row r="23" spans="1:2">
      <c r="A23" t="s">
        <v>234</v>
      </c>
      <c r="B23" t="s">
        <v>1441</v>
      </c>
    </row>
    <row r="24" spans="1:2">
      <c r="A24" t="s">
        <v>1665</v>
      </c>
      <c r="B24" t="s">
        <v>1418</v>
      </c>
    </row>
    <row r="25" spans="1:2">
      <c r="A25" t="s">
        <v>3117</v>
      </c>
      <c r="B25" t="s">
        <v>3118</v>
      </c>
    </row>
    <row r="26" spans="1:2">
      <c r="A26" t="s">
        <v>1669</v>
      </c>
      <c r="B26" t="s">
        <v>1468</v>
      </c>
    </row>
    <row r="27" spans="1:2">
      <c r="A27" t="s">
        <v>250</v>
      </c>
      <c r="B27" t="s">
        <v>1440</v>
      </c>
    </row>
    <row r="28" spans="1:2">
      <c r="A28" t="s">
        <v>1655</v>
      </c>
      <c r="B28" t="s">
        <v>1426</v>
      </c>
    </row>
    <row r="29" spans="1:2">
      <c r="A29" t="s">
        <v>1668</v>
      </c>
      <c r="B29" t="s">
        <v>1463</v>
      </c>
    </row>
    <row r="30" spans="1:2">
      <c r="A30" t="s">
        <v>3114</v>
      </c>
      <c r="B30" t="s">
        <v>3115</v>
      </c>
    </row>
    <row r="31" spans="1:2">
      <c r="A31" t="s">
        <v>261</v>
      </c>
      <c r="B31" t="s">
        <v>1432</v>
      </c>
    </row>
    <row r="32" spans="1:2">
      <c r="A32" t="s">
        <v>3106</v>
      </c>
      <c r="B32" t="s">
        <v>3107</v>
      </c>
    </row>
    <row r="33" spans="1:2">
      <c r="A33" t="s">
        <v>1654</v>
      </c>
      <c r="B33" t="s">
        <v>1470</v>
      </c>
    </row>
    <row r="34" spans="1:2">
      <c r="A34" t="s">
        <v>269</v>
      </c>
      <c r="B34" t="s">
        <v>1456</v>
      </c>
    </row>
    <row r="35" spans="1:2">
      <c r="A35" t="s">
        <v>1672</v>
      </c>
      <c r="B35" t="s">
        <v>1438</v>
      </c>
    </row>
    <row r="36" spans="1:2">
      <c r="A36" t="s">
        <v>2338</v>
      </c>
      <c r="B36" t="s">
        <v>3116</v>
      </c>
    </row>
    <row r="37" spans="1:2">
      <c r="A37" t="s">
        <v>273</v>
      </c>
      <c r="B37" t="s">
        <v>1454</v>
      </c>
    </row>
    <row r="38" spans="1:2">
      <c r="A38" t="s">
        <v>277</v>
      </c>
      <c r="B38" t="s">
        <v>1466</v>
      </c>
    </row>
    <row r="39" spans="1:2">
      <c r="A39" t="s">
        <v>282</v>
      </c>
      <c r="B39" t="s">
        <v>1413</v>
      </c>
    </row>
    <row r="40" spans="1:2">
      <c r="A40" t="s">
        <v>293</v>
      </c>
      <c r="B40" t="s">
        <v>1449</v>
      </c>
    </row>
    <row r="41" spans="1:2">
      <c r="A41" t="s">
        <v>3108</v>
      </c>
      <c r="B41" t="s">
        <v>3109</v>
      </c>
    </row>
    <row r="42" spans="1:2">
      <c r="A42" t="s">
        <v>1663</v>
      </c>
      <c r="B42" t="s">
        <v>1447</v>
      </c>
    </row>
    <row r="43" spans="1:2">
      <c r="A43" t="s">
        <v>299</v>
      </c>
      <c r="B43" t="s">
        <v>1452</v>
      </c>
    </row>
    <row r="44" spans="1:2">
      <c r="A44" t="s">
        <v>302</v>
      </c>
      <c r="B44" t="s">
        <v>1433</v>
      </c>
    </row>
    <row r="45" spans="1:2">
      <c r="A45" t="s">
        <v>309</v>
      </c>
      <c r="B45" t="s">
        <v>1423</v>
      </c>
    </row>
    <row r="46" spans="1:2">
      <c r="A46" t="s">
        <v>3104</v>
      </c>
      <c r="B46" t="s">
        <v>3105</v>
      </c>
    </row>
    <row r="47" spans="1:2">
      <c r="A47" t="s">
        <v>312</v>
      </c>
      <c r="B47" t="s">
        <v>1439</v>
      </c>
    </row>
    <row r="48" spans="1:2">
      <c r="A48" t="s">
        <v>321</v>
      </c>
      <c r="B48" t="s">
        <v>1461</v>
      </c>
    </row>
    <row r="49" spans="1:2">
      <c r="A49" t="s">
        <v>324</v>
      </c>
      <c r="B49" t="s">
        <v>1467</v>
      </c>
    </row>
    <row r="50" spans="1:2">
      <c r="A50" t="s">
        <v>331</v>
      </c>
      <c r="B50" t="s">
        <v>1425</v>
      </c>
    </row>
    <row r="51" spans="1:2">
      <c r="A51" t="s">
        <v>461</v>
      </c>
      <c r="B51" t="s">
        <v>1460</v>
      </c>
    </row>
    <row r="52" spans="1:2">
      <c r="A52" t="s">
        <v>467</v>
      </c>
      <c r="B52" t="s">
        <v>1443</v>
      </c>
    </row>
    <row r="53" spans="1:2">
      <c r="A53" t="s">
        <v>1658</v>
      </c>
      <c r="B53" t="s">
        <v>1422</v>
      </c>
    </row>
    <row r="54" spans="1:2">
      <c r="A54" t="s">
        <v>542</v>
      </c>
      <c r="B54" t="s">
        <v>1434</v>
      </c>
    </row>
    <row r="55" spans="1:2">
      <c r="A55" t="s">
        <v>559</v>
      </c>
      <c r="B55" t="s">
        <v>1469</v>
      </c>
    </row>
    <row r="56" spans="1:2">
      <c r="A56" t="s">
        <v>562</v>
      </c>
      <c r="B56" t="s">
        <v>1465</v>
      </c>
    </row>
    <row r="57" spans="1:2">
      <c r="A57" t="s">
        <v>566</v>
      </c>
      <c r="B57" t="s">
        <v>1453</v>
      </c>
    </row>
    <row r="58" spans="1:2">
      <c r="A58" t="s">
        <v>3110</v>
      </c>
      <c r="B58" t="s">
        <v>3111</v>
      </c>
    </row>
    <row r="59" spans="1:2">
      <c r="A59" t="s">
        <v>581</v>
      </c>
      <c r="B59" t="s">
        <v>1416</v>
      </c>
    </row>
    <row r="60" spans="1:2">
      <c r="A60" t="s">
        <v>591</v>
      </c>
      <c r="B60" t="s">
        <v>1419</v>
      </c>
    </row>
    <row r="61" spans="1:2">
      <c r="A61" t="s">
        <v>930</v>
      </c>
      <c r="B61" t="s">
        <v>1424</v>
      </c>
    </row>
    <row r="62" spans="1:2">
      <c r="A62" t="s">
        <v>664</v>
      </c>
      <c r="B62" t="s">
        <v>1448</v>
      </c>
    </row>
    <row r="63" spans="1:2">
      <c r="A63" t="s">
        <v>968</v>
      </c>
      <c r="B63" t="s">
        <v>1446</v>
      </c>
    </row>
    <row r="64" spans="1:2">
      <c r="A64" t="s">
        <v>1656</v>
      </c>
      <c r="B64" t="s">
        <v>1427</v>
      </c>
    </row>
    <row r="65" spans="1:2">
      <c r="A65" t="s">
        <v>929</v>
      </c>
      <c r="B65" t="s">
        <v>1442</v>
      </c>
    </row>
    <row r="66" spans="1:2">
      <c r="A66" t="s">
        <v>667</v>
      </c>
      <c r="B66" t="s">
        <v>1450</v>
      </c>
    </row>
    <row r="67" spans="1:2">
      <c r="A67" t="s">
        <v>686</v>
      </c>
      <c r="B67" t="s">
        <v>1417</v>
      </c>
    </row>
    <row r="68" spans="1:2">
      <c r="A68" t="s">
        <v>1659</v>
      </c>
      <c r="B68" t="s">
        <v>1414</v>
      </c>
    </row>
    <row r="69" spans="1:2">
      <c r="A69" t="s">
        <v>1664</v>
      </c>
      <c r="B69" t="s">
        <v>1421</v>
      </c>
    </row>
    <row r="70" spans="1:2">
      <c r="A70" t="s">
        <v>806</v>
      </c>
      <c r="B70" t="s">
        <v>1462</v>
      </c>
    </row>
    <row r="71" spans="1:2">
      <c r="A71" t="s">
        <v>809</v>
      </c>
      <c r="B71" t="s">
        <v>1455</v>
      </c>
    </row>
    <row r="72" spans="1:2">
      <c r="A72" t="s">
        <v>1662</v>
      </c>
      <c r="B72" t="s">
        <v>1444</v>
      </c>
    </row>
    <row r="73" spans="1:2">
      <c r="A73" t="s">
        <v>1660</v>
      </c>
      <c r="B73" t="s">
        <v>1445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40AE1-7B90-42D0-B4E0-6834780A2408}">
  <dimension ref="A1:AB2594"/>
  <sheetViews>
    <sheetView workbookViewId="0"/>
  </sheetViews>
  <sheetFormatPr baseColWidth="10" defaultRowHeight="15"/>
  <cols>
    <col min="1" max="3" width="12" customWidth="1"/>
    <col min="10" max="10" width="12.42578125" customWidth="1"/>
    <col min="22" max="22" width="30" customWidth="1"/>
    <col min="23" max="23" width="14.140625" customWidth="1"/>
    <col min="24" max="24" width="17.5703125" customWidth="1"/>
    <col min="25" max="25" width="19.140625" customWidth="1"/>
    <col min="26" max="26" width="17.28515625" customWidth="1"/>
  </cols>
  <sheetData>
    <row r="1" spans="1:28">
      <c r="A1" s="101" t="s">
        <v>2501</v>
      </c>
      <c r="B1" s="101" t="s">
        <v>3235</v>
      </c>
      <c r="C1" s="101" t="s">
        <v>2505</v>
      </c>
      <c r="D1" s="101" t="s">
        <v>3236</v>
      </c>
      <c r="E1" s="101" t="s">
        <v>3237</v>
      </c>
      <c r="F1" s="101" t="s">
        <v>3238</v>
      </c>
      <c r="G1" s="101" t="s">
        <v>2679</v>
      </c>
      <c r="H1" s="101" t="s">
        <v>2502</v>
      </c>
      <c r="I1" s="101" t="s">
        <v>2680</v>
      </c>
      <c r="J1" s="101" t="s">
        <v>1681</v>
      </c>
      <c r="K1" s="101" t="s">
        <v>3239</v>
      </c>
      <c r="L1" s="101" t="s">
        <v>3240</v>
      </c>
      <c r="M1" s="101" t="s">
        <v>1706</v>
      </c>
      <c r="N1" s="101" t="s">
        <v>3</v>
      </c>
      <c r="O1" s="101" t="s">
        <v>4</v>
      </c>
      <c r="P1" s="101" t="s">
        <v>5</v>
      </c>
      <c r="Q1" s="101" t="s">
        <v>3241</v>
      </c>
      <c r="R1" s="101" t="s">
        <v>1707</v>
      </c>
      <c r="S1" s="101" t="s">
        <v>3242</v>
      </c>
      <c r="T1" s="101" t="s">
        <v>3243</v>
      </c>
      <c r="U1" s="101" t="s">
        <v>3244</v>
      </c>
      <c r="V1" s="101" t="s">
        <v>3245</v>
      </c>
      <c r="W1" s="101" t="s">
        <v>3246</v>
      </c>
      <c r="X1" s="101" t="s">
        <v>3247</v>
      </c>
      <c r="Y1" s="101" t="s">
        <v>3248</v>
      </c>
      <c r="Z1" s="101" t="s">
        <v>3249</v>
      </c>
      <c r="AB1" s="90" t="s">
        <v>3250</v>
      </c>
    </row>
    <row r="2" spans="1:28">
      <c r="A2" s="91" t="s">
        <v>2476</v>
      </c>
      <c r="B2" s="91" t="s">
        <v>11</v>
      </c>
      <c r="C2" s="91" t="s">
        <v>2506</v>
      </c>
      <c r="D2" s="91" t="s">
        <v>3251</v>
      </c>
      <c r="E2" s="91" t="s">
        <v>3252</v>
      </c>
      <c r="F2" s="91" t="s">
        <v>3253</v>
      </c>
      <c r="G2" s="91" t="s">
        <v>808</v>
      </c>
      <c r="H2" s="91" t="s">
        <v>1076</v>
      </c>
      <c r="I2" s="91" t="s">
        <v>810</v>
      </c>
      <c r="J2" s="91" t="s">
        <v>809</v>
      </c>
      <c r="K2" s="91" t="s">
        <v>3254</v>
      </c>
      <c r="L2" s="91" t="s">
        <v>3255</v>
      </c>
      <c r="M2" s="92">
        <v>45000</v>
      </c>
      <c r="N2" s="92">
        <v>4898</v>
      </c>
      <c r="O2" s="92">
        <v>1368</v>
      </c>
      <c r="P2" s="92">
        <v>1291.5</v>
      </c>
      <c r="Q2" s="92">
        <v>26607.41</v>
      </c>
      <c r="R2" s="92">
        <v>18392.59</v>
      </c>
      <c r="S2" s="91" t="s">
        <v>3256</v>
      </c>
      <c r="T2" s="91" t="s">
        <v>3257</v>
      </c>
      <c r="U2" s="93"/>
      <c r="V2" s="92">
        <v>1500</v>
      </c>
      <c r="W2" s="92">
        <v>17424.91</v>
      </c>
      <c r="X2" s="92">
        <v>100</v>
      </c>
      <c r="Y2" s="92">
        <v>25</v>
      </c>
      <c r="Z2" s="93"/>
      <c r="AB2" s="93"/>
    </row>
    <row r="3" spans="1:28">
      <c r="A3" s="91" t="s">
        <v>2476</v>
      </c>
      <c r="B3" s="91" t="s">
        <v>11</v>
      </c>
      <c r="C3" s="91" t="s">
        <v>2506</v>
      </c>
      <c r="D3" s="91" t="s">
        <v>3251</v>
      </c>
      <c r="E3" s="91" t="s">
        <v>3252</v>
      </c>
      <c r="F3" s="91" t="s">
        <v>3258</v>
      </c>
      <c r="G3" s="91" t="s">
        <v>1009</v>
      </c>
      <c r="H3" s="91" t="s">
        <v>1708</v>
      </c>
      <c r="I3" s="91" t="s">
        <v>55</v>
      </c>
      <c r="J3" s="91" t="s">
        <v>809</v>
      </c>
      <c r="K3" s="91" t="s">
        <v>3259</v>
      </c>
      <c r="L3" s="91" t="s">
        <v>3255</v>
      </c>
      <c r="M3" s="92">
        <v>25000</v>
      </c>
      <c r="N3" s="93">
        <v>0</v>
      </c>
      <c r="O3" s="92">
        <v>760</v>
      </c>
      <c r="P3" s="92">
        <v>717.5</v>
      </c>
      <c r="Q3" s="92">
        <v>1502.5</v>
      </c>
      <c r="R3" s="92">
        <v>23497.5</v>
      </c>
      <c r="S3" s="91" t="s">
        <v>3256</v>
      </c>
      <c r="T3" s="91" t="s">
        <v>3260</v>
      </c>
      <c r="U3" s="93"/>
      <c r="V3" s="93"/>
      <c r="W3" s="93"/>
      <c r="X3" s="93"/>
      <c r="Y3" s="92">
        <v>25</v>
      </c>
      <c r="Z3" s="93"/>
      <c r="AB3" s="93"/>
    </row>
    <row r="4" spans="1:28">
      <c r="A4" s="91" t="s">
        <v>2476</v>
      </c>
      <c r="B4" s="91" t="s">
        <v>11</v>
      </c>
      <c r="C4" s="91" t="s">
        <v>2506</v>
      </c>
      <c r="D4" s="91" t="s">
        <v>3251</v>
      </c>
      <c r="E4" s="91" t="s">
        <v>3252</v>
      </c>
      <c r="F4" s="91" t="s">
        <v>3261</v>
      </c>
      <c r="G4" s="91" t="s">
        <v>301</v>
      </c>
      <c r="H4" s="91" t="s">
        <v>1709</v>
      </c>
      <c r="I4" s="91" t="s">
        <v>192</v>
      </c>
      <c r="J4" s="91" t="s">
        <v>302</v>
      </c>
      <c r="K4" s="91" t="s">
        <v>3262</v>
      </c>
      <c r="L4" s="91" t="s">
        <v>3255</v>
      </c>
      <c r="M4" s="92">
        <v>26250</v>
      </c>
      <c r="N4" s="93">
        <v>0</v>
      </c>
      <c r="O4" s="92">
        <v>798</v>
      </c>
      <c r="P4" s="92">
        <v>753.38</v>
      </c>
      <c r="Q4" s="92">
        <v>5086.97</v>
      </c>
      <c r="R4" s="92">
        <v>21163.03</v>
      </c>
      <c r="S4" s="91" t="s">
        <v>3256</v>
      </c>
      <c r="T4" s="91" t="s">
        <v>3263</v>
      </c>
      <c r="U4" s="93"/>
      <c r="V4" s="93"/>
      <c r="W4" s="92">
        <v>3510.59</v>
      </c>
      <c r="X4" s="93"/>
      <c r="Y4" s="92">
        <v>25</v>
      </c>
      <c r="Z4" s="93"/>
      <c r="AB4" s="93"/>
    </row>
    <row r="5" spans="1:28">
      <c r="A5" s="91" t="s">
        <v>2476</v>
      </c>
      <c r="B5" s="91" t="s">
        <v>11</v>
      </c>
      <c r="C5" s="91" t="s">
        <v>2506</v>
      </c>
      <c r="D5" s="91" t="s">
        <v>3251</v>
      </c>
      <c r="E5" s="91" t="s">
        <v>3252</v>
      </c>
      <c r="F5" s="91" t="s">
        <v>3261</v>
      </c>
      <c r="G5" s="91" t="s">
        <v>220</v>
      </c>
      <c r="H5" s="91" t="s">
        <v>2037</v>
      </c>
      <c r="I5" s="91" t="s">
        <v>59</v>
      </c>
      <c r="J5" s="91" t="s">
        <v>930</v>
      </c>
      <c r="K5" s="91" t="s">
        <v>3264</v>
      </c>
      <c r="L5" s="91" t="s">
        <v>3255</v>
      </c>
      <c r="M5" s="92">
        <v>115000</v>
      </c>
      <c r="N5" s="92">
        <v>15633.74</v>
      </c>
      <c r="O5" s="92">
        <v>3496</v>
      </c>
      <c r="P5" s="92">
        <v>3300.5</v>
      </c>
      <c r="Q5" s="92">
        <v>36729.550000000003</v>
      </c>
      <c r="R5" s="92">
        <v>78270.45</v>
      </c>
      <c r="S5" s="91" t="s">
        <v>3256</v>
      </c>
      <c r="T5" s="91" t="s">
        <v>3265</v>
      </c>
      <c r="U5" s="93"/>
      <c r="V5" s="93"/>
      <c r="W5" s="92">
        <v>14274.31</v>
      </c>
      <c r="X5" s="93"/>
      <c r="Y5" s="92">
        <v>25</v>
      </c>
      <c r="Z5" s="93"/>
      <c r="AB5" s="93"/>
    </row>
    <row r="6" spans="1:28">
      <c r="A6" s="91" t="s">
        <v>2476</v>
      </c>
      <c r="B6" s="91" t="s">
        <v>11</v>
      </c>
      <c r="C6" s="91" t="s">
        <v>2506</v>
      </c>
      <c r="D6" s="91" t="s">
        <v>3251</v>
      </c>
      <c r="E6" s="91" t="s">
        <v>3252</v>
      </c>
      <c r="F6" s="91" t="s">
        <v>3266</v>
      </c>
      <c r="G6" s="91" t="s">
        <v>1358</v>
      </c>
      <c r="H6" s="91" t="s">
        <v>1710</v>
      </c>
      <c r="I6" s="91" t="s">
        <v>8</v>
      </c>
      <c r="J6" s="91" t="s">
        <v>765</v>
      </c>
      <c r="K6" s="91" t="s">
        <v>3267</v>
      </c>
      <c r="L6" s="91" t="s">
        <v>3255</v>
      </c>
      <c r="M6" s="92">
        <v>15000</v>
      </c>
      <c r="N6" s="93">
        <v>0</v>
      </c>
      <c r="O6" s="92">
        <v>456</v>
      </c>
      <c r="P6" s="92">
        <v>430.5</v>
      </c>
      <c r="Q6" s="92">
        <v>911.5</v>
      </c>
      <c r="R6" s="92">
        <v>14088.5</v>
      </c>
      <c r="S6" s="91" t="s">
        <v>3256</v>
      </c>
      <c r="T6" s="91" t="s">
        <v>3268</v>
      </c>
      <c r="U6" s="93"/>
      <c r="V6" s="93"/>
      <c r="W6" s="93"/>
      <c r="X6" s="93"/>
      <c r="Y6" s="92">
        <v>25</v>
      </c>
      <c r="Z6" s="93"/>
      <c r="AB6" s="93"/>
    </row>
    <row r="7" spans="1:28">
      <c r="A7" s="91" t="s">
        <v>2476</v>
      </c>
      <c r="B7" s="91" t="s">
        <v>11</v>
      </c>
      <c r="C7" s="91" t="s">
        <v>2506</v>
      </c>
      <c r="D7" s="91" t="s">
        <v>3251</v>
      </c>
      <c r="E7" s="91" t="s">
        <v>3252</v>
      </c>
      <c r="F7" s="91" t="s">
        <v>3258</v>
      </c>
      <c r="G7" s="91" t="s">
        <v>1359</v>
      </c>
      <c r="H7" s="91" t="s">
        <v>1711</v>
      </c>
      <c r="I7" s="91" t="s">
        <v>10</v>
      </c>
      <c r="J7" s="91" t="s">
        <v>930</v>
      </c>
      <c r="K7" s="91" t="s">
        <v>3269</v>
      </c>
      <c r="L7" s="91" t="s">
        <v>3255</v>
      </c>
      <c r="M7" s="92">
        <v>90000</v>
      </c>
      <c r="N7" s="92">
        <v>9753.1200000000008</v>
      </c>
      <c r="O7" s="92">
        <v>2736</v>
      </c>
      <c r="P7" s="92">
        <v>2583</v>
      </c>
      <c r="Q7" s="92">
        <v>15097.12</v>
      </c>
      <c r="R7" s="92">
        <v>74902.880000000005</v>
      </c>
      <c r="S7" s="91" t="s">
        <v>3256</v>
      </c>
      <c r="T7" s="91" t="s">
        <v>3270</v>
      </c>
      <c r="U7" s="93"/>
      <c r="V7" s="93"/>
      <c r="W7" s="93"/>
      <c r="X7" s="93"/>
      <c r="Y7" s="92">
        <v>25</v>
      </c>
      <c r="Z7" s="93"/>
      <c r="AB7" s="93"/>
    </row>
    <row r="8" spans="1:28">
      <c r="A8" s="91" t="s">
        <v>2476</v>
      </c>
      <c r="B8" s="91" t="s">
        <v>11</v>
      </c>
      <c r="C8" s="91" t="s">
        <v>2506</v>
      </c>
      <c r="D8" s="91" t="s">
        <v>3251</v>
      </c>
      <c r="E8" s="91" t="s">
        <v>3252</v>
      </c>
      <c r="F8" s="91" t="s">
        <v>3266</v>
      </c>
      <c r="G8" s="91" t="s">
        <v>1010</v>
      </c>
      <c r="H8" s="91" t="s">
        <v>1712</v>
      </c>
      <c r="I8" s="91" t="s">
        <v>214</v>
      </c>
      <c r="J8" s="91" t="s">
        <v>930</v>
      </c>
      <c r="K8" s="91" t="s">
        <v>3271</v>
      </c>
      <c r="L8" s="91" t="s">
        <v>3255</v>
      </c>
      <c r="M8" s="92">
        <v>20000</v>
      </c>
      <c r="N8" s="93">
        <v>0</v>
      </c>
      <c r="O8" s="92">
        <v>608</v>
      </c>
      <c r="P8" s="92">
        <v>574</v>
      </c>
      <c r="Q8" s="92">
        <v>1207</v>
      </c>
      <c r="R8" s="92">
        <v>18793</v>
      </c>
      <c r="S8" s="91" t="s">
        <v>3256</v>
      </c>
      <c r="T8" s="91" t="s">
        <v>3272</v>
      </c>
      <c r="U8" s="93"/>
      <c r="V8" s="93"/>
      <c r="W8" s="93"/>
      <c r="X8" s="93"/>
      <c r="Y8" s="92">
        <v>25</v>
      </c>
      <c r="Z8" s="93"/>
      <c r="AB8" s="93"/>
    </row>
    <row r="9" spans="1:28">
      <c r="A9" s="91" t="s">
        <v>2476</v>
      </c>
      <c r="B9" s="91" t="s">
        <v>11</v>
      </c>
      <c r="C9" s="91" t="s">
        <v>2506</v>
      </c>
      <c r="D9" s="91" t="s">
        <v>3251</v>
      </c>
      <c r="E9" s="91" t="s">
        <v>3252</v>
      </c>
      <c r="F9" s="91" t="s">
        <v>3273</v>
      </c>
      <c r="G9" s="91" t="s">
        <v>311</v>
      </c>
      <c r="H9" s="91" t="s">
        <v>1713</v>
      </c>
      <c r="I9" s="91" t="s">
        <v>254</v>
      </c>
      <c r="J9" s="91" t="s">
        <v>312</v>
      </c>
      <c r="K9" s="91" t="s">
        <v>3274</v>
      </c>
      <c r="L9" s="91" t="s">
        <v>3255</v>
      </c>
      <c r="M9" s="92">
        <v>60000</v>
      </c>
      <c r="N9" s="92">
        <v>3486.68</v>
      </c>
      <c r="O9" s="92">
        <v>1824</v>
      </c>
      <c r="P9" s="92">
        <v>1722</v>
      </c>
      <c r="Q9" s="92">
        <v>14649.25</v>
      </c>
      <c r="R9" s="92">
        <v>45350.75</v>
      </c>
      <c r="S9" s="91" t="s">
        <v>3256</v>
      </c>
      <c r="T9" s="91" t="s">
        <v>3275</v>
      </c>
      <c r="U9" s="93"/>
      <c r="V9" s="92">
        <v>400</v>
      </c>
      <c r="W9" s="92">
        <v>7091.57</v>
      </c>
      <c r="X9" s="92">
        <v>100</v>
      </c>
      <c r="Y9" s="92">
        <v>25</v>
      </c>
      <c r="Z9" s="93"/>
      <c r="AB9" s="93"/>
    </row>
    <row r="10" spans="1:28">
      <c r="A10" s="91" t="s">
        <v>2476</v>
      </c>
      <c r="B10" s="91" t="s">
        <v>11</v>
      </c>
      <c r="C10" s="91" t="s">
        <v>2506</v>
      </c>
      <c r="D10" s="91" t="s">
        <v>3251</v>
      </c>
      <c r="E10" s="91" t="s">
        <v>3252</v>
      </c>
      <c r="F10" s="91" t="s">
        <v>3276</v>
      </c>
      <c r="G10" s="91" t="s">
        <v>188</v>
      </c>
      <c r="H10" s="91" t="s">
        <v>1714</v>
      </c>
      <c r="I10" s="91" t="s">
        <v>190</v>
      </c>
      <c r="J10" s="91" t="s">
        <v>201</v>
      </c>
      <c r="K10" s="91" t="s">
        <v>3277</v>
      </c>
      <c r="L10" s="91" t="s">
        <v>3255</v>
      </c>
      <c r="M10" s="92">
        <v>30000</v>
      </c>
      <c r="N10" s="93">
        <v>0</v>
      </c>
      <c r="O10" s="92">
        <v>912</v>
      </c>
      <c r="P10" s="92">
        <v>861</v>
      </c>
      <c r="Q10" s="92">
        <v>5962.2</v>
      </c>
      <c r="R10" s="92">
        <v>24037.8</v>
      </c>
      <c r="S10" s="91" t="s">
        <v>3256</v>
      </c>
      <c r="T10" s="91" t="s">
        <v>3278</v>
      </c>
      <c r="U10" s="93"/>
      <c r="V10" s="93"/>
      <c r="W10" s="92">
        <v>3964.2</v>
      </c>
      <c r="X10" s="92">
        <v>200</v>
      </c>
      <c r="Y10" s="92">
        <v>25</v>
      </c>
      <c r="Z10" s="93"/>
      <c r="AB10" s="93"/>
    </row>
    <row r="11" spans="1:28">
      <c r="A11" s="91" t="s">
        <v>2476</v>
      </c>
      <c r="B11" s="91" t="s">
        <v>11</v>
      </c>
      <c r="C11" s="91" t="s">
        <v>2506</v>
      </c>
      <c r="D11" s="91" t="s">
        <v>3251</v>
      </c>
      <c r="E11" s="91" t="s">
        <v>3252</v>
      </c>
      <c r="F11" s="91" t="s">
        <v>3279</v>
      </c>
      <c r="G11" s="91" t="s">
        <v>561</v>
      </c>
      <c r="H11" s="91" t="s">
        <v>1716</v>
      </c>
      <c r="I11" s="91" t="s">
        <v>30</v>
      </c>
      <c r="J11" s="91" t="s">
        <v>562</v>
      </c>
      <c r="K11" s="91" t="s">
        <v>3280</v>
      </c>
      <c r="L11" s="91" t="s">
        <v>3255</v>
      </c>
      <c r="M11" s="92">
        <v>45000</v>
      </c>
      <c r="N11" s="92">
        <v>1148.33</v>
      </c>
      <c r="O11" s="92">
        <v>1368</v>
      </c>
      <c r="P11" s="92">
        <v>1291.5</v>
      </c>
      <c r="Q11" s="92">
        <v>33422.559999999998</v>
      </c>
      <c r="R11" s="92">
        <v>11577.44</v>
      </c>
      <c r="S11" s="91" t="s">
        <v>3256</v>
      </c>
      <c r="T11" s="91" t="s">
        <v>3281</v>
      </c>
      <c r="U11" s="93"/>
      <c r="V11" s="93"/>
      <c r="W11" s="92">
        <v>29589.73</v>
      </c>
      <c r="X11" s="93"/>
      <c r="Y11" s="92">
        <v>25</v>
      </c>
      <c r="Z11" s="93"/>
      <c r="AB11" s="93"/>
    </row>
    <row r="12" spans="1:28">
      <c r="A12" s="91" t="s">
        <v>2476</v>
      </c>
      <c r="B12" s="91" t="s">
        <v>11</v>
      </c>
      <c r="C12" s="91" t="s">
        <v>2506</v>
      </c>
      <c r="D12" s="91" t="s">
        <v>3251</v>
      </c>
      <c r="E12" s="91" t="s">
        <v>3252</v>
      </c>
      <c r="F12" s="91" t="s">
        <v>3253</v>
      </c>
      <c r="G12" s="91" t="s">
        <v>268</v>
      </c>
      <c r="H12" s="91" t="s">
        <v>1717</v>
      </c>
      <c r="I12" s="91" t="s">
        <v>254</v>
      </c>
      <c r="J12" s="91" t="s">
        <v>269</v>
      </c>
      <c r="K12" s="91" t="s">
        <v>3282</v>
      </c>
      <c r="L12" s="91" t="s">
        <v>3255</v>
      </c>
      <c r="M12" s="92">
        <v>65000</v>
      </c>
      <c r="N12" s="92">
        <v>4427.58</v>
      </c>
      <c r="O12" s="92">
        <v>1976</v>
      </c>
      <c r="P12" s="92">
        <v>1865.5</v>
      </c>
      <c r="Q12" s="92">
        <v>18041.09</v>
      </c>
      <c r="R12" s="92">
        <v>46958.91</v>
      </c>
      <c r="S12" s="91" t="s">
        <v>3256</v>
      </c>
      <c r="T12" s="91" t="s">
        <v>3283</v>
      </c>
      <c r="U12" s="93"/>
      <c r="V12" s="92">
        <v>300</v>
      </c>
      <c r="W12" s="92">
        <v>9397.01</v>
      </c>
      <c r="X12" s="92">
        <v>50</v>
      </c>
      <c r="Y12" s="92">
        <v>25</v>
      </c>
      <c r="Z12" s="93"/>
      <c r="AB12" s="93"/>
    </row>
    <row r="13" spans="1:28">
      <c r="A13" s="91" t="s">
        <v>2476</v>
      </c>
      <c r="B13" s="91" t="s">
        <v>11</v>
      </c>
      <c r="C13" s="91" t="s">
        <v>2506</v>
      </c>
      <c r="D13" s="91" t="s">
        <v>3251</v>
      </c>
      <c r="E13" s="91" t="s">
        <v>3252</v>
      </c>
      <c r="F13" s="91" t="s">
        <v>3266</v>
      </c>
      <c r="G13" s="91" t="s">
        <v>928</v>
      </c>
      <c r="H13" s="91" t="s">
        <v>1718</v>
      </c>
      <c r="I13" s="91" t="s">
        <v>192</v>
      </c>
      <c r="J13" s="91" t="s">
        <v>929</v>
      </c>
      <c r="K13" s="91" t="s">
        <v>3284</v>
      </c>
      <c r="L13" s="91" t="s">
        <v>3255</v>
      </c>
      <c r="M13" s="92">
        <v>35000</v>
      </c>
      <c r="N13" s="93">
        <v>0</v>
      </c>
      <c r="O13" s="92">
        <v>1064</v>
      </c>
      <c r="P13" s="92">
        <v>1004.5</v>
      </c>
      <c r="Q13" s="92">
        <v>2093.5</v>
      </c>
      <c r="R13" s="92">
        <v>32906.5</v>
      </c>
      <c r="S13" s="91" t="s">
        <v>3256</v>
      </c>
      <c r="T13" s="91" t="s">
        <v>3285</v>
      </c>
      <c r="U13" s="93"/>
      <c r="V13" s="93"/>
      <c r="W13" s="93"/>
      <c r="X13" s="93"/>
      <c r="Y13" s="92">
        <v>25</v>
      </c>
      <c r="Z13" s="93"/>
      <c r="AB13" s="93"/>
    </row>
    <row r="14" spans="1:28">
      <c r="A14" s="91" t="s">
        <v>2476</v>
      </c>
      <c r="B14" s="91" t="s">
        <v>11</v>
      </c>
      <c r="C14" s="91" t="s">
        <v>2506</v>
      </c>
      <c r="D14" s="91" t="s">
        <v>3251</v>
      </c>
      <c r="E14" s="91" t="s">
        <v>3252</v>
      </c>
      <c r="F14" s="91" t="s">
        <v>3258</v>
      </c>
      <c r="G14" s="91" t="s">
        <v>956</v>
      </c>
      <c r="H14" s="91" t="s">
        <v>1960</v>
      </c>
      <c r="I14" s="91" t="s">
        <v>8</v>
      </c>
      <c r="J14" s="91" t="s">
        <v>809</v>
      </c>
      <c r="K14" s="91" t="s">
        <v>3286</v>
      </c>
      <c r="L14" s="91" t="s">
        <v>3255</v>
      </c>
      <c r="M14" s="92">
        <v>20000</v>
      </c>
      <c r="N14" s="93">
        <v>0</v>
      </c>
      <c r="O14" s="92">
        <v>608</v>
      </c>
      <c r="P14" s="92">
        <v>574</v>
      </c>
      <c r="Q14" s="92">
        <v>3999</v>
      </c>
      <c r="R14" s="92">
        <v>16001</v>
      </c>
      <c r="S14" s="91" t="s">
        <v>3256</v>
      </c>
      <c r="T14" s="91" t="s">
        <v>3287</v>
      </c>
      <c r="U14" s="93"/>
      <c r="V14" s="93"/>
      <c r="W14" s="92">
        <v>2792</v>
      </c>
      <c r="X14" s="93"/>
      <c r="Y14" s="92">
        <v>25</v>
      </c>
      <c r="Z14" s="93"/>
      <c r="AB14" s="93"/>
    </row>
    <row r="15" spans="1:28">
      <c r="A15" s="91" t="s">
        <v>2476</v>
      </c>
      <c r="B15" s="91" t="s">
        <v>11</v>
      </c>
      <c r="C15" s="91" t="s">
        <v>2506</v>
      </c>
      <c r="D15" s="91" t="s">
        <v>3251</v>
      </c>
      <c r="E15" s="91" t="s">
        <v>3252</v>
      </c>
      <c r="F15" s="91" t="s">
        <v>3288</v>
      </c>
      <c r="G15" s="91" t="s">
        <v>320</v>
      </c>
      <c r="H15" s="91" t="s">
        <v>1719</v>
      </c>
      <c r="I15" s="91" t="s">
        <v>100</v>
      </c>
      <c r="J15" s="91" t="s">
        <v>321</v>
      </c>
      <c r="K15" s="91" t="s">
        <v>3289</v>
      </c>
      <c r="L15" s="91" t="s">
        <v>3255</v>
      </c>
      <c r="M15" s="92">
        <v>60000</v>
      </c>
      <c r="N15" s="92">
        <v>3171.19</v>
      </c>
      <c r="O15" s="92">
        <v>1824</v>
      </c>
      <c r="P15" s="92">
        <v>1722</v>
      </c>
      <c r="Q15" s="92">
        <v>9919.64</v>
      </c>
      <c r="R15" s="92">
        <v>50080.36</v>
      </c>
      <c r="S15" s="91" t="s">
        <v>3256</v>
      </c>
      <c r="T15" s="91" t="s">
        <v>3290</v>
      </c>
      <c r="U15" s="93"/>
      <c r="V15" s="92">
        <v>1600</v>
      </c>
      <c r="W15" s="93"/>
      <c r="X15" s="93"/>
      <c r="Y15" s="92">
        <v>25</v>
      </c>
      <c r="Z15" s="93"/>
      <c r="AB15" s="92">
        <v>1577.45</v>
      </c>
    </row>
    <row r="16" spans="1:28">
      <c r="A16" s="91" t="s">
        <v>2476</v>
      </c>
      <c r="B16" s="91" t="s">
        <v>11</v>
      </c>
      <c r="C16" s="91" t="s">
        <v>2506</v>
      </c>
      <c r="D16" s="91" t="s">
        <v>3251</v>
      </c>
      <c r="E16" s="91" t="s">
        <v>3252</v>
      </c>
      <c r="F16" s="91" t="s">
        <v>3261</v>
      </c>
      <c r="G16" s="91" t="s">
        <v>811</v>
      </c>
      <c r="H16" s="91" t="s">
        <v>1078</v>
      </c>
      <c r="I16" s="91" t="s">
        <v>812</v>
      </c>
      <c r="J16" s="91" t="s">
        <v>809</v>
      </c>
      <c r="K16" s="91" t="s">
        <v>3291</v>
      </c>
      <c r="L16" s="91" t="s">
        <v>3255</v>
      </c>
      <c r="M16" s="92">
        <v>45000</v>
      </c>
      <c r="N16" s="92">
        <v>1148.33</v>
      </c>
      <c r="O16" s="92">
        <v>1368</v>
      </c>
      <c r="P16" s="92">
        <v>1291.5</v>
      </c>
      <c r="Q16" s="92">
        <v>19599.419999999998</v>
      </c>
      <c r="R16" s="92">
        <v>25400.58</v>
      </c>
      <c r="S16" s="91" t="s">
        <v>3256</v>
      </c>
      <c r="T16" s="91" t="s">
        <v>3292</v>
      </c>
      <c r="U16" s="93"/>
      <c r="V16" s="92">
        <v>300</v>
      </c>
      <c r="W16" s="92">
        <v>15366.59</v>
      </c>
      <c r="X16" s="92">
        <v>100</v>
      </c>
      <c r="Y16" s="92">
        <v>25</v>
      </c>
      <c r="Z16" s="93"/>
      <c r="AB16" s="93"/>
    </row>
    <row r="17" spans="1:28">
      <c r="A17" s="91" t="s">
        <v>2476</v>
      </c>
      <c r="B17" s="91" t="s">
        <v>11</v>
      </c>
      <c r="C17" s="91" t="s">
        <v>2506</v>
      </c>
      <c r="D17" s="91" t="s">
        <v>3251</v>
      </c>
      <c r="E17" s="91" t="s">
        <v>3252</v>
      </c>
      <c r="F17" s="91" t="s">
        <v>3273</v>
      </c>
      <c r="G17" s="91" t="s">
        <v>689</v>
      </c>
      <c r="H17" s="91" t="s">
        <v>1720</v>
      </c>
      <c r="I17" s="91" t="s">
        <v>32</v>
      </c>
      <c r="J17" s="91" t="s">
        <v>930</v>
      </c>
      <c r="K17" s="91" t="s">
        <v>3293</v>
      </c>
      <c r="L17" s="91" t="s">
        <v>3255</v>
      </c>
      <c r="M17" s="92">
        <v>70000</v>
      </c>
      <c r="N17" s="92">
        <v>4737.5</v>
      </c>
      <c r="O17" s="92">
        <v>2128</v>
      </c>
      <c r="P17" s="92">
        <v>2009</v>
      </c>
      <c r="Q17" s="92">
        <v>14200.4</v>
      </c>
      <c r="R17" s="92">
        <v>55799.6</v>
      </c>
      <c r="S17" s="91" t="s">
        <v>3256</v>
      </c>
      <c r="T17" s="91" t="s">
        <v>3294</v>
      </c>
      <c r="U17" s="93"/>
      <c r="V17" s="93"/>
      <c r="W17" s="92">
        <v>2146</v>
      </c>
      <c r="X17" s="93"/>
      <c r="Y17" s="92">
        <v>25</v>
      </c>
      <c r="Z17" s="93"/>
      <c r="AB17" s="92">
        <v>3154.9</v>
      </c>
    </row>
    <row r="18" spans="1:28">
      <c r="A18" s="91" t="s">
        <v>2476</v>
      </c>
      <c r="B18" s="91" t="s">
        <v>11</v>
      </c>
      <c r="C18" s="91" t="s">
        <v>2506</v>
      </c>
      <c r="D18" s="91" t="s">
        <v>3251</v>
      </c>
      <c r="E18" s="91" t="s">
        <v>3252</v>
      </c>
      <c r="F18" s="91" t="s">
        <v>3258</v>
      </c>
      <c r="G18" s="91" t="s">
        <v>1589</v>
      </c>
      <c r="H18" s="91" t="s">
        <v>2228</v>
      </c>
      <c r="I18" s="91" t="s">
        <v>637</v>
      </c>
      <c r="J18" s="91" t="s">
        <v>930</v>
      </c>
      <c r="K18" s="91" t="s">
        <v>3295</v>
      </c>
      <c r="L18" s="91" t="s">
        <v>3255</v>
      </c>
      <c r="M18" s="92">
        <v>180000</v>
      </c>
      <c r="N18" s="92">
        <v>30923.37</v>
      </c>
      <c r="O18" s="92">
        <v>5472</v>
      </c>
      <c r="P18" s="92">
        <v>5166</v>
      </c>
      <c r="Q18" s="92">
        <v>41586.370000000003</v>
      </c>
      <c r="R18" s="92">
        <v>138413.63</v>
      </c>
      <c r="S18" s="91" t="s">
        <v>3256</v>
      </c>
      <c r="T18" s="91" t="s">
        <v>3296</v>
      </c>
      <c r="U18" s="93"/>
      <c r="V18" s="93"/>
      <c r="W18" s="93"/>
      <c r="X18" s="93"/>
      <c r="Y18" s="92">
        <v>25</v>
      </c>
      <c r="Z18" s="93"/>
      <c r="AB18" s="93"/>
    </row>
    <row r="19" spans="1:28">
      <c r="A19" s="91" t="s">
        <v>2476</v>
      </c>
      <c r="B19" s="91" t="s">
        <v>11</v>
      </c>
      <c r="C19" s="91" t="s">
        <v>2506</v>
      </c>
      <c r="D19" s="91" t="s">
        <v>3251</v>
      </c>
      <c r="E19" s="91" t="s">
        <v>3252</v>
      </c>
      <c r="F19" s="91" t="s">
        <v>3266</v>
      </c>
      <c r="G19" s="91" t="s">
        <v>2507</v>
      </c>
      <c r="H19" s="91" t="s">
        <v>2508</v>
      </c>
      <c r="I19" s="91" t="s">
        <v>10</v>
      </c>
      <c r="J19" s="91" t="s">
        <v>765</v>
      </c>
      <c r="K19" s="91" t="s">
        <v>3297</v>
      </c>
      <c r="L19" s="91" t="s">
        <v>3255</v>
      </c>
      <c r="M19" s="92">
        <v>25000</v>
      </c>
      <c r="N19" s="93">
        <v>0</v>
      </c>
      <c r="O19" s="92">
        <v>760</v>
      </c>
      <c r="P19" s="92">
        <v>717.5</v>
      </c>
      <c r="Q19" s="92">
        <v>1502.5</v>
      </c>
      <c r="R19" s="92">
        <v>23497.5</v>
      </c>
      <c r="S19" s="91" t="s">
        <v>3256</v>
      </c>
      <c r="T19" s="91" t="s">
        <v>3298</v>
      </c>
      <c r="U19" s="93"/>
      <c r="V19" s="93"/>
      <c r="W19" s="93"/>
      <c r="X19" s="93"/>
      <c r="Y19" s="92">
        <v>25</v>
      </c>
      <c r="Z19" s="93"/>
      <c r="AB19" s="93"/>
    </row>
    <row r="20" spans="1:28">
      <c r="A20" s="91" t="s">
        <v>2476</v>
      </c>
      <c r="B20" s="91" t="s">
        <v>11</v>
      </c>
      <c r="C20" s="91" t="s">
        <v>2506</v>
      </c>
      <c r="D20" s="91" t="s">
        <v>3251</v>
      </c>
      <c r="E20" s="91" t="s">
        <v>3252</v>
      </c>
      <c r="F20" s="91" t="s">
        <v>3266</v>
      </c>
      <c r="G20" s="91" t="s">
        <v>2594</v>
      </c>
      <c r="H20" s="91" t="s">
        <v>2609</v>
      </c>
      <c r="I20" s="91" t="s">
        <v>55</v>
      </c>
      <c r="J20" s="91" t="s">
        <v>312</v>
      </c>
      <c r="K20" s="91" t="s">
        <v>3299</v>
      </c>
      <c r="L20" s="91" t="s">
        <v>3255</v>
      </c>
      <c r="M20" s="92">
        <v>25000</v>
      </c>
      <c r="N20" s="93">
        <v>0</v>
      </c>
      <c r="O20" s="92">
        <v>760</v>
      </c>
      <c r="P20" s="92">
        <v>717.5</v>
      </c>
      <c r="Q20" s="92">
        <v>1502.5</v>
      </c>
      <c r="R20" s="92">
        <v>23497.5</v>
      </c>
      <c r="S20" s="91" t="s">
        <v>3256</v>
      </c>
      <c r="T20" s="91" t="s">
        <v>3300</v>
      </c>
      <c r="U20" s="93"/>
      <c r="V20" s="93"/>
      <c r="W20" s="93"/>
      <c r="X20" s="93"/>
      <c r="Y20" s="92">
        <v>25</v>
      </c>
      <c r="Z20" s="93"/>
      <c r="AB20" s="93"/>
    </row>
    <row r="21" spans="1:28">
      <c r="A21" s="91" t="s">
        <v>2476</v>
      </c>
      <c r="B21" s="91" t="s">
        <v>11</v>
      </c>
      <c r="C21" s="91" t="s">
        <v>2506</v>
      </c>
      <c r="D21" s="91" t="s">
        <v>3251</v>
      </c>
      <c r="E21" s="91" t="s">
        <v>3252</v>
      </c>
      <c r="F21" s="91" t="s">
        <v>3301</v>
      </c>
      <c r="G21" s="91" t="s">
        <v>313</v>
      </c>
      <c r="H21" s="91" t="s">
        <v>1721</v>
      </c>
      <c r="I21" s="91" t="s">
        <v>254</v>
      </c>
      <c r="J21" s="91" t="s">
        <v>312</v>
      </c>
      <c r="K21" s="91" t="s">
        <v>3302</v>
      </c>
      <c r="L21" s="91" t="s">
        <v>3255</v>
      </c>
      <c r="M21" s="92">
        <v>75000</v>
      </c>
      <c r="N21" s="92">
        <v>5678.4</v>
      </c>
      <c r="O21" s="92">
        <v>2280</v>
      </c>
      <c r="P21" s="92">
        <v>2152.5</v>
      </c>
      <c r="Q21" s="92">
        <v>21198.799999999999</v>
      </c>
      <c r="R21" s="92">
        <v>53801.2</v>
      </c>
      <c r="S21" s="91" t="s">
        <v>3256</v>
      </c>
      <c r="T21" s="91" t="s">
        <v>3303</v>
      </c>
      <c r="U21" s="93"/>
      <c r="V21" s="92">
        <v>400</v>
      </c>
      <c r="W21" s="92">
        <v>7388</v>
      </c>
      <c r="X21" s="92">
        <v>120</v>
      </c>
      <c r="Y21" s="92">
        <v>25</v>
      </c>
      <c r="Z21" s="93"/>
      <c r="AB21" s="92">
        <v>3154.9</v>
      </c>
    </row>
    <row r="22" spans="1:28">
      <c r="A22" s="91" t="s">
        <v>2476</v>
      </c>
      <c r="B22" s="91" t="s">
        <v>11</v>
      </c>
      <c r="C22" s="91" t="s">
        <v>2506</v>
      </c>
      <c r="D22" s="91" t="s">
        <v>3251</v>
      </c>
      <c r="E22" s="91" t="s">
        <v>3252</v>
      </c>
      <c r="F22" s="91" t="s">
        <v>3273</v>
      </c>
      <c r="G22" s="91" t="s">
        <v>203</v>
      </c>
      <c r="H22" s="91" t="s">
        <v>1081</v>
      </c>
      <c r="I22" s="91" t="s">
        <v>205</v>
      </c>
      <c r="J22" s="91" t="s">
        <v>930</v>
      </c>
      <c r="K22" s="91" t="s">
        <v>3304</v>
      </c>
      <c r="L22" s="91" t="s">
        <v>3255</v>
      </c>
      <c r="M22" s="92">
        <v>65000</v>
      </c>
      <c r="N22" s="92">
        <v>4112.09</v>
      </c>
      <c r="O22" s="92">
        <v>1976</v>
      </c>
      <c r="P22" s="92">
        <v>1865.5</v>
      </c>
      <c r="Q22" s="92">
        <v>9856.0400000000009</v>
      </c>
      <c r="R22" s="92">
        <v>55143.96</v>
      </c>
      <c r="S22" s="91" t="s">
        <v>3256</v>
      </c>
      <c r="T22" s="91" t="s">
        <v>3305</v>
      </c>
      <c r="U22" s="93"/>
      <c r="V22" s="92">
        <v>300</v>
      </c>
      <c r="W22" s="93"/>
      <c r="X22" s="93"/>
      <c r="Y22" s="92">
        <v>25</v>
      </c>
      <c r="Z22" s="93"/>
      <c r="AB22" s="92">
        <v>1577.45</v>
      </c>
    </row>
    <row r="23" spans="1:28">
      <c r="A23" s="91" t="s">
        <v>2476</v>
      </c>
      <c r="B23" s="91" t="s">
        <v>11</v>
      </c>
      <c r="C23" s="91" t="s">
        <v>2506</v>
      </c>
      <c r="D23" s="91" t="s">
        <v>3251</v>
      </c>
      <c r="E23" s="91" t="s">
        <v>3252</v>
      </c>
      <c r="F23" s="91" t="s">
        <v>3261</v>
      </c>
      <c r="G23" s="91" t="s">
        <v>813</v>
      </c>
      <c r="H23" s="91" t="s">
        <v>1082</v>
      </c>
      <c r="I23" s="91" t="s">
        <v>812</v>
      </c>
      <c r="J23" s="91" t="s">
        <v>809</v>
      </c>
      <c r="K23" s="91" t="s">
        <v>3306</v>
      </c>
      <c r="L23" s="91" t="s">
        <v>3255</v>
      </c>
      <c r="M23" s="92">
        <v>45000</v>
      </c>
      <c r="N23" s="92">
        <v>1148.33</v>
      </c>
      <c r="O23" s="92">
        <v>1368</v>
      </c>
      <c r="P23" s="92">
        <v>1291.5</v>
      </c>
      <c r="Q23" s="92">
        <v>8944.92</v>
      </c>
      <c r="R23" s="92">
        <v>36055.08</v>
      </c>
      <c r="S23" s="91" t="s">
        <v>3256</v>
      </c>
      <c r="T23" s="91" t="s">
        <v>3307</v>
      </c>
      <c r="U23" s="93"/>
      <c r="V23" s="93"/>
      <c r="W23" s="92">
        <v>5012.09</v>
      </c>
      <c r="X23" s="92">
        <v>100</v>
      </c>
      <c r="Y23" s="92">
        <v>25</v>
      </c>
      <c r="Z23" s="93"/>
      <c r="AB23" s="93"/>
    </row>
    <row r="24" spans="1:28">
      <c r="A24" s="91" t="s">
        <v>2476</v>
      </c>
      <c r="B24" s="91" t="s">
        <v>11</v>
      </c>
      <c r="C24" s="91" t="s">
        <v>2506</v>
      </c>
      <c r="D24" s="91" t="s">
        <v>3251</v>
      </c>
      <c r="E24" s="91" t="s">
        <v>3252</v>
      </c>
      <c r="F24" s="91" t="s">
        <v>3288</v>
      </c>
      <c r="G24" s="91" t="s">
        <v>233</v>
      </c>
      <c r="H24" s="91" t="s">
        <v>1722</v>
      </c>
      <c r="I24" s="91" t="s">
        <v>235</v>
      </c>
      <c r="J24" s="91" t="s">
        <v>234</v>
      </c>
      <c r="K24" s="91" t="s">
        <v>3308</v>
      </c>
      <c r="L24" s="91" t="s">
        <v>3255</v>
      </c>
      <c r="M24" s="92">
        <v>60000</v>
      </c>
      <c r="N24" s="92">
        <v>3486.68</v>
      </c>
      <c r="O24" s="92">
        <v>1824</v>
      </c>
      <c r="P24" s="92">
        <v>1722</v>
      </c>
      <c r="Q24" s="92">
        <v>7157.68</v>
      </c>
      <c r="R24" s="92">
        <v>52842.32</v>
      </c>
      <c r="S24" s="91" t="s">
        <v>3256</v>
      </c>
      <c r="T24" s="91" t="s">
        <v>3309</v>
      </c>
      <c r="U24" s="93"/>
      <c r="V24" s="93"/>
      <c r="W24" s="93"/>
      <c r="X24" s="92">
        <v>100</v>
      </c>
      <c r="Y24" s="92">
        <v>25</v>
      </c>
      <c r="Z24" s="93"/>
      <c r="AB24" s="93"/>
    </row>
    <row r="25" spans="1:28">
      <c r="A25" s="91" t="s">
        <v>2476</v>
      </c>
      <c r="B25" s="91" t="s">
        <v>11</v>
      </c>
      <c r="C25" s="91" t="s">
        <v>2506</v>
      </c>
      <c r="D25" s="91" t="s">
        <v>3251</v>
      </c>
      <c r="E25" s="91" t="s">
        <v>3252</v>
      </c>
      <c r="F25" s="91" t="s">
        <v>3288</v>
      </c>
      <c r="G25" s="91" t="s">
        <v>3310</v>
      </c>
      <c r="H25" s="91" t="s">
        <v>1723</v>
      </c>
      <c r="I25" s="91" t="s">
        <v>8</v>
      </c>
      <c r="J25" s="91" t="s">
        <v>930</v>
      </c>
      <c r="K25" s="91" t="s">
        <v>3311</v>
      </c>
      <c r="L25" s="91" t="s">
        <v>3255</v>
      </c>
      <c r="M25" s="92">
        <v>11000</v>
      </c>
      <c r="N25" s="93">
        <v>0</v>
      </c>
      <c r="O25" s="92">
        <v>334.4</v>
      </c>
      <c r="P25" s="92">
        <v>315.7</v>
      </c>
      <c r="Q25" s="92">
        <v>675.1</v>
      </c>
      <c r="R25" s="92">
        <v>10324.9</v>
      </c>
      <c r="S25" s="91" t="s">
        <v>3256</v>
      </c>
      <c r="T25" s="91" t="s">
        <v>3312</v>
      </c>
      <c r="U25" s="93"/>
      <c r="V25" s="93"/>
      <c r="W25" s="93"/>
      <c r="X25" s="93"/>
      <c r="Y25" s="92">
        <v>25</v>
      </c>
      <c r="Z25" s="93"/>
      <c r="AB25" s="93"/>
    </row>
    <row r="26" spans="1:28">
      <c r="A26" s="91" t="s">
        <v>2476</v>
      </c>
      <c r="B26" s="91" t="s">
        <v>11</v>
      </c>
      <c r="C26" s="91" t="s">
        <v>2506</v>
      </c>
      <c r="D26" s="91" t="s">
        <v>3251</v>
      </c>
      <c r="E26" s="91" t="s">
        <v>3252</v>
      </c>
      <c r="F26" s="91" t="s">
        <v>3288</v>
      </c>
      <c r="G26" s="91" t="s">
        <v>631</v>
      </c>
      <c r="H26" s="91" t="s">
        <v>1724</v>
      </c>
      <c r="I26" s="91" t="s">
        <v>363</v>
      </c>
      <c r="J26" s="91" t="s">
        <v>930</v>
      </c>
      <c r="K26" s="91" t="s">
        <v>3313</v>
      </c>
      <c r="L26" s="91" t="s">
        <v>3255</v>
      </c>
      <c r="M26" s="92">
        <v>11000</v>
      </c>
      <c r="N26" s="93">
        <v>0</v>
      </c>
      <c r="O26" s="92">
        <v>334.4</v>
      </c>
      <c r="P26" s="92">
        <v>315.7</v>
      </c>
      <c r="Q26" s="92">
        <v>1025.0999999999999</v>
      </c>
      <c r="R26" s="92">
        <v>9974.9</v>
      </c>
      <c r="S26" s="91" t="s">
        <v>3256</v>
      </c>
      <c r="T26" s="91" t="s">
        <v>3314</v>
      </c>
      <c r="U26" s="93"/>
      <c r="V26" s="92">
        <v>300</v>
      </c>
      <c r="W26" s="93"/>
      <c r="X26" s="92">
        <v>50</v>
      </c>
      <c r="Y26" s="92">
        <v>25</v>
      </c>
      <c r="Z26" s="93"/>
      <c r="AB26" s="93"/>
    </row>
    <row r="27" spans="1:28">
      <c r="A27" s="91" t="s">
        <v>2476</v>
      </c>
      <c r="B27" s="91" t="s">
        <v>11</v>
      </c>
      <c r="C27" s="91" t="s">
        <v>2506</v>
      </c>
      <c r="D27" s="91" t="s">
        <v>3251</v>
      </c>
      <c r="E27" s="91" t="s">
        <v>3252</v>
      </c>
      <c r="F27" s="91" t="s">
        <v>3315</v>
      </c>
      <c r="G27" s="91" t="s">
        <v>632</v>
      </c>
      <c r="H27" s="91" t="s">
        <v>1725</v>
      </c>
      <c r="I27" s="91" t="s">
        <v>69</v>
      </c>
      <c r="J27" s="91" t="s">
        <v>765</v>
      </c>
      <c r="K27" s="91" t="s">
        <v>3316</v>
      </c>
      <c r="L27" s="91" t="s">
        <v>3255</v>
      </c>
      <c r="M27" s="92">
        <v>26250</v>
      </c>
      <c r="N27" s="93">
        <v>0</v>
      </c>
      <c r="O27" s="92">
        <v>798</v>
      </c>
      <c r="P27" s="92">
        <v>753.38</v>
      </c>
      <c r="Q27" s="92">
        <v>2622.38</v>
      </c>
      <c r="R27" s="92">
        <v>23627.62</v>
      </c>
      <c r="S27" s="91" t="s">
        <v>3256</v>
      </c>
      <c r="T27" s="91" t="s">
        <v>3317</v>
      </c>
      <c r="U27" s="93"/>
      <c r="V27" s="93"/>
      <c r="W27" s="92">
        <v>1046</v>
      </c>
      <c r="X27" s="93"/>
      <c r="Y27" s="92">
        <v>25</v>
      </c>
      <c r="Z27" s="93"/>
      <c r="AB27" s="93"/>
    </row>
    <row r="28" spans="1:28">
      <c r="A28" s="91" t="s">
        <v>2476</v>
      </c>
      <c r="B28" s="91" t="s">
        <v>11</v>
      </c>
      <c r="C28" s="91" t="s">
        <v>2506</v>
      </c>
      <c r="D28" s="91" t="s">
        <v>3251</v>
      </c>
      <c r="E28" s="91" t="s">
        <v>3252</v>
      </c>
      <c r="F28" s="91" t="s">
        <v>3266</v>
      </c>
      <c r="G28" s="91" t="s">
        <v>1050</v>
      </c>
      <c r="H28" s="91" t="s">
        <v>1726</v>
      </c>
      <c r="I28" s="91" t="s">
        <v>395</v>
      </c>
      <c r="J28" s="91" t="s">
        <v>562</v>
      </c>
      <c r="K28" s="91" t="s">
        <v>3318</v>
      </c>
      <c r="L28" s="91" t="s">
        <v>3255</v>
      </c>
      <c r="M28" s="92">
        <v>20000</v>
      </c>
      <c r="N28" s="93">
        <v>0</v>
      </c>
      <c r="O28" s="92">
        <v>608</v>
      </c>
      <c r="P28" s="92">
        <v>574</v>
      </c>
      <c r="Q28" s="92">
        <v>2784.45</v>
      </c>
      <c r="R28" s="92">
        <v>17215.55</v>
      </c>
      <c r="S28" s="91" t="s">
        <v>3256</v>
      </c>
      <c r="T28" s="91" t="s">
        <v>3319</v>
      </c>
      <c r="U28" s="93"/>
      <c r="V28" s="93"/>
      <c r="W28" s="93"/>
      <c r="X28" s="93"/>
      <c r="Y28" s="92">
        <v>25</v>
      </c>
      <c r="Z28" s="93"/>
      <c r="AB28" s="92">
        <v>1577.45</v>
      </c>
    </row>
    <row r="29" spans="1:28">
      <c r="A29" s="91" t="s">
        <v>2476</v>
      </c>
      <c r="B29" s="91" t="s">
        <v>11</v>
      </c>
      <c r="C29" s="91" t="s">
        <v>2506</v>
      </c>
      <c r="D29" s="91" t="s">
        <v>3251</v>
      </c>
      <c r="E29" s="91" t="s">
        <v>3252</v>
      </c>
      <c r="F29" s="91" t="s">
        <v>3273</v>
      </c>
      <c r="G29" s="91" t="s">
        <v>1569</v>
      </c>
      <c r="H29" s="91" t="s">
        <v>1570</v>
      </c>
      <c r="I29" s="91" t="s">
        <v>3320</v>
      </c>
      <c r="J29" s="91" t="s">
        <v>204</v>
      </c>
      <c r="K29" s="91" t="s">
        <v>3321</v>
      </c>
      <c r="L29" s="91" t="s">
        <v>3255</v>
      </c>
      <c r="M29" s="92">
        <v>100000</v>
      </c>
      <c r="N29" s="92">
        <v>11316.64</v>
      </c>
      <c r="O29" s="92">
        <v>3040</v>
      </c>
      <c r="P29" s="92">
        <v>2870</v>
      </c>
      <c r="Q29" s="92">
        <v>23452.54</v>
      </c>
      <c r="R29" s="92">
        <v>76547.460000000006</v>
      </c>
      <c r="S29" s="91" t="s">
        <v>3256</v>
      </c>
      <c r="T29" s="91" t="s">
        <v>3322</v>
      </c>
      <c r="U29" s="93"/>
      <c r="V29" s="93"/>
      <c r="W29" s="92">
        <v>3046</v>
      </c>
      <c r="X29" s="93"/>
      <c r="Y29" s="92">
        <v>25</v>
      </c>
      <c r="Z29" s="93"/>
      <c r="AB29" s="92">
        <v>3154.9</v>
      </c>
    </row>
    <row r="30" spans="1:28">
      <c r="A30" s="91" t="s">
        <v>2476</v>
      </c>
      <c r="B30" s="91" t="s">
        <v>11</v>
      </c>
      <c r="C30" s="91" t="s">
        <v>2506</v>
      </c>
      <c r="D30" s="91" t="s">
        <v>3251</v>
      </c>
      <c r="E30" s="91" t="s">
        <v>3252</v>
      </c>
      <c r="F30" s="91" t="s">
        <v>3261</v>
      </c>
      <c r="G30" s="91" t="s">
        <v>191</v>
      </c>
      <c r="H30" s="91" t="s">
        <v>1085</v>
      </c>
      <c r="I30" s="91" t="s">
        <v>192</v>
      </c>
      <c r="J30" s="91" t="s">
        <v>189</v>
      </c>
      <c r="K30" s="91" t="s">
        <v>3323</v>
      </c>
      <c r="L30" s="91" t="s">
        <v>3255</v>
      </c>
      <c r="M30" s="92">
        <v>35000</v>
      </c>
      <c r="N30" s="93">
        <v>0</v>
      </c>
      <c r="O30" s="92">
        <v>1064</v>
      </c>
      <c r="P30" s="92">
        <v>1004.5</v>
      </c>
      <c r="Q30" s="92">
        <v>3239.5</v>
      </c>
      <c r="R30" s="92">
        <v>31760.5</v>
      </c>
      <c r="S30" s="91" t="s">
        <v>3256</v>
      </c>
      <c r="T30" s="91" t="s">
        <v>3324</v>
      </c>
      <c r="U30" s="93"/>
      <c r="V30" s="93"/>
      <c r="W30" s="92">
        <v>1096</v>
      </c>
      <c r="X30" s="92">
        <v>50</v>
      </c>
      <c r="Y30" s="92">
        <v>25</v>
      </c>
      <c r="Z30" s="93"/>
      <c r="AB30" s="93"/>
    </row>
    <row r="31" spans="1:28">
      <c r="A31" s="91" t="s">
        <v>2476</v>
      </c>
      <c r="B31" s="91" t="s">
        <v>11</v>
      </c>
      <c r="C31" s="91" t="s">
        <v>2506</v>
      </c>
      <c r="D31" s="91" t="s">
        <v>3251</v>
      </c>
      <c r="E31" s="91" t="s">
        <v>3252</v>
      </c>
      <c r="F31" s="91" t="s">
        <v>3288</v>
      </c>
      <c r="G31" s="91" t="s">
        <v>2727</v>
      </c>
      <c r="H31" s="91" t="s">
        <v>2728</v>
      </c>
      <c r="I31" s="91" t="s">
        <v>355</v>
      </c>
      <c r="J31" s="91" t="s">
        <v>269</v>
      </c>
      <c r="K31" s="91" t="s">
        <v>3325</v>
      </c>
      <c r="L31" s="91" t="s">
        <v>3255</v>
      </c>
      <c r="M31" s="92">
        <v>35000</v>
      </c>
      <c r="N31" s="93">
        <v>0</v>
      </c>
      <c r="O31" s="92">
        <v>1064</v>
      </c>
      <c r="P31" s="92">
        <v>1004.5</v>
      </c>
      <c r="Q31" s="92">
        <v>2093.5</v>
      </c>
      <c r="R31" s="92">
        <v>32906.5</v>
      </c>
      <c r="S31" s="91" t="s">
        <v>3256</v>
      </c>
      <c r="T31" s="91" t="s">
        <v>3326</v>
      </c>
      <c r="U31" s="93"/>
      <c r="V31" s="93"/>
      <c r="W31" s="93"/>
      <c r="X31" s="93"/>
      <c r="Y31" s="92">
        <v>25</v>
      </c>
      <c r="Z31" s="93"/>
      <c r="AB31" s="93"/>
    </row>
    <row r="32" spans="1:28">
      <c r="A32" s="91" t="s">
        <v>2476</v>
      </c>
      <c r="B32" s="91" t="s">
        <v>11</v>
      </c>
      <c r="C32" s="91" t="s">
        <v>2506</v>
      </c>
      <c r="D32" s="91" t="s">
        <v>3251</v>
      </c>
      <c r="E32" s="91" t="s">
        <v>3252</v>
      </c>
      <c r="F32" s="91" t="s">
        <v>3258</v>
      </c>
      <c r="G32" s="91" t="s">
        <v>951</v>
      </c>
      <c r="H32" s="91" t="s">
        <v>1727</v>
      </c>
      <c r="I32" s="91" t="s">
        <v>355</v>
      </c>
      <c r="J32" s="91" t="s">
        <v>250</v>
      </c>
      <c r="K32" s="91" t="s">
        <v>3327</v>
      </c>
      <c r="L32" s="91" t="s">
        <v>3255</v>
      </c>
      <c r="M32" s="92">
        <v>20000</v>
      </c>
      <c r="N32" s="93">
        <v>0</v>
      </c>
      <c r="O32" s="92">
        <v>608</v>
      </c>
      <c r="P32" s="92">
        <v>574</v>
      </c>
      <c r="Q32" s="92">
        <v>1207</v>
      </c>
      <c r="R32" s="92">
        <v>18793</v>
      </c>
      <c r="S32" s="91" t="s">
        <v>3256</v>
      </c>
      <c r="T32" s="91" t="s">
        <v>3328</v>
      </c>
      <c r="U32" s="93"/>
      <c r="V32" s="93"/>
      <c r="W32" s="93"/>
      <c r="X32" s="93"/>
      <c r="Y32" s="92">
        <v>25</v>
      </c>
      <c r="Z32" s="93"/>
      <c r="AB32" s="93"/>
    </row>
    <row r="33" spans="1:28">
      <c r="A33" s="91" t="s">
        <v>2476</v>
      </c>
      <c r="B33" s="91" t="s">
        <v>11</v>
      </c>
      <c r="C33" s="91" t="s">
        <v>2506</v>
      </c>
      <c r="D33" s="91" t="s">
        <v>3251</v>
      </c>
      <c r="E33" s="91" t="s">
        <v>3252</v>
      </c>
      <c r="F33" s="91" t="s">
        <v>3288</v>
      </c>
      <c r="G33" s="91" t="s">
        <v>230</v>
      </c>
      <c r="H33" s="91" t="s">
        <v>1728</v>
      </c>
      <c r="I33" s="91" t="s">
        <v>8</v>
      </c>
      <c r="J33" s="91" t="s">
        <v>231</v>
      </c>
      <c r="K33" s="91" t="s">
        <v>3329</v>
      </c>
      <c r="L33" s="91" t="s">
        <v>3255</v>
      </c>
      <c r="M33" s="92">
        <v>11000</v>
      </c>
      <c r="N33" s="93">
        <v>0</v>
      </c>
      <c r="O33" s="92">
        <v>334.4</v>
      </c>
      <c r="P33" s="92">
        <v>315.7</v>
      </c>
      <c r="Q33" s="92">
        <v>8761.2800000000007</v>
      </c>
      <c r="R33" s="92">
        <v>2238.7199999999998</v>
      </c>
      <c r="S33" s="91" t="s">
        <v>3256</v>
      </c>
      <c r="T33" s="91" t="s">
        <v>3330</v>
      </c>
      <c r="U33" s="93"/>
      <c r="V33" s="93"/>
      <c r="W33" s="92">
        <v>7966.18</v>
      </c>
      <c r="X33" s="92">
        <v>120</v>
      </c>
      <c r="Y33" s="92">
        <v>25</v>
      </c>
      <c r="Z33" s="93"/>
      <c r="AB33" s="93"/>
    </row>
    <row r="34" spans="1:28">
      <c r="A34" s="91" t="s">
        <v>2476</v>
      </c>
      <c r="B34" s="91" t="s">
        <v>11</v>
      </c>
      <c r="C34" s="91" t="s">
        <v>2506</v>
      </c>
      <c r="D34" s="91" t="s">
        <v>3251</v>
      </c>
      <c r="E34" s="91" t="s">
        <v>3252</v>
      </c>
      <c r="F34" s="91" t="s">
        <v>3258</v>
      </c>
      <c r="G34" s="91" t="s">
        <v>633</v>
      </c>
      <c r="H34" s="91" t="s">
        <v>1086</v>
      </c>
      <c r="I34" s="91" t="s">
        <v>8</v>
      </c>
      <c r="J34" s="91" t="s">
        <v>930</v>
      </c>
      <c r="K34" s="91" t="s">
        <v>3331</v>
      </c>
      <c r="L34" s="91" t="s">
        <v>3255</v>
      </c>
      <c r="M34" s="92">
        <v>10000</v>
      </c>
      <c r="N34" s="93">
        <v>0</v>
      </c>
      <c r="O34" s="92">
        <v>304</v>
      </c>
      <c r="P34" s="92">
        <v>287</v>
      </c>
      <c r="Q34" s="92">
        <v>666</v>
      </c>
      <c r="R34" s="92">
        <v>9334</v>
      </c>
      <c r="S34" s="91" t="s">
        <v>3256</v>
      </c>
      <c r="T34" s="91" t="s">
        <v>3332</v>
      </c>
      <c r="U34" s="93"/>
      <c r="V34" s="93"/>
      <c r="W34" s="93"/>
      <c r="X34" s="92">
        <v>50</v>
      </c>
      <c r="Y34" s="92">
        <v>25</v>
      </c>
      <c r="Z34" s="93"/>
      <c r="AB34" s="93"/>
    </row>
    <row r="35" spans="1:28">
      <c r="A35" s="91" t="s">
        <v>2476</v>
      </c>
      <c r="B35" s="91" t="s">
        <v>11</v>
      </c>
      <c r="C35" s="91" t="s">
        <v>2506</v>
      </c>
      <c r="D35" s="91" t="s">
        <v>3251</v>
      </c>
      <c r="E35" s="91" t="s">
        <v>3252</v>
      </c>
      <c r="F35" s="91" t="s">
        <v>3258</v>
      </c>
      <c r="G35" s="91" t="s">
        <v>931</v>
      </c>
      <c r="H35" s="91" t="s">
        <v>1729</v>
      </c>
      <c r="I35" s="91" t="s">
        <v>192</v>
      </c>
      <c r="J35" s="91" t="s">
        <v>802</v>
      </c>
      <c r="K35" s="91" t="s">
        <v>3333</v>
      </c>
      <c r="L35" s="91" t="s">
        <v>3255</v>
      </c>
      <c r="M35" s="92">
        <v>35000</v>
      </c>
      <c r="N35" s="93">
        <v>0</v>
      </c>
      <c r="O35" s="92">
        <v>1064</v>
      </c>
      <c r="P35" s="92">
        <v>1004.5</v>
      </c>
      <c r="Q35" s="92">
        <v>2093.5</v>
      </c>
      <c r="R35" s="92">
        <v>32906.5</v>
      </c>
      <c r="S35" s="91" t="s">
        <v>3256</v>
      </c>
      <c r="T35" s="91" t="s">
        <v>3334</v>
      </c>
      <c r="U35" s="93"/>
      <c r="V35" s="93"/>
      <c r="W35" s="93"/>
      <c r="X35" s="93"/>
      <c r="Y35" s="92">
        <v>25</v>
      </c>
      <c r="Z35" s="93"/>
      <c r="AB35" s="93"/>
    </row>
    <row r="36" spans="1:28">
      <c r="A36" s="91" t="s">
        <v>2476</v>
      </c>
      <c r="B36" s="91" t="s">
        <v>11</v>
      </c>
      <c r="C36" s="91" t="s">
        <v>2506</v>
      </c>
      <c r="D36" s="91" t="s">
        <v>3251</v>
      </c>
      <c r="E36" s="91" t="s">
        <v>3252</v>
      </c>
      <c r="F36" s="91" t="s">
        <v>3261</v>
      </c>
      <c r="G36" s="91" t="s">
        <v>193</v>
      </c>
      <c r="H36" s="91" t="s">
        <v>1730</v>
      </c>
      <c r="I36" s="91" t="s">
        <v>194</v>
      </c>
      <c r="J36" s="91" t="s">
        <v>189</v>
      </c>
      <c r="K36" s="91" t="s">
        <v>3335</v>
      </c>
      <c r="L36" s="91" t="s">
        <v>3255</v>
      </c>
      <c r="M36" s="92">
        <v>31500</v>
      </c>
      <c r="N36" s="93">
        <v>0</v>
      </c>
      <c r="O36" s="92">
        <v>957.6</v>
      </c>
      <c r="P36" s="92">
        <v>904.05</v>
      </c>
      <c r="Q36" s="92">
        <v>8199.5499999999993</v>
      </c>
      <c r="R36" s="92">
        <v>23300.45</v>
      </c>
      <c r="S36" s="91" t="s">
        <v>3256</v>
      </c>
      <c r="T36" s="91" t="s">
        <v>3336</v>
      </c>
      <c r="U36" s="93"/>
      <c r="V36" s="92">
        <v>300</v>
      </c>
      <c r="W36" s="92">
        <v>6012.9</v>
      </c>
      <c r="X36" s="93"/>
      <c r="Y36" s="92">
        <v>25</v>
      </c>
      <c r="Z36" s="93"/>
      <c r="AB36" s="93"/>
    </row>
    <row r="37" spans="1:28">
      <c r="A37" s="91" t="s">
        <v>2476</v>
      </c>
      <c r="B37" s="91" t="s">
        <v>11</v>
      </c>
      <c r="C37" s="91" t="s">
        <v>2506</v>
      </c>
      <c r="D37" s="91" t="s">
        <v>3251</v>
      </c>
      <c r="E37" s="91" t="s">
        <v>3252</v>
      </c>
      <c r="F37" s="91" t="s">
        <v>3258</v>
      </c>
      <c r="G37" s="91" t="s">
        <v>634</v>
      </c>
      <c r="H37" s="91" t="s">
        <v>1731</v>
      </c>
      <c r="I37" s="91" t="s">
        <v>635</v>
      </c>
      <c r="J37" s="91" t="s">
        <v>930</v>
      </c>
      <c r="K37" s="91" t="s">
        <v>3337</v>
      </c>
      <c r="L37" s="91" t="s">
        <v>3255</v>
      </c>
      <c r="M37" s="92">
        <v>10000</v>
      </c>
      <c r="N37" s="93">
        <v>0</v>
      </c>
      <c r="O37" s="92">
        <v>304</v>
      </c>
      <c r="P37" s="92">
        <v>287</v>
      </c>
      <c r="Q37" s="92">
        <v>916</v>
      </c>
      <c r="R37" s="92">
        <v>9084</v>
      </c>
      <c r="S37" s="91" t="s">
        <v>3256</v>
      </c>
      <c r="T37" s="91" t="s">
        <v>3338</v>
      </c>
      <c r="U37" s="93"/>
      <c r="V37" s="92">
        <v>300</v>
      </c>
      <c r="W37" s="93"/>
      <c r="X37" s="93"/>
      <c r="Y37" s="92">
        <v>25</v>
      </c>
      <c r="Z37" s="93"/>
      <c r="AB37" s="93"/>
    </row>
    <row r="38" spans="1:28">
      <c r="A38" s="91" t="s">
        <v>2476</v>
      </c>
      <c r="B38" s="91" t="s">
        <v>11</v>
      </c>
      <c r="C38" s="91" t="s">
        <v>2506</v>
      </c>
      <c r="D38" s="91" t="s">
        <v>3251</v>
      </c>
      <c r="E38" s="91" t="s">
        <v>3252</v>
      </c>
      <c r="F38" s="91" t="s">
        <v>3261</v>
      </c>
      <c r="G38" s="91" t="s">
        <v>2497</v>
      </c>
      <c r="H38" s="91" t="s">
        <v>2485</v>
      </c>
      <c r="I38" s="91" t="s">
        <v>588</v>
      </c>
      <c r="J38" s="91" t="s">
        <v>581</v>
      </c>
      <c r="K38" s="91" t="s">
        <v>3339</v>
      </c>
      <c r="L38" s="91" t="s">
        <v>3255</v>
      </c>
      <c r="M38" s="92">
        <v>24000</v>
      </c>
      <c r="N38" s="93">
        <v>0</v>
      </c>
      <c r="O38" s="92">
        <v>729.6</v>
      </c>
      <c r="P38" s="92">
        <v>688.8</v>
      </c>
      <c r="Q38" s="92">
        <v>1443.4</v>
      </c>
      <c r="R38" s="92">
        <v>22556.6</v>
      </c>
      <c r="S38" s="91" t="s">
        <v>3256</v>
      </c>
      <c r="T38" s="91" t="s">
        <v>3340</v>
      </c>
      <c r="U38" s="93"/>
      <c r="V38" s="93"/>
      <c r="W38" s="93"/>
      <c r="X38" s="93"/>
      <c r="Y38" s="92">
        <v>25</v>
      </c>
      <c r="Z38" s="93"/>
      <c r="AB38" s="93"/>
    </row>
    <row r="39" spans="1:28">
      <c r="A39" s="91" t="s">
        <v>2476</v>
      </c>
      <c r="B39" s="91" t="s">
        <v>11</v>
      </c>
      <c r="C39" s="91" t="s">
        <v>2506</v>
      </c>
      <c r="D39" s="91" t="s">
        <v>3251</v>
      </c>
      <c r="E39" s="91" t="s">
        <v>3252</v>
      </c>
      <c r="F39" s="91" t="s">
        <v>3273</v>
      </c>
      <c r="G39" s="91" t="s">
        <v>814</v>
      </c>
      <c r="H39" s="91" t="s">
        <v>1732</v>
      </c>
      <c r="I39" s="91" t="s">
        <v>59</v>
      </c>
      <c r="J39" s="91" t="s">
        <v>809</v>
      </c>
      <c r="K39" s="91" t="s">
        <v>3341</v>
      </c>
      <c r="L39" s="91" t="s">
        <v>3255</v>
      </c>
      <c r="M39" s="92">
        <v>130000</v>
      </c>
      <c r="N39" s="92">
        <v>19162.12</v>
      </c>
      <c r="O39" s="92">
        <v>3952</v>
      </c>
      <c r="P39" s="92">
        <v>3731</v>
      </c>
      <c r="Q39" s="92">
        <v>42138.239999999998</v>
      </c>
      <c r="R39" s="92">
        <v>87861.759999999995</v>
      </c>
      <c r="S39" s="91" t="s">
        <v>3256</v>
      </c>
      <c r="T39" s="91" t="s">
        <v>3342</v>
      </c>
      <c r="U39" s="93"/>
      <c r="V39" s="92">
        <v>4194</v>
      </c>
      <c r="W39" s="92">
        <v>11024.12</v>
      </c>
      <c r="X39" s="92">
        <v>50</v>
      </c>
      <c r="Y39" s="92">
        <v>25</v>
      </c>
      <c r="Z39" s="93"/>
      <c r="AB39" s="93"/>
    </row>
    <row r="40" spans="1:28">
      <c r="A40" s="91" t="s">
        <v>2476</v>
      </c>
      <c r="B40" s="91" t="s">
        <v>11</v>
      </c>
      <c r="C40" s="91" t="s">
        <v>2506</v>
      </c>
      <c r="D40" s="91" t="s">
        <v>3251</v>
      </c>
      <c r="E40" s="91" t="s">
        <v>3252</v>
      </c>
      <c r="F40" s="91" t="s">
        <v>3288</v>
      </c>
      <c r="G40" s="91" t="s">
        <v>567</v>
      </c>
      <c r="H40" s="91" t="s">
        <v>1733</v>
      </c>
      <c r="I40" s="91" t="s">
        <v>8</v>
      </c>
      <c r="J40" s="91" t="s">
        <v>765</v>
      </c>
      <c r="K40" s="91" t="s">
        <v>3343</v>
      </c>
      <c r="L40" s="91" t="s">
        <v>3255</v>
      </c>
      <c r="M40" s="92">
        <v>10000</v>
      </c>
      <c r="N40" s="93">
        <v>0</v>
      </c>
      <c r="O40" s="92">
        <v>304</v>
      </c>
      <c r="P40" s="92">
        <v>287</v>
      </c>
      <c r="Q40" s="92">
        <v>966</v>
      </c>
      <c r="R40" s="92">
        <v>9034</v>
      </c>
      <c r="S40" s="91" t="s">
        <v>3256</v>
      </c>
      <c r="T40" s="91" t="s">
        <v>3344</v>
      </c>
      <c r="U40" s="93"/>
      <c r="V40" s="92">
        <v>300</v>
      </c>
      <c r="W40" s="93"/>
      <c r="X40" s="92">
        <v>50</v>
      </c>
      <c r="Y40" s="92">
        <v>25</v>
      </c>
      <c r="Z40" s="93"/>
      <c r="AB40" s="93"/>
    </row>
    <row r="41" spans="1:28">
      <c r="A41" s="91" t="s">
        <v>2476</v>
      </c>
      <c r="B41" s="91" t="s">
        <v>11</v>
      </c>
      <c r="C41" s="91" t="s">
        <v>2506</v>
      </c>
      <c r="D41" s="91" t="s">
        <v>3251</v>
      </c>
      <c r="E41" s="91" t="s">
        <v>3252</v>
      </c>
      <c r="F41" s="91" t="s">
        <v>3266</v>
      </c>
      <c r="G41" s="91" t="s">
        <v>636</v>
      </c>
      <c r="H41" s="91" t="s">
        <v>1734</v>
      </c>
      <c r="I41" s="91" t="s">
        <v>100</v>
      </c>
      <c r="J41" s="91" t="s">
        <v>930</v>
      </c>
      <c r="K41" s="91" t="s">
        <v>3345</v>
      </c>
      <c r="L41" s="91" t="s">
        <v>3255</v>
      </c>
      <c r="M41" s="92">
        <v>180000</v>
      </c>
      <c r="N41" s="92">
        <v>30923.37</v>
      </c>
      <c r="O41" s="92">
        <v>5472</v>
      </c>
      <c r="P41" s="92">
        <v>5166</v>
      </c>
      <c r="Q41" s="92">
        <v>42586.37</v>
      </c>
      <c r="R41" s="92">
        <v>137413.63</v>
      </c>
      <c r="S41" s="91" t="s">
        <v>3256</v>
      </c>
      <c r="T41" s="91" t="s">
        <v>3346</v>
      </c>
      <c r="U41" s="93"/>
      <c r="V41" s="92">
        <v>1000</v>
      </c>
      <c r="W41" s="93"/>
      <c r="X41" s="93"/>
      <c r="Y41" s="92">
        <v>25</v>
      </c>
      <c r="Z41" s="93"/>
      <c r="AB41" s="93"/>
    </row>
    <row r="42" spans="1:28">
      <c r="A42" s="91" t="s">
        <v>2476</v>
      </c>
      <c r="B42" s="91" t="s">
        <v>11</v>
      </c>
      <c r="C42" s="91" t="s">
        <v>2506</v>
      </c>
      <c r="D42" s="91" t="s">
        <v>3251</v>
      </c>
      <c r="E42" s="91" t="s">
        <v>3252</v>
      </c>
      <c r="F42" s="91" t="s">
        <v>3266</v>
      </c>
      <c r="G42" s="91" t="s">
        <v>2730</v>
      </c>
      <c r="H42" s="91" t="s">
        <v>2731</v>
      </c>
      <c r="I42" s="91" t="s">
        <v>8</v>
      </c>
      <c r="J42" s="91" t="s">
        <v>765</v>
      </c>
      <c r="K42" s="91" t="s">
        <v>3347</v>
      </c>
      <c r="L42" s="91" t="s">
        <v>3255</v>
      </c>
      <c r="M42" s="92">
        <v>17000</v>
      </c>
      <c r="N42" s="93">
        <v>0</v>
      </c>
      <c r="O42" s="92">
        <v>516.79999999999995</v>
      </c>
      <c r="P42" s="92">
        <v>487.9</v>
      </c>
      <c r="Q42" s="92">
        <v>1029.7</v>
      </c>
      <c r="R42" s="92">
        <v>15970.3</v>
      </c>
      <c r="S42" s="91" t="s">
        <v>3256</v>
      </c>
      <c r="T42" s="91" t="s">
        <v>3348</v>
      </c>
      <c r="U42" s="93"/>
      <c r="V42" s="93"/>
      <c r="W42" s="93"/>
      <c r="X42" s="93"/>
      <c r="Y42" s="92">
        <v>25</v>
      </c>
      <c r="Z42" s="93"/>
      <c r="AB42" s="93"/>
    </row>
    <row r="43" spans="1:28">
      <c r="A43" s="91" t="s">
        <v>2476</v>
      </c>
      <c r="B43" s="91" t="s">
        <v>11</v>
      </c>
      <c r="C43" s="91" t="s">
        <v>2506</v>
      </c>
      <c r="D43" s="91" t="s">
        <v>3251</v>
      </c>
      <c r="E43" s="91" t="s">
        <v>3252</v>
      </c>
      <c r="F43" s="91" t="s">
        <v>3258</v>
      </c>
      <c r="G43" s="91" t="s">
        <v>2589</v>
      </c>
      <c r="H43" s="91" t="s">
        <v>2605</v>
      </c>
      <c r="I43" s="91" t="s">
        <v>8</v>
      </c>
      <c r="J43" s="91" t="s">
        <v>566</v>
      </c>
      <c r="K43" s="91" t="s">
        <v>3349</v>
      </c>
      <c r="L43" s="91" t="s">
        <v>3255</v>
      </c>
      <c r="M43" s="92">
        <v>17000</v>
      </c>
      <c r="N43" s="93">
        <v>0</v>
      </c>
      <c r="O43" s="92">
        <v>516.79999999999995</v>
      </c>
      <c r="P43" s="92">
        <v>487.9</v>
      </c>
      <c r="Q43" s="92">
        <v>3095.7</v>
      </c>
      <c r="R43" s="92">
        <v>13904.3</v>
      </c>
      <c r="S43" s="91" t="s">
        <v>3256</v>
      </c>
      <c r="T43" s="91" t="s">
        <v>3350</v>
      </c>
      <c r="U43" s="93"/>
      <c r="V43" s="93"/>
      <c r="W43" s="92">
        <v>2066</v>
      </c>
      <c r="X43" s="93"/>
      <c r="Y43" s="92">
        <v>25</v>
      </c>
      <c r="Z43" s="93"/>
      <c r="AB43" s="93"/>
    </row>
    <row r="44" spans="1:28">
      <c r="A44" s="91" t="s">
        <v>2476</v>
      </c>
      <c r="B44" s="91" t="s">
        <v>11</v>
      </c>
      <c r="C44" s="91" t="s">
        <v>2506</v>
      </c>
      <c r="D44" s="91" t="s">
        <v>3251</v>
      </c>
      <c r="E44" s="91" t="s">
        <v>3252</v>
      </c>
      <c r="F44" s="91" t="s">
        <v>3266</v>
      </c>
      <c r="G44" s="91" t="s">
        <v>932</v>
      </c>
      <c r="H44" s="91" t="s">
        <v>1735</v>
      </c>
      <c r="I44" s="91" t="s">
        <v>192</v>
      </c>
      <c r="J44" s="91" t="s">
        <v>929</v>
      </c>
      <c r="K44" s="91" t="s">
        <v>3351</v>
      </c>
      <c r="L44" s="91" t="s">
        <v>3255</v>
      </c>
      <c r="M44" s="92">
        <v>35000</v>
      </c>
      <c r="N44" s="93">
        <v>0</v>
      </c>
      <c r="O44" s="92">
        <v>1064</v>
      </c>
      <c r="P44" s="92">
        <v>1004.5</v>
      </c>
      <c r="Q44" s="92">
        <v>2093.5</v>
      </c>
      <c r="R44" s="92">
        <v>32906.5</v>
      </c>
      <c r="S44" s="91" t="s">
        <v>3256</v>
      </c>
      <c r="T44" s="91" t="s">
        <v>3352</v>
      </c>
      <c r="U44" s="93"/>
      <c r="V44" s="93"/>
      <c r="W44" s="93"/>
      <c r="X44" s="93"/>
      <c r="Y44" s="92">
        <v>25</v>
      </c>
      <c r="Z44" s="93"/>
      <c r="AB44" s="93"/>
    </row>
    <row r="45" spans="1:28">
      <c r="A45" s="91" t="s">
        <v>2476</v>
      </c>
      <c r="B45" s="91" t="s">
        <v>11</v>
      </c>
      <c r="C45" s="91" t="s">
        <v>2506</v>
      </c>
      <c r="D45" s="91" t="s">
        <v>3251</v>
      </c>
      <c r="E45" s="91" t="s">
        <v>3252</v>
      </c>
      <c r="F45" s="91" t="s">
        <v>3266</v>
      </c>
      <c r="G45" s="91" t="s">
        <v>1354</v>
      </c>
      <c r="H45" s="91" t="s">
        <v>1736</v>
      </c>
      <c r="I45" s="91" t="s">
        <v>1355</v>
      </c>
      <c r="J45" s="91" t="s">
        <v>930</v>
      </c>
      <c r="K45" s="91" t="s">
        <v>3353</v>
      </c>
      <c r="L45" s="91" t="s">
        <v>3255</v>
      </c>
      <c r="M45" s="92">
        <v>24000</v>
      </c>
      <c r="N45" s="93">
        <v>0</v>
      </c>
      <c r="O45" s="92">
        <v>729.6</v>
      </c>
      <c r="P45" s="92">
        <v>688.8</v>
      </c>
      <c r="Q45" s="92">
        <v>14030.16</v>
      </c>
      <c r="R45" s="92">
        <v>9969.84</v>
      </c>
      <c r="S45" s="91" t="s">
        <v>3256</v>
      </c>
      <c r="T45" s="91" t="s">
        <v>3354</v>
      </c>
      <c r="U45" s="93"/>
      <c r="V45" s="93"/>
      <c r="W45" s="92">
        <v>12586.76</v>
      </c>
      <c r="X45" s="93"/>
      <c r="Y45" s="92">
        <v>25</v>
      </c>
      <c r="Z45" s="93"/>
      <c r="AB45" s="93"/>
    </row>
    <row r="46" spans="1:28">
      <c r="A46" s="91" t="s">
        <v>2476</v>
      </c>
      <c r="B46" s="91" t="s">
        <v>11</v>
      </c>
      <c r="C46" s="91" t="s">
        <v>2506</v>
      </c>
      <c r="D46" s="91" t="s">
        <v>3251</v>
      </c>
      <c r="E46" s="91" t="s">
        <v>3252</v>
      </c>
      <c r="F46" s="91" t="s">
        <v>3279</v>
      </c>
      <c r="G46" s="91" t="s">
        <v>212</v>
      </c>
      <c r="H46" s="91" t="s">
        <v>1737</v>
      </c>
      <c r="I46" s="91" t="s">
        <v>15</v>
      </c>
      <c r="J46" s="91" t="s">
        <v>1682</v>
      </c>
      <c r="K46" s="91" t="s">
        <v>3355</v>
      </c>
      <c r="L46" s="91" t="s">
        <v>3255</v>
      </c>
      <c r="M46" s="92">
        <v>31500</v>
      </c>
      <c r="N46" s="93">
        <v>0</v>
      </c>
      <c r="O46" s="92">
        <v>957.6</v>
      </c>
      <c r="P46" s="92">
        <v>904.05</v>
      </c>
      <c r="Q46" s="92">
        <v>5342.65</v>
      </c>
      <c r="R46" s="92">
        <v>26157.35</v>
      </c>
      <c r="S46" s="91" t="s">
        <v>3256</v>
      </c>
      <c r="T46" s="91" t="s">
        <v>3356</v>
      </c>
      <c r="U46" s="93"/>
      <c r="V46" s="92">
        <v>300</v>
      </c>
      <c r="W46" s="92">
        <v>3106</v>
      </c>
      <c r="X46" s="92">
        <v>50</v>
      </c>
      <c r="Y46" s="92">
        <v>25</v>
      </c>
      <c r="Z46" s="93"/>
      <c r="AB46" s="93"/>
    </row>
    <row r="47" spans="1:28">
      <c r="A47" s="91" t="s">
        <v>2476</v>
      </c>
      <c r="B47" s="91" t="s">
        <v>11</v>
      </c>
      <c r="C47" s="91" t="s">
        <v>2506</v>
      </c>
      <c r="D47" s="91" t="s">
        <v>3251</v>
      </c>
      <c r="E47" s="91" t="s">
        <v>3252</v>
      </c>
      <c r="F47" s="91" t="s">
        <v>3266</v>
      </c>
      <c r="G47" s="91" t="s">
        <v>1356</v>
      </c>
      <c r="H47" s="91" t="s">
        <v>1738</v>
      </c>
      <c r="I47" s="91" t="s">
        <v>8</v>
      </c>
      <c r="J47" s="91" t="s">
        <v>261</v>
      </c>
      <c r="K47" s="91" t="s">
        <v>3357</v>
      </c>
      <c r="L47" s="91" t="s">
        <v>3255</v>
      </c>
      <c r="M47" s="92">
        <v>16000</v>
      </c>
      <c r="N47" s="93">
        <v>0</v>
      </c>
      <c r="O47" s="92">
        <v>486.4</v>
      </c>
      <c r="P47" s="92">
        <v>459.2</v>
      </c>
      <c r="Q47" s="92">
        <v>4016.6</v>
      </c>
      <c r="R47" s="92">
        <v>11983.4</v>
      </c>
      <c r="S47" s="91" t="s">
        <v>3256</v>
      </c>
      <c r="T47" s="91" t="s">
        <v>3358</v>
      </c>
      <c r="U47" s="93"/>
      <c r="V47" s="93"/>
      <c r="W47" s="92">
        <v>3046</v>
      </c>
      <c r="X47" s="93"/>
      <c r="Y47" s="92">
        <v>25</v>
      </c>
      <c r="Z47" s="93"/>
      <c r="AB47" s="93"/>
    </row>
    <row r="48" spans="1:28">
      <c r="A48" s="91" t="s">
        <v>2476</v>
      </c>
      <c r="B48" s="91" t="s">
        <v>11</v>
      </c>
      <c r="C48" s="91" t="s">
        <v>2506</v>
      </c>
      <c r="D48" s="91" t="s">
        <v>3251</v>
      </c>
      <c r="E48" s="91" t="s">
        <v>3252</v>
      </c>
      <c r="F48" s="91" t="s">
        <v>3279</v>
      </c>
      <c r="G48" s="91" t="s">
        <v>466</v>
      </c>
      <c r="H48" s="91" t="s">
        <v>1088</v>
      </c>
      <c r="I48" s="91" t="s">
        <v>108</v>
      </c>
      <c r="J48" s="91" t="s">
        <v>467</v>
      </c>
      <c r="K48" s="91" t="s">
        <v>3359</v>
      </c>
      <c r="L48" s="91" t="s">
        <v>3255</v>
      </c>
      <c r="M48" s="92">
        <v>65000</v>
      </c>
      <c r="N48" s="92">
        <v>3796.6</v>
      </c>
      <c r="O48" s="92">
        <v>1976</v>
      </c>
      <c r="P48" s="92">
        <v>1865.5</v>
      </c>
      <c r="Q48" s="92">
        <v>34041.410000000003</v>
      </c>
      <c r="R48" s="92">
        <v>30958.59</v>
      </c>
      <c r="S48" s="91" t="s">
        <v>3256</v>
      </c>
      <c r="T48" s="91" t="s">
        <v>3360</v>
      </c>
      <c r="U48" s="93"/>
      <c r="V48" s="92">
        <v>300</v>
      </c>
      <c r="W48" s="92">
        <v>22923.41</v>
      </c>
      <c r="X48" s="93"/>
      <c r="Y48" s="92">
        <v>25</v>
      </c>
      <c r="Z48" s="93"/>
      <c r="AB48" s="92">
        <v>3154.9</v>
      </c>
    </row>
    <row r="49" spans="1:28">
      <c r="A49" s="91" t="s">
        <v>2476</v>
      </c>
      <c r="B49" s="91" t="s">
        <v>11</v>
      </c>
      <c r="C49" s="91" t="s">
        <v>2506</v>
      </c>
      <c r="D49" s="91" t="s">
        <v>3251</v>
      </c>
      <c r="E49" s="91" t="s">
        <v>3252</v>
      </c>
      <c r="F49" s="91" t="s">
        <v>3361</v>
      </c>
      <c r="G49" s="91" t="s">
        <v>766</v>
      </c>
      <c r="H49" s="91" t="s">
        <v>1739</v>
      </c>
      <c r="I49" s="91" t="s">
        <v>100</v>
      </c>
      <c r="J49" s="91" t="s">
        <v>765</v>
      </c>
      <c r="K49" s="91" t="s">
        <v>3362</v>
      </c>
      <c r="L49" s="91" t="s">
        <v>3255</v>
      </c>
      <c r="M49" s="92">
        <v>10000</v>
      </c>
      <c r="N49" s="93">
        <v>0</v>
      </c>
      <c r="O49" s="92">
        <v>304</v>
      </c>
      <c r="P49" s="92">
        <v>287</v>
      </c>
      <c r="Q49" s="92">
        <v>616</v>
      </c>
      <c r="R49" s="92">
        <v>9384</v>
      </c>
      <c r="S49" s="91" t="s">
        <v>3256</v>
      </c>
      <c r="T49" s="91" t="s">
        <v>3363</v>
      </c>
      <c r="U49" s="93"/>
      <c r="V49" s="93"/>
      <c r="W49" s="93"/>
      <c r="X49" s="93"/>
      <c r="Y49" s="92">
        <v>25</v>
      </c>
      <c r="Z49" s="93"/>
      <c r="AB49" s="93"/>
    </row>
    <row r="50" spans="1:28">
      <c r="A50" s="91" t="s">
        <v>2476</v>
      </c>
      <c r="B50" s="91" t="s">
        <v>11</v>
      </c>
      <c r="C50" s="91" t="s">
        <v>2506</v>
      </c>
      <c r="D50" s="91" t="s">
        <v>3251</v>
      </c>
      <c r="E50" s="91" t="s">
        <v>3252</v>
      </c>
      <c r="F50" s="91" t="s">
        <v>3261</v>
      </c>
      <c r="G50" s="91" t="s">
        <v>2685</v>
      </c>
      <c r="H50" s="91" t="s">
        <v>1740</v>
      </c>
      <c r="I50" s="91" t="s">
        <v>637</v>
      </c>
      <c r="J50" s="91" t="s">
        <v>930</v>
      </c>
      <c r="K50" s="91" t="s">
        <v>3364</v>
      </c>
      <c r="L50" s="91" t="s">
        <v>3255</v>
      </c>
      <c r="M50" s="92">
        <v>100000</v>
      </c>
      <c r="N50" s="92">
        <v>12105.37</v>
      </c>
      <c r="O50" s="92">
        <v>3040</v>
      </c>
      <c r="P50" s="92">
        <v>2870</v>
      </c>
      <c r="Q50" s="92">
        <v>18040.37</v>
      </c>
      <c r="R50" s="92">
        <v>81959.63</v>
      </c>
      <c r="S50" s="91" t="s">
        <v>3256</v>
      </c>
      <c r="T50" s="91" t="s">
        <v>3365</v>
      </c>
      <c r="U50" s="93"/>
      <c r="V50" s="93"/>
      <c r="W50" s="93"/>
      <c r="X50" s="93"/>
      <c r="Y50" s="92">
        <v>25</v>
      </c>
      <c r="Z50" s="93"/>
      <c r="AB50" s="93"/>
    </row>
    <row r="51" spans="1:28">
      <c r="A51" s="91" t="s">
        <v>2476</v>
      </c>
      <c r="B51" s="91" t="s">
        <v>11</v>
      </c>
      <c r="C51" s="91" t="s">
        <v>2506</v>
      </c>
      <c r="D51" s="91" t="s">
        <v>3251</v>
      </c>
      <c r="E51" s="91" t="s">
        <v>3252</v>
      </c>
      <c r="F51" s="91" t="s">
        <v>3273</v>
      </c>
      <c r="G51" s="91" t="s">
        <v>767</v>
      </c>
      <c r="H51" s="91" t="s">
        <v>1741</v>
      </c>
      <c r="I51" s="91" t="s">
        <v>111</v>
      </c>
      <c r="J51" s="91" t="s">
        <v>765</v>
      </c>
      <c r="K51" s="91" t="s">
        <v>3366</v>
      </c>
      <c r="L51" s="91" t="s">
        <v>3255</v>
      </c>
      <c r="M51" s="92">
        <v>11000</v>
      </c>
      <c r="N51" s="93">
        <v>0</v>
      </c>
      <c r="O51" s="92">
        <v>334.4</v>
      </c>
      <c r="P51" s="92">
        <v>315.7</v>
      </c>
      <c r="Q51" s="92">
        <v>675.1</v>
      </c>
      <c r="R51" s="92">
        <v>10324.9</v>
      </c>
      <c r="S51" s="91" t="s">
        <v>3256</v>
      </c>
      <c r="T51" s="91" t="s">
        <v>3367</v>
      </c>
      <c r="U51" s="93"/>
      <c r="V51" s="93"/>
      <c r="W51" s="93"/>
      <c r="X51" s="93"/>
      <c r="Y51" s="92">
        <v>25</v>
      </c>
      <c r="Z51" s="93"/>
      <c r="AB51" s="93"/>
    </row>
    <row r="52" spans="1:28">
      <c r="A52" s="91" t="s">
        <v>2476</v>
      </c>
      <c r="B52" s="91" t="s">
        <v>11</v>
      </c>
      <c r="C52" s="91" t="s">
        <v>2506</v>
      </c>
      <c r="D52" s="91" t="s">
        <v>3251</v>
      </c>
      <c r="E52" s="91" t="s">
        <v>3252</v>
      </c>
      <c r="F52" s="91" t="s">
        <v>3273</v>
      </c>
      <c r="G52" s="91" t="s">
        <v>583</v>
      </c>
      <c r="H52" s="91" t="s">
        <v>1742</v>
      </c>
      <c r="I52" s="91" t="s">
        <v>2629</v>
      </c>
      <c r="J52" s="91" t="s">
        <v>566</v>
      </c>
      <c r="K52" s="91" t="s">
        <v>3368</v>
      </c>
      <c r="L52" s="91" t="s">
        <v>3255</v>
      </c>
      <c r="M52" s="92">
        <v>35000</v>
      </c>
      <c r="N52" s="93">
        <v>0</v>
      </c>
      <c r="O52" s="92">
        <v>1064</v>
      </c>
      <c r="P52" s="92">
        <v>1004.5</v>
      </c>
      <c r="Q52" s="92">
        <v>18015.759999999998</v>
      </c>
      <c r="R52" s="92">
        <v>16984.240000000002</v>
      </c>
      <c r="S52" s="91" t="s">
        <v>3256</v>
      </c>
      <c r="T52" s="91" t="s">
        <v>3369</v>
      </c>
      <c r="U52" s="93"/>
      <c r="V52" s="93"/>
      <c r="W52" s="92">
        <v>15922.26</v>
      </c>
      <c r="X52" s="93"/>
      <c r="Y52" s="92">
        <v>25</v>
      </c>
      <c r="Z52" s="93"/>
      <c r="AB52" s="93"/>
    </row>
    <row r="53" spans="1:28">
      <c r="A53" s="91" t="s">
        <v>2476</v>
      </c>
      <c r="B53" s="91" t="s">
        <v>11</v>
      </c>
      <c r="C53" s="91" t="s">
        <v>2506</v>
      </c>
      <c r="D53" s="91" t="s">
        <v>3251</v>
      </c>
      <c r="E53" s="91" t="s">
        <v>3252</v>
      </c>
      <c r="F53" s="91" t="s">
        <v>3266</v>
      </c>
      <c r="G53" s="91" t="s">
        <v>1357</v>
      </c>
      <c r="H53" s="91" t="s">
        <v>1743</v>
      </c>
      <c r="I53" s="91" t="s">
        <v>27</v>
      </c>
      <c r="J53" s="91" t="s">
        <v>261</v>
      </c>
      <c r="K53" s="91" t="s">
        <v>3370</v>
      </c>
      <c r="L53" s="91" t="s">
        <v>3255</v>
      </c>
      <c r="M53" s="92">
        <v>16500</v>
      </c>
      <c r="N53" s="93">
        <v>0</v>
      </c>
      <c r="O53" s="92">
        <v>501.6</v>
      </c>
      <c r="P53" s="92">
        <v>473.55</v>
      </c>
      <c r="Q53" s="92">
        <v>1000.15</v>
      </c>
      <c r="R53" s="92">
        <v>15499.85</v>
      </c>
      <c r="S53" s="91" t="s">
        <v>3256</v>
      </c>
      <c r="T53" s="91" t="s">
        <v>3371</v>
      </c>
      <c r="U53" s="93"/>
      <c r="V53" s="93"/>
      <c r="W53" s="93"/>
      <c r="X53" s="93"/>
      <c r="Y53" s="92">
        <v>25</v>
      </c>
      <c r="Z53" s="93"/>
      <c r="AB53" s="93"/>
    </row>
    <row r="54" spans="1:28">
      <c r="A54" s="91" t="s">
        <v>2476</v>
      </c>
      <c r="B54" s="91" t="s">
        <v>11</v>
      </c>
      <c r="C54" s="91" t="s">
        <v>2506</v>
      </c>
      <c r="D54" s="91" t="s">
        <v>3251</v>
      </c>
      <c r="E54" s="91" t="s">
        <v>3252</v>
      </c>
      <c r="F54" s="91" t="s">
        <v>3279</v>
      </c>
      <c r="G54" s="91" t="s">
        <v>584</v>
      </c>
      <c r="H54" s="91" t="s">
        <v>1744</v>
      </c>
      <c r="I54" s="91" t="s">
        <v>132</v>
      </c>
      <c r="J54" s="91" t="s">
        <v>581</v>
      </c>
      <c r="K54" s="91" t="s">
        <v>3372</v>
      </c>
      <c r="L54" s="91" t="s">
        <v>3255</v>
      </c>
      <c r="M54" s="92">
        <v>30000</v>
      </c>
      <c r="N54" s="93">
        <v>0</v>
      </c>
      <c r="O54" s="92">
        <v>912</v>
      </c>
      <c r="P54" s="92">
        <v>861</v>
      </c>
      <c r="Q54" s="92">
        <v>15353.71</v>
      </c>
      <c r="R54" s="92">
        <v>14646.29</v>
      </c>
      <c r="S54" s="91" t="s">
        <v>3256</v>
      </c>
      <c r="T54" s="91" t="s">
        <v>3373</v>
      </c>
      <c r="U54" s="93"/>
      <c r="V54" s="93"/>
      <c r="W54" s="92">
        <v>13505.71</v>
      </c>
      <c r="X54" s="92">
        <v>50</v>
      </c>
      <c r="Y54" s="92">
        <v>25</v>
      </c>
      <c r="Z54" s="93"/>
      <c r="AB54" s="93"/>
    </row>
    <row r="55" spans="1:28">
      <c r="A55" s="91" t="s">
        <v>2476</v>
      </c>
      <c r="B55" s="91" t="s">
        <v>11</v>
      </c>
      <c r="C55" s="91" t="s">
        <v>2506</v>
      </c>
      <c r="D55" s="91" t="s">
        <v>3251</v>
      </c>
      <c r="E55" s="91" t="s">
        <v>3252</v>
      </c>
      <c r="F55" s="91" t="s">
        <v>3288</v>
      </c>
      <c r="G55" s="91" t="s">
        <v>568</v>
      </c>
      <c r="H55" s="91" t="s">
        <v>1745</v>
      </c>
      <c r="I55" s="91" t="s">
        <v>8</v>
      </c>
      <c r="J55" s="91" t="s">
        <v>566</v>
      </c>
      <c r="K55" s="91" t="s">
        <v>3374</v>
      </c>
      <c r="L55" s="91" t="s">
        <v>3255</v>
      </c>
      <c r="M55" s="92">
        <v>11000</v>
      </c>
      <c r="N55" s="93">
        <v>0</v>
      </c>
      <c r="O55" s="92">
        <v>334.4</v>
      </c>
      <c r="P55" s="92">
        <v>315.7</v>
      </c>
      <c r="Q55" s="92">
        <v>1101.0999999999999</v>
      </c>
      <c r="R55" s="92">
        <v>9898.9</v>
      </c>
      <c r="S55" s="91" t="s">
        <v>3256</v>
      </c>
      <c r="T55" s="91" t="s">
        <v>3375</v>
      </c>
      <c r="U55" s="93"/>
      <c r="V55" s="93"/>
      <c r="W55" s="92">
        <v>376</v>
      </c>
      <c r="X55" s="92">
        <v>50</v>
      </c>
      <c r="Y55" s="92">
        <v>25</v>
      </c>
      <c r="Z55" s="93"/>
      <c r="AB55" s="93"/>
    </row>
    <row r="56" spans="1:28">
      <c r="A56" s="91" t="s">
        <v>2476</v>
      </c>
      <c r="B56" s="91" t="s">
        <v>11</v>
      </c>
      <c r="C56" s="91" t="s">
        <v>2506</v>
      </c>
      <c r="D56" s="91" t="s">
        <v>3251</v>
      </c>
      <c r="E56" s="91" t="s">
        <v>3252</v>
      </c>
      <c r="F56" s="91" t="s">
        <v>3273</v>
      </c>
      <c r="G56" s="91" t="s">
        <v>304</v>
      </c>
      <c r="H56" s="91" t="s">
        <v>1089</v>
      </c>
      <c r="I56" s="91" t="s">
        <v>10</v>
      </c>
      <c r="J56" s="91" t="s">
        <v>302</v>
      </c>
      <c r="K56" s="91" t="s">
        <v>3376</v>
      </c>
      <c r="L56" s="91" t="s">
        <v>3255</v>
      </c>
      <c r="M56" s="92">
        <v>35000</v>
      </c>
      <c r="N56" s="93">
        <v>0</v>
      </c>
      <c r="O56" s="92">
        <v>1064</v>
      </c>
      <c r="P56" s="92">
        <v>1004.5</v>
      </c>
      <c r="Q56" s="92">
        <v>3489.5</v>
      </c>
      <c r="R56" s="92">
        <v>31510.5</v>
      </c>
      <c r="S56" s="91" t="s">
        <v>3256</v>
      </c>
      <c r="T56" s="91" t="s">
        <v>3377</v>
      </c>
      <c r="U56" s="93"/>
      <c r="V56" s="92">
        <v>300</v>
      </c>
      <c r="W56" s="92">
        <v>1096</v>
      </c>
      <c r="X56" s="93"/>
      <c r="Y56" s="92">
        <v>25</v>
      </c>
      <c r="Z56" s="93"/>
      <c r="AB56" s="93"/>
    </row>
    <row r="57" spans="1:28">
      <c r="A57" s="91" t="s">
        <v>2476</v>
      </c>
      <c r="B57" s="91" t="s">
        <v>11</v>
      </c>
      <c r="C57" s="91" t="s">
        <v>2506</v>
      </c>
      <c r="D57" s="91" t="s">
        <v>3251</v>
      </c>
      <c r="E57" s="91" t="s">
        <v>3252</v>
      </c>
      <c r="F57" s="91" t="s">
        <v>3266</v>
      </c>
      <c r="G57" s="91" t="s">
        <v>2686</v>
      </c>
      <c r="H57" s="91" t="s">
        <v>2687</v>
      </c>
      <c r="I57" s="91" t="s">
        <v>1400</v>
      </c>
      <c r="J57" s="91" t="s">
        <v>930</v>
      </c>
      <c r="K57" s="91" t="s">
        <v>3378</v>
      </c>
      <c r="L57" s="91" t="s">
        <v>3255</v>
      </c>
      <c r="M57" s="92">
        <v>135000</v>
      </c>
      <c r="N57" s="92">
        <v>20338.240000000002</v>
      </c>
      <c r="O57" s="92">
        <v>4104</v>
      </c>
      <c r="P57" s="92">
        <v>3874.5</v>
      </c>
      <c r="Q57" s="92">
        <v>28341.74</v>
      </c>
      <c r="R57" s="92">
        <v>106658.26</v>
      </c>
      <c r="S57" s="91" t="s">
        <v>3256</v>
      </c>
      <c r="T57" s="91" t="s">
        <v>3379</v>
      </c>
      <c r="U57" s="93"/>
      <c r="V57" s="93"/>
      <c r="W57" s="93"/>
      <c r="X57" s="93"/>
      <c r="Y57" s="92">
        <v>25</v>
      </c>
      <c r="Z57" s="93"/>
      <c r="AB57" s="93"/>
    </row>
    <row r="58" spans="1:28">
      <c r="A58" s="91" t="s">
        <v>2476</v>
      </c>
      <c r="B58" s="91" t="s">
        <v>11</v>
      </c>
      <c r="C58" s="91" t="s">
        <v>2506</v>
      </c>
      <c r="D58" s="91" t="s">
        <v>3251</v>
      </c>
      <c r="E58" s="91" t="s">
        <v>3252</v>
      </c>
      <c r="F58" s="91" t="s">
        <v>3261</v>
      </c>
      <c r="G58" s="91" t="s">
        <v>872</v>
      </c>
      <c r="H58" s="91" t="s">
        <v>1746</v>
      </c>
      <c r="I58" s="91" t="s">
        <v>288</v>
      </c>
      <c r="J58" s="91" t="s">
        <v>282</v>
      </c>
      <c r="K58" s="91" t="s">
        <v>3380</v>
      </c>
      <c r="L58" s="91" t="s">
        <v>3255</v>
      </c>
      <c r="M58" s="92">
        <v>45000</v>
      </c>
      <c r="N58" s="92">
        <v>1148.33</v>
      </c>
      <c r="O58" s="92">
        <v>1368</v>
      </c>
      <c r="P58" s="92">
        <v>1291.5</v>
      </c>
      <c r="Q58" s="92">
        <v>5228.83</v>
      </c>
      <c r="R58" s="92">
        <v>39771.17</v>
      </c>
      <c r="S58" s="91" t="s">
        <v>3256</v>
      </c>
      <c r="T58" s="91" t="s">
        <v>3381</v>
      </c>
      <c r="U58" s="93"/>
      <c r="V58" s="93"/>
      <c r="W58" s="92">
        <v>1396</v>
      </c>
      <c r="X58" s="93"/>
      <c r="Y58" s="92">
        <v>25</v>
      </c>
      <c r="Z58" s="93"/>
      <c r="AB58" s="93"/>
    </row>
    <row r="59" spans="1:28">
      <c r="A59" s="91" t="s">
        <v>2476</v>
      </c>
      <c r="B59" s="91" t="s">
        <v>11</v>
      </c>
      <c r="C59" s="91" t="s">
        <v>2506</v>
      </c>
      <c r="D59" s="91" t="s">
        <v>3251</v>
      </c>
      <c r="E59" s="91" t="s">
        <v>3252</v>
      </c>
      <c r="F59" s="91" t="s">
        <v>3266</v>
      </c>
      <c r="G59" s="91" t="s">
        <v>1037</v>
      </c>
      <c r="H59" s="91" t="s">
        <v>1747</v>
      </c>
      <c r="I59" s="91" t="s">
        <v>8</v>
      </c>
      <c r="J59" s="91" t="s">
        <v>566</v>
      </c>
      <c r="K59" s="91" t="s">
        <v>3382</v>
      </c>
      <c r="L59" s="91" t="s">
        <v>3255</v>
      </c>
      <c r="M59" s="92">
        <v>16000</v>
      </c>
      <c r="N59" s="93">
        <v>0</v>
      </c>
      <c r="O59" s="92">
        <v>486.4</v>
      </c>
      <c r="P59" s="92">
        <v>459.2</v>
      </c>
      <c r="Q59" s="92">
        <v>2016.6</v>
      </c>
      <c r="R59" s="92">
        <v>13983.4</v>
      </c>
      <c r="S59" s="91" t="s">
        <v>3256</v>
      </c>
      <c r="T59" s="91" t="s">
        <v>3383</v>
      </c>
      <c r="U59" s="93"/>
      <c r="V59" s="93"/>
      <c r="W59" s="92">
        <v>1046</v>
      </c>
      <c r="X59" s="93"/>
      <c r="Y59" s="92">
        <v>25</v>
      </c>
      <c r="Z59" s="93"/>
      <c r="AB59" s="93"/>
    </row>
    <row r="60" spans="1:28">
      <c r="A60" s="91" t="s">
        <v>2476</v>
      </c>
      <c r="B60" s="91" t="s">
        <v>11</v>
      </c>
      <c r="C60" s="91" t="s">
        <v>2506</v>
      </c>
      <c r="D60" s="91" t="s">
        <v>3251</v>
      </c>
      <c r="E60" s="91" t="s">
        <v>3252</v>
      </c>
      <c r="F60" s="91" t="s">
        <v>3266</v>
      </c>
      <c r="G60" s="91" t="s">
        <v>1567</v>
      </c>
      <c r="H60" s="91" t="s">
        <v>1748</v>
      </c>
      <c r="I60" s="91" t="s">
        <v>286</v>
      </c>
      <c r="J60" s="91" t="s">
        <v>282</v>
      </c>
      <c r="K60" s="91" t="s">
        <v>3384</v>
      </c>
      <c r="L60" s="91" t="s">
        <v>3255</v>
      </c>
      <c r="M60" s="92">
        <v>30000</v>
      </c>
      <c r="N60" s="93">
        <v>0</v>
      </c>
      <c r="O60" s="92">
        <v>912</v>
      </c>
      <c r="P60" s="92">
        <v>861</v>
      </c>
      <c r="Q60" s="92">
        <v>1798</v>
      </c>
      <c r="R60" s="92">
        <v>28202</v>
      </c>
      <c r="S60" s="91" t="s">
        <v>3256</v>
      </c>
      <c r="T60" s="91" t="s">
        <v>3385</v>
      </c>
      <c r="U60" s="93"/>
      <c r="V60" s="93"/>
      <c r="W60" s="93"/>
      <c r="X60" s="93"/>
      <c r="Y60" s="92">
        <v>25</v>
      </c>
      <c r="Z60" s="93"/>
      <c r="AB60" s="93"/>
    </row>
    <row r="61" spans="1:28">
      <c r="A61" s="91" t="s">
        <v>2476</v>
      </c>
      <c r="B61" s="91" t="s">
        <v>11</v>
      </c>
      <c r="C61" s="91" t="s">
        <v>2506</v>
      </c>
      <c r="D61" s="91" t="s">
        <v>3251</v>
      </c>
      <c r="E61" s="91" t="s">
        <v>3252</v>
      </c>
      <c r="F61" s="91" t="s">
        <v>3288</v>
      </c>
      <c r="G61" s="91" t="s">
        <v>328</v>
      </c>
      <c r="H61" s="91" t="s">
        <v>2064</v>
      </c>
      <c r="I61" s="91" t="s">
        <v>291</v>
      </c>
      <c r="J61" s="91" t="s">
        <v>802</v>
      </c>
      <c r="K61" s="91" t="s">
        <v>3386</v>
      </c>
      <c r="L61" s="91" t="s">
        <v>3255</v>
      </c>
      <c r="M61" s="92">
        <v>115000</v>
      </c>
      <c r="N61" s="92">
        <v>15633.74</v>
      </c>
      <c r="O61" s="92">
        <v>3496</v>
      </c>
      <c r="P61" s="92">
        <v>3300.5</v>
      </c>
      <c r="Q61" s="92">
        <v>22455.24</v>
      </c>
      <c r="R61" s="92">
        <v>92544.76</v>
      </c>
      <c r="S61" s="91" t="s">
        <v>3256</v>
      </c>
      <c r="T61" s="91" t="s">
        <v>3387</v>
      </c>
      <c r="U61" s="93"/>
      <c r="V61" s="93"/>
      <c r="W61" s="93"/>
      <c r="X61" s="93"/>
      <c r="Y61" s="92">
        <v>25</v>
      </c>
      <c r="Z61" s="93"/>
      <c r="AB61" s="93"/>
    </row>
    <row r="62" spans="1:28">
      <c r="A62" s="91" t="s">
        <v>2476</v>
      </c>
      <c r="B62" s="91" t="s">
        <v>11</v>
      </c>
      <c r="C62" s="91" t="s">
        <v>2506</v>
      </c>
      <c r="D62" s="91" t="s">
        <v>3251</v>
      </c>
      <c r="E62" s="91" t="s">
        <v>3252</v>
      </c>
      <c r="F62" s="91" t="s">
        <v>3266</v>
      </c>
      <c r="G62" s="91" t="s">
        <v>3085</v>
      </c>
      <c r="H62" s="91" t="s">
        <v>3065</v>
      </c>
      <c r="I62" s="91" t="s">
        <v>459</v>
      </c>
      <c r="J62" s="91" t="s">
        <v>331</v>
      </c>
      <c r="K62" s="91" t="s">
        <v>3388</v>
      </c>
      <c r="L62" s="91" t="s">
        <v>3255</v>
      </c>
      <c r="M62" s="92">
        <v>45000</v>
      </c>
      <c r="N62" s="92">
        <v>1148.33</v>
      </c>
      <c r="O62" s="92">
        <v>1368</v>
      </c>
      <c r="P62" s="92">
        <v>1291.5</v>
      </c>
      <c r="Q62" s="92">
        <v>3832.83</v>
      </c>
      <c r="R62" s="92">
        <v>41167.17</v>
      </c>
      <c r="S62" s="91" t="s">
        <v>3256</v>
      </c>
      <c r="T62" s="91" t="s">
        <v>3389</v>
      </c>
      <c r="U62" s="93"/>
      <c r="V62" s="93"/>
      <c r="W62" s="93"/>
      <c r="X62" s="93"/>
      <c r="Y62" s="92">
        <v>25</v>
      </c>
      <c r="Z62" s="93"/>
      <c r="AB62" s="93"/>
    </row>
    <row r="63" spans="1:28">
      <c r="A63" s="91" t="s">
        <v>2476</v>
      </c>
      <c r="B63" s="91" t="s">
        <v>11</v>
      </c>
      <c r="C63" s="91" t="s">
        <v>2506</v>
      </c>
      <c r="D63" s="91" t="s">
        <v>3251</v>
      </c>
      <c r="E63" s="91" t="s">
        <v>3252</v>
      </c>
      <c r="F63" s="91" t="s">
        <v>3390</v>
      </c>
      <c r="G63" s="91" t="s">
        <v>639</v>
      </c>
      <c r="H63" s="91" t="s">
        <v>1090</v>
      </c>
      <c r="I63" s="91" t="s">
        <v>32</v>
      </c>
      <c r="J63" s="91" t="s">
        <v>802</v>
      </c>
      <c r="K63" s="91" t="s">
        <v>3391</v>
      </c>
      <c r="L63" s="91" t="s">
        <v>3255</v>
      </c>
      <c r="M63" s="92">
        <v>115000</v>
      </c>
      <c r="N63" s="92">
        <v>15239.38</v>
      </c>
      <c r="O63" s="92">
        <v>3496</v>
      </c>
      <c r="P63" s="92">
        <v>3300.5</v>
      </c>
      <c r="Q63" s="92">
        <v>23638.33</v>
      </c>
      <c r="R63" s="92">
        <v>91361.67</v>
      </c>
      <c r="S63" s="91" t="s">
        <v>3256</v>
      </c>
      <c r="T63" s="91" t="s">
        <v>3392</v>
      </c>
      <c r="U63" s="93"/>
      <c r="V63" s="93"/>
      <c r="W63" s="93"/>
      <c r="X63" s="93"/>
      <c r="Y63" s="92">
        <v>25</v>
      </c>
      <c r="Z63" s="93"/>
      <c r="AB63" s="92">
        <v>1577.45</v>
      </c>
    </row>
    <row r="64" spans="1:28">
      <c r="A64" s="91" t="s">
        <v>2476</v>
      </c>
      <c r="B64" s="91" t="s">
        <v>11</v>
      </c>
      <c r="C64" s="91" t="s">
        <v>2506</v>
      </c>
      <c r="D64" s="91" t="s">
        <v>3251</v>
      </c>
      <c r="E64" s="91" t="s">
        <v>3252</v>
      </c>
      <c r="F64" s="91" t="s">
        <v>3266</v>
      </c>
      <c r="G64" s="91" t="s">
        <v>1038</v>
      </c>
      <c r="H64" s="91" t="s">
        <v>1749</v>
      </c>
      <c r="I64" s="91" t="s">
        <v>127</v>
      </c>
      <c r="J64" s="91" t="s">
        <v>930</v>
      </c>
      <c r="K64" s="91" t="s">
        <v>3393</v>
      </c>
      <c r="L64" s="91" t="s">
        <v>3255</v>
      </c>
      <c r="M64" s="92">
        <v>15000</v>
      </c>
      <c r="N64" s="93">
        <v>0</v>
      </c>
      <c r="O64" s="92">
        <v>456</v>
      </c>
      <c r="P64" s="92">
        <v>430.5</v>
      </c>
      <c r="Q64" s="92">
        <v>911.5</v>
      </c>
      <c r="R64" s="92">
        <v>14088.5</v>
      </c>
      <c r="S64" s="91" t="s">
        <v>3256</v>
      </c>
      <c r="T64" s="91" t="s">
        <v>3394</v>
      </c>
      <c r="U64" s="93"/>
      <c r="V64" s="93"/>
      <c r="W64" s="93"/>
      <c r="X64" s="93"/>
      <c r="Y64" s="92">
        <v>25</v>
      </c>
      <c r="Z64" s="93"/>
      <c r="AB64" s="93"/>
    </row>
    <row r="65" spans="1:28">
      <c r="A65" s="91" t="s">
        <v>2476</v>
      </c>
      <c r="B65" s="91" t="s">
        <v>11</v>
      </c>
      <c r="C65" s="91" t="s">
        <v>2506</v>
      </c>
      <c r="D65" s="91" t="s">
        <v>3251</v>
      </c>
      <c r="E65" s="91" t="s">
        <v>3252</v>
      </c>
      <c r="F65" s="91" t="s">
        <v>3288</v>
      </c>
      <c r="G65" s="91" t="s">
        <v>1056</v>
      </c>
      <c r="H65" s="91" t="s">
        <v>1750</v>
      </c>
      <c r="I65" s="91" t="s">
        <v>8</v>
      </c>
      <c r="J65" s="91" t="s">
        <v>566</v>
      </c>
      <c r="K65" s="91" t="s">
        <v>3395</v>
      </c>
      <c r="L65" s="91" t="s">
        <v>3255</v>
      </c>
      <c r="M65" s="92">
        <v>20000</v>
      </c>
      <c r="N65" s="93">
        <v>0</v>
      </c>
      <c r="O65" s="92">
        <v>608</v>
      </c>
      <c r="P65" s="92">
        <v>574</v>
      </c>
      <c r="Q65" s="92">
        <v>14045.87</v>
      </c>
      <c r="R65" s="92">
        <v>5954.13</v>
      </c>
      <c r="S65" s="91" t="s">
        <v>3256</v>
      </c>
      <c r="T65" s="91" t="s">
        <v>3396</v>
      </c>
      <c r="U65" s="93"/>
      <c r="V65" s="93"/>
      <c r="W65" s="92">
        <v>12838.87</v>
      </c>
      <c r="X65" s="93"/>
      <c r="Y65" s="92">
        <v>25</v>
      </c>
      <c r="Z65" s="93"/>
      <c r="AB65" s="93"/>
    </row>
    <row r="66" spans="1:28">
      <c r="A66" s="91" t="s">
        <v>2476</v>
      </c>
      <c r="B66" s="91" t="s">
        <v>11</v>
      </c>
      <c r="C66" s="91" t="s">
        <v>2506</v>
      </c>
      <c r="D66" s="91" t="s">
        <v>3251</v>
      </c>
      <c r="E66" s="91" t="s">
        <v>3252</v>
      </c>
      <c r="F66" s="91" t="s">
        <v>3266</v>
      </c>
      <c r="G66" s="91" t="s">
        <v>1006</v>
      </c>
      <c r="H66" s="91" t="s">
        <v>1751</v>
      </c>
      <c r="I66" s="91" t="s">
        <v>286</v>
      </c>
      <c r="J66" s="91" t="s">
        <v>282</v>
      </c>
      <c r="K66" s="91" t="s">
        <v>3397</v>
      </c>
      <c r="L66" s="91" t="s">
        <v>3255</v>
      </c>
      <c r="M66" s="92">
        <v>30000</v>
      </c>
      <c r="N66" s="93">
        <v>0</v>
      </c>
      <c r="O66" s="92">
        <v>912</v>
      </c>
      <c r="P66" s="92">
        <v>861</v>
      </c>
      <c r="Q66" s="92">
        <v>1798</v>
      </c>
      <c r="R66" s="92">
        <v>28202</v>
      </c>
      <c r="S66" s="91" t="s">
        <v>3256</v>
      </c>
      <c r="T66" s="91" t="s">
        <v>3398</v>
      </c>
      <c r="U66" s="93"/>
      <c r="V66" s="93"/>
      <c r="W66" s="93"/>
      <c r="X66" s="93"/>
      <c r="Y66" s="92">
        <v>25</v>
      </c>
      <c r="Z66" s="93"/>
      <c r="AB66" s="93"/>
    </row>
    <row r="67" spans="1:28">
      <c r="A67" s="91" t="s">
        <v>2476</v>
      </c>
      <c r="B67" s="91" t="s">
        <v>11</v>
      </c>
      <c r="C67" s="91" t="s">
        <v>2506</v>
      </c>
      <c r="D67" s="91" t="s">
        <v>3251</v>
      </c>
      <c r="E67" s="91" t="s">
        <v>3252</v>
      </c>
      <c r="F67" s="91" t="s">
        <v>3258</v>
      </c>
      <c r="G67" s="91" t="s">
        <v>1045</v>
      </c>
      <c r="H67" s="91" t="s">
        <v>1752</v>
      </c>
      <c r="I67" s="91" t="s">
        <v>104</v>
      </c>
      <c r="J67" s="91" t="s">
        <v>930</v>
      </c>
      <c r="K67" s="91" t="s">
        <v>3399</v>
      </c>
      <c r="L67" s="91" t="s">
        <v>3255</v>
      </c>
      <c r="M67" s="92">
        <v>25000</v>
      </c>
      <c r="N67" s="93">
        <v>0</v>
      </c>
      <c r="O67" s="92">
        <v>760</v>
      </c>
      <c r="P67" s="92">
        <v>717.5</v>
      </c>
      <c r="Q67" s="92">
        <v>1502.5</v>
      </c>
      <c r="R67" s="92">
        <v>23497.5</v>
      </c>
      <c r="S67" s="91" t="s">
        <v>3256</v>
      </c>
      <c r="T67" s="91" t="s">
        <v>3400</v>
      </c>
      <c r="U67" s="93"/>
      <c r="V67" s="93"/>
      <c r="W67" s="93"/>
      <c r="X67" s="93"/>
      <c r="Y67" s="92">
        <v>25</v>
      </c>
      <c r="Z67" s="93"/>
      <c r="AB67" s="93"/>
    </row>
    <row r="68" spans="1:28">
      <c r="A68" s="91" t="s">
        <v>2476</v>
      </c>
      <c r="B68" s="91" t="s">
        <v>11</v>
      </c>
      <c r="C68" s="91" t="s">
        <v>2506</v>
      </c>
      <c r="D68" s="91" t="s">
        <v>3251</v>
      </c>
      <c r="E68" s="91" t="s">
        <v>3252</v>
      </c>
      <c r="F68" s="91" t="s">
        <v>3288</v>
      </c>
      <c r="G68" s="91" t="s">
        <v>283</v>
      </c>
      <c r="H68" s="91" t="s">
        <v>1753</v>
      </c>
      <c r="I68" s="91" t="s">
        <v>284</v>
      </c>
      <c r="J68" s="91" t="s">
        <v>282</v>
      </c>
      <c r="K68" s="91" t="s">
        <v>3401</v>
      </c>
      <c r="L68" s="91" t="s">
        <v>3255</v>
      </c>
      <c r="M68" s="92">
        <v>40000</v>
      </c>
      <c r="N68" s="92">
        <v>442.65</v>
      </c>
      <c r="O68" s="92">
        <v>1216</v>
      </c>
      <c r="P68" s="92">
        <v>1148</v>
      </c>
      <c r="Q68" s="92">
        <v>2831.65</v>
      </c>
      <c r="R68" s="92">
        <v>37168.35</v>
      </c>
      <c r="S68" s="91" t="s">
        <v>3256</v>
      </c>
      <c r="T68" s="91" t="s">
        <v>3402</v>
      </c>
      <c r="U68" s="93"/>
      <c r="V68" s="93"/>
      <c r="W68" s="93"/>
      <c r="X68" s="93"/>
      <c r="Y68" s="92">
        <v>25</v>
      </c>
      <c r="Z68" s="93"/>
      <c r="AB68" s="93"/>
    </row>
    <row r="69" spans="1:28">
      <c r="A69" s="91" t="s">
        <v>2476</v>
      </c>
      <c r="B69" s="91" t="s">
        <v>11</v>
      </c>
      <c r="C69" s="91" t="s">
        <v>2506</v>
      </c>
      <c r="D69" s="91" t="s">
        <v>3251</v>
      </c>
      <c r="E69" s="91" t="s">
        <v>3252</v>
      </c>
      <c r="F69" s="91" t="s">
        <v>3273</v>
      </c>
      <c r="G69" s="91" t="s">
        <v>768</v>
      </c>
      <c r="H69" s="91" t="s">
        <v>1754</v>
      </c>
      <c r="I69" s="91" t="s">
        <v>75</v>
      </c>
      <c r="J69" s="91" t="s">
        <v>765</v>
      </c>
      <c r="K69" s="91" t="s">
        <v>3403</v>
      </c>
      <c r="L69" s="91" t="s">
        <v>3255</v>
      </c>
      <c r="M69" s="92">
        <v>12320</v>
      </c>
      <c r="N69" s="93">
        <v>0</v>
      </c>
      <c r="O69" s="92">
        <v>374.53</v>
      </c>
      <c r="P69" s="92">
        <v>353.58</v>
      </c>
      <c r="Q69" s="92">
        <v>9509.41</v>
      </c>
      <c r="R69" s="92">
        <v>2810.59</v>
      </c>
      <c r="S69" s="91" t="s">
        <v>3256</v>
      </c>
      <c r="T69" s="91" t="s">
        <v>3404</v>
      </c>
      <c r="U69" s="93"/>
      <c r="V69" s="92">
        <v>300</v>
      </c>
      <c r="W69" s="92">
        <v>8456.2999999999993</v>
      </c>
      <c r="X69" s="93"/>
      <c r="Y69" s="92">
        <v>25</v>
      </c>
      <c r="Z69" s="93"/>
      <c r="AB69" s="93"/>
    </row>
    <row r="70" spans="1:28">
      <c r="A70" s="91" t="s">
        <v>2476</v>
      </c>
      <c r="B70" s="91" t="s">
        <v>11</v>
      </c>
      <c r="C70" s="91" t="s">
        <v>2506</v>
      </c>
      <c r="D70" s="91" t="s">
        <v>3251</v>
      </c>
      <c r="E70" s="91" t="s">
        <v>3252</v>
      </c>
      <c r="F70" s="91" t="s">
        <v>3261</v>
      </c>
      <c r="G70" s="91" t="s">
        <v>285</v>
      </c>
      <c r="H70" s="91" t="s">
        <v>1091</v>
      </c>
      <c r="I70" s="91" t="s">
        <v>286</v>
      </c>
      <c r="J70" s="91" t="s">
        <v>282</v>
      </c>
      <c r="K70" s="91" t="s">
        <v>3405</v>
      </c>
      <c r="L70" s="91" t="s">
        <v>3255</v>
      </c>
      <c r="M70" s="92">
        <v>65000</v>
      </c>
      <c r="N70" s="92">
        <v>4427.58</v>
      </c>
      <c r="O70" s="92">
        <v>1976</v>
      </c>
      <c r="P70" s="92">
        <v>1865.5</v>
      </c>
      <c r="Q70" s="92">
        <v>12690.08</v>
      </c>
      <c r="R70" s="92">
        <v>52309.919999999998</v>
      </c>
      <c r="S70" s="91" t="s">
        <v>3256</v>
      </c>
      <c r="T70" s="91" t="s">
        <v>3406</v>
      </c>
      <c r="U70" s="93"/>
      <c r="V70" s="92">
        <v>300</v>
      </c>
      <c r="W70" s="92">
        <v>4046</v>
      </c>
      <c r="X70" s="92">
        <v>50</v>
      </c>
      <c r="Y70" s="92">
        <v>25</v>
      </c>
      <c r="Z70" s="93"/>
      <c r="AB70" s="93"/>
    </row>
    <row r="71" spans="1:28">
      <c r="A71" s="91" t="s">
        <v>2476</v>
      </c>
      <c r="B71" s="91" t="s">
        <v>11</v>
      </c>
      <c r="C71" s="91" t="s">
        <v>2506</v>
      </c>
      <c r="D71" s="91" t="s">
        <v>3251</v>
      </c>
      <c r="E71" s="91" t="s">
        <v>3252</v>
      </c>
      <c r="F71" s="91" t="s">
        <v>3266</v>
      </c>
      <c r="G71" s="91" t="s">
        <v>1642</v>
      </c>
      <c r="H71" s="91" t="s">
        <v>1755</v>
      </c>
      <c r="I71" s="91" t="s">
        <v>355</v>
      </c>
      <c r="J71" s="91" t="s">
        <v>181</v>
      </c>
      <c r="K71" s="91" t="s">
        <v>3407</v>
      </c>
      <c r="L71" s="91" t="s">
        <v>3255</v>
      </c>
      <c r="M71" s="92">
        <v>25000</v>
      </c>
      <c r="N71" s="93">
        <v>0</v>
      </c>
      <c r="O71" s="92">
        <v>760</v>
      </c>
      <c r="P71" s="92">
        <v>717.5</v>
      </c>
      <c r="Q71" s="92">
        <v>1502.5</v>
      </c>
      <c r="R71" s="92">
        <v>23497.5</v>
      </c>
      <c r="S71" s="91" t="s">
        <v>3256</v>
      </c>
      <c r="T71" s="91" t="s">
        <v>3408</v>
      </c>
      <c r="U71" s="93"/>
      <c r="V71" s="93"/>
      <c r="W71" s="93"/>
      <c r="X71" s="93"/>
      <c r="Y71" s="92">
        <v>25</v>
      </c>
      <c r="Z71" s="93"/>
      <c r="AB71" s="93"/>
    </row>
    <row r="72" spans="1:28">
      <c r="A72" s="91" t="s">
        <v>2476</v>
      </c>
      <c r="B72" s="91" t="s">
        <v>11</v>
      </c>
      <c r="C72" s="91" t="s">
        <v>2506</v>
      </c>
      <c r="D72" s="91" t="s">
        <v>3251</v>
      </c>
      <c r="E72" s="91" t="s">
        <v>3252</v>
      </c>
      <c r="F72" s="91" t="s">
        <v>3258</v>
      </c>
      <c r="G72" s="91" t="s">
        <v>1005</v>
      </c>
      <c r="H72" s="91" t="s">
        <v>1756</v>
      </c>
      <c r="I72" s="91" t="s">
        <v>355</v>
      </c>
      <c r="J72" s="91" t="s">
        <v>846</v>
      </c>
      <c r="K72" s="91" t="s">
        <v>3409</v>
      </c>
      <c r="L72" s="91" t="s">
        <v>3255</v>
      </c>
      <c r="M72" s="92">
        <v>30000</v>
      </c>
      <c r="N72" s="93">
        <v>0</v>
      </c>
      <c r="O72" s="92">
        <v>912</v>
      </c>
      <c r="P72" s="92">
        <v>861</v>
      </c>
      <c r="Q72" s="92">
        <v>1798</v>
      </c>
      <c r="R72" s="92">
        <v>28202</v>
      </c>
      <c r="S72" s="91" t="s">
        <v>3256</v>
      </c>
      <c r="T72" s="91" t="s">
        <v>3410</v>
      </c>
      <c r="U72" s="93"/>
      <c r="V72" s="93"/>
      <c r="W72" s="93"/>
      <c r="X72" s="93"/>
      <c r="Y72" s="92">
        <v>25</v>
      </c>
      <c r="Z72" s="93"/>
      <c r="AB72" s="93"/>
    </row>
    <row r="73" spans="1:28">
      <c r="A73" s="91" t="s">
        <v>2476</v>
      </c>
      <c r="B73" s="91" t="s">
        <v>11</v>
      </c>
      <c r="C73" s="91" t="s">
        <v>2506</v>
      </c>
      <c r="D73" s="91" t="s">
        <v>3251</v>
      </c>
      <c r="E73" s="91" t="s">
        <v>3252</v>
      </c>
      <c r="F73" s="91" t="s">
        <v>3315</v>
      </c>
      <c r="G73" s="91" t="s">
        <v>150</v>
      </c>
      <c r="H73" s="91" t="s">
        <v>1092</v>
      </c>
      <c r="I73" s="91" t="s">
        <v>10</v>
      </c>
      <c r="J73" s="91" t="s">
        <v>312</v>
      </c>
      <c r="K73" s="91" t="s">
        <v>3411</v>
      </c>
      <c r="L73" s="91" t="s">
        <v>3255</v>
      </c>
      <c r="M73" s="92">
        <v>35000</v>
      </c>
      <c r="N73" s="93">
        <v>0</v>
      </c>
      <c r="O73" s="92">
        <v>1064</v>
      </c>
      <c r="P73" s="92">
        <v>1004.5</v>
      </c>
      <c r="Q73" s="92">
        <v>3589.5</v>
      </c>
      <c r="R73" s="92">
        <v>31410.5</v>
      </c>
      <c r="S73" s="91" t="s">
        <v>3256</v>
      </c>
      <c r="T73" s="91" t="s">
        <v>3412</v>
      </c>
      <c r="U73" s="93"/>
      <c r="V73" s="92">
        <v>300</v>
      </c>
      <c r="W73" s="92">
        <v>1096</v>
      </c>
      <c r="X73" s="92">
        <v>100</v>
      </c>
      <c r="Y73" s="92">
        <v>25</v>
      </c>
      <c r="Z73" s="93"/>
      <c r="AB73" s="93"/>
    </row>
    <row r="74" spans="1:28">
      <c r="A74" s="91" t="s">
        <v>2476</v>
      </c>
      <c r="B74" s="91" t="s">
        <v>11</v>
      </c>
      <c r="C74" s="91" t="s">
        <v>2506</v>
      </c>
      <c r="D74" s="91" t="s">
        <v>3251</v>
      </c>
      <c r="E74" s="91" t="s">
        <v>3252</v>
      </c>
      <c r="F74" s="91" t="s">
        <v>3315</v>
      </c>
      <c r="G74" s="91" t="s">
        <v>769</v>
      </c>
      <c r="H74" s="91" t="s">
        <v>1757</v>
      </c>
      <c r="I74" s="91" t="s">
        <v>770</v>
      </c>
      <c r="J74" s="91" t="s">
        <v>765</v>
      </c>
      <c r="K74" s="91" t="s">
        <v>3413</v>
      </c>
      <c r="L74" s="91" t="s">
        <v>3255</v>
      </c>
      <c r="M74" s="92">
        <v>10000</v>
      </c>
      <c r="N74" s="93">
        <v>0</v>
      </c>
      <c r="O74" s="92">
        <v>304</v>
      </c>
      <c r="P74" s="92">
        <v>287</v>
      </c>
      <c r="Q74" s="92">
        <v>616</v>
      </c>
      <c r="R74" s="92">
        <v>9384</v>
      </c>
      <c r="S74" s="91" t="s">
        <v>3256</v>
      </c>
      <c r="T74" s="91" t="s">
        <v>3414</v>
      </c>
      <c r="U74" s="93"/>
      <c r="V74" s="93"/>
      <c r="W74" s="93"/>
      <c r="X74" s="93"/>
      <c r="Y74" s="92">
        <v>25</v>
      </c>
      <c r="Z74" s="93"/>
      <c r="AB74" s="93"/>
    </row>
    <row r="75" spans="1:28">
      <c r="A75" s="91" t="s">
        <v>2476</v>
      </c>
      <c r="B75" s="91" t="s">
        <v>11</v>
      </c>
      <c r="C75" s="91" t="s">
        <v>2506</v>
      </c>
      <c r="D75" s="91" t="s">
        <v>3251</v>
      </c>
      <c r="E75" s="91" t="s">
        <v>3252</v>
      </c>
      <c r="F75" s="91" t="s">
        <v>3266</v>
      </c>
      <c r="G75" s="91" t="s">
        <v>1691</v>
      </c>
      <c r="H75" s="91" t="s">
        <v>1758</v>
      </c>
      <c r="I75" s="91" t="s">
        <v>32</v>
      </c>
      <c r="J75" s="91" t="s">
        <v>848</v>
      </c>
      <c r="K75" s="91" t="s">
        <v>3415</v>
      </c>
      <c r="L75" s="91" t="s">
        <v>3255</v>
      </c>
      <c r="M75" s="92">
        <v>50000</v>
      </c>
      <c r="N75" s="92">
        <v>1854</v>
      </c>
      <c r="O75" s="92">
        <v>1520</v>
      </c>
      <c r="P75" s="92">
        <v>1435</v>
      </c>
      <c r="Q75" s="92">
        <v>4834</v>
      </c>
      <c r="R75" s="92">
        <v>45166</v>
      </c>
      <c r="S75" s="91" t="s">
        <v>3256</v>
      </c>
      <c r="T75" s="91" t="s">
        <v>3416</v>
      </c>
      <c r="U75" s="93"/>
      <c r="V75" s="93"/>
      <c r="W75" s="93"/>
      <c r="X75" s="93"/>
      <c r="Y75" s="92">
        <v>25</v>
      </c>
      <c r="Z75" s="93"/>
      <c r="AB75" s="93"/>
    </row>
    <row r="76" spans="1:28">
      <c r="A76" s="91" t="s">
        <v>2476</v>
      </c>
      <c r="B76" s="91" t="s">
        <v>11</v>
      </c>
      <c r="C76" s="91" t="s">
        <v>2506</v>
      </c>
      <c r="D76" s="91" t="s">
        <v>3251</v>
      </c>
      <c r="E76" s="91" t="s">
        <v>3252</v>
      </c>
      <c r="F76" s="91" t="s">
        <v>3266</v>
      </c>
      <c r="G76" s="91" t="s">
        <v>2732</v>
      </c>
      <c r="H76" s="91" t="s">
        <v>2733</v>
      </c>
      <c r="I76" s="91" t="s">
        <v>10</v>
      </c>
      <c r="J76" s="91" t="s">
        <v>331</v>
      </c>
      <c r="K76" s="91" t="s">
        <v>3417</v>
      </c>
      <c r="L76" s="91" t="s">
        <v>3255</v>
      </c>
      <c r="M76" s="92">
        <v>35000</v>
      </c>
      <c r="N76" s="93">
        <v>0</v>
      </c>
      <c r="O76" s="92">
        <v>1064</v>
      </c>
      <c r="P76" s="92">
        <v>1004.5</v>
      </c>
      <c r="Q76" s="92">
        <v>2093.5</v>
      </c>
      <c r="R76" s="92">
        <v>32906.5</v>
      </c>
      <c r="S76" s="91" t="s">
        <v>3256</v>
      </c>
      <c r="T76" s="91" t="s">
        <v>3418</v>
      </c>
      <c r="U76" s="93"/>
      <c r="V76" s="93"/>
      <c r="W76" s="93"/>
      <c r="X76" s="93"/>
      <c r="Y76" s="92">
        <v>25</v>
      </c>
      <c r="Z76" s="93"/>
      <c r="AB76" s="93"/>
    </row>
    <row r="77" spans="1:28">
      <c r="A77" s="91" t="s">
        <v>2476</v>
      </c>
      <c r="B77" s="91" t="s">
        <v>11</v>
      </c>
      <c r="C77" s="91" t="s">
        <v>2506</v>
      </c>
      <c r="D77" s="91" t="s">
        <v>3251</v>
      </c>
      <c r="E77" s="91" t="s">
        <v>3252</v>
      </c>
      <c r="F77" s="91" t="s">
        <v>3288</v>
      </c>
      <c r="G77" s="91" t="s">
        <v>1004</v>
      </c>
      <c r="H77" s="91" t="s">
        <v>1759</v>
      </c>
      <c r="I77" s="91" t="s">
        <v>10</v>
      </c>
      <c r="J77" s="91" t="s">
        <v>559</v>
      </c>
      <c r="K77" s="91" t="s">
        <v>3419</v>
      </c>
      <c r="L77" s="91" t="s">
        <v>3255</v>
      </c>
      <c r="M77" s="92">
        <v>24000</v>
      </c>
      <c r="N77" s="93">
        <v>0</v>
      </c>
      <c r="O77" s="92">
        <v>729.6</v>
      </c>
      <c r="P77" s="92">
        <v>688.8</v>
      </c>
      <c r="Q77" s="92">
        <v>9896.68</v>
      </c>
      <c r="R77" s="92">
        <v>14103.32</v>
      </c>
      <c r="S77" s="91" t="s">
        <v>3256</v>
      </c>
      <c r="T77" s="91" t="s">
        <v>3420</v>
      </c>
      <c r="U77" s="93"/>
      <c r="V77" s="93"/>
      <c r="W77" s="92">
        <v>8453.2800000000007</v>
      </c>
      <c r="X77" s="93"/>
      <c r="Y77" s="92">
        <v>25</v>
      </c>
      <c r="Z77" s="93"/>
      <c r="AB77" s="93"/>
    </row>
    <row r="78" spans="1:28">
      <c r="A78" s="91" t="s">
        <v>2476</v>
      </c>
      <c r="B78" s="91" t="s">
        <v>11</v>
      </c>
      <c r="C78" s="91" t="s">
        <v>2506</v>
      </c>
      <c r="D78" s="91" t="s">
        <v>3251</v>
      </c>
      <c r="E78" s="91" t="s">
        <v>3252</v>
      </c>
      <c r="F78" s="91" t="s">
        <v>3288</v>
      </c>
      <c r="G78" s="91" t="s">
        <v>287</v>
      </c>
      <c r="H78" s="91" t="s">
        <v>1760</v>
      </c>
      <c r="I78" s="91" t="s">
        <v>288</v>
      </c>
      <c r="J78" s="91" t="s">
        <v>282</v>
      </c>
      <c r="K78" s="91" t="s">
        <v>3421</v>
      </c>
      <c r="L78" s="91" t="s">
        <v>3255</v>
      </c>
      <c r="M78" s="92">
        <v>31500</v>
      </c>
      <c r="N78" s="93">
        <v>0</v>
      </c>
      <c r="O78" s="92">
        <v>957.6</v>
      </c>
      <c r="P78" s="92">
        <v>904.05</v>
      </c>
      <c r="Q78" s="92">
        <v>1936.65</v>
      </c>
      <c r="R78" s="92">
        <v>29563.35</v>
      </c>
      <c r="S78" s="91" t="s">
        <v>3256</v>
      </c>
      <c r="T78" s="91" t="s">
        <v>3422</v>
      </c>
      <c r="U78" s="93"/>
      <c r="V78" s="93"/>
      <c r="W78" s="93"/>
      <c r="X78" s="92">
        <v>50</v>
      </c>
      <c r="Y78" s="92">
        <v>25</v>
      </c>
      <c r="Z78" s="93"/>
      <c r="AB78" s="93"/>
    </row>
    <row r="79" spans="1:28">
      <c r="A79" s="91" t="s">
        <v>2476</v>
      </c>
      <c r="B79" s="91" t="s">
        <v>11</v>
      </c>
      <c r="C79" s="91" t="s">
        <v>2506</v>
      </c>
      <c r="D79" s="91" t="s">
        <v>3251</v>
      </c>
      <c r="E79" s="91" t="s">
        <v>3252</v>
      </c>
      <c r="F79" s="91" t="s">
        <v>3315</v>
      </c>
      <c r="G79" s="91" t="s">
        <v>315</v>
      </c>
      <c r="H79" s="91" t="s">
        <v>1094</v>
      </c>
      <c r="I79" s="91" t="s">
        <v>3423</v>
      </c>
      <c r="J79" s="91" t="s">
        <v>809</v>
      </c>
      <c r="K79" s="91" t="s">
        <v>3424</v>
      </c>
      <c r="L79" s="91" t="s">
        <v>3255</v>
      </c>
      <c r="M79" s="92">
        <v>65000</v>
      </c>
      <c r="N79" s="92">
        <v>4427.58</v>
      </c>
      <c r="O79" s="92">
        <v>1976</v>
      </c>
      <c r="P79" s="92">
        <v>1865.5</v>
      </c>
      <c r="Q79" s="92">
        <v>28952.87</v>
      </c>
      <c r="R79" s="92">
        <v>36047.129999999997</v>
      </c>
      <c r="S79" s="91" t="s">
        <v>3256</v>
      </c>
      <c r="T79" s="91" t="s">
        <v>3425</v>
      </c>
      <c r="U79" s="93"/>
      <c r="V79" s="92">
        <v>2000</v>
      </c>
      <c r="W79" s="92">
        <v>18558.79</v>
      </c>
      <c r="X79" s="92">
        <v>100</v>
      </c>
      <c r="Y79" s="92">
        <v>25</v>
      </c>
      <c r="Z79" s="93"/>
      <c r="AB79" s="93"/>
    </row>
    <row r="80" spans="1:28">
      <c r="A80" s="91" t="s">
        <v>2476</v>
      </c>
      <c r="B80" s="91" t="s">
        <v>11</v>
      </c>
      <c r="C80" s="91" t="s">
        <v>2506</v>
      </c>
      <c r="D80" s="91" t="s">
        <v>3251</v>
      </c>
      <c r="E80" s="91" t="s">
        <v>3252</v>
      </c>
      <c r="F80" s="91" t="s">
        <v>3273</v>
      </c>
      <c r="G80" s="91" t="s">
        <v>213</v>
      </c>
      <c r="H80" s="91" t="s">
        <v>1095</v>
      </c>
      <c r="I80" s="91" t="s">
        <v>10</v>
      </c>
      <c r="J80" s="91" t="s">
        <v>1682</v>
      </c>
      <c r="K80" s="91" t="s">
        <v>3426</v>
      </c>
      <c r="L80" s="91" t="s">
        <v>3255</v>
      </c>
      <c r="M80" s="92">
        <v>35000</v>
      </c>
      <c r="N80" s="93">
        <v>0</v>
      </c>
      <c r="O80" s="92">
        <v>1064</v>
      </c>
      <c r="P80" s="92">
        <v>1004.5</v>
      </c>
      <c r="Q80" s="92">
        <v>8137.81</v>
      </c>
      <c r="R80" s="92">
        <v>26862.19</v>
      </c>
      <c r="S80" s="91" t="s">
        <v>3256</v>
      </c>
      <c r="T80" s="91" t="s">
        <v>3427</v>
      </c>
      <c r="U80" s="93"/>
      <c r="V80" s="92">
        <v>600</v>
      </c>
      <c r="W80" s="92">
        <v>3816.86</v>
      </c>
      <c r="X80" s="92">
        <v>50</v>
      </c>
      <c r="Y80" s="92">
        <v>25</v>
      </c>
      <c r="Z80" s="93"/>
      <c r="AB80" s="92">
        <v>1577.45</v>
      </c>
    </row>
    <row r="81" spans="1:28">
      <c r="A81" s="91" t="s">
        <v>2476</v>
      </c>
      <c r="B81" s="91" t="s">
        <v>11</v>
      </c>
      <c r="C81" s="91" t="s">
        <v>2506</v>
      </c>
      <c r="D81" s="91" t="s">
        <v>3251</v>
      </c>
      <c r="E81" s="91" t="s">
        <v>3252</v>
      </c>
      <c r="F81" s="91" t="s">
        <v>3361</v>
      </c>
      <c r="G81" s="91" t="s">
        <v>195</v>
      </c>
      <c r="H81" s="91" t="s">
        <v>1761</v>
      </c>
      <c r="I81" s="91" t="s">
        <v>90</v>
      </c>
      <c r="J81" s="91" t="s">
        <v>189</v>
      </c>
      <c r="K81" s="91" t="s">
        <v>3428</v>
      </c>
      <c r="L81" s="91" t="s">
        <v>3255</v>
      </c>
      <c r="M81" s="92">
        <v>16500</v>
      </c>
      <c r="N81" s="93">
        <v>0</v>
      </c>
      <c r="O81" s="92">
        <v>501.6</v>
      </c>
      <c r="P81" s="92">
        <v>473.55</v>
      </c>
      <c r="Q81" s="92">
        <v>7813.57</v>
      </c>
      <c r="R81" s="92">
        <v>8686.43</v>
      </c>
      <c r="S81" s="91" t="s">
        <v>3256</v>
      </c>
      <c r="T81" s="91" t="s">
        <v>3429</v>
      </c>
      <c r="U81" s="93"/>
      <c r="V81" s="93"/>
      <c r="W81" s="92">
        <v>6813.42</v>
      </c>
      <c r="X81" s="93"/>
      <c r="Y81" s="92">
        <v>25</v>
      </c>
      <c r="Z81" s="93"/>
      <c r="AB81" s="93"/>
    </row>
    <row r="82" spans="1:28">
      <c r="A82" s="91" t="s">
        <v>2476</v>
      </c>
      <c r="B82" s="91" t="s">
        <v>11</v>
      </c>
      <c r="C82" s="91" t="s">
        <v>2506</v>
      </c>
      <c r="D82" s="91" t="s">
        <v>3251</v>
      </c>
      <c r="E82" s="91" t="s">
        <v>3252</v>
      </c>
      <c r="F82" s="91" t="s">
        <v>3261</v>
      </c>
      <c r="G82" s="91" t="s">
        <v>544</v>
      </c>
      <c r="H82" s="91" t="s">
        <v>1762</v>
      </c>
      <c r="I82" s="91" t="s">
        <v>545</v>
      </c>
      <c r="J82" s="91" t="s">
        <v>189</v>
      </c>
      <c r="K82" s="91" t="s">
        <v>3430</v>
      </c>
      <c r="L82" s="91" t="s">
        <v>3255</v>
      </c>
      <c r="M82" s="92">
        <v>29337</v>
      </c>
      <c r="N82" s="93">
        <v>0</v>
      </c>
      <c r="O82" s="92">
        <v>891.84</v>
      </c>
      <c r="P82" s="92">
        <v>841.97</v>
      </c>
      <c r="Q82" s="92">
        <v>22824.07</v>
      </c>
      <c r="R82" s="92">
        <v>6512.93</v>
      </c>
      <c r="S82" s="91" t="s">
        <v>3256</v>
      </c>
      <c r="T82" s="91" t="s">
        <v>3431</v>
      </c>
      <c r="U82" s="93"/>
      <c r="V82" s="93"/>
      <c r="W82" s="92">
        <v>21015.26</v>
      </c>
      <c r="X82" s="92">
        <v>50</v>
      </c>
      <c r="Y82" s="92">
        <v>25</v>
      </c>
      <c r="Z82" s="93"/>
      <c r="AB82" s="93"/>
    </row>
    <row r="83" spans="1:28">
      <c r="A83" s="91" t="s">
        <v>2476</v>
      </c>
      <c r="B83" s="91" t="s">
        <v>11</v>
      </c>
      <c r="C83" s="91" t="s">
        <v>2506</v>
      </c>
      <c r="D83" s="91" t="s">
        <v>3251</v>
      </c>
      <c r="E83" s="91" t="s">
        <v>3252</v>
      </c>
      <c r="F83" s="91" t="s">
        <v>3266</v>
      </c>
      <c r="G83" s="91" t="s">
        <v>952</v>
      </c>
      <c r="H83" s="91" t="s">
        <v>1763</v>
      </c>
      <c r="I83" s="91" t="s">
        <v>355</v>
      </c>
      <c r="J83" s="91" t="s">
        <v>542</v>
      </c>
      <c r="K83" s="91" t="s">
        <v>3432</v>
      </c>
      <c r="L83" s="91" t="s">
        <v>3255</v>
      </c>
      <c r="M83" s="92">
        <v>31500</v>
      </c>
      <c r="N83" s="93">
        <v>0</v>
      </c>
      <c r="O83" s="92">
        <v>957.6</v>
      </c>
      <c r="P83" s="92">
        <v>904.05</v>
      </c>
      <c r="Q83" s="92">
        <v>1886.65</v>
      </c>
      <c r="R83" s="92">
        <v>29613.35</v>
      </c>
      <c r="S83" s="91" t="s">
        <v>3256</v>
      </c>
      <c r="T83" s="91" t="s">
        <v>3433</v>
      </c>
      <c r="U83" s="93"/>
      <c r="V83" s="93"/>
      <c r="W83" s="93"/>
      <c r="X83" s="93"/>
      <c r="Y83" s="92">
        <v>25</v>
      </c>
      <c r="Z83" s="93"/>
      <c r="AB83" s="93"/>
    </row>
    <row r="84" spans="1:28">
      <c r="A84" s="91" t="s">
        <v>2476</v>
      </c>
      <c r="B84" s="91" t="s">
        <v>11</v>
      </c>
      <c r="C84" s="91" t="s">
        <v>2506</v>
      </c>
      <c r="D84" s="91" t="s">
        <v>3251</v>
      </c>
      <c r="E84" s="91" t="s">
        <v>3252</v>
      </c>
      <c r="F84" s="91" t="s">
        <v>3266</v>
      </c>
      <c r="G84" s="91" t="s">
        <v>3434</v>
      </c>
      <c r="H84" s="91" t="s">
        <v>3435</v>
      </c>
      <c r="I84" s="91" t="s">
        <v>355</v>
      </c>
      <c r="J84" s="91" t="s">
        <v>846</v>
      </c>
      <c r="K84" s="91" t="s">
        <v>3436</v>
      </c>
      <c r="L84" s="91" t="s">
        <v>3255</v>
      </c>
      <c r="M84" s="92">
        <v>25000</v>
      </c>
      <c r="N84" s="93">
        <v>0</v>
      </c>
      <c r="O84" s="92">
        <v>760</v>
      </c>
      <c r="P84" s="92">
        <v>717.5</v>
      </c>
      <c r="Q84" s="92">
        <v>1502.5</v>
      </c>
      <c r="R84" s="92">
        <v>23497.5</v>
      </c>
      <c r="S84" s="91" t="s">
        <v>3256</v>
      </c>
      <c r="T84" s="91" t="s">
        <v>3437</v>
      </c>
      <c r="U84" s="93"/>
      <c r="V84" s="93"/>
      <c r="W84" s="93"/>
      <c r="X84" s="93"/>
      <c r="Y84" s="92">
        <v>25</v>
      </c>
      <c r="Z84" s="93"/>
      <c r="AB84" s="93"/>
    </row>
    <row r="85" spans="1:28">
      <c r="A85" s="91" t="s">
        <v>2476</v>
      </c>
      <c r="B85" s="91" t="s">
        <v>11</v>
      </c>
      <c r="C85" s="91" t="s">
        <v>2506</v>
      </c>
      <c r="D85" s="91" t="s">
        <v>3251</v>
      </c>
      <c r="E85" s="91" t="s">
        <v>3252</v>
      </c>
      <c r="F85" s="91" t="s">
        <v>3266</v>
      </c>
      <c r="G85" s="91" t="s">
        <v>888</v>
      </c>
      <c r="H85" s="91" t="s">
        <v>1764</v>
      </c>
      <c r="I85" s="91" t="s">
        <v>889</v>
      </c>
      <c r="J85" s="91" t="s">
        <v>250</v>
      </c>
      <c r="K85" s="91" t="s">
        <v>3438</v>
      </c>
      <c r="L85" s="91" t="s">
        <v>3255</v>
      </c>
      <c r="M85" s="92">
        <v>60000</v>
      </c>
      <c r="N85" s="92">
        <v>3486.68</v>
      </c>
      <c r="O85" s="92">
        <v>1824</v>
      </c>
      <c r="P85" s="92">
        <v>1722</v>
      </c>
      <c r="Q85" s="92">
        <v>12271.34</v>
      </c>
      <c r="R85" s="92">
        <v>47728.66</v>
      </c>
      <c r="S85" s="91" t="s">
        <v>3256</v>
      </c>
      <c r="T85" s="91" t="s">
        <v>3439</v>
      </c>
      <c r="U85" s="93"/>
      <c r="V85" s="93"/>
      <c r="W85" s="92">
        <v>5213.66</v>
      </c>
      <c r="X85" s="93"/>
      <c r="Y85" s="92">
        <v>25</v>
      </c>
      <c r="Z85" s="93"/>
      <c r="AB85" s="93"/>
    </row>
    <row r="86" spans="1:28">
      <c r="A86" s="91" t="s">
        <v>2476</v>
      </c>
      <c r="B86" s="91" t="s">
        <v>11</v>
      </c>
      <c r="C86" s="91" t="s">
        <v>2506</v>
      </c>
      <c r="D86" s="91" t="s">
        <v>3251</v>
      </c>
      <c r="E86" s="91" t="s">
        <v>3252</v>
      </c>
      <c r="F86" s="91" t="s">
        <v>3266</v>
      </c>
      <c r="G86" s="91" t="s">
        <v>1039</v>
      </c>
      <c r="H86" s="91" t="s">
        <v>1765</v>
      </c>
      <c r="I86" s="91" t="s">
        <v>127</v>
      </c>
      <c r="J86" s="91" t="s">
        <v>930</v>
      </c>
      <c r="K86" s="91" t="s">
        <v>3440</v>
      </c>
      <c r="L86" s="91" t="s">
        <v>3255</v>
      </c>
      <c r="M86" s="92">
        <v>15000</v>
      </c>
      <c r="N86" s="93">
        <v>0</v>
      </c>
      <c r="O86" s="92">
        <v>456</v>
      </c>
      <c r="P86" s="92">
        <v>430.5</v>
      </c>
      <c r="Q86" s="92">
        <v>2957.5</v>
      </c>
      <c r="R86" s="92">
        <v>12042.5</v>
      </c>
      <c r="S86" s="91" t="s">
        <v>3256</v>
      </c>
      <c r="T86" s="91" t="s">
        <v>3441</v>
      </c>
      <c r="U86" s="93"/>
      <c r="V86" s="93"/>
      <c r="W86" s="92">
        <v>2046</v>
      </c>
      <c r="X86" s="93"/>
      <c r="Y86" s="92">
        <v>25</v>
      </c>
      <c r="Z86" s="93"/>
      <c r="AB86" s="93"/>
    </row>
    <row r="87" spans="1:28">
      <c r="A87" s="91" t="s">
        <v>2476</v>
      </c>
      <c r="B87" s="91" t="s">
        <v>11</v>
      </c>
      <c r="C87" s="91" t="s">
        <v>2506</v>
      </c>
      <c r="D87" s="91" t="s">
        <v>3251</v>
      </c>
      <c r="E87" s="91" t="s">
        <v>3252</v>
      </c>
      <c r="F87" s="91" t="s">
        <v>3261</v>
      </c>
      <c r="G87" s="91" t="s">
        <v>933</v>
      </c>
      <c r="H87" s="91" t="s">
        <v>1766</v>
      </c>
      <c r="I87" s="91" t="s">
        <v>192</v>
      </c>
      <c r="J87" s="91" t="s">
        <v>302</v>
      </c>
      <c r="K87" s="91" t="s">
        <v>3442</v>
      </c>
      <c r="L87" s="91" t="s">
        <v>3255</v>
      </c>
      <c r="M87" s="92">
        <v>26250</v>
      </c>
      <c r="N87" s="93">
        <v>0</v>
      </c>
      <c r="O87" s="92">
        <v>798</v>
      </c>
      <c r="P87" s="92">
        <v>753.38</v>
      </c>
      <c r="Q87" s="92">
        <v>1576.38</v>
      </c>
      <c r="R87" s="92">
        <v>24673.62</v>
      </c>
      <c r="S87" s="91" t="s">
        <v>3256</v>
      </c>
      <c r="T87" s="91" t="s">
        <v>3443</v>
      </c>
      <c r="U87" s="93"/>
      <c r="V87" s="93"/>
      <c r="W87" s="93"/>
      <c r="X87" s="93"/>
      <c r="Y87" s="92">
        <v>25</v>
      </c>
      <c r="Z87" s="93"/>
      <c r="AB87" s="93"/>
    </row>
    <row r="88" spans="1:28">
      <c r="A88" s="91" t="s">
        <v>2476</v>
      </c>
      <c r="B88" s="91" t="s">
        <v>11</v>
      </c>
      <c r="C88" s="91" t="s">
        <v>2506</v>
      </c>
      <c r="D88" s="91" t="s">
        <v>3251</v>
      </c>
      <c r="E88" s="91" t="s">
        <v>3252</v>
      </c>
      <c r="F88" s="91" t="s">
        <v>3288</v>
      </c>
      <c r="G88" s="91" t="s">
        <v>847</v>
      </c>
      <c r="H88" s="91" t="s">
        <v>1767</v>
      </c>
      <c r="I88" s="91" t="s">
        <v>32</v>
      </c>
      <c r="J88" s="91" t="s">
        <v>765</v>
      </c>
      <c r="K88" s="91" t="s">
        <v>3444</v>
      </c>
      <c r="L88" s="91" t="s">
        <v>3255</v>
      </c>
      <c r="M88" s="92">
        <v>50000</v>
      </c>
      <c r="N88" s="92">
        <v>1380.77</v>
      </c>
      <c r="O88" s="92">
        <v>1520</v>
      </c>
      <c r="P88" s="92">
        <v>1435</v>
      </c>
      <c r="Q88" s="92">
        <v>8115.67</v>
      </c>
      <c r="R88" s="92">
        <v>41884.33</v>
      </c>
      <c r="S88" s="91" t="s">
        <v>3256</v>
      </c>
      <c r="T88" s="91" t="s">
        <v>3445</v>
      </c>
      <c r="U88" s="93"/>
      <c r="V88" s="92">
        <v>600</v>
      </c>
      <c r="W88" s="93"/>
      <c r="X88" s="93"/>
      <c r="Y88" s="92">
        <v>25</v>
      </c>
      <c r="Z88" s="93"/>
      <c r="AB88" s="92">
        <v>3154.9</v>
      </c>
    </row>
    <row r="89" spans="1:28">
      <c r="A89" s="91" t="s">
        <v>2476</v>
      </c>
      <c r="B89" s="91" t="s">
        <v>11</v>
      </c>
      <c r="C89" s="91" t="s">
        <v>2506</v>
      </c>
      <c r="D89" s="91" t="s">
        <v>3251</v>
      </c>
      <c r="E89" s="91" t="s">
        <v>3252</v>
      </c>
      <c r="F89" s="91" t="s">
        <v>3258</v>
      </c>
      <c r="G89" s="91" t="s">
        <v>3174</v>
      </c>
      <c r="H89" s="91" t="s">
        <v>3175</v>
      </c>
      <c r="I89" s="91" t="s">
        <v>214</v>
      </c>
      <c r="J89" s="91" t="s">
        <v>1682</v>
      </c>
      <c r="K89" s="91" t="s">
        <v>3446</v>
      </c>
      <c r="L89" s="91" t="s">
        <v>3255</v>
      </c>
      <c r="M89" s="92">
        <v>22000</v>
      </c>
      <c r="N89" s="93">
        <v>0</v>
      </c>
      <c r="O89" s="92">
        <v>668.8</v>
      </c>
      <c r="P89" s="92">
        <v>631.4</v>
      </c>
      <c r="Q89" s="92">
        <v>1325.2</v>
      </c>
      <c r="R89" s="92">
        <v>20674.8</v>
      </c>
      <c r="S89" s="91" t="s">
        <v>3256</v>
      </c>
      <c r="T89" s="91" t="s">
        <v>3447</v>
      </c>
      <c r="U89" s="93"/>
      <c r="V89" s="93"/>
      <c r="W89" s="93"/>
      <c r="X89" s="93"/>
      <c r="Y89" s="92">
        <v>25</v>
      </c>
      <c r="Z89" s="93"/>
      <c r="AB89" s="93"/>
    </row>
    <row r="90" spans="1:28">
      <c r="A90" s="91" t="s">
        <v>2476</v>
      </c>
      <c r="B90" s="91" t="s">
        <v>11</v>
      </c>
      <c r="C90" s="91" t="s">
        <v>2506</v>
      </c>
      <c r="D90" s="91" t="s">
        <v>3251</v>
      </c>
      <c r="E90" s="91" t="s">
        <v>3252</v>
      </c>
      <c r="F90" s="91" t="s">
        <v>3266</v>
      </c>
      <c r="G90" s="91" t="s">
        <v>3176</v>
      </c>
      <c r="H90" s="91" t="s">
        <v>3177</v>
      </c>
      <c r="I90" s="91" t="s">
        <v>10</v>
      </c>
      <c r="J90" s="91" t="s">
        <v>581</v>
      </c>
      <c r="K90" s="91" t="s">
        <v>3448</v>
      </c>
      <c r="L90" s="91" t="s">
        <v>3255</v>
      </c>
      <c r="M90" s="92">
        <v>35000</v>
      </c>
      <c r="N90" s="93">
        <v>0</v>
      </c>
      <c r="O90" s="92">
        <v>1064</v>
      </c>
      <c r="P90" s="92">
        <v>1004.5</v>
      </c>
      <c r="Q90" s="92">
        <v>2093.5</v>
      </c>
      <c r="R90" s="92">
        <v>32906.5</v>
      </c>
      <c r="S90" s="91" t="s">
        <v>3256</v>
      </c>
      <c r="T90" s="91" t="s">
        <v>3449</v>
      </c>
      <c r="U90" s="93"/>
      <c r="V90" s="93"/>
      <c r="W90" s="93"/>
      <c r="X90" s="93"/>
      <c r="Y90" s="92">
        <v>25</v>
      </c>
      <c r="Z90" s="93"/>
      <c r="AB90" s="93"/>
    </row>
    <row r="91" spans="1:28">
      <c r="A91" s="91" t="s">
        <v>2476</v>
      </c>
      <c r="B91" s="91" t="s">
        <v>11</v>
      </c>
      <c r="C91" s="91" t="s">
        <v>2506</v>
      </c>
      <c r="D91" s="91" t="s">
        <v>3251</v>
      </c>
      <c r="E91" s="91" t="s">
        <v>3252</v>
      </c>
      <c r="F91" s="91" t="s">
        <v>3261</v>
      </c>
      <c r="G91" s="91" t="s">
        <v>289</v>
      </c>
      <c r="H91" s="91" t="s">
        <v>1096</v>
      </c>
      <c r="I91" s="91" t="s">
        <v>286</v>
      </c>
      <c r="J91" s="91" t="s">
        <v>282</v>
      </c>
      <c r="K91" s="91" t="s">
        <v>3450</v>
      </c>
      <c r="L91" s="91" t="s">
        <v>3255</v>
      </c>
      <c r="M91" s="92">
        <v>65000</v>
      </c>
      <c r="N91" s="92">
        <v>4427.58</v>
      </c>
      <c r="O91" s="92">
        <v>1976</v>
      </c>
      <c r="P91" s="92">
        <v>1865.5</v>
      </c>
      <c r="Q91" s="92">
        <v>48358.86</v>
      </c>
      <c r="R91" s="92">
        <v>16641.14</v>
      </c>
      <c r="S91" s="91" t="s">
        <v>3256</v>
      </c>
      <c r="T91" s="91" t="s">
        <v>3451</v>
      </c>
      <c r="U91" s="93"/>
      <c r="V91" s="92">
        <v>900</v>
      </c>
      <c r="W91" s="92">
        <v>39114.78</v>
      </c>
      <c r="X91" s="92">
        <v>50</v>
      </c>
      <c r="Y91" s="92">
        <v>25</v>
      </c>
      <c r="Z91" s="93"/>
      <c r="AB91" s="93"/>
    </row>
    <row r="92" spans="1:28">
      <c r="A92" s="91" t="s">
        <v>2476</v>
      </c>
      <c r="B92" s="91" t="s">
        <v>11</v>
      </c>
      <c r="C92" s="91" t="s">
        <v>2506</v>
      </c>
      <c r="D92" s="91" t="s">
        <v>3251</v>
      </c>
      <c r="E92" s="91" t="s">
        <v>3252</v>
      </c>
      <c r="F92" s="91" t="s">
        <v>3266</v>
      </c>
      <c r="G92" s="91" t="s">
        <v>2734</v>
      </c>
      <c r="H92" s="91" t="s">
        <v>2735</v>
      </c>
      <c r="I92" s="91" t="s">
        <v>2736</v>
      </c>
      <c r="J92" s="91" t="s">
        <v>559</v>
      </c>
      <c r="K92" s="91" t="s">
        <v>3452</v>
      </c>
      <c r="L92" s="91" t="s">
        <v>3255</v>
      </c>
      <c r="M92" s="92">
        <v>25000</v>
      </c>
      <c r="N92" s="93">
        <v>0</v>
      </c>
      <c r="O92" s="92">
        <v>760</v>
      </c>
      <c r="P92" s="92">
        <v>717.5</v>
      </c>
      <c r="Q92" s="92">
        <v>1502.5</v>
      </c>
      <c r="R92" s="92">
        <v>23497.5</v>
      </c>
      <c r="S92" s="91" t="s">
        <v>3256</v>
      </c>
      <c r="T92" s="91" t="s">
        <v>3453</v>
      </c>
      <c r="U92" s="93"/>
      <c r="V92" s="93"/>
      <c r="W92" s="93"/>
      <c r="X92" s="93"/>
      <c r="Y92" s="92">
        <v>25</v>
      </c>
      <c r="Z92" s="93"/>
      <c r="AB92" s="93"/>
    </row>
    <row r="93" spans="1:28">
      <c r="A93" s="91" t="s">
        <v>2476</v>
      </c>
      <c r="B93" s="91" t="s">
        <v>11</v>
      </c>
      <c r="C93" s="91" t="s">
        <v>2506</v>
      </c>
      <c r="D93" s="91" t="s">
        <v>3251</v>
      </c>
      <c r="E93" s="91" t="s">
        <v>3252</v>
      </c>
      <c r="F93" s="91" t="s">
        <v>3273</v>
      </c>
      <c r="G93" s="91" t="s">
        <v>569</v>
      </c>
      <c r="H93" s="91" t="s">
        <v>1097</v>
      </c>
      <c r="I93" s="91" t="s">
        <v>8</v>
      </c>
      <c r="J93" s="91" t="s">
        <v>566</v>
      </c>
      <c r="K93" s="91" t="s">
        <v>3454</v>
      </c>
      <c r="L93" s="91" t="s">
        <v>3255</v>
      </c>
      <c r="M93" s="92">
        <v>20000</v>
      </c>
      <c r="N93" s="93">
        <v>0</v>
      </c>
      <c r="O93" s="92">
        <v>608</v>
      </c>
      <c r="P93" s="92">
        <v>574</v>
      </c>
      <c r="Q93" s="92">
        <v>11359.22</v>
      </c>
      <c r="R93" s="92">
        <v>8640.7800000000007</v>
      </c>
      <c r="S93" s="91" t="s">
        <v>3256</v>
      </c>
      <c r="T93" s="91" t="s">
        <v>3455</v>
      </c>
      <c r="U93" s="93"/>
      <c r="V93" s="92">
        <v>300</v>
      </c>
      <c r="W93" s="92">
        <v>9852.2199999999993</v>
      </c>
      <c r="X93" s="93"/>
      <c r="Y93" s="92">
        <v>25</v>
      </c>
      <c r="Z93" s="93"/>
      <c r="AB93" s="93"/>
    </row>
    <row r="94" spans="1:28">
      <c r="A94" s="91" t="s">
        <v>2476</v>
      </c>
      <c r="B94" s="91" t="s">
        <v>11</v>
      </c>
      <c r="C94" s="91" t="s">
        <v>2506</v>
      </c>
      <c r="D94" s="91" t="s">
        <v>3251</v>
      </c>
      <c r="E94" s="91" t="s">
        <v>3252</v>
      </c>
      <c r="F94" s="91" t="s">
        <v>3456</v>
      </c>
      <c r="G94" s="91" t="s">
        <v>771</v>
      </c>
      <c r="H94" s="91" t="s">
        <v>1768</v>
      </c>
      <c r="I94" s="91" t="s">
        <v>111</v>
      </c>
      <c r="J94" s="91" t="s">
        <v>765</v>
      </c>
      <c r="K94" s="91" t="s">
        <v>3457</v>
      </c>
      <c r="L94" s="91" t="s">
        <v>3255</v>
      </c>
      <c r="M94" s="92">
        <v>13200</v>
      </c>
      <c r="N94" s="93">
        <v>0</v>
      </c>
      <c r="O94" s="92">
        <v>401.28</v>
      </c>
      <c r="P94" s="92">
        <v>378.84</v>
      </c>
      <c r="Q94" s="92">
        <v>3351.12</v>
      </c>
      <c r="R94" s="92">
        <v>9848.8799999999992</v>
      </c>
      <c r="S94" s="91" t="s">
        <v>3256</v>
      </c>
      <c r="T94" s="91" t="s">
        <v>3458</v>
      </c>
      <c r="U94" s="93"/>
      <c r="V94" s="93"/>
      <c r="W94" s="92">
        <v>2546</v>
      </c>
      <c r="X94" s="93"/>
      <c r="Y94" s="92">
        <v>25</v>
      </c>
      <c r="Z94" s="93"/>
      <c r="AB94" s="93"/>
    </row>
    <row r="95" spans="1:28">
      <c r="A95" s="91" t="s">
        <v>2476</v>
      </c>
      <c r="B95" s="91" t="s">
        <v>11</v>
      </c>
      <c r="C95" s="91" t="s">
        <v>2506</v>
      </c>
      <c r="D95" s="91" t="s">
        <v>3251</v>
      </c>
      <c r="E95" s="91" t="s">
        <v>3252</v>
      </c>
      <c r="F95" s="91" t="s">
        <v>3266</v>
      </c>
      <c r="G95" s="91" t="s">
        <v>1361</v>
      </c>
      <c r="H95" s="91" t="s">
        <v>1769</v>
      </c>
      <c r="I95" s="91" t="s">
        <v>355</v>
      </c>
      <c r="J95" s="91" t="s">
        <v>846</v>
      </c>
      <c r="K95" s="91" t="s">
        <v>3459</v>
      </c>
      <c r="L95" s="91" t="s">
        <v>3255</v>
      </c>
      <c r="M95" s="92">
        <v>35000</v>
      </c>
      <c r="N95" s="93">
        <v>0</v>
      </c>
      <c r="O95" s="92">
        <v>1064</v>
      </c>
      <c r="P95" s="92">
        <v>1004.5</v>
      </c>
      <c r="Q95" s="92">
        <v>2093.5</v>
      </c>
      <c r="R95" s="92">
        <v>32906.5</v>
      </c>
      <c r="S95" s="91" t="s">
        <v>3256</v>
      </c>
      <c r="T95" s="91" t="s">
        <v>3460</v>
      </c>
      <c r="U95" s="93"/>
      <c r="V95" s="93"/>
      <c r="W95" s="93"/>
      <c r="X95" s="93"/>
      <c r="Y95" s="92">
        <v>25</v>
      </c>
      <c r="Z95" s="93"/>
      <c r="AB95" s="93"/>
    </row>
    <row r="96" spans="1:28">
      <c r="A96" s="91" t="s">
        <v>2476</v>
      </c>
      <c r="B96" s="91" t="s">
        <v>11</v>
      </c>
      <c r="C96" s="91" t="s">
        <v>2506</v>
      </c>
      <c r="D96" s="91" t="s">
        <v>3251</v>
      </c>
      <c r="E96" s="91" t="s">
        <v>3252</v>
      </c>
      <c r="F96" s="91" t="s">
        <v>3266</v>
      </c>
      <c r="G96" s="91" t="s">
        <v>1770</v>
      </c>
      <c r="H96" s="91" t="s">
        <v>1771</v>
      </c>
      <c r="I96" s="91" t="s">
        <v>120</v>
      </c>
      <c r="J96" s="91" t="s">
        <v>562</v>
      </c>
      <c r="K96" s="91" t="s">
        <v>3461</v>
      </c>
      <c r="L96" s="91" t="s">
        <v>3255</v>
      </c>
      <c r="M96" s="92">
        <v>36000</v>
      </c>
      <c r="N96" s="93">
        <v>0</v>
      </c>
      <c r="O96" s="92">
        <v>1094.4000000000001</v>
      </c>
      <c r="P96" s="92">
        <v>1033.2</v>
      </c>
      <c r="Q96" s="92">
        <v>11178.6</v>
      </c>
      <c r="R96" s="92">
        <v>24821.4</v>
      </c>
      <c r="S96" s="91" t="s">
        <v>3256</v>
      </c>
      <c r="T96" s="91" t="s">
        <v>3462</v>
      </c>
      <c r="U96" s="93"/>
      <c r="V96" s="93"/>
      <c r="W96" s="92">
        <v>9026</v>
      </c>
      <c r="X96" s="93"/>
      <c r="Y96" s="92">
        <v>25</v>
      </c>
      <c r="Z96" s="93"/>
      <c r="AB96" s="93"/>
    </row>
    <row r="97" spans="1:28">
      <c r="A97" s="91" t="s">
        <v>2476</v>
      </c>
      <c r="B97" s="91" t="s">
        <v>11</v>
      </c>
      <c r="C97" s="91" t="s">
        <v>2506</v>
      </c>
      <c r="D97" s="91" t="s">
        <v>3251</v>
      </c>
      <c r="E97" s="91" t="s">
        <v>3252</v>
      </c>
      <c r="F97" s="91" t="s">
        <v>3266</v>
      </c>
      <c r="G97" s="91" t="s">
        <v>953</v>
      </c>
      <c r="H97" s="91" t="s">
        <v>1772</v>
      </c>
      <c r="I97" s="91" t="s">
        <v>960</v>
      </c>
      <c r="J97" s="91" t="s">
        <v>542</v>
      </c>
      <c r="K97" s="91" t="s">
        <v>3463</v>
      </c>
      <c r="L97" s="91" t="s">
        <v>3255</v>
      </c>
      <c r="M97" s="92">
        <v>25000</v>
      </c>
      <c r="N97" s="93">
        <v>0</v>
      </c>
      <c r="O97" s="92">
        <v>760</v>
      </c>
      <c r="P97" s="92">
        <v>717.5</v>
      </c>
      <c r="Q97" s="92">
        <v>1502.5</v>
      </c>
      <c r="R97" s="92">
        <v>23497.5</v>
      </c>
      <c r="S97" s="91" t="s">
        <v>3256</v>
      </c>
      <c r="T97" s="91" t="s">
        <v>3464</v>
      </c>
      <c r="U97" s="93"/>
      <c r="V97" s="93"/>
      <c r="W97" s="93"/>
      <c r="X97" s="93"/>
      <c r="Y97" s="92">
        <v>25</v>
      </c>
      <c r="Z97" s="93"/>
      <c r="AB97" s="93"/>
    </row>
    <row r="98" spans="1:28">
      <c r="A98" s="91" t="s">
        <v>2476</v>
      </c>
      <c r="B98" s="91" t="s">
        <v>11</v>
      </c>
      <c r="C98" s="91" t="s">
        <v>2506</v>
      </c>
      <c r="D98" s="91" t="s">
        <v>3251</v>
      </c>
      <c r="E98" s="91" t="s">
        <v>3252</v>
      </c>
      <c r="F98" s="91" t="s">
        <v>3266</v>
      </c>
      <c r="G98" s="91" t="s">
        <v>890</v>
      </c>
      <c r="H98" s="91" t="s">
        <v>1773</v>
      </c>
      <c r="I98" s="91" t="s">
        <v>127</v>
      </c>
      <c r="J98" s="91" t="s">
        <v>930</v>
      </c>
      <c r="K98" s="91" t="s">
        <v>3465</v>
      </c>
      <c r="L98" s="91" t="s">
        <v>3255</v>
      </c>
      <c r="M98" s="92">
        <v>15000</v>
      </c>
      <c r="N98" s="93">
        <v>0</v>
      </c>
      <c r="O98" s="92">
        <v>456</v>
      </c>
      <c r="P98" s="92">
        <v>430.5</v>
      </c>
      <c r="Q98" s="92">
        <v>4920.46</v>
      </c>
      <c r="R98" s="92">
        <v>10079.540000000001</v>
      </c>
      <c r="S98" s="91" t="s">
        <v>3256</v>
      </c>
      <c r="T98" s="91" t="s">
        <v>3466</v>
      </c>
      <c r="U98" s="93"/>
      <c r="V98" s="93"/>
      <c r="W98" s="92">
        <v>4008.96</v>
      </c>
      <c r="X98" s="93"/>
      <c r="Y98" s="92">
        <v>25</v>
      </c>
      <c r="Z98" s="93"/>
      <c r="AB98" s="93"/>
    </row>
    <row r="99" spans="1:28">
      <c r="A99" s="91" t="s">
        <v>2476</v>
      </c>
      <c r="B99" s="91" t="s">
        <v>11</v>
      </c>
      <c r="C99" s="91" t="s">
        <v>2506</v>
      </c>
      <c r="D99" s="91" t="s">
        <v>3251</v>
      </c>
      <c r="E99" s="91" t="s">
        <v>3252</v>
      </c>
      <c r="F99" s="91" t="s">
        <v>3273</v>
      </c>
      <c r="G99" s="91" t="s">
        <v>371</v>
      </c>
      <c r="H99" s="91" t="s">
        <v>1192</v>
      </c>
      <c r="I99" s="91" t="s">
        <v>336</v>
      </c>
      <c r="J99" s="91" t="s">
        <v>227</v>
      </c>
      <c r="K99" s="91" t="s">
        <v>3467</v>
      </c>
      <c r="L99" s="91" t="s">
        <v>3255</v>
      </c>
      <c r="M99" s="92">
        <v>28000</v>
      </c>
      <c r="N99" s="93">
        <v>0</v>
      </c>
      <c r="O99" s="92">
        <v>851.2</v>
      </c>
      <c r="P99" s="92">
        <v>803.6</v>
      </c>
      <c r="Q99" s="92">
        <v>5980.7</v>
      </c>
      <c r="R99" s="92">
        <v>22019.3</v>
      </c>
      <c r="S99" s="91" t="s">
        <v>3256</v>
      </c>
      <c r="T99" s="91" t="s">
        <v>3468</v>
      </c>
      <c r="U99" s="93"/>
      <c r="V99" s="93"/>
      <c r="W99" s="92">
        <v>1046</v>
      </c>
      <c r="X99" s="92">
        <v>100</v>
      </c>
      <c r="Y99" s="92">
        <v>25</v>
      </c>
      <c r="Z99" s="93"/>
      <c r="AB99" s="92">
        <v>3154.9</v>
      </c>
    </row>
    <row r="100" spans="1:28">
      <c r="A100" s="91" t="s">
        <v>2476</v>
      </c>
      <c r="B100" s="91" t="s">
        <v>11</v>
      </c>
      <c r="C100" s="91" t="s">
        <v>2506</v>
      </c>
      <c r="D100" s="91" t="s">
        <v>3251</v>
      </c>
      <c r="E100" s="91" t="s">
        <v>3252</v>
      </c>
      <c r="F100" s="91" t="s">
        <v>3258</v>
      </c>
      <c r="G100" s="91" t="s">
        <v>2634</v>
      </c>
      <c r="H100" s="91" t="s">
        <v>2662</v>
      </c>
      <c r="I100" s="91" t="s">
        <v>355</v>
      </c>
      <c r="J100" s="91" t="s">
        <v>277</v>
      </c>
      <c r="K100" s="91" t="s">
        <v>3469</v>
      </c>
      <c r="L100" s="91" t="s">
        <v>3255</v>
      </c>
      <c r="M100" s="92">
        <v>35000</v>
      </c>
      <c r="N100" s="93">
        <v>0</v>
      </c>
      <c r="O100" s="92">
        <v>1064</v>
      </c>
      <c r="P100" s="92">
        <v>1004.5</v>
      </c>
      <c r="Q100" s="92">
        <v>2093.5</v>
      </c>
      <c r="R100" s="92">
        <v>32906.5</v>
      </c>
      <c r="S100" s="91" t="s">
        <v>3256</v>
      </c>
      <c r="T100" s="91" t="s">
        <v>3470</v>
      </c>
      <c r="U100" s="93"/>
      <c r="V100" s="93"/>
      <c r="W100" s="93"/>
      <c r="X100" s="93"/>
      <c r="Y100" s="92">
        <v>25</v>
      </c>
      <c r="Z100" s="93"/>
      <c r="AB100" s="93"/>
    </row>
    <row r="101" spans="1:28">
      <c r="A101" s="91" t="s">
        <v>2476</v>
      </c>
      <c r="B101" s="91" t="s">
        <v>11</v>
      </c>
      <c r="C101" s="91" t="s">
        <v>2506</v>
      </c>
      <c r="D101" s="91" t="s">
        <v>3251</v>
      </c>
      <c r="E101" s="91" t="s">
        <v>3252</v>
      </c>
      <c r="F101" s="91" t="s">
        <v>3279</v>
      </c>
      <c r="G101" s="91" t="s">
        <v>875</v>
      </c>
      <c r="H101" s="91" t="s">
        <v>1969</v>
      </c>
      <c r="I101" s="91" t="s">
        <v>355</v>
      </c>
      <c r="J101" s="91" t="s">
        <v>309</v>
      </c>
      <c r="K101" s="91" t="s">
        <v>3471</v>
      </c>
      <c r="L101" s="91" t="s">
        <v>3255</v>
      </c>
      <c r="M101" s="92">
        <v>25000</v>
      </c>
      <c r="N101" s="93">
        <v>0</v>
      </c>
      <c r="O101" s="92">
        <v>760</v>
      </c>
      <c r="P101" s="92">
        <v>717.5</v>
      </c>
      <c r="Q101" s="92">
        <v>1502.5</v>
      </c>
      <c r="R101" s="92">
        <v>23497.5</v>
      </c>
      <c r="S101" s="91" t="s">
        <v>3256</v>
      </c>
      <c r="T101" s="91" t="s">
        <v>3472</v>
      </c>
      <c r="U101" s="93"/>
      <c r="V101" s="93"/>
      <c r="W101" s="93"/>
      <c r="X101" s="93"/>
      <c r="Y101" s="92">
        <v>25</v>
      </c>
      <c r="Z101" s="93"/>
      <c r="AB101" s="93"/>
    </row>
    <row r="102" spans="1:28">
      <c r="A102" s="91" t="s">
        <v>2476</v>
      </c>
      <c r="B102" s="91" t="s">
        <v>11</v>
      </c>
      <c r="C102" s="91" t="s">
        <v>2506</v>
      </c>
      <c r="D102" s="91" t="s">
        <v>3251</v>
      </c>
      <c r="E102" s="91" t="s">
        <v>3252</v>
      </c>
      <c r="F102" s="91" t="s">
        <v>3261</v>
      </c>
      <c r="G102" s="91" t="s">
        <v>290</v>
      </c>
      <c r="H102" s="91" t="s">
        <v>1098</v>
      </c>
      <c r="I102" s="91" t="s">
        <v>284</v>
      </c>
      <c r="J102" s="91" t="s">
        <v>282</v>
      </c>
      <c r="K102" s="91" t="s">
        <v>3473</v>
      </c>
      <c r="L102" s="91" t="s">
        <v>3255</v>
      </c>
      <c r="M102" s="92">
        <v>40000</v>
      </c>
      <c r="N102" s="92">
        <v>206.03</v>
      </c>
      <c r="O102" s="92">
        <v>1216</v>
      </c>
      <c r="P102" s="92">
        <v>1148</v>
      </c>
      <c r="Q102" s="92">
        <v>7468.48</v>
      </c>
      <c r="R102" s="92">
        <v>32531.52</v>
      </c>
      <c r="S102" s="91" t="s">
        <v>3256</v>
      </c>
      <c r="T102" s="91" t="s">
        <v>3474</v>
      </c>
      <c r="U102" s="93"/>
      <c r="V102" s="93"/>
      <c r="W102" s="92">
        <v>3246</v>
      </c>
      <c r="X102" s="92">
        <v>50</v>
      </c>
      <c r="Y102" s="92">
        <v>25</v>
      </c>
      <c r="Z102" s="93"/>
      <c r="AB102" s="92">
        <v>1577.45</v>
      </c>
    </row>
    <row r="103" spans="1:28">
      <c r="A103" s="91" t="s">
        <v>2476</v>
      </c>
      <c r="B103" s="91" t="s">
        <v>11</v>
      </c>
      <c r="C103" s="91" t="s">
        <v>2506</v>
      </c>
      <c r="D103" s="91" t="s">
        <v>3251</v>
      </c>
      <c r="E103" s="91" t="s">
        <v>3252</v>
      </c>
      <c r="F103" s="91" t="s">
        <v>3266</v>
      </c>
      <c r="G103" s="91" t="s">
        <v>1692</v>
      </c>
      <c r="H103" s="91" t="s">
        <v>1774</v>
      </c>
      <c r="I103" s="91" t="s">
        <v>8</v>
      </c>
      <c r="J103" s="91" t="s">
        <v>765</v>
      </c>
      <c r="K103" s="91" t="s">
        <v>3475</v>
      </c>
      <c r="L103" s="91" t="s">
        <v>3255</v>
      </c>
      <c r="M103" s="92">
        <v>10000</v>
      </c>
      <c r="N103" s="93">
        <v>0</v>
      </c>
      <c r="O103" s="92">
        <v>304</v>
      </c>
      <c r="P103" s="92">
        <v>287</v>
      </c>
      <c r="Q103" s="92">
        <v>616</v>
      </c>
      <c r="R103" s="92">
        <v>9384</v>
      </c>
      <c r="S103" s="91" t="s">
        <v>3256</v>
      </c>
      <c r="T103" s="91" t="s">
        <v>3476</v>
      </c>
      <c r="U103" s="93"/>
      <c r="V103" s="93"/>
      <c r="W103" s="93"/>
      <c r="X103" s="93"/>
      <c r="Y103" s="92">
        <v>25</v>
      </c>
      <c r="Z103" s="93"/>
      <c r="AB103" s="93"/>
    </row>
    <row r="104" spans="1:28">
      <c r="A104" s="91" t="s">
        <v>2476</v>
      </c>
      <c r="B104" s="91" t="s">
        <v>11</v>
      </c>
      <c r="C104" s="91" t="s">
        <v>2506</v>
      </c>
      <c r="D104" s="91" t="s">
        <v>3251</v>
      </c>
      <c r="E104" s="91" t="s">
        <v>3252</v>
      </c>
      <c r="F104" s="91" t="s">
        <v>3261</v>
      </c>
      <c r="G104" s="91" t="s">
        <v>2590</v>
      </c>
      <c r="H104" s="91" t="s">
        <v>2606</v>
      </c>
      <c r="I104" s="91" t="s">
        <v>129</v>
      </c>
      <c r="J104" s="91" t="s">
        <v>664</v>
      </c>
      <c r="K104" s="91" t="s">
        <v>3477</v>
      </c>
      <c r="L104" s="91" t="s">
        <v>3255</v>
      </c>
      <c r="M104" s="92">
        <v>100000</v>
      </c>
      <c r="N104" s="92">
        <v>11711.01</v>
      </c>
      <c r="O104" s="92">
        <v>3040</v>
      </c>
      <c r="P104" s="92">
        <v>2870</v>
      </c>
      <c r="Q104" s="92">
        <v>19223.46</v>
      </c>
      <c r="R104" s="92">
        <v>80776.539999999994</v>
      </c>
      <c r="S104" s="91" t="s">
        <v>3256</v>
      </c>
      <c r="T104" s="91" t="s">
        <v>3478</v>
      </c>
      <c r="U104" s="93"/>
      <c r="V104" s="93"/>
      <c r="W104" s="93"/>
      <c r="X104" s="93"/>
      <c r="Y104" s="92">
        <v>25</v>
      </c>
      <c r="Z104" s="93"/>
      <c r="AB104" s="92">
        <v>1577.45</v>
      </c>
    </row>
    <row r="105" spans="1:28">
      <c r="A105" s="91" t="s">
        <v>2476</v>
      </c>
      <c r="B105" s="91" t="s">
        <v>11</v>
      </c>
      <c r="C105" s="91" t="s">
        <v>2506</v>
      </c>
      <c r="D105" s="91" t="s">
        <v>3251</v>
      </c>
      <c r="E105" s="91" t="s">
        <v>3252</v>
      </c>
      <c r="F105" s="91" t="s">
        <v>3266</v>
      </c>
      <c r="G105" s="91" t="s">
        <v>2737</v>
      </c>
      <c r="H105" s="91" t="s">
        <v>2738</v>
      </c>
      <c r="I105" s="91" t="s">
        <v>675</v>
      </c>
      <c r="J105" s="91" t="s">
        <v>765</v>
      </c>
      <c r="K105" s="91" t="s">
        <v>3479</v>
      </c>
      <c r="L105" s="91" t="s">
        <v>3255</v>
      </c>
      <c r="M105" s="92">
        <v>36000</v>
      </c>
      <c r="N105" s="93">
        <v>0</v>
      </c>
      <c r="O105" s="92">
        <v>1094.4000000000001</v>
      </c>
      <c r="P105" s="92">
        <v>1033.2</v>
      </c>
      <c r="Q105" s="92">
        <v>2152.6</v>
      </c>
      <c r="R105" s="92">
        <v>33847.4</v>
      </c>
      <c r="S105" s="91" t="s">
        <v>3256</v>
      </c>
      <c r="T105" s="91" t="s">
        <v>3480</v>
      </c>
      <c r="U105" s="93"/>
      <c r="V105" s="93"/>
      <c r="W105" s="93"/>
      <c r="X105" s="93"/>
      <c r="Y105" s="92">
        <v>25</v>
      </c>
      <c r="Z105" s="93"/>
      <c r="AB105" s="93"/>
    </row>
    <row r="106" spans="1:28">
      <c r="A106" s="91" t="s">
        <v>2476</v>
      </c>
      <c r="B106" s="91" t="s">
        <v>11</v>
      </c>
      <c r="C106" s="91" t="s">
        <v>2506</v>
      </c>
      <c r="D106" s="91" t="s">
        <v>3251</v>
      </c>
      <c r="E106" s="91" t="s">
        <v>3252</v>
      </c>
      <c r="F106" s="91" t="s">
        <v>3266</v>
      </c>
      <c r="G106" s="91" t="s">
        <v>3095</v>
      </c>
      <c r="H106" s="91" t="s">
        <v>3075</v>
      </c>
      <c r="I106" s="91" t="s">
        <v>214</v>
      </c>
      <c r="J106" s="91" t="s">
        <v>1682</v>
      </c>
      <c r="K106" s="91" t="s">
        <v>3481</v>
      </c>
      <c r="L106" s="91" t="s">
        <v>3255</v>
      </c>
      <c r="M106" s="92">
        <v>22000</v>
      </c>
      <c r="N106" s="93">
        <v>0</v>
      </c>
      <c r="O106" s="92">
        <v>668.8</v>
      </c>
      <c r="P106" s="92">
        <v>631.4</v>
      </c>
      <c r="Q106" s="92">
        <v>1325.2</v>
      </c>
      <c r="R106" s="92">
        <v>20674.8</v>
      </c>
      <c r="S106" s="91" t="s">
        <v>3256</v>
      </c>
      <c r="T106" s="91" t="s">
        <v>3482</v>
      </c>
      <c r="U106" s="93"/>
      <c r="V106" s="93"/>
      <c r="W106" s="93"/>
      <c r="X106" s="93"/>
      <c r="Y106" s="92">
        <v>25</v>
      </c>
      <c r="Z106" s="93"/>
      <c r="AB106" s="93"/>
    </row>
    <row r="107" spans="1:28">
      <c r="A107" s="91" t="s">
        <v>2476</v>
      </c>
      <c r="B107" s="91" t="s">
        <v>11</v>
      </c>
      <c r="C107" s="91" t="s">
        <v>2506</v>
      </c>
      <c r="D107" s="91" t="s">
        <v>3251</v>
      </c>
      <c r="E107" s="91" t="s">
        <v>3252</v>
      </c>
      <c r="F107" s="91" t="s">
        <v>3273</v>
      </c>
      <c r="G107" s="91" t="s">
        <v>185</v>
      </c>
      <c r="H107" s="91" t="s">
        <v>1099</v>
      </c>
      <c r="I107" s="91" t="s">
        <v>1652</v>
      </c>
      <c r="J107" s="91" t="s">
        <v>186</v>
      </c>
      <c r="K107" s="91" t="s">
        <v>3483</v>
      </c>
      <c r="L107" s="91" t="s">
        <v>3255</v>
      </c>
      <c r="M107" s="92">
        <v>60000</v>
      </c>
      <c r="N107" s="92">
        <v>2855.7</v>
      </c>
      <c r="O107" s="92">
        <v>1824</v>
      </c>
      <c r="P107" s="92">
        <v>1722</v>
      </c>
      <c r="Q107" s="92">
        <v>22722.81</v>
      </c>
      <c r="R107" s="92">
        <v>37277.19</v>
      </c>
      <c r="S107" s="91" t="s">
        <v>3256</v>
      </c>
      <c r="T107" s="91" t="s">
        <v>3484</v>
      </c>
      <c r="U107" s="93"/>
      <c r="V107" s="93"/>
      <c r="W107" s="92">
        <v>13141.21</v>
      </c>
      <c r="X107" s="93"/>
      <c r="Y107" s="92">
        <v>25</v>
      </c>
      <c r="Z107" s="93"/>
      <c r="AB107" s="92">
        <v>3154.9</v>
      </c>
    </row>
    <row r="108" spans="1:28">
      <c r="A108" s="91" t="s">
        <v>2476</v>
      </c>
      <c r="B108" s="91" t="s">
        <v>11</v>
      </c>
      <c r="C108" s="91" t="s">
        <v>2506</v>
      </c>
      <c r="D108" s="91" t="s">
        <v>3251</v>
      </c>
      <c r="E108" s="91" t="s">
        <v>3252</v>
      </c>
      <c r="F108" s="91" t="s">
        <v>3485</v>
      </c>
      <c r="G108" s="91" t="s">
        <v>772</v>
      </c>
      <c r="H108" s="91" t="s">
        <v>1775</v>
      </c>
      <c r="I108" s="91" t="s">
        <v>111</v>
      </c>
      <c r="J108" s="91" t="s">
        <v>765</v>
      </c>
      <c r="K108" s="91" t="s">
        <v>3486</v>
      </c>
      <c r="L108" s="91" t="s">
        <v>3255</v>
      </c>
      <c r="M108" s="92">
        <v>14300</v>
      </c>
      <c r="N108" s="93">
        <v>0</v>
      </c>
      <c r="O108" s="92">
        <v>434.72</v>
      </c>
      <c r="P108" s="92">
        <v>410.41</v>
      </c>
      <c r="Q108" s="92">
        <v>870.13</v>
      </c>
      <c r="R108" s="92">
        <v>13429.87</v>
      </c>
      <c r="S108" s="91" t="s">
        <v>3256</v>
      </c>
      <c r="T108" s="91" t="s">
        <v>3487</v>
      </c>
      <c r="U108" s="93"/>
      <c r="V108" s="93"/>
      <c r="W108" s="93"/>
      <c r="X108" s="93"/>
      <c r="Y108" s="92">
        <v>25</v>
      </c>
      <c r="Z108" s="93"/>
      <c r="AB108" s="93"/>
    </row>
    <row r="109" spans="1:28">
      <c r="A109" s="91" t="s">
        <v>2476</v>
      </c>
      <c r="B109" s="91" t="s">
        <v>11</v>
      </c>
      <c r="C109" s="91" t="s">
        <v>2506</v>
      </c>
      <c r="D109" s="91" t="s">
        <v>3251</v>
      </c>
      <c r="E109" s="91" t="s">
        <v>3252</v>
      </c>
      <c r="F109" s="91" t="s">
        <v>3266</v>
      </c>
      <c r="G109" s="91" t="s">
        <v>2739</v>
      </c>
      <c r="H109" s="91" t="s">
        <v>2740</v>
      </c>
      <c r="I109" s="91" t="s">
        <v>588</v>
      </c>
      <c r="J109" s="91" t="s">
        <v>331</v>
      </c>
      <c r="K109" s="91" t="s">
        <v>3488</v>
      </c>
      <c r="L109" s="91" t="s">
        <v>3255</v>
      </c>
      <c r="M109" s="92">
        <v>24000</v>
      </c>
      <c r="N109" s="93">
        <v>0</v>
      </c>
      <c r="O109" s="92">
        <v>729.6</v>
      </c>
      <c r="P109" s="92">
        <v>688.8</v>
      </c>
      <c r="Q109" s="92">
        <v>1443.4</v>
      </c>
      <c r="R109" s="92">
        <v>22556.6</v>
      </c>
      <c r="S109" s="91" t="s">
        <v>3256</v>
      </c>
      <c r="T109" s="91" t="s">
        <v>3489</v>
      </c>
      <c r="U109" s="93"/>
      <c r="V109" s="93"/>
      <c r="W109" s="93"/>
      <c r="X109" s="93"/>
      <c r="Y109" s="92">
        <v>25</v>
      </c>
      <c r="Z109" s="93"/>
      <c r="AB109" s="93"/>
    </row>
    <row r="110" spans="1:28">
      <c r="A110" s="91" t="s">
        <v>2476</v>
      </c>
      <c r="B110" s="91" t="s">
        <v>11</v>
      </c>
      <c r="C110" s="91" t="s">
        <v>2506</v>
      </c>
      <c r="D110" s="91" t="s">
        <v>3251</v>
      </c>
      <c r="E110" s="91" t="s">
        <v>3252</v>
      </c>
      <c r="F110" s="91" t="s">
        <v>3288</v>
      </c>
      <c r="G110" s="91" t="s">
        <v>641</v>
      </c>
      <c r="H110" s="91" t="s">
        <v>1776</v>
      </c>
      <c r="I110" s="91" t="s">
        <v>642</v>
      </c>
      <c r="J110" s="91" t="s">
        <v>930</v>
      </c>
      <c r="K110" s="91" t="s">
        <v>3490</v>
      </c>
      <c r="L110" s="91" t="s">
        <v>3255</v>
      </c>
      <c r="M110" s="92">
        <v>10000</v>
      </c>
      <c r="N110" s="93">
        <v>0</v>
      </c>
      <c r="O110" s="92">
        <v>304</v>
      </c>
      <c r="P110" s="92">
        <v>287</v>
      </c>
      <c r="Q110" s="92">
        <v>966</v>
      </c>
      <c r="R110" s="92">
        <v>9034</v>
      </c>
      <c r="S110" s="91" t="s">
        <v>3256</v>
      </c>
      <c r="T110" s="91" t="s">
        <v>3491</v>
      </c>
      <c r="U110" s="93"/>
      <c r="V110" s="92">
        <v>300</v>
      </c>
      <c r="W110" s="93"/>
      <c r="X110" s="92">
        <v>50</v>
      </c>
      <c r="Y110" s="92">
        <v>25</v>
      </c>
      <c r="Z110" s="93"/>
      <c r="AB110" s="93"/>
    </row>
    <row r="111" spans="1:28">
      <c r="A111" s="91" t="s">
        <v>2476</v>
      </c>
      <c r="B111" s="91" t="s">
        <v>11</v>
      </c>
      <c r="C111" s="91" t="s">
        <v>2506</v>
      </c>
      <c r="D111" s="91" t="s">
        <v>3251</v>
      </c>
      <c r="E111" s="91" t="s">
        <v>3252</v>
      </c>
      <c r="F111" s="91" t="s">
        <v>3266</v>
      </c>
      <c r="G111" s="91" t="s">
        <v>2495</v>
      </c>
      <c r="H111" s="91" t="s">
        <v>2483</v>
      </c>
      <c r="I111" s="91" t="s">
        <v>588</v>
      </c>
      <c r="J111" s="91" t="s">
        <v>848</v>
      </c>
      <c r="K111" s="91" t="s">
        <v>3492</v>
      </c>
      <c r="L111" s="91" t="s">
        <v>3255</v>
      </c>
      <c r="M111" s="92">
        <v>24000</v>
      </c>
      <c r="N111" s="93">
        <v>0</v>
      </c>
      <c r="O111" s="92">
        <v>729.6</v>
      </c>
      <c r="P111" s="92">
        <v>688.8</v>
      </c>
      <c r="Q111" s="92">
        <v>8766.9</v>
      </c>
      <c r="R111" s="92">
        <v>15233.1</v>
      </c>
      <c r="S111" s="91" t="s">
        <v>3256</v>
      </c>
      <c r="T111" s="91" t="s">
        <v>3493</v>
      </c>
      <c r="U111" s="93"/>
      <c r="V111" s="93"/>
      <c r="W111" s="92">
        <v>7323.5</v>
      </c>
      <c r="X111" s="93"/>
      <c r="Y111" s="92">
        <v>25</v>
      </c>
      <c r="Z111" s="93"/>
      <c r="AB111" s="93"/>
    </row>
    <row r="112" spans="1:28">
      <c r="A112" s="91" t="s">
        <v>2476</v>
      </c>
      <c r="B112" s="91" t="s">
        <v>11</v>
      </c>
      <c r="C112" s="91" t="s">
        <v>2506</v>
      </c>
      <c r="D112" s="91" t="s">
        <v>3251</v>
      </c>
      <c r="E112" s="91" t="s">
        <v>3252</v>
      </c>
      <c r="F112" s="91" t="s">
        <v>3288</v>
      </c>
      <c r="G112" s="91" t="s">
        <v>215</v>
      </c>
      <c r="H112" s="91" t="s">
        <v>1777</v>
      </c>
      <c r="I112" s="91" t="s">
        <v>42</v>
      </c>
      <c r="J112" s="91" t="s">
        <v>1682</v>
      </c>
      <c r="K112" s="91" t="s">
        <v>3494</v>
      </c>
      <c r="L112" s="91" t="s">
        <v>3255</v>
      </c>
      <c r="M112" s="92">
        <v>22050</v>
      </c>
      <c r="N112" s="93">
        <v>0</v>
      </c>
      <c r="O112" s="92">
        <v>670.32</v>
      </c>
      <c r="P112" s="92">
        <v>632.84</v>
      </c>
      <c r="Q112" s="92">
        <v>16492.900000000001</v>
      </c>
      <c r="R112" s="92">
        <v>5557.1</v>
      </c>
      <c r="S112" s="91" t="s">
        <v>3256</v>
      </c>
      <c r="T112" s="91" t="s">
        <v>3495</v>
      </c>
      <c r="U112" s="93"/>
      <c r="V112" s="92">
        <v>300</v>
      </c>
      <c r="W112" s="92">
        <v>14864.74</v>
      </c>
      <c r="X112" s="93"/>
      <c r="Y112" s="92">
        <v>25</v>
      </c>
      <c r="Z112" s="93"/>
      <c r="AB112" s="93"/>
    </row>
    <row r="113" spans="1:28">
      <c r="A113" s="91" t="s">
        <v>2476</v>
      </c>
      <c r="B113" s="91" t="s">
        <v>11</v>
      </c>
      <c r="C113" s="91" t="s">
        <v>2506</v>
      </c>
      <c r="D113" s="91" t="s">
        <v>3251</v>
      </c>
      <c r="E113" s="91" t="s">
        <v>3252</v>
      </c>
      <c r="F113" s="91" t="s">
        <v>3266</v>
      </c>
      <c r="G113" s="91" t="s">
        <v>845</v>
      </c>
      <c r="H113" s="91" t="s">
        <v>1778</v>
      </c>
      <c r="I113" s="91" t="s">
        <v>781</v>
      </c>
      <c r="J113" s="91" t="s">
        <v>846</v>
      </c>
      <c r="K113" s="91" t="s">
        <v>3496</v>
      </c>
      <c r="L113" s="91" t="s">
        <v>3255</v>
      </c>
      <c r="M113" s="92">
        <v>220000</v>
      </c>
      <c r="N113" s="92">
        <v>40583.019999999997</v>
      </c>
      <c r="O113" s="92">
        <v>5685.41</v>
      </c>
      <c r="P113" s="92">
        <v>6314</v>
      </c>
      <c r="Q113" s="92">
        <v>52607.43</v>
      </c>
      <c r="R113" s="92">
        <v>167392.57</v>
      </c>
      <c r="S113" s="91" t="s">
        <v>3256</v>
      </c>
      <c r="T113" s="91" t="s">
        <v>3497</v>
      </c>
      <c r="U113" s="93"/>
      <c r="V113" s="93"/>
      <c r="W113" s="93"/>
      <c r="X113" s="93"/>
      <c r="Y113" s="92">
        <v>25</v>
      </c>
      <c r="Z113" s="93"/>
      <c r="AB113" s="93"/>
    </row>
    <row r="114" spans="1:28">
      <c r="A114" s="91" t="s">
        <v>2476</v>
      </c>
      <c r="B114" s="91" t="s">
        <v>11</v>
      </c>
      <c r="C114" s="91" t="s">
        <v>2506</v>
      </c>
      <c r="D114" s="91" t="s">
        <v>3251</v>
      </c>
      <c r="E114" s="91" t="s">
        <v>3252</v>
      </c>
      <c r="F114" s="91" t="s">
        <v>3261</v>
      </c>
      <c r="G114" s="91" t="s">
        <v>1067</v>
      </c>
      <c r="H114" s="91" t="s">
        <v>2260</v>
      </c>
      <c r="I114" s="91" t="s">
        <v>32</v>
      </c>
      <c r="J114" s="91" t="s">
        <v>930</v>
      </c>
      <c r="K114" s="91" t="s">
        <v>3498</v>
      </c>
      <c r="L114" s="91" t="s">
        <v>3255</v>
      </c>
      <c r="M114" s="92">
        <v>90000</v>
      </c>
      <c r="N114" s="92">
        <v>9753.1200000000008</v>
      </c>
      <c r="O114" s="92">
        <v>2736</v>
      </c>
      <c r="P114" s="92">
        <v>2583</v>
      </c>
      <c r="Q114" s="92">
        <v>15097.12</v>
      </c>
      <c r="R114" s="92">
        <v>74902.880000000005</v>
      </c>
      <c r="S114" s="91" t="s">
        <v>3256</v>
      </c>
      <c r="T114" s="91" t="s">
        <v>3499</v>
      </c>
      <c r="U114" s="93"/>
      <c r="V114" s="93"/>
      <c r="W114" s="93"/>
      <c r="X114" s="93"/>
      <c r="Y114" s="92">
        <v>25</v>
      </c>
      <c r="Z114" s="93"/>
      <c r="AB114" s="93"/>
    </row>
    <row r="115" spans="1:28">
      <c r="A115" s="91" t="s">
        <v>2476</v>
      </c>
      <c r="B115" s="91" t="s">
        <v>11</v>
      </c>
      <c r="C115" s="91" t="s">
        <v>2506</v>
      </c>
      <c r="D115" s="91" t="s">
        <v>3251</v>
      </c>
      <c r="E115" s="91" t="s">
        <v>3252</v>
      </c>
      <c r="F115" s="91" t="s">
        <v>3288</v>
      </c>
      <c r="G115" s="91" t="s">
        <v>3500</v>
      </c>
      <c r="H115" s="91" t="s">
        <v>1779</v>
      </c>
      <c r="I115" s="91" t="s">
        <v>296</v>
      </c>
      <c r="J115" s="91" t="s">
        <v>930</v>
      </c>
      <c r="K115" s="91" t="s">
        <v>3501</v>
      </c>
      <c r="L115" s="91" t="s">
        <v>3255</v>
      </c>
      <c r="M115" s="92">
        <v>90000</v>
      </c>
      <c r="N115" s="92">
        <v>9753.1200000000008</v>
      </c>
      <c r="O115" s="92">
        <v>2736</v>
      </c>
      <c r="P115" s="92">
        <v>2583</v>
      </c>
      <c r="Q115" s="92">
        <v>15397.12</v>
      </c>
      <c r="R115" s="92">
        <v>74602.880000000005</v>
      </c>
      <c r="S115" s="91" t="s">
        <v>3256</v>
      </c>
      <c r="T115" s="91" t="s">
        <v>3502</v>
      </c>
      <c r="U115" s="93"/>
      <c r="V115" s="92">
        <v>300</v>
      </c>
      <c r="W115" s="93"/>
      <c r="X115" s="93"/>
      <c r="Y115" s="92">
        <v>25</v>
      </c>
      <c r="Z115" s="93"/>
      <c r="AB115" s="93"/>
    </row>
    <row r="116" spans="1:28">
      <c r="A116" s="91" t="s">
        <v>2476</v>
      </c>
      <c r="B116" s="91" t="s">
        <v>11</v>
      </c>
      <c r="C116" s="91" t="s">
        <v>2506</v>
      </c>
      <c r="D116" s="91" t="s">
        <v>3251</v>
      </c>
      <c r="E116" s="91" t="s">
        <v>3252</v>
      </c>
      <c r="F116" s="91" t="s">
        <v>3258</v>
      </c>
      <c r="G116" s="91" t="s">
        <v>934</v>
      </c>
      <c r="H116" s="91" t="s">
        <v>1780</v>
      </c>
      <c r="I116" s="91" t="s">
        <v>132</v>
      </c>
      <c r="J116" s="91" t="s">
        <v>846</v>
      </c>
      <c r="K116" s="91" t="s">
        <v>3503</v>
      </c>
      <c r="L116" s="91" t="s">
        <v>3255</v>
      </c>
      <c r="M116" s="92">
        <v>30000</v>
      </c>
      <c r="N116" s="93">
        <v>0</v>
      </c>
      <c r="O116" s="92">
        <v>912</v>
      </c>
      <c r="P116" s="92">
        <v>861</v>
      </c>
      <c r="Q116" s="92">
        <v>1798</v>
      </c>
      <c r="R116" s="92">
        <v>28202</v>
      </c>
      <c r="S116" s="91" t="s">
        <v>3256</v>
      </c>
      <c r="T116" s="91" t="s">
        <v>3504</v>
      </c>
      <c r="U116" s="93"/>
      <c r="V116" s="93"/>
      <c r="W116" s="93"/>
      <c r="X116" s="93"/>
      <c r="Y116" s="92">
        <v>25</v>
      </c>
      <c r="Z116" s="93"/>
      <c r="AB116" s="93"/>
    </row>
    <row r="117" spans="1:28">
      <c r="A117" s="91" t="s">
        <v>2476</v>
      </c>
      <c r="B117" s="91" t="s">
        <v>11</v>
      </c>
      <c r="C117" s="91" t="s">
        <v>2506</v>
      </c>
      <c r="D117" s="91" t="s">
        <v>3251</v>
      </c>
      <c r="E117" s="91" t="s">
        <v>3252</v>
      </c>
      <c r="F117" s="91" t="s">
        <v>3273</v>
      </c>
      <c r="G117" s="91" t="s">
        <v>1571</v>
      </c>
      <c r="H117" s="91" t="s">
        <v>1781</v>
      </c>
      <c r="I117" s="91" t="s">
        <v>1400</v>
      </c>
      <c r="J117" s="91" t="s">
        <v>250</v>
      </c>
      <c r="K117" s="91" t="s">
        <v>3505</v>
      </c>
      <c r="L117" s="91" t="s">
        <v>3255</v>
      </c>
      <c r="M117" s="92">
        <v>145000</v>
      </c>
      <c r="N117" s="92">
        <v>22690.49</v>
      </c>
      <c r="O117" s="92">
        <v>4408</v>
      </c>
      <c r="P117" s="92">
        <v>4161.5</v>
      </c>
      <c r="Q117" s="92">
        <v>31284.99</v>
      </c>
      <c r="R117" s="92">
        <v>113715.01</v>
      </c>
      <c r="S117" s="91" t="s">
        <v>3256</v>
      </c>
      <c r="T117" s="91" t="s">
        <v>3506</v>
      </c>
      <c r="U117" s="93"/>
      <c r="V117" s="93"/>
      <c r="W117" s="93"/>
      <c r="X117" s="93"/>
      <c r="Y117" s="92">
        <v>25</v>
      </c>
      <c r="Z117" s="93"/>
      <c r="AB117" s="93"/>
    </row>
    <row r="118" spans="1:28">
      <c r="A118" s="91" t="s">
        <v>2476</v>
      </c>
      <c r="B118" s="91" t="s">
        <v>11</v>
      </c>
      <c r="C118" s="91" t="s">
        <v>2506</v>
      </c>
      <c r="D118" s="91" t="s">
        <v>3251</v>
      </c>
      <c r="E118" s="91" t="s">
        <v>3252</v>
      </c>
      <c r="F118" s="91" t="s">
        <v>3261</v>
      </c>
      <c r="G118" s="91" t="s">
        <v>816</v>
      </c>
      <c r="H118" s="91" t="s">
        <v>1100</v>
      </c>
      <c r="I118" s="91" t="s">
        <v>3507</v>
      </c>
      <c r="J118" s="91" t="s">
        <v>809</v>
      </c>
      <c r="K118" s="91" t="s">
        <v>3508</v>
      </c>
      <c r="L118" s="91" t="s">
        <v>3255</v>
      </c>
      <c r="M118" s="92">
        <v>45000</v>
      </c>
      <c r="N118" s="92">
        <v>1148.33</v>
      </c>
      <c r="O118" s="92">
        <v>1368</v>
      </c>
      <c r="P118" s="92">
        <v>1291.5</v>
      </c>
      <c r="Q118" s="92">
        <v>18936.240000000002</v>
      </c>
      <c r="R118" s="92">
        <v>26063.759999999998</v>
      </c>
      <c r="S118" s="91" t="s">
        <v>3256</v>
      </c>
      <c r="T118" s="91" t="s">
        <v>3509</v>
      </c>
      <c r="U118" s="93"/>
      <c r="V118" s="93"/>
      <c r="W118" s="92">
        <v>15003.41</v>
      </c>
      <c r="X118" s="92">
        <v>100</v>
      </c>
      <c r="Y118" s="92">
        <v>25</v>
      </c>
      <c r="Z118" s="93"/>
      <c r="AB118" s="93"/>
    </row>
    <row r="119" spans="1:28">
      <c r="A119" s="91" t="s">
        <v>2476</v>
      </c>
      <c r="B119" s="91" t="s">
        <v>11</v>
      </c>
      <c r="C119" s="91" t="s">
        <v>2506</v>
      </c>
      <c r="D119" s="91" t="s">
        <v>3251</v>
      </c>
      <c r="E119" s="91" t="s">
        <v>3252</v>
      </c>
      <c r="F119" s="91" t="s">
        <v>3315</v>
      </c>
      <c r="G119" s="91" t="s">
        <v>817</v>
      </c>
      <c r="H119" s="91" t="s">
        <v>1101</v>
      </c>
      <c r="I119" s="91" t="s">
        <v>296</v>
      </c>
      <c r="J119" s="91" t="s">
        <v>930</v>
      </c>
      <c r="K119" s="91" t="s">
        <v>3510</v>
      </c>
      <c r="L119" s="91" t="s">
        <v>3255</v>
      </c>
      <c r="M119" s="92">
        <v>55000</v>
      </c>
      <c r="N119" s="92">
        <v>2559.6799999999998</v>
      </c>
      <c r="O119" s="92">
        <v>1672</v>
      </c>
      <c r="P119" s="92">
        <v>1578.5</v>
      </c>
      <c r="Q119" s="92">
        <v>41308.15</v>
      </c>
      <c r="R119" s="92">
        <v>13691.85</v>
      </c>
      <c r="S119" s="91" t="s">
        <v>3256</v>
      </c>
      <c r="T119" s="91" t="s">
        <v>3511</v>
      </c>
      <c r="U119" s="93"/>
      <c r="V119" s="92">
        <v>300</v>
      </c>
      <c r="W119" s="92">
        <v>35122.97</v>
      </c>
      <c r="X119" s="92">
        <v>50</v>
      </c>
      <c r="Y119" s="92">
        <v>25</v>
      </c>
      <c r="Z119" s="93"/>
      <c r="AB119" s="93"/>
    </row>
    <row r="120" spans="1:28">
      <c r="A120" s="91" t="s">
        <v>2476</v>
      </c>
      <c r="B120" s="91" t="s">
        <v>11</v>
      </c>
      <c r="C120" s="91" t="s">
        <v>2506</v>
      </c>
      <c r="D120" s="91" t="s">
        <v>3251</v>
      </c>
      <c r="E120" s="91" t="s">
        <v>3252</v>
      </c>
      <c r="F120" s="91" t="s">
        <v>3266</v>
      </c>
      <c r="G120" s="91" t="s">
        <v>1482</v>
      </c>
      <c r="H120" s="91" t="s">
        <v>1782</v>
      </c>
      <c r="I120" s="91" t="s">
        <v>100</v>
      </c>
      <c r="J120" s="91" t="s">
        <v>282</v>
      </c>
      <c r="K120" s="91" t="s">
        <v>3512</v>
      </c>
      <c r="L120" s="91" t="s">
        <v>3255</v>
      </c>
      <c r="M120" s="92">
        <v>50000</v>
      </c>
      <c r="N120" s="92">
        <v>1854</v>
      </c>
      <c r="O120" s="92">
        <v>1520</v>
      </c>
      <c r="P120" s="92">
        <v>1435</v>
      </c>
      <c r="Q120" s="92">
        <v>4834</v>
      </c>
      <c r="R120" s="92">
        <v>45166</v>
      </c>
      <c r="S120" s="91" t="s">
        <v>3256</v>
      </c>
      <c r="T120" s="91" t="s">
        <v>3513</v>
      </c>
      <c r="U120" s="93"/>
      <c r="V120" s="93"/>
      <c r="W120" s="93"/>
      <c r="X120" s="93"/>
      <c r="Y120" s="92">
        <v>25</v>
      </c>
      <c r="Z120" s="93"/>
      <c r="AB120" s="93"/>
    </row>
    <row r="121" spans="1:28">
      <c r="A121" s="91" t="s">
        <v>2476</v>
      </c>
      <c r="B121" s="91" t="s">
        <v>11</v>
      </c>
      <c r="C121" s="91" t="s">
        <v>2506</v>
      </c>
      <c r="D121" s="91" t="s">
        <v>3251</v>
      </c>
      <c r="E121" s="91" t="s">
        <v>3252</v>
      </c>
      <c r="F121" s="91" t="s">
        <v>3301</v>
      </c>
      <c r="G121" s="91" t="s">
        <v>196</v>
      </c>
      <c r="H121" s="91" t="s">
        <v>1783</v>
      </c>
      <c r="I121" s="91" t="s">
        <v>90</v>
      </c>
      <c r="J121" s="91" t="s">
        <v>846</v>
      </c>
      <c r="K121" s="91" t="s">
        <v>3514</v>
      </c>
      <c r="L121" s="91" t="s">
        <v>3255</v>
      </c>
      <c r="M121" s="92">
        <v>16500</v>
      </c>
      <c r="N121" s="93">
        <v>0</v>
      </c>
      <c r="O121" s="92">
        <v>501.6</v>
      </c>
      <c r="P121" s="92">
        <v>473.55</v>
      </c>
      <c r="Q121" s="92">
        <v>3082.4</v>
      </c>
      <c r="R121" s="92">
        <v>13417.6</v>
      </c>
      <c r="S121" s="91" t="s">
        <v>3256</v>
      </c>
      <c r="T121" s="91" t="s">
        <v>3515</v>
      </c>
      <c r="U121" s="93"/>
      <c r="V121" s="93"/>
      <c r="W121" s="92">
        <v>2082.25</v>
      </c>
      <c r="X121" s="93"/>
      <c r="Y121" s="92">
        <v>25</v>
      </c>
      <c r="Z121" s="93"/>
      <c r="AB121" s="93"/>
    </row>
    <row r="122" spans="1:28">
      <c r="A122" s="91" t="s">
        <v>2476</v>
      </c>
      <c r="B122" s="91" t="s">
        <v>11</v>
      </c>
      <c r="C122" s="91" t="s">
        <v>2506</v>
      </c>
      <c r="D122" s="91" t="s">
        <v>3251</v>
      </c>
      <c r="E122" s="91" t="s">
        <v>3252</v>
      </c>
      <c r="F122" s="91" t="s">
        <v>3266</v>
      </c>
      <c r="G122" s="91" t="s">
        <v>3086</v>
      </c>
      <c r="H122" s="91" t="s">
        <v>3066</v>
      </c>
      <c r="I122" s="91" t="s">
        <v>127</v>
      </c>
      <c r="J122" s="91" t="s">
        <v>930</v>
      </c>
      <c r="K122" s="91" t="s">
        <v>3516</v>
      </c>
      <c r="L122" s="91" t="s">
        <v>3255</v>
      </c>
      <c r="M122" s="92">
        <v>18000</v>
      </c>
      <c r="N122" s="93">
        <v>0</v>
      </c>
      <c r="O122" s="92">
        <v>547.20000000000005</v>
      </c>
      <c r="P122" s="92">
        <v>516.6</v>
      </c>
      <c r="Q122" s="92">
        <v>2134.8000000000002</v>
      </c>
      <c r="R122" s="92">
        <v>15865.2</v>
      </c>
      <c r="S122" s="91" t="s">
        <v>3256</v>
      </c>
      <c r="T122" s="91" t="s">
        <v>3517</v>
      </c>
      <c r="U122" s="93"/>
      <c r="V122" s="93"/>
      <c r="W122" s="92">
        <v>1046</v>
      </c>
      <c r="X122" s="93"/>
      <c r="Y122" s="92">
        <v>25</v>
      </c>
      <c r="Z122" s="93"/>
      <c r="AB122" s="93"/>
    </row>
    <row r="123" spans="1:28">
      <c r="A123" s="91" t="s">
        <v>2476</v>
      </c>
      <c r="B123" s="91" t="s">
        <v>11</v>
      </c>
      <c r="C123" s="91" t="s">
        <v>2506</v>
      </c>
      <c r="D123" s="91" t="s">
        <v>3251</v>
      </c>
      <c r="E123" s="91" t="s">
        <v>3252</v>
      </c>
      <c r="F123" s="91" t="s">
        <v>3258</v>
      </c>
      <c r="G123" s="91" t="s">
        <v>1489</v>
      </c>
      <c r="H123" s="91" t="s">
        <v>1784</v>
      </c>
      <c r="I123" s="91" t="s">
        <v>588</v>
      </c>
      <c r="J123" s="91" t="s">
        <v>930</v>
      </c>
      <c r="K123" s="91" t="s">
        <v>3518</v>
      </c>
      <c r="L123" s="91" t="s">
        <v>3255</v>
      </c>
      <c r="M123" s="92">
        <v>45000</v>
      </c>
      <c r="N123" s="92">
        <v>1148.33</v>
      </c>
      <c r="O123" s="92">
        <v>1368</v>
      </c>
      <c r="P123" s="92">
        <v>1291.5</v>
      </c>
      <c r="Q123" s="92">
        <v>3832.83</v>
      </c>
      <c r="R123" s="92">
        <v>41167.17</v>
      </c>
      <c r="S123" s="91" t="s">
        <v>3256</v>
      </c>
      <c r="T123" s="91" t="s">
        <v>3519</v>
      </c>
      <c r="U123" s="93"/>
      <c r="V123" s="93"/>
      <c r="W123" s="93"/>
      <c r="X123" s="93"/>
      <c r="Y123" s="92">
        <v>25</v>
      </c>
      <c r="Z123" s="93"/>
      <c r="AB123" s="93"/>
    </row>
    <row r="124" spans="1:28">
      <c r="A124" s="91" t="s">
        <v>2476</v>
      </c>
      <c r="B124" s="91" t="s">
        <v>11</v>
      </c>
      <c r="C124" s="91" t="s">
        <v>2506</v>
      </c>
      <c r="D124" s="91" t="s">
        <v>3251</v>
      </c>
      <c r="E124" s="91" t="s">
        <v>3252</v>
      </c>
      <c r="F124" s="91" t="s">
        <v>3288</v>
      </c>
      <c r="G124" s="91" t="s">
        <v>546</v>
      </c>
      <c r="H124" s="91" t="s">
        <v>1785</v>
      </c>
      <c r="I124" s="91" t="s">
        <v>3520</v>
      </c>
      <c r="J124" s="91" t="s">
        <v>542</v>
      </c>
      <c r="K124" s="91" t="s">
        <v>3521</v>
      </c>
      <c r="L124" s="91" t="s">
        <v>3255</v>
      </c>
      <c r="M124" s="92">
        <v>19000.55</v>
      </c>
      <c r="N124" s="93">
        <v>0</v>
      </c>
      <c r="O124" s="92">
        <v>577.62</v>
      </c>
      <c r="P124" s="92">
        <v>545.32000000000005</v>
      </c>
      <c r="Q124" s="92">
        <v>1147.94</v>
      </c>
      <c r="R124" s="92">
        <v>17852.61</v>
      </c>
      <c r="S124" s="91" t="s">
        <v>3256</v>
      </c>
      <c r="T124" s="91" t="s">
        <v>3522</v>
      </c>
      <c r="U124" s="93"/>
      <c r="V124" s="93"/>
      <c r="W124" s="93"/>
      <c r="X124" s="93"/>
      <c r="Y124" s="92">
        <v>25</v>
      </c>
      <c r="Z124" s="93"/>
      <c r="AB124" s="93"/>
    </row>
    <row r="125" spans="1:28">
      <c r="A125" s="91" t="s">
        <v>2476</v>
      </c>
      <c r="B125" s="91" t="s">
        <v>11</v>
      </c>
      <c r="C125" s="91" t="s">
        <v>2506</v>
      </c>
      <c r="D125" s="91" t="s">
        <v>3251</v>
      </c>
      <c r="E125" s="91" t="s">
        <v>3252</v>
      </c>
      <c r="F125" s="91" t="s">
        <v>3288</v>
      </c>
      <c r="G125" s="91" t="s">
        <v>876</v>
      </c>
      <c r="H125" s="91" t="s">
        <v>1786</v>
      </c>
      <c r="I125" s="91" t="s">
        <v>588</v>
      </c>
      <c r="J125" s="91" t="s">
        <v>581</v>
      </c>
      <c r="K125" s="91" t="s">
        <v>3523</v>
      </c>
      <c r="L125" s="91" t="s">
        <v>3255</v>
      </c>
      <c r="M125" s="92">
        <v>30000</v>
      </c>
      <c r="N125" s="93">
        <v>0</v>
      </c>
      <c r="O125" s="92">
        <v>912</v>
      </c>
      <c r="P125" s="92">
        <v>861</v>
      </c>
      <c r="Q125" s="92">
        <v>1798</v>
      </c>
      <c r="R125" s="92">
        <v>28202</v>
      </c>
      <c r="S125" s="91" t="s">
        <v>3256</v>
      </c>
      <c r="T125" s="91" t="s">
        <v>3524</v>
      </c>
      <c r="U125" s="93"/>
      <c r="V125" s="93"/>
      <c r="W125" s="93"/>
      <c r="X125" s="93"/>
      <c r="Y125" s="92">
        <v>25</v>
      </c>
      <c r="Z125" s="93"/>
      <c r="AB125" s="93"/>
    </row>
    <row r="126" spans="1:28">
      <c r="A126" s="91" t="s">
        <v>2476</v>
      </c>
      <c r="B126" s="91" t="s">
        <v>11</v>
      </c>
      <c r="C126" s="91" t="s">
        <v>2506</v>
      </c>
      <c r="D126" s="91" t="s">
        <v>3251</v>
      </c>
      <c r="E126" s="91" t="s">
        <v>3252</v>
      </c>
      <c r="F126" s="91" t="s">
        <v>3258</v>
      </c>
      <c r="G126" s="91" t="s">
        <v>643</v>
      </c>
      <c r="H126" s="91" t="s">
        <v>1787</v>
      </c>
      <c r="I126" s="91" t="s">
        <v>42</v>
      </c>
      <c r="J126" s="91" t="s">
        <v>930</v>
      </c>
      <c r="K126" s="91" t="s">
        <v>3525</v>
      </c>
      <c r="L126" s="91" t="s">
        <v>3255</v>
      </c>
      <c r="M126" s="92">
        <v>13200</v>
      </c>
      <c r="N126" s="93">
        <v>0</v>
      </c>
      <c r="O126" s="92">
        <v>401.28</v>
      </c>
      <c r="P126" s="92">
        <v>378.84</v>
      </c>
      <c r="Q126" s="92">
        <v>1155.1199999999999</v>
      </c>
      <c r="R126" s="92">
        <v>12044.88</v>
      </c>
      <c r="S126" s="91" t="s">
        <v>3256</v>
      </c>
      <c r="T126" s="91" t="s">
        <v>3526</v>
      </c>
      <c r="U126" s="93"/>
      <c r="V126" s="92">
        <v>300</v>
      </c>
      <c r="W126" s="93"/>
      <c r="X126" s="92">
        <v>50</v>
      </c>
      <c r="Y126" s="92">
        <v>25</v>
      </c>
      <c r="Z126" s="93"/>
      <c r="AB126" s="93"/>
    </row>
    <row r="127" spans="1:28">
      <c r="A127" s="91" t="s">
        <v>2476</v>
      </c>
      <c r="B127" s="91" t="s">
        <v>11</v>
      </c>
      <c r="C127" s="91" t="s">
        <v>2506</v>
      </c>
      <c r="D127" s="91" t="s">
        <v>3251</v>
      </c>
      <c r="E127" s="91" t="s">
        <v>3252</v>
      </c>
      <c r="F127" s="91" t="s">
        <v>3261</v>
      </c>
      <c r="G127" s="91" t="s">
        <v>818</v>
      </c>
      <c r="H127" s="91" t="s">
        <v>1788</v>
      </c>
      <c r="I127" s="91" t="s">
        <v>389</v>
      </c>
      <c r="J127" s="91" t="s">
        <v>809</v>
      </c>
      <c r="K127" s="91" t="s">
        <v>3527</v>
      </c>
      <c r="L127" s="91" t="s">
        <v>3255</v>
      </c>
      <c r="M127" s="92">
        <v>45000</v>
      </c>
      <c r="N127" s="92">
        <v>1148.33</v>
      </c>
      <c r="O127" s="92">
        <v>1368</v>
      </c>
      <c r="P127" s="92">
        <v>1291.5</v>
      </c>
      <c r="Q127" s="92">
        <v>18096.84</v>
      </c>
      <c r="R127" s="92">
        <v>26903.16</v>
      </c>
      <c r="S127" s="91" t="s">
        <v>3256</v>
      </c>
      <c r="T127" s="91" t="s">
        <v>3528</v>
      </c>
      <c r="U127" s="93"/>
      <c r="V127" s="93"/>
      <c r="W127" s="92">
        <v>14164.01</v>
      </c>
      <c r="X127" s="92">
        <v>100</v>
      </c>
      <c r="Y127" s="92">
        <v>25</v>
      </c>
      <c r="Z127" s="93"/>
      <c r="AB127" s="93"/>
    </row>
    <row r="128" spans="1:28">
      <c r="A128" s="91" t="s">
        <v>2476</v>
      </c>
      <c r="B128" s="91" t="s">
        <v>11</v>
      </c>
      <c r="C128" s="91" t="s">
        <v>2506</v>
      </c>
      <c r="D128" s="91" t="s">
        <v>3251</v>
      </c>
      <c r="E128" s="91" t="s">
        <v>3252</v>
      </c>
      <c r="F128" s="91" t="s">
        <v>3266</v>
      </c>
      <c r="G128" s="91" t="s">
        <v>1040</v>
      </c>
      <c r="H128" s="91" t="s">
        <v>1789</v>
      </c>
      <c r="I128" s="91" t="s">
        <v>127</v>
      </c>
      <c r="J128" s="91" t="s">
        <v>930</v>
      </c>
      <c r="K128" s="91" t="s">
        <v>3529</v>
      </c>
      <c r="L128" s="91" t="s">
        <v>3255</v>
      </c>
      <c r="M128" s="92">
        <v>15000</v>
      </c>
      <c r="N128" s="93">
        <v>0</v>
      </c>
      <c r="O128" s="92">
        <v>456</v>
      </c>
      <c r="P128" s="92">
        <v>430.5</v>
      </c>
      <c r="Q128" s="92">
        <v>911.5</v>
      </c>
      <c r="R128" s="92">
        <v>14088.5</v>
      </c>
      <c r="S128" s="91" t="s">
        <v>3256</v>
      </c>
      <c r="T128" s="91" t="s">
        <v>3530</v>
      </c>
      <c r="U128" s="93"/>
      <c r="V128" s="93"/>
      <c r="W128" s="93"/>
      <c r="X128" s="93"/>
      <c r="Y128" s="92">
        <v>25</v>
      </c>
      <c r="Z128" s="93"/>
      <c r="AB128" s="93"/>
    </row>
    <row r="129" spans="1:28">
      <c r="A129" s="91" t="s">
        <v>2476</v>
      </c>
      <c r="B129" s="91" t="s">
        <v>11</v>
      </c>
      <c r="C129" s="91" t="s">
        <v>2506</v>
      </c>
      <c r="D129" s="91" t="s">
        <v>3251</v>
      </c>
      <c r="E129" s="91" t="s">
        <v>3252</v>
      </c>
      <c r="F129" s="91" t="s">
        <v>3279</v>
      </c>
      <c r="G129" s="91" t="s">
        <v>563</v>
      </c>
      <c r="H129" s="91" t="s">
        <v>1790</v>
      </c>
      <c r="I129" s="91" t="s">
        <v>564</v>
      </c>
      <c r="J129" s="91" t="s">
        <v>562</v>
      </c>
      <c r="K129" s="91" t="s">
        <v>3531</v>
      </c>
      <c r="L129" s="91" t="s">
        <v>3255</v>
      </c>
      <c r="M129" s="92">
        <v>35000</v>
      </c>
      <c r="N129" s="93">
        <v>0</v>
      </c>
      <c r="O129" s="92">
        <v>1064</v>
      </c>
      <c r="P129" s="92">
        <v>1004.5</v>
      </c>
      <c r="Q129" s="92">
        <v>7539.5</v>
      </c>
      <c r="R129" s="92">
        <v>27460.5</v>
      </c>
      <c r="S129" s="91" t="s">
        <v>3256</v>
      </c>
      <c r="T129" s="91" t="s">
        <v>3532</v>
      </c>
      <c r="U129" s="93"/>
      <c r="V129" s="93"/>
      <c r="W129" s="92">
        <v>5396</v>
      </c>
      <c r="X129" s="92">
        <v>50</v>
      </c>
      <c r="Y129" s="92">
        <v>25</v>
      </c>
      <c r="Z129" s="93"/>
      <c r="AB129" s="93"/>
    </row>
    <row r="130" spans="1:28">
      <c r="A130" s="91" t="s">
        <v>2476</v>
      </c>
      <c r="B130" s="91" t="s">
        <v>11</v>
      </c>
      <c r="C130" s="91" t="s">
        <v>2506</v>
      </c>
      <c r="D130" s="91" t="s">
        <v>3251</v>
      </c>
      <c r="E130" s="91" t="s">
        <v>3252</v>
      </c>
      <c r="F130" s="91" t="s">
        <v>3258</v>
      </c>
      <c r="G130" s="91" t="s">
        <v>1003</v>
      </c>
      <c r="H130" s="91" t="s">
        <v>1791</v>
      </c>
      <c r="I130" s="91" t="s">
        <v>1002</v>
      </c>
      <c r="J130" s="91" t="s">
        <v>282</v>
      </c>
      <c r="K130" s="91" t="s">
        <v>3533</v>
      </c>
      <c r="L130" s="91" t="s">
        <v>3255</v>
      </c>
      <c r="M130" s="92">
        <v>45000</v>
      </c>
      <c r="N130" s="92">
        <v>1148.33</v>
      </c>
      <c r="O130" s="92">
        <v>1368</v>
      </c>
      <c r="P130" s="92">
        <v>1291.5</v>
      </c>
      <c r="Q130" s="92">
        <v>3832.83</v>
      </c>
      <c r="R130" s="92">
        <v>41167.17</v>
      </c>
      <c r="S130" s="91" t="s">
        <v>3256</v>
      </c>
      <c r="T130" s="91" t="s">
        <v>3534</v>
      </c>
      <c r="U130" s="93"/>
      <c r="V130" s="93"/>
      <c r="W130" s="93"/>
      <c r="X130" s="93"/>
      <c r="Y130" s="92">
        <v>25</v>
      </c>
      <c r="Z130" s="93"/>
      <c r="AB130" s="93"/>
    </row>
    <row r="131" spans="1:28">
      <c r="A131" s="91" t="s">
        <v>2476</v>
      </c>
      <c r="B131" s="91" t="s">
        <v>11</v>
      </c>
      <c r="C131" s="91" t="s">
        <v>2506</v>
      </c>
      <c r="D131" s="91" t="s">
        <v>3251</v>
      </c>
      <c r="E131" s="91" t="s">
        <v>3252</v>
      </c>
      <c r="F131" s="91" t="s">
        <v>3288</v>
      </c>
      <c r="G131" s="91" t="s">
        <v>644</v>
      </c>
      <c r="H131" s="91" t="s">
        <v>1792</v>
      </c>
      <c r="I131" s="91" t="s">
        <v>8</v>
      </c>
      <c r="J131" s="91" t="s">
        <v>930</v>
      </c>
      <c r="K131" s="91" t="s">
        <v>3535</v>
      </c>
      <c r="L131" s="91" t="s">
        <v>3255</v>
      </c>
      <c r="M131" s="92">
        <v>11000</v>
      </c>
      <c r="N131" s="93">
        <v>0</v>
      </c>
      <c r="O131" s="92">
        <v>334.4</v>
      </c>
      <c r="P131" s="92">
        <v>315.7</v>
      </c>
      <c r="Q131" s="92">
        <v>1571.1</v>
      </c>
      <c r="R131" s="92">
        <v>9428.9</v>
      </c>
      <c r="S131" s="91" t="s">
        <v>3256</v>
      </c>
      <c r="T131" s="91" t="s">
        <v>3536</v>
      </c>
      <c r="U131" s="93"/>
      <c r="V131" s="92">
        <v>300</v>
      </c>
      <c r="W131" s="92">
        <v>546</v>
      </c>
      <c r="X131" s="92">
        <v>50</v>
      </c>
      <c r="Y131" s="92">
        <v>25</v>
      </c>
      <c r="Z131" s="93"/>
      <c r="AB131" s="93"/>
    </row>
    <row r="132" spans="1:28">
      <c r="A132" s="91" t="s">
        <v>2476</v>
      </c>
      <c r="B132" s="91" t="s">
        <v>11</v>
      </c>
      <c r="C132" s="91" t="s">
        <v>2506</v>
      </c>
      <c r="D132" s="91" t="s">
        <v>3251</v>
      </c>
      <c r="E132" s="91" t="s">
        <v>3252</v>
      </c>
      <c r="F132" s="91" t="s">
        <v>3276</v>
      </c>
      <c r="G132" s="91" t="s">
        <v>257</v>
      </c>
      <c r="H132" s="91" t="s">
        <v>1793</v>
      </c>
      <c r="I132" s="91" t="s">
        <v>254</v>
      </c>
      <c r="J132" s="91" t="s">
        <v>1683</v>
      </c>
      <c r="K132" s="91" t="s">
        <v>3537</v>
      </c>
      <c r="L132" s="91" t="s">
        <v>3255</v>
      </c>
      <c r="M132" s="92">
        <v>70000</v>
      </c>
      <c r="N132" s="92">
        <v>5368.48</v>
      </c>
      <c r="O132" s="92">
        <v>2128</v>
      </c>
      <c r="P132" s="92">
        <v>2009</v>
      </c>
      <c r="Q132" s="92">
        <v>9530.48</v>
      </c>
      <c r="R132" s="92">
        <v>60469.52</v>
      </c>
      <c r="S132" s="91" t="s">
        <v>3256</v>
      </c>
      <c r="T132" s="91" t="s">
        <v>3538</v>
      </c>
      <c r="U132" s="93"/>
      <c r="V132" s="93"/>
      <c r="W132" s="93"/>
      <c r="X132" s="93"/>
      <c r="Y132" s="92">
        <v>25</v>
      </c>
      <c r="Z132" s="93"/>
      <c r="AB132" s="93"/>
    </row>
    <row r="133" spans="1:28">
      <c r="A133" s="91" t="s">
        <v>2476</v>
      </c>
      <c r="B133" s="91" t="s">
        <v>11</v>
      </c>
      <c r="C133" s="91" t="s">
        <v>2506</v>
      </c>
      <c r="D133" s="91" t="s">
        <v>3251</v>
      </c>
      <c r="E133" s="91" t="s">
        <v>3252</v>
      </c>
      <c r="F133" s="91" t="s">
        <v>3273</v>
      </c>
      <c r="G133" s="91" t="s">
        <v>216</v>
      </c>
      <c r="H133" s="91" t="s">
        <v>1103</v>
      </c>
      <c r="I133" s="91" t="s">
        <v>15</v>
      </c>
      <c r="J133" s="91" t="s">
        <v>204</v>
      </c>
      <c r="K133" s="91" t="s">
        <v>3539</v>
      </c>
      <c r="L133" s="91" t="s">
        <v>3255</v>
      </c>
      <c r="M133" s="92">
        <v>24000</v>
      </c>
      <c r="N133" s="93">
        <v>0</v>
      </c>
      <c r="O133" s="92">
        <v>729.6</v>
      </c>
      <c r="P133" s="92">
        <v>688.8</v>
      </c>
      <c r="Q133" s="92">
        <v>18171.599999999999</v>
      </c>
      <c r="R133" s="92">
        <v>5828.4</v>
      </c>
      <c r="S133" s="91" t="s">
        <v>3256</v>
      </c>
      <c r="T133" s="91" t="s">
        <v>3540</v>
      </c>
      <c r="U133" s="93"/>
      <c r="V133" s="93"/>
      <c r="W133" s="92">
        <v>15100.75</v>
      </c>
      <c r="X133" s="92">
        <v>50</v>
      </c>
      <c r="Y133" s="92">
        <v>25</v>
      </c>
      <c r="Z133" s="93"/>
      <c r="AB133" s="92">
        <v>1577.45</v>
      </c>
    </row>
    <row r="134" spans="1:28">
      <c r="A134" s="91" t="s">
        <v>2476</v>
      </c>
      <c r="B134" s="91" t="s">
        <v>11</v>
      </c>
      <c r="C134" s="91" t="s">
        <v>2506</v>
      </c>
      <c r="D134" s="91" t="s">
        <v>3251</v>
      </c>
      <c r="E134" s="91" t="s">
        <v>3252</v>
      </c>
      <c r="F134" s="91" t="s">
        <v>3258</v>
      </c>
      <c r="G134" s="91" t="s">
        <v>891</v>
      </c>
      <c r="H134" s="91" t="s">
        <v>1794</v>
      </c>
      <c r="I134" s="91" t="s">
        <v>132</v>
      </c>
      <c r="J134" s="91" t="s">
        <v>581</v>
      </c>
      <c r="K134" s="91" t="s">
        <v>3541</v>
      </c>
      <c r="L134" s="91" t="s">
        <v>3255</v>
      </c>
      <c r="M134" s="92">
        <v>30000</v>
      </c>
      <c r="N134" s="93">
        <v>0</v>
      </c>
      <c r="O134" s="92">
        <v>912</v>
      </c>
      <c r="P134" s="92">
        <v>861</v>
      </c>
      <c r="Q134" s="92">
        <v>5344</v>
      </c>
      <c r="R134" s="92">
        <v>24656</v>
      </c>
      <c r="S134" s="91" t="s">
        <v>3256</v>
      </c>
      <c r="T134" s="91" t="s">
        <v>3542</v>
      </c>
      <c r="U134" s="93"/>
      <c r="V134" s="93"/>
      <c r="W134" s="92">
        <v>3546</v>
      </c>
      <c r="X134" s="93"/>
      <c r="Y134" s="92">
        <v>25</v>
      </c>
      <c r="Z134" s="93"/>
      <c r="AB134" s="93"/>
    </row>
    <row r="135" spans="1:28">
      <c r="A135" s="91" t="s">
        <v>2476</v>
      </c>
      <c r="B135" s="91" t="s">
        <v>11</v>
      </c>
      <c r="C135" s="91" t="s">
        <v>2506</v>
      </c>
      <c r="D135" s="91" t="s">
        <v>3251</v>
      </c>
      <c r="E135" s="91" t="s">
        <v>3252</v>
      </c>
      <c r="F135" s="91" t="s">
        <v>3456</v>
      </c>
      <c r="G135" s="91" t="s">
        <v>773</v>
      </c>
      <c r="H135" s="91" t="s">
        <v>1795</v>
      </c>
      <c r="I135" s="91" t="s">
        <v>75</v>
      </c>
      <c r="J135" s="91" t="s">
        <v>765</v>
      </c>
      <c r="K135" s="91" t="s">
        <v>3543</v>
      </c>
      <c r="L135" s="91" t="s">
        <v>3255</v>
      </c>
      <c r="M135" s="92">
        <v>10000</v>
      </c>
      <c r="N135" s="93">
        <v>0</v>
      </c>
      <c r="O135" s="92">
        <v>304</v>
      </c>
      <c r="P135" s="92">
        <v>287</v>
      </c>
      <c r="Q135" s="92">
        <v>616</v>
      </c>
      <c r="R135" s="92">
        <v>9384</v>
      </c>
      <c r="S135" s="91" t="s">
        <v>3256</v>
      </c>
      <c r="T135" s="91" t="s">
        <v>3544</v>
      </c>
      <c r="U135" s="93"/>
      <c r="V135" s="93"/>
      <c r="W135" s="93"/>
      <c r="X135" s="93"/>
      <c r="Y135" s="92">
        <v>25</v>
      </c>
      <c r="Z135" s="93"/>
      <c r="AB135" s="93"/>
    </row>
    <row r="136" spans="1:28">
      <c r="A136" s="91" t="s">
        <v>2476</v>
      </c>
      <c r="B136" s="91" t="s">
        <v>11</v>
      </c>
      <c r="C136" s="91" t="s">
        <v>2506</v>
      </c>
      <c r="D136" s="91" t="s">
        <v>3251</v>
      </c>
      <c r="E136" s="91" t="s">
        <v>3252</v>
      </c>
      <c r="F136" s="91" t="s">
        <v>3315</v>
      </c>
      <c r="G136" s="91" t="s">
        <v>774</v>
      </c>
      <c r="H136" s="91" t="s">
        <v>1796</v>
      </c>
      <c r="I136" s="91" t="s">
        <v>82</v>
      </c>
      <c r="J136" s="91" t="s">
        <v>765</v>
      </c>
      <c r="K136" s="91" t="s">
        <v>3545</v>
      </c>
      <c r="L136" s="91" t="s">
        <v>3255</v>
      </c>
      <c r="M136" s="92">
        <v>35000</v>
      </c>
      <c r="N136" s="93">
        <v>0</v>
      </c>
      <c r="O136" s="92">
        <v>1064</v>
      </c>
      <c r="P136" s="92">
        <v>1004.5</v>
      </c>
      <c r="Q136" s="92">
        <v>4896.8999999999996</v>
      </c>
      <c r="R136" s="92">
        <v>30103.1</v>
      </c>
      <c r="S136" s="91" t="s">
        <v>3256</v>
      </c>
      <c r="T136" s="91" t="s">
        <v>3546</v>
      </c>
      <c r="U136" s="93"/>
      <c r="V136" s="93"/>
      <c r="W136" s="92">
        <v>2803.4</v>
      </c>
      <c r="X136" s="93"/>
      <c r="Y136" s="92">
        <v>25</v>
      </c>
      <c r="Z136" s="93"/>
      <c r="AB136" s="93"/>
    </row>
    <row r="137" spans="1:28">
      <c r="A137" s="91" t="s">
        <v>2476</v>
      </c>
      <c r="B137" s="91" t="s">
        <v>11</v>
      </c>
      <c r="C137" s="91" t="s">
        <v>2506</v>
      </c>
      <c r="D137" s="91" t="s">
        <v>3251</v>
      </c>
      <c r="E137" s="91" t="s">
        <v>3252</v>
      </c>
      <c r="F137" s="91" t="s">
        <v>3279</v>
      </c>
      <c r="G137" s="91" t="s">
        <v>819</v>
      </c>
      <c r="H137" s="91" t="s">
        <v>1797</v>
      </c>
      <c r="I137" s="91" t="s">
        <v>17</v>
      </c>
      <c r="J137" s="91" t="s">
        <v>809</v>
      </c>
      <c r="K137" s="91" t="s">
        <v>3547</v>
      </c>
      <c r="L137" s="91" t="s">
        <v>3255</v>
      </c>
      <c r="M137" s="92">
        <v>60000</v>
      </c>
      <c r="N137" s="92">
        <v>3486.68</v>
      </c>
      <c r="O137" s="92">
        <v>1824</v>
      </c>
      <c r="P137" s="92">
        <v>1722</v>
      </c>
      <c r="Q137" s="92">
        <v>13503.68</v>
      </c>
      <c r="R137" s="92">
        <v>46496.32</v>
      </c>
      <c r="S137" s="91" t="s">
        <v>3256</v>
      </c>
      <c r="T137" s="91" t="s">
        <v>3548</v>
      </c>
      <c r="U137" s="93"/>
      <c r="V137" s="92">
        <v>300</v>
      </c>
      <c r="W137" s="92">
        <v>6046</v>
      </c>
      <c r="X137" s="92">
        <v>100</v>
      </c>
      <c r="Y137" s="92">
        <v>25</v>
      </c>
      <c r="Z137" s="93"/>
      <c r="AB137" s="93"/>
    </row>
    <row r="138" spans="1:28">
      <c r="A138" s="91" t="s">
        <v>2476</v>
      </c>
      <c r="B138" s="91" t="s">
        <v>11</v>
      </c>
      <c r="C138" s="91" t="s">
        <v>2506</v>
      </c>
      <c r="D138" s="91" t="s">
        <v>3251</v>
      </c>
      <c r="E138" s="91" t="s">
        <v>3252</v>
      </c>
      <c r="F138" s="91" t="s">
        <v>3456</v>
      </c>
      <c r="G138" s="91" t="s">
        <v>775</v>
      </c>
      <c r="H138" s="91" t="s">
        <v>1798</v>
      </c>
      <c r="I138" s="91" t="s">
        <v>75</v>
      </c>
      <c r="J138" s="91" t="s">
        <v>765</v>
      </c>
      <c r="K138" s="91" t="s">
        <v>3549</v>
      </c>
      <c r="L138" s="91" t="s">
        <v>3255</v>
      </c>
      <c r="M138" s="92">
        <v>10000</v>
      </c>
      <c r="N138" s="93">
        <v>0</v>
      </c>
      <c r="O138" s="92">
        <v>304</v>
      </c>
      <c r="P138" s="92">
        <v>287</v>
      </c>
      <c r="Q138" s="92">
        <v>616</v>
      </c>
      <c r="R138" s="92">
        <v>9384</v>
      </c>
      <c r="S138" s="91" t="s">
        <v>3256</v>
      </c>
      <c r="T138" s="91" t="s">
        <v>3550</v>
      </c>
      <c r="U138" s="93"/>
      <c r="V138" s="93"/>
      <c r="W138" s="93"/>
      <c r="X138" s="93"/>
      <c r="Y138" s="92">
        <v>25</v>
      </c>
      <c r="Z138" s="93"/>
      <c r="AB138" s="93"/>
    </row>
    <row r="139" spans="1:28">
      <c r="A139" s="91" t="s">
        <v>2476</v>
      </c>
      <c r="B139" s="91" t="s">
        <v>11</v>
      </c>
      <c r="C139" s="91" t="s">
        <v>2506</v>
      </c>
      <c r="D139" s="91" t="s">
        <v>3251</v>
      </c>
      <c r="E139" s="91" t="s">
        <v>3252</v>
      </c>
      <c r="F139" s="91" t="s">
        <v>3266</v>
      </c>
      <c r="G139" s="91" t="s">
        <v>316</v>
      </c>
      <c r="H139" s="91" t="s">
        <v>1799</v>
      </c>
      <c r="I139" s="91" t="s">
        <v>59</v>
      </c>
      <c r="J139" s="91" t="s">
        <v>312</v>
      </c>
      <c r="K139" s="91" t="s">
        <v>3551</v>
      </c>
      <c r="L139" s="91" t="s">
        <v>3255</v>
      </c>
      <c r="M139" s="92">
        <v>180000</v>
      </c>
      <c r="N139" s="92">
        <v>30923.37</v>
      </c>
      <c r="O139" s="92">
        <v>5472</v>
      </c>
      <c r="P139" s="92">
        <v>5166</v>
      </c>
      <c r="Q139" s="92">
        <v>43586.37</v>
      </c>
      <c r="R139" s="92">
        <v>136413.63</v>
      </c>
      <c r="S139" s="91" t="s">
        <v>3256</v>
      </c>
      <c r="T139" s="91" t="s">
        <v>3552</v>
      </c>
      <c r="U139" s="93"/>
      <c r="V139" s="92">
        <v>2000</v>
      </c>
      <c r="W139" s="93"/>
      <c r="X139" s="93"/>
      <c r="Y139" s="92">
        <v>25</v>
      </c>
      <c r="Z139" s="93"/>
      <c r="AB139" s="93"/>
    </row>
    <row r="140" spans="1:28">
      <c r="A140" s="91" t="s">
        <v>2476</v>
      </c>
      <c r="B140" s="91" t="s">
        <v>11</v>
      </c>
      <c r="C140" s="91" t="s">
        <v>2506</v>
      </c>
      <c r="D140" s="91" t="s">
        <v>3251</v>
      </c>
      <c r="E140" s="91" t="s">
        <v>3252</v>
      </c>
      <c r="F140" s="91" t="s">
        <v>3266</v>
      </c>
      <c r="G140" s="91" t="s">
        <v>892</v>
      </c>
      <c r="H140" s="91" t="s">
        <v>1800</v>
      </c>
      <c r="I140" s="91" t="s">
        <v>254</v>
      </c>
      <c r="J140" s="91" t="s">
        <v>309</v>
      </c>
      <c r="K140" s="91" t="s">
        <v>3553</v>
      </c>
      <c r="L140" s="91" t="s">
        <v>3255</v>
      </c>
      <c r="M140" s="92">
        <v>65000</v>
      </c>
      <c r="N140" s="92">
        <v>4427.58</v>
      </c>
      <c r="O140" s="92">
        <v>1976</v>
      </c>
      <c r="P140" s="92">
        <v>1865.5</v>
      </c>
      <c r="Q140" s="92">
        <v>8294.08</v>
      </c>
      <c r="R140" s="92">
        <v>56705.919999999998</v>
      </c>
      <c r="S140" s="91" t="s">
        <v>3256</v>
      </c>
      <c r="T140" s="91" t="s">
        <v>3554</v>
      </c>
      <c r="U140" s="93"/>
      <c r="V140" s="93"/>
      <c r="W140" s="93"/>
      <c r="X140" s="93"/>
      <c r="Y140" s="92">
        <v>25</v>
      </c>
      <c r="Z140" s="93"/>
      <c r="AB140" s="93"/>
    </row>
    <row r="141" spans="1:28">
      <c r="A141" s="91" t="s">
        <v>2476</v>
      </c>
      <c r="B141" s="91" t="s">
        <v>11</v>
      </c>
      <c r="C141" s="91" t="s">
        <v>2506</v>
      </c>
      <c r="D141" s="91" t="s">
        <v>3251</v>
      </c>
      <c r="E141" s="91" t="s">
        <v>3252</v>
      </c>
      <c r="F141" s="91" t="s">
        <v>3279</v>
      </c>
      <c r="G141" s="91" t="s">
        <v>776</v>
      </c>
      <c r="H141" s="91" t="s">
        <v>1801</v>
      </c>
      <c r="I141" s="91" t="s">
        <v>456</v>
      </c>
      <c r="J141" s="91" t="s">
        <v>765</v>
      </c>
      <c r="K141" s="91" t="s">
        <v>3555</v>
      </c>
      <c r="L141" s="91" t="s">
        <v>3255</v>
      </c>
      <c r="M141" s="92">
        <v>31500</v>
      </c>
      <c r="N141" s="93">
        <v>0</v>
      </c>
      <c r="O141" s="92">
        <v>957.6</v>
      </c>
      <c r="P141" s="92">
        <v>904.05</v>
      </c>
      <c r="Q141" s="92">
        <v>9094.61</v>
      </c>
      <c r="R141" s="92">
        <v>22405.39</v>
      </c>
      <c r="S141" s="91" t="s">
        <v>3256</v>
      </c>
      <c r="T141" s="91" t="s">
        <v>3556</v>
      </c>
      <c r="U141" s="93"/>
      <c r="V141" s="93"/>
      <c r="W141" s="92">
        <v>5450.51</v>
      </c>
      <c r="X141" s="92">
        <v>180</v>
      </c>
      <c r="Y141" s="92">
        <v>25</v>
      </c>
      <c r="Z141" s="93"/>
      <c r="AB141" s="92">
        <v>1577.45</v>
      </c>
    </row>
    <row r="142" spans="1:28">
      <c r="A142" s="91" t="s">
        <v>2476</v>
      </c>
      <c r="B142" s="91" t="s">
        <v>11</v>
      </c>
      <c r="C142" s="91" t="s">
        <v>2506</v>
      </c>
      <c r="D142" s="91" t="s">
        <v>3251</v>
      </c>
      <c r="E142" s="91" t="s">
        <v>3252</v>
      </c>
      <c r="F142" s="91" t="s">
        <v>3266</v>
      </c>
      <c r="G142" s="91" t="s">
        <v>935</v>
      </c>
      <c r="H142" s="91" t="s">
        <v>1802</v>
      </c>
      <c r="I142" s="91" t="s">
        <v>192</v>
      </c>
      <c r="J142" s="91" t="s">
        <v>929</v>
      </c>
      <c r="K142" s="91" t="s">
        <v>3557</v>
      </c>
      <c r="L142" s="91" t="s">
        <v>3255</v>
      </c>
      <c r="M142" s="92">
        <v>35000</v>
      </c>
      <c r="N142" s="93">
        <v>0</v>
      </c>
      <c r="O142" s="92">
        <v>1064</v>
      </c>
      <c r="P142" s="92">
        <v>1004.5</v>
      </c>
      <c r="Q142" s="92">
        <v>2093.5</v>
      </c>
      <c r="R142" s="92">
        <v>32906.5</v>
      </c>
      <c r="S142" s="91" t="s">
        <v>3256</v>
      </c>
      <c r="T142" s="91" t="s">
        <v>3558</v>
      </c>
      <c r="U142" s="93"/>
      <c r="V142" s="93"/>
      <c r="W142" s="93"/>
      <c r="X142" s="93"/>
      <c r="Y142" s="92">
        <v>25</v>
      </c>
      <c r="Z142" s="93"/>
      <c r="AB142" s="93"/>
    </row>
    <row r="143" spans="1:28">
      <c r="A143" s="91" t="s">
        <v>2476</v>
      </c>
      <c r="B143" s="91" t="s">
        <v>11</v>
      </c>
      <c r="C143" s="91" t="s">
        <v>2506</v>
      </c>
      <c r="D143" s="91" t="s">
        <v>3251</v>
      </c>
      <c r="E143" s="91" t="s">
        <v>3252</v>
      </c>
      <c r="F143" s="91" t="s">
        <v>3261</v>
      </c>
      <c r="G143" s="91" t="s">
        <v>3559</v>
      </c>
      <c r="H143" s="91" t="s">
        <v>1803</v>
      </c>
      <c r="I143" s="91" t="s">
        <v>8</v>
      </c>
      <c r="J143" s="91" t="s">
        <v>566</v>
      </c>
      <c r="K143" s="91" t="s">
        <v>3560</v>
      </c>
      <c r="L143" s="91" t="s">
        <v>3255</v>
      </c>
      <c r="M143" s="92">
        <v>20000</v>
      </c>
      <c r="N143" s="93">
        <v>0</v>
      </c>
      <c r="O143" s="92">
        <v>608</v>
      </c>
      <c r="P143" s="92">
        <v>574</v>
      </c>
      <c r="Q143" s="92">
        <v>10587.67</v>
      </c>
      <c r="R143" s="92">
        <v>9412.33</v>
      </c>
      <c r="S143" s="91" t="s">
        <v>3256</v>
      </c>
      <c r="T143" s="91" t="s">
        <v>3561</v>
      </c>
      <c r="U143" s="93"/>
      <c r="V143" s="93"/>
      <c r="W143" s="92">
        <v>9330.67</v>
      </c>
      <c r="X143" s="92">
        <v>50</v>
      </c>
      <c r="Y143" s="92">
        <v>25</v>
      </c>
      <c r="Z143" s="93"/>
      <c r="AB143" s="93"/>
    </row>
    <row r="144" spans="1:28">
      <c r="A144" s="91" t="s">
        <v>2476</v>
      </c>
      <c r="B144" s="91" t="s">
        <v>11</v>
      </c>
      <c r="C144" s="91" t="s">
        <v>2506</v>
      </c>
      <c r="D144" s="91" t="s">
        <v>3251</v>
      </c>
      <c r="E144" s="91" t="s">
        <v>3252</v>
      </c>
      <c r="F144" s="91" t="s">
        <v>3288</v>
      </c>
      <c r="G144" s="91" t="s">
        <v>777</v>
      </c>
      <c r="H144" s="91" t="s">
        <v>1804</v>
      </c>
      <c r="I144" s="91" t="s">
        <v>303</v>
      </c>
      <c r="J144" s="91" t="s">
        <v>765</v>
      </c>
      <c r="K144" s="91" t="s">
        <v>3562</v>
      </c>
      <c r="L144" s="91" t="s">
        <v>3255</v>
      </c>
      <c r="M144" s="92">
        <v>10000</v>
      </c>
      <c r="N144" s="93">
        <v>0</v>
      </c>
      <c r="O144" s="92">
        <v>304</v>
      </c>
      <c r="P144" s="92">
        <v>287</v>
      </c>
      <c r="Q144" s="92">
        <v>6159.36</v>
      </c>
      <c r="R144" s="92">
        <v>3840.64</v>
      </c>
      <c r="S144" s="91" t="s">
        <v>3256</v>
      </c>
      <c r="T144" s="91" t="s">
        <v>3563</v>
      </c>
      <c r="U144" s="93"/>
      <c r="V144" s="93"/>
      <c r="W144" s="92">
        <v>5543.36</v>
      </c>
      <c r="X144" s="93"/>
      <c r="Y144" s="92">
        <v>25</v>
      </c>
      <c r="Z144" s="93"/>
      <c r="AB144" s="93"/>
    </row>
    <row r="145" spans="1:28">
      <c r="A145" s="91" t="s">
        <v>2476</v>
      </c>
      <c r="B145" s="91" t="s">
        <v>11</v>
      </c>
      <c r="C145" s="91" t="s">
        <v>2506</v>
      </c>
      <c r="D145" s="91" t="s">
        <v>3251</v>
      </c>
      <c r="E145" s="91" t="s">
        <v>3252</v>
      </c>
      <c r="F145" s="91" t="s">
        <v>3258</v>
      </c>
      <c r="G145" s="91" t="s">
        <v>1572</v>
      </c>
      <c r="H145" s="91" t="s">
        <v>1805</v>
      </c>
      <c r="I145" s="91" t="s">
        <v>353</v>
      </c>
      <c r="J145" s="91" t="s">
        <v>930</v>
      </c>
      <c r="K145" s="91" t="s">
        <v>3564</v>
      </c>
      <c r="L145" s="91" t="s">
        <v>3255</v>
      </c>
      <c r="M145" s="92">
        <v>220000</v>
      </c>
      <c r="N145" s="92">
        <v>40583.019999999997</v>
      </c>
      <c r="O145" s="92">
        <v>5685.41</v>
      </c>
      <c r="P145" s="92">
        <v>6314</v>
      </c>
      <c r="Q145" s="92">
        <v>52607.43</v>
      </c>
      <c r="R145" s="92">
        <v>167392.57</v>
      </c>
      <c r="S145" s="91" t="s">
        <v>3256</v>
      </c>
      <c r="T145" s="91" t="s">
        <v>3565</v>
      </c>
      <c r="U145" s="93"/>
      <c r="V145" s="93"/>
      <c r="W145" s="93"/>
      <c r="X145" s="93"/>
      <c r="Y145" s="92">
        <v>25</v>
      </c>
      <c r="Z145" s="93"/>
      <c r="AB145" s="93"/>
    </row>
    <row r="146" spans="1:28">
      <c r="A146" s="91" t="s">
        <v>2476</v>
      </c>
      <c r="B146" s="91" t="s">
        <v>11</v>
      </c>
      <c r="C146" s="91" t="s">
        <v>2506</v>
      </c>
      <c r="D146" s="91" t="s">
        <v>3251</v>
      </c>
      <c r="E146" s="91" t="s">
        <v>3252</v>
      </c>
      <c r="F146" s="91" t="s">
        <v>3266</v>
      </c>
      <c r="G146" s="91" t="s">
        <v>3566</v>
      </c>
      <c r="H146" s="91" t="s">
        <v>3567</v>
      </c>
      <c r="I146" s="91" t="s">
        <v>10</v>
      </c>
      <c r="J146" s="91" t="s">
        <v>765</v>
      </c>
      <c r="K146" s="91" t="s">
        <v>3568</v>
      </c>
      <c r="L146" s="91" t="s">
        <v>3255</v>
      </c>
      <c r="M146" s="92">
        <v>25000</v>
      </c>
      <c r="N146" s="93">
        <v>0</v>
      </c>
      <c r="O146" s="92">
        <v>760</v>
      </c>
      <c r="P146" s="92">
        <v>717.5</v>
      </c>
      <c r="Q146" s="92">
        <v>1502.5</v>
      </c>
      <c r="R146" s="92">
        <v>23497.5</v>
      </c>
      <c r="S146" s="91" t="s">
        <v>3256</v>
      </c>
      <c r="T146" s="91" t="s">
        <v>3569</v>
      </c>
      <c r="U146" s="93"/>
      <c r="V146" s="93"/>
      <c r="W146" s="93"/>
      <c r="X146" s="93"/>
      <c r="Y146" s="92">
        <v>25</v>
      </c>
      <c r="Z146" s="93"/>
      <c r="AB146" s="93"/>
    </row>
    <row r="147" spans="1:28">
      <c r="A147" s="91" t="s">
        <v>2476</v>
      </c>
      <c r="B147" s="91" t="s">
        <v>11</v>
      </c>
      <c r="C147" s="91" t="s">
        <v>2506</v>
      </c>
      <c r="D147" s="91" t="s">
        <v>3251</v>
      </c>
      <c r="E147" s="91" t="s">
        <v>3252</v>
      </c>
      <c r="F147" s="91" t="s">
        <v>3266</v>
      </c>
      <c r="G147" s="91" t="s">
        <v>1573</v>
      </c>
      <c r="H147" s="91" t="s">
        <v>1807</v>
      </c>
      <c r="I147" s="91" t="s">
        <v>286</v>
      </c>
      <c r="J147" s="91" t="s">
        <v>282</v>
      </c>
      <c r="K147" s="91" t="s">
        <v>3570</v>
      </c>
      <c r="L147" s="91" t="s">
        <v>3255</v>
      </c>
      <c r="M147" s="92">
        <v>45000</v>
      </c>
      <c r="N147" s="92">
        <v>1148.33</v>
      </c>
      <c r="O147" s="92">
        <v>1368</v>
      </c>
      <c r="P147" s="92">
        <v>1291.5</v>
      </c>
      <c r="Q147" s="92">
        <v>3832.83</v>
      </c>
      <c r="R147" s="92">
        <v>41167.17</v>
      </c>
      <c r="S147" s="91" t="s">
        <v>3256</v>
      </c>
      <c r="T147" s="91" t="s">
        <v>3571</v>
      </c>
      <c r="U147" s="93"/>
      <c r="V147" s="93"/>
      <c r="W147" s="93"/>
      <c r="X147" s="93"/>
      <c r="Y147" s="92">
        <v>25</v>
      </c>
      <c r="Z147" s="93"/>
      <c r="AB147" s="93"/>
    </row>
    <row r="148" spans="1:28">
      <c r="A148" s="91" t="s">
        <v>2476</v>
      </c>
      <c r="B148" s="91" t="s">
        <v>11</v>
      </c>
      <c r="C148" s="91" t="s">
        <v>2506</v>
      </c>
      <c r="D148" s="91" t="s">
        <v>3251</v>
      </c>
      <c r="E148" s="91" t="s">
        <v>3252</v>
      </c>
      <c r="F148" s="91" t="s">
        <v>3266</v>
      </c>
      <c r="G148" s="91" t="s">
        <v>2493</v>
      </c>
      <c r="H148" s="91" t="s">
        <v>2481</v>
      </c>
      <c r="I148" s="91" t="s">
        <v>32</v>
      </c>
      <c r="J148" s="91" t="s">
        <v>809</v>
      </c>
      <c r="K148" s="91" t="s">
        <v>3572</v>
      </c>
      <c r="L148" s="91" t="s">
        <v>3255</v>
      </c>
      <c r="M148" s="92">
        <v>60000</v>
      </c>
      <c r="N148" s="92">
        <v>3486.68</v>
      </c>
      <c r="O148" s="92">
        <v>1824</v>
      </c>
      <c r="P148" s="92">
        <v>1722</v>
      </c>
      <c r="Q148" s="92">
        <v>9603.68</v>
      </c>
      <c r="R148" s="92">
        <v>50396.32</v>
      </c>
      <c r="S148" s="91" t="s">
        <v>3256</v>
      </c>
      <c r="T148" s="91" t="s">
        <v>3573</v>
      </c>
      <c r="U148" s="93"/>
      <c r="V148" s="93"/>
      <c r="W148" s="92">
        <v>2546</v>
      </c>
      <c r="X148" s="93"/>
      <c r="Y148" s="92">
        <v>25</v>
      </c>
      <c r="Z148" s="93"/>
      <c r="AB148" s="93"/>
    </row>
    <row r="149" spans="1:28">
      <c r="A149" s="91" t="s">
        <v>2476</v>
      </c>
      <c r="B149" s="91" t="s">
        <v>11</v>
      </c>
      <c r="C149" s="91" t="s">
        <v>2506</v>
      </c>
      <c r="D149" s="91" t="s">
        <v>3251</v>
      </c>
      <c r="E149" s="91" t="s">
        <v>3252</v>
      </c>
      <c r="F149" s="91" t="s">
        <v>3266</v>
      </c>
      <c r="G149" s="91" t="s">
        <v>1639</v>
      </c>
      <c r="H149" s="91" t="s">
        <v>1808</v>
      </c>
      <c r="I149" s="91" t="s">
        <v>588</v>
      </c>
      <c r="J149" s="91" t="s">
        <v>581</v>
      </c>
      <c r="K149" s="91" t="s">
        <v>3574</v>
      </c>
      <c r="L149" s="91" t="s">
        <v>3255</v>
      </c>
      <c r="M149" s="92">
        <v>25000</v>
      </c>
      <c r="N149" s="93">
        <v>0</v>
      </c>
      <c r="O149" s="92">
        <v>760</v>
      </c>
      <c r="P149" s="92">
        <v>717.5</v>
      </c>
      <c r="Q149" s="92">
        <v>13818.5</v>
      </c>
      <c r="R149" s="92">
        <v>11181.5</v>
      </c>
      <c r="S149" s="91" t="s">
        <v>3256</v>
      </c>
      <c r="T149" s="91" t="s">
        <v>3575</v>
      </c>
      <c r="U149" s="93"/>
      <c r="V149" s="93"/>
      <c r="W149" s="92">
        <v>12316</v>
      </c>
      <c r="X149" s="93"/>
      <c r="Y149" s="92">
        <v>25</v>
      </c>
      <c r="Z149" s="93"/>
      <c r="AB149" s="93"/>
    </row>
    <row r="150" spans="1:28">
      <c r="A150" s="91" t="s">
        <v>2476</v>
      </c>
      <c r="B150" s="91" t="s">
        <v>11</v>
      </c>
      <c r="C150" s="91" t="s">
        <v>2506</v>
      </c>
      <c r="D150" s="91" t="s">
        <v>3251</v>
      </c>
      <c r="E150" s="91" t="s">
        <v>3252</v>
      </c>
      <c r="F150" s="91" t="s">
        <v>3456</v>
      </c>
      <c r="G150" s="91" t="s">
        <v>778</v>
      </c>
      <c r="H150" s="91" t="s">
        <v>1809</v>
      </c>
      <c r="I150" s="91" t="s">
        <v>111</v>
      </c>
      <c r="J150" s="91" t="s">
        <v>765</v>
      </c>
      <c r="K150" s="91" t="s">
        <v>3576</v>
      </c>
      <c r="L150" s="91" t="s">
        <v>3255</v>
      </c>
      <c r="M150" s="92">
        <v>14300</v>
      </c>
      <c r="N150" s="93">
        <v>0</v>
      </c>
      <c r="O150" s="92">
        <v>434.72</v>
      </c>
      <c r="P150" s="92">
        <v>410.41</v>
      </c>
      <c r="Q150" s="92">
        <v>3190.49</v>
      </c>
      <c r="R150" s="92">
        <v>11109.51</v>
      </c>
      <c r="S150" s="91" t="s">
        <v>3256</v>
      </c>
      <c r="T150" s="91" t="s">
        <v>3577</v>
      </c>
      <c r="U150" s="93"/>
      <c r="V150" s="93"/>
      <c r="W150" s="92">
        <v>2320.36</v>
      </c>
      <c r="X150" s="93"/>
      <c r="Y150" s="92">
        <v>25</v>
      </c>
      <c r="Z150" s="93"/>
      <c r="AB150" s="93"/>
    </row>
    <row r="151" spans="1:28">
      <c r="A151" s="91" t="s">
        <v>2476</v>
      </c>
      <c r="B151" s="91" t="s">
        <v>11</v>
      </c>
      <c r="C151" s="91" t="s">
        <v>2506</v>
      </c>
      <c r="D151" s="91" t="s">
        <v>3251</v>
      </c>
      <c r="E151" s="91" t="s">
        <v>3252</v>
      </c>
      <c r="F151" s="91" t="s">
        <v>3266</v>
      </c>
      <c r="G151" s="91" t="s">
        <v>3178</v>
      </c>
      <c r="H151" s="91" t="s">
        <v>3179</v>
      </c>
      <c r="I151" s="91" t="s">
        <v>42</v>
      </c>
      <c r="J151" s="91" t="s">
        <v>1682</v>
      </c>
      <c r="K151" s="91" t="s">
        <v>3578</v>
      </c>
      <c r="L151" s="91" t="s">
        <v>3255</v>
      </c>
      <c r="M151" s="92">
        <v>22000</v>
      </c>
      <c r="N151" s="93">
        <v>0</v>
      </c>
      <c r="O151" s="92">
        <v>668.8</v>
      </c>
      <c r="P151" s="92">
        <v>631.4</v>
      </c>
      <c r="Q151" s="92">
        <v>1325.2</v>
      </c>
      <c r="R151" s="92">
        <v>20674.8</v>
      </c>
      <c r="S151" s="91" t="s">
        <v>3256</v>
      </c>
      <c r="T151" s="91" t="s">
        <v>3579</v>
      </c>
      <c r="U151" s="93"/>
      <c r="V151" s="93"/>
      <c r="W151" s="93"/>
      <c r="X151" s="93"/>
      <c r="Y151" s="92">
        <v>25</v>
      </c>
      <c r="Z151" s="93"/>
      <c r="AB151" s="93"/>
    </row>
    <row r="152" spans="1:28">
      <c r="A152" s="91" t="s">
        <v>2476</v>
      </c>
      <c r="B152" s="91" t="s">
        <v>11</v>
      </c>
      <c r="C152" s="91" t="s">
        <v>2506</v>
      </c>
      <c r="D152" s="91" t="s">
        <v>3251</v>
      </c>
      <c r="E152" s="91" t="s">
        <v>3252</v>
      </c>
      <c r="F152" s="91" t="s">
        <v>3266</v>
      </c>
      <c r="G152" s="91" t="s">
        <v>2591</v>
      </c>
      <c r="H152" s="91" t="s">
        <v>2607</v>
      </c>
      <c r="I152" s="91" t="s">
        <v>30</v>
      </c>
      <c r="J152" s="91" t="s">
        <v>261</v>
      </c>
      <c r="K152" s="91" t="s">
        <v>3580</v>
      </c>
      <c r="L152" s="91" t="s">
        <v>3255</v>
      </c>
      <c r="M152" s="92">
        <v>36000</v>
      </c>
      <c r="N152" s="93">
        <v>0</v>
      </c>
      <c r="O152" s="92">
        <v>1094.4000000000001</v>
      </c>
      <c r="P152" s="92">
        <v>1033.2</v>
      </c>
      <c r="Q152" s="92">
        <v>12298.6</v>
      </c>
      <c r="R152" s="92">
        <v>23701.4</v>
      </c>
      <c r="S152" s="91" t="s">
        <v>3256</v>
      </c>
      <c r="T152" s="91" t="s">
        <v>3581</v>
      </c>
      <c r="U152" s="93"/>
      <c r="V152" s="93"/>
      <c r="W152" s="92">
        <v>10146</v>
      </c>
      <c r="X152" s="93"/>
      <c r="Y152" s="92">
        <v>25</v>
      </c>
      <c r="Z152" s="93"/>
      <c r="AB152" s="93"/>
    </row>
    <row r="153" spans="1:28">
      <c r="A153" s="91" t="s">
        <v>2476</v>
      </c>
      <c r="B153" s="91" t="s">
        <v>11</v>
      </c>
      <c r="C153" s="91" t="s">
        <v>2506</v>
      </c>
      <c r="D153" s="91" t="s">
        <v>3251</v>
      </c>
      <c r="E153" s="91" t="s">
        <v>3252</v>
      </c>
      <c r="F153" s="91" t="s">
        <v>3273</v>
      </c>
      <c r="G153" s="91" t="s">
        <v>266</v>
      </c>
      <c r="H153" s="91" t="s">
        <v>1810</v>
      </c>
      <c r="I153" s="91" t="s">
        <v>228</v>
      </c>
      <c r="J153" s="91" t="s">
        <v>265</v>
      </c>
      <c r="K153" s="91" t="s">
        <v>3582</v>
      </c>
      <c r="L153" s="91" t="s">
        <v>3255</v>
      </c>
      <c r="M153" s="92">
        <v>45000</v>
      </c>
      <c r="N153" s="92">
        <v>1148.33</v>
      </c>
      <c r="O153" s="92">
        <v>1368</v>
      </c>
      <c r="P153" s="92">
        <v>1291.5</v>
      </c>
      <c r="Q153" s="92">
        <v>11601.46</v>
      </c>
      <c r="R153" s="92">
        <v>33398.54</v>
      </c>
      <c r="S153" s="91" t="s">
        <v>3256</v>
      </c>
      <c r="T153" s="91" t="s">
        <v>3583</v>
      </c>
      <c r="U153" s="93"/>
      <c r="V153" s="92">
        <v>300</v>
      </c>
      <c r="W153" s="92">
        <v>7468.63</v>
      </c>
      <c r="X153" s="93"/>
      <c r="Y153" s="92">
        <v>25</v>
      </c>
      <c r="Z153" s="93"/>
      <c r="AB153" s="93"/>
    </row>
    <row r="154" spans="1:28">
      <c r="A154" s="91" t="s">
        <v>2476</v>
      </c>
      <c r="B154" s="91" t="s">
        <v>11</v>
      </c>
      <c r="C154" s="91" t="s">
        <v>2506</v>
      </c>
      <c r="D154" s="91" t="s">
        <v>3251</v>
      </c>
      <c r="E154" s="91" t="s">
        <v>3252</v>
      </c>
      <c r="F154" s="91" t="s">
        <v>3485</v>
      </c>
      <c r="G154" s="91" t="s">
        <v>180</v>
      </c>
      <c r="H154" s="91" t="s">
        <v>1104</v>
      </c>
      <c r="I154" s="91" t="s">
        <v>182</v>
      </c>
      <c r="J154" s="91" t="s">
        <v>181</v>
      </c>
      <c r="K154" s="91" t="s">
        <v>3584</v>
      </c>
      <c r="L154" s="91" t="s">
        <v>3255</v>
      </c>
      <c r="M154" s="92">
        <v>65000</v>
      </c>
      <c r="N154" s="92">
        <v>4427.58</v>
      </c>
      <c r="O154" s="92">
        <v>1976</v>
      </c>
      <c r="P154" s="92">
        <v>1865.5</v>
      </c>
      <c r="Q154" s="92">
        <v>8644.08</v>
      </c>
      <c r="R154" s="92">
        <v>56355.92</v>
      </c>
      <c r="S154" s="91" t="s">
        <v>3256</v>
      </c>
      <c r="T154" s="91" t="s">
        <v>3585</v>
      </c>
      <c r="U154" s="93"/>
      <c r="V154" s="92">
        <v>300</v>
      </c>
      <c r="W154" s="93"/>
      <c r="X154" s="92">
        <v>50</v>
      </c>
      <c r="Y154" s="92">
        <v>25</v>
      </c>
      <c r="Z154" s="93"/>
      <c r="AB154" s="93"/>
    </row>
    <row r="155" spans="1:28">
      <c r="A155" s="91" t="s">
        <v>2476</v>
      </c>
      <c r="B155" s="91" t="s">
        <v>11</v>
      </c>
      <c r="C155" s="91" t="s">
        <v>2506</v>
      </c>
      <c r="D155" s="91" t="s">
        <v>3251</v>
      </c>
      <c r="E155" s="91" t="s">
        <v>3252</v>
      </c>
      <c r="F155" s="91" t="s">
        <v>3258</v>
      </c>
      <c r="G155" s="91" t="s">
        <v>2741</v>
      </c>
      <c r="H155" s="91" t="s">
        <v>2742</v>
      </c>
      <c r="I155" s="91" t="s">
        <v>32</v>
      </c>
      <c r="J155" s="91" t="s">
        <v>930</v>
      </c>
      <c r="K155" s="91" t="s">
        <v>3586</v>
      </c>
      <c r="L155" s="91" t="s">
        <v>3255</v>
      </c>
      <c r="M155" s="92">
        <v>95000</v>
      </c>
      <c r="N155" s="92">
        <v>10929.24</v>
      </c>
      <c r="O155" s="92">
        <v>2888</v>
      </c>
      <c r="P155" s="92">
        <v>2726.5</v>
      </c>
      <c r="Q155" s="92">
        <v>16568.740000000002</v>
      </c>
      <c r="R155" s="92">
        <v>78431.259999999995</v>
      </c>
      <c r="S155" s="91" t="s">
        <v>3256</v>
      </c>
      <c r="T155" s="91" t="s">
        <v>3587</v>
      </c>
      <c r="U155" s="93"/>
      <c r="V155" s="93"/>
      <c r="W155" s="93"/>
      <c r="X155" s="93"/>
      <c r="Y155" s="92">
        <v>25</v>
      </c>
      <c r="Z155" s="93"/>
      <c r="AB155" s="93"/>
    </row>
    <row r="156" spans="1:28">
      <c r="A156" s="91" t="s">
        <v>2476</v>
      </c>
      <c r="B156" s="91" t="s">
        <v>11</v>
      </c>
      <c r="C156" s="91" t="s">
        <v>2506</v>
      </c>
      <c r="D156" s="91" t="s">
        <v>3251</v>
      </c>
      <c r="E156" s="91" t="s">
        <v>3252</v>
      </c>
      <c r="F156" s="91" t="s">
        <v>3266</v>
      </c>
      <c r="G156" s="91" t="s">
        <v>893</v>
      </c>
      <c r="H156" s="91" t="s">
        <v>1811</v>
      </c>
      <c r="I156" s="91" t="s">
        <v>894</v>
      </c>
      <c r="J156" s="91" t="s">
        <v>181</v>
      </c>
      <c r="K156" s="91" t="s">
        <v>3588</v>
      </c>
      <c r="L156" s="91" t="s">
        <v>3255</v>
      </c>
      <c r="M156" s="92">
        <v>180000</v>
      </c>
      <c r="N156" s="92">
        <v>30923.37</v>
      </c>
      <c r="O156" s="92">
        <v>5472</v>
      </c>
      <c r="P156" s="92">
        <v>5166</v>
      </c>
      <c r="Q156" s="92">
        <v>41586.370000000003</v>
      </c>
      <c r="R156" s="92">
        <v>138413.63</v>
      </c>
      <c r="S156" s="91" t="s">
        <v>3256</v>
      </c>
      <c r="T156" s="91" t="s">
        <v>3589</v>
      </c>
      <c r="U156" s="93"/>
      <c r="V156" s="93"/>
      <c r="W156" s="93"/>
      <c r="X156" s="93"/>
      <c r="Y156" s="92">
        <v>25</v>
      </c>
      <c r="Z156" s="93"/>
      <c r="AB156" s="93"/>
    </row>
    <row r="157" spans="1:28">
      <c r="A157" s="91" t="s">
        <v>2476</v>
      </c>
      <c r="B157" s="91" t="s">
        <v>11</v>
      </c>
      <c r="C157" s="91" t="s">
        <v>2506</v>
      </c>
      <c r="D157" s="91" t="s">
        <v>3251</v>
      </c>
      <c r="E157" s="91" t="s">
        <v>3252</v>
      </c>
      <c r="F157" s="91" t="s">
        <v>3276</v>
      </c>
      <c r="G157" s="91" t="s">
        <v>278</v>
      </c>
      <c r="H157" s="91" t="s">
        <v>1105</v>
      </c>
      <c r="I157" s="91" t="s">
        <v>279</v>
      </c>
      <c r="J157" s="91" t="s">
        <v>277</v>
      </c>
      <c r="K157" s="91" t="s">
        <v>3590</v>
      </c>
      <c r="L157" s="91" t="s">
        <v>3255</v>
      </c>
      <c r="M157" s="92">
        <v>55000</v>
      </c>
      <c r="N157" s="92">
        <v>2559.6799999999998</v>
      </c>
      <c r="O157" s="92">
        <v>1672</v>
      </c>
      <c r="P157" s="92">
        <v>1578.5</v>
      </c>
      <c r="Q157" s="92">
        <v>11937.06</v>
      </c>
      <c r="R157" s="92">
        <v>43062.94</v>
      </c>
      <c r="S157" s="91" t="s">
        <v>3256</v>
      </c>
      <c r="T157" s="91" t="s">
        <v>3591</v>
      </c>
      <c r="U157" s="93"/>
      <c r="V157" s="93"/>
      <c r="W157" s="92">
        <v>5961.88</v>
      </c>
      <c r="X157" s="92">
        <v>140</v>
      </c>
      <c r="Y157" s="92">
        <v>25</v>
      </c>
      <c r="Z157" s="93"/>
      <c r="AB157" s="93"/>
    </row>
    <row r="158" spans="1:28">
      <c r="A158" s="91" t="s">
        <v>2476</v>
      </c>
      <c r="B158" s="91" t="s">
        <v>11</v>
      </c>
      <c r="C158" s="91" t="s">
        <v>2506</v>
      </c>
      <c r="D158" s="91" t="s">
        <v>3251</v>
      </c>
      <c r="E158" s="91" t="s">
        <v>3252</v>
      </c>
      <c r="F158" s="91" t="s">
        <v>3273</v>
      </c>
      <c r="G158" s="91" t="s">
        <v>571</v>
      </c>
      <c r="H158" s="91" t="s">
        <v>1812</v>
      </c>
      <c r="I158" s="91" t="s">
        <v>127</v>
      </c>
      <c r="J158" s="91" t="s">
        <v>566</v>
      </c>
      <c r="K158" s="91" t="s">
        <v>3592</v>
      </c>
      <c r="L158" s="91" t="s">
        <v>3255</v>
      </c>
      <c r="M158" s="92">
        <v>20000</v>
      </c>
      <c r="N158" s="93">
        <v>0</v>
      </c>
      <c r="O158" s="92">
        <v>608</v>
      </c>
      <c r="P158" s="92">
        <v>574</v>
      </c>
      <c r="Q158" s="92">
        <v>16065.83</v>
      </c>
      <c r="R158" s="92">
        <v>3934.17</v>
      </c>
      <c r="S158" s="91" t="s">
        <v>3256</v>
      </c>
      <c r="T158" s="91" t="s">
        <v>3593</v>
      </c>
      <c r="U158" s="93"/>
      <c r="V158" s="93"/>
      <c r="W158" s="92">
        <v>14858.83</v>
      </c>
      <c r="X158" s="93"/>
      <c r="Y158" s="92">
        <v>25</v>
      </c>
      <c r="Z158" s="93"/>
      <c r="AB158" s="93"/>
    </row>
    <row r="159" spans="1:28">
      <c r="A159" s="91" t="s">
        <v>2476</v>
      </c>
      <c r="B159" s="91" t="s">
        <v>11</v>
      </c>
      <c r="C159" s="91" t="s">
        <v>2506</v>
      </c>
      <c r="D159" s="91" t="s">
        <v>3251</v>
      </c>
      <c r="E159" s="91" t="s">
        <v>3252</v>
      </c>
      <c r="F159" s="91" t="s">
        <v>3266</v>
      </c>
      <c r="G159" s="91" t="s">
        <v>1574</v>
      </c>
      <c r="H159" s="91" t="s">
        <v>1813</v>
      </c>
      <c r="I159" s="91" t="s">
        <v>288</v>
      </c>
      <c r="J159" s="91" t="s">
        <v>282</v>
      </c>
      <c r="K159" s="91" t="s">
        <v>3594</v>
      </c>
      <c r="L159" s="91" t="s">
        <v>3255</v>
      </c>
      <c r="M159" s="92">
        <v>35000</v>
      </c>
      <c r="N159" s="93">
        <v>0</v>
      </c>
      <c r="O159" s="92">
        <v>1064</v>
      </c>
      <c r="P159" s="92">
        <v>1004.5</v>
      </c>
      <c r="Q159" s="92">
        <v>2093.5</v>
      </c>
      <c r="R159" s="92">
        <v>32906.5</v>
      </c>
      <c r="S159" s="91" t="s">
        <v>3256</v>
      </c>
      <c r="T159" s="91" t="s">
        <v>3595</v>
      </c>
      <c r="U159" s="93"/>
      <c r="V159" s="93"/>
      <c r="W159" s="93"/>
      <c r="X159" s="93"/>
      <c r="Y159" s="92">
        <v>25</v>
      </c>
      <c r="Z159" s="93"/>
      <c r="AB159" s="93"/>
    </row>
    <row r="160" spans="1:28">
      <c r="A160" s="91" t="s">
        <v>2476</v>
      </c>
      <c r="B160" s="91" t="s">
        <v>11</v>
      </c>
      <c r="C160" s="91" t="s">
        <v>2506</v>
      </c>
      <c r="D160" s="91" t="s">
        <v>3251</v>
      </c>
      <c r="E160" s="91" t="s">
        <v>3252</v>
      </c>
      <c r="F160" s="91" t="s">
        <v>3258</v>
      </c>
      <c r="G160" s="91" t="s">
        <v>1575</v>
      </c>
      <c r="H160" s="91" t="s">
        <v>1814</v>
      </c>
      <c r="I160" s="91" t="s">
        <v>355</v>
      </c>
      <c r="J160" s="91" t="s">
        <v>930</v>
      </c>
      <c r="K160" s="91" t="s">
        <v>3596</v>
      </c>
      <c r="L160" s="91" t="s">
        <v>3255</v>
      </c>
      <c r="M160" s="92">
        <v>31500</v>
      </c>
      <c r="N160" s="93">
        <v>0</v>
      </c>
      <c r="O160" s="92">
        <v>957.6</v>
      </c>
      <c r="P160" s="92">
        <v>904.05</v>
      </c>
      <c r="Q160" s="92">
        <v>1886.65</v>
      </c>
      <c r="R160" s="92">
        <v>29613.35</v>
      </c>
      <c r="S160" s="91" t="s">
        <v>3256</v>
      </c>
      <c r="T160" s="91" t="s">
        <v>3597</v>
      </c>
      <c r="U160" s="93"/>
      <c r="V160" s="93"/>
      <c r="W160" s="93"/>
      <c r="X160" s="93"/>
      <c r="Y160" s="92">
        <v>25</v>
      </c>
      <c r="Z160" s="93"/>
      <c r="AB160" s="93"/>
    </row>
    <row r="161" spans="1:28">
      <c r="A161" s="91" t="s">
        <v>2476</v>
      </c>
      <c r="B161" s="91" t="s">
        <v>11</v>
      </c>
      <c r="C161" s="91" t="s">
        <v>2506</v>
      </c>
      <c r="D161" s="91" t="s">
        <v>3251</v>
      </c>
      <c r="E161" s="91" t="s">
        <v>3252</v>
      </c>
      <c r="F161" s="91" t="s">
        <v>3266</v>
      </c>
      <c r="G161" s="91" t="s">
        <v>3180</v>
      </c>
      <c r="H161" s="91" t="s">
        <v>3181</v>
      </c>
      <c r="I161" s="91" t="s">
        <v>675</v>
      </c>
      <c r="J161" s="91" t="s">
        <v>250</v>
      </c>
      <c r="K161" s="91" t="s">
        <v>3598</v>
      </c>
      <c r="L161" s="91" t="s">
        <v>3255</v>
      </c>
      <c r="M161" s="92">
        <v>35000</v>
      </c>
      <c r="N161" s="93">
        <v>0</v>
      </c>
      <c r="O161" s="92">
        <v>1064</v>
      </c>
      <c r="P161" s="92">
        <v>1004.5</v>
      </c>
      <c r="Q161" s="92">
        <v>9239.5</v>
      </c>
      <c r="R161" s="92">
        <v>25760.5</v>
      </c>
      <c r="S161" s="91" t="s">
        <v>3256</v>
      </c>
      <c r="T161" s="91" t="s">
        <v>3599</v>
      </c>
      <c r="U161" s="93"/>
      <c r="V161" s="93"/>
      <c r="W161" s="92">
        <v>7146</v>
      </c>
      <c r="X161" s="93"/>
      <c r="Y161" s="92">
        <v>25</v>
      </c>
      <c r="Z161" s="93"/>
      <c r="AB161" s="93"/>
    </row>
    <row r="162" spans="1:28">
      <c r="A162" s="91" t="s">
        <v>2476</v>
      </c>
      <c r="B162" s="91" t="s">
        <v>11</v>
      </c>
      <c r="C162" s="91" t="s">
        <v>2506</v>
      </c>
      <c r="D162" s="91" t="s">
        <v>3251</v>
      </c>
      <c r="E162" s="91" t="s">
        <v>3252</v>
      </c>
      <c r="F162" s="91" t="s">
        <v>3266</v>
      </c>
      <c r="G162" s="91" t="s">
        <v>1011</v>
      </c>
      <c r="H162" s="91" t="s">
        <v>1815</v>
      </c>
      <c r="I162" s="91" t="s">
        <v>127</v>
      </c>
      <c r="J162" s="91" t="s">
        <v>930</v>
      </c>
      <c r="K162" s="91" t="s">
        <v>3600</v>
      </c>
      <c r="L162" s="91" t="s">
        <v>3255</v>
      </c>
      <c r="M162" s="92">
        <v>15000</v>
      </c>
      <c r="N162" s="93">
        <v>0</v>
      </c>
      <c r="O162" s="92">
        <v>456</v>
      </c>
      <c r="P162" s="92">
        <v>430.5</v>
      </c>
      <c r="Q162" s="92">
        <v>911.5</v>
      </c>
      <c r="R162" s="92">
        <v>14088.5</v>
      </c>
      <c r="S162" s="91" t="s">
        <v>3256</v>
      </c>
      <c r="T162" s="91" t="s">
        <v>3601</v>
      </c>
      <c r="U162" s="93"/>
      <c r="V162" s="93"/>
      <c r="W162" s="93"/>
      <c r="X162" s="93"/>
      <c r="Y162" s="92">
        <v>25</v>
      </c>
      <c r="Z162" s="93"/>
      <c r="AB162" s="93"/>
    </row>
    <row r="163" spans="1:28">
      <c r="A163" s="91" t="s">
        <v>2476</v>
      </c>
      <c r="B163" s="91" t="s">
        <v>11</v>
      </c>
      <c r="C163" s="91" t="s">
        <v>2506</v>
      </c>
      <c r="D163" s="91" t="s">
        <v>3251</v>
      </c>
      <c r="E163" s="91" t="s">
        <v>3252</v>
      </c>
      <c r="F163" s="91" t="s">
        <v>3258</v>
      </c>
      <c r="G163" s="91" t="s">
        <v>941</v>
      </c>
      <c r="H163" s="91" t="s">
        <v>1816</v>
      </c>
      <c r="I163" s="91" t="s">
        <v>32</v>
      </c>
      <c r="J163" s="91" t="s">
        <v>765</v>
      </c>
      <c r="K163" s="91" t="s">
        <v>3602</v>
      </c>
      <c r="L163" s="91" t="s">
        <v>3255</v>
      </c>
      <c r="M163" s="92">
        <v>100000</v>
      </c>
      <c r="N163" s="92">
        <v>12105.37</v>
      </c>
      <c r="O163" s="92">
        <v>3040</v>
      </c>
      <c r="P163" s="92">
        <v>2870</v>
      </c>
      <c r="Q163" s="92">
        <v>19640.37</v>
      </c>
      <c r="R163" s="92">
        <v>80359.63</v>
      </c>
      <c r="S163" s="91" t="s">
        <v>3256</v>
      </c>
      <c r="T163" s="91" t="s">
        <v>3603</v>
      </c>
      <c r="U163" s="93"/>
      <c r="V163" s="92">
        <v>1600</v>
      </c>
      <c r="W163" s="93"/>
      <c r="X163" s="93"/>
      <c r="Y163" s="92">
        <v>25</v>
      </c>
      <c r="Z163" s="93"/>
      <c r="AB163" s="93"/>
    </row>
    <row r="164" spans="1:28">
      <c r="A164" s="91" t="s">
        <v>2476</v>
      </c>
      <c r="B164" s="91" t="s">
        <v>11</v>
      </c>
      <c r="C164" s="91" t="s">
        <v>2506</v>
      </c>
      <c r="D164" s="91" t="s">
        <v>3251</v>
      </c>
      <c r="E164" s="91" t="s">
        <v>3252</v>
      </c>
      <c r="F164" s="91" t="s">
        <v>3258</v>
      </c>
      <c r="G164" s="91" t="s">
        <v>318</v>
      </c>
      <c r="H164" s="91" t="s">
        <v>1817</v>
      </c>
      <c r="I164" s="91" t="s">
        <v>254</v>
      </c>
      <c r="J164" s="91" t="s">
        <v>312</v>
      </c>
      <c r="K164" s="91" t="s">
        <v>3604</v>
      </c>
      <c r="L164" s="91" t="s">
        <v>3255</v>
      </c>
      <c r="M164" s="92">
        <v>65000</v>
      </c>
      <c r="N164" s="92">
        <v>4427.58</v>
      </c>
      <c r="O164" s="92">
        <v>1976</v>
      </c>
      <c r="P164" s="92">
        <v>1865.5</v>
      </c>
      <c r="Q164" s="92">
        <v>9494.08</v>
      </c>
      <c r="R164" s="92">
        <v>55505.919999999998</v>
      </c>
      <c r="S164" s="91" t="s">
        <v>3256</v>
      </c>
      <c r="T164" s="91" t="s">
        <v>3605</v>
      </c>
      <c r="U164" s="93"/>
      <c r="V164" s="92">
        <v>1200</v>
      </c>
      <c r="W164" s="93"/>
      <c r="X164" s="93"/>
      <c r="Y164" s="92">
        <v>25</v>
      </c>
      <c r="Z164" s="93"/>
      <c r="AB164" s="93"/>
    </row>
    <row r="165" spans="1:28">
      <c r="A165" s="91" t="s">
        <v>2476</v>
      </c>
      <c r="B165" s="91" t="s">
        <v>11</v>
      </c>
      <c r="C165" s="91" t="s">
        <v>2506</v>
      </c>
      <c r="D165" s="91" t="s">
        <v>3251</v>
      </c>
      <c r="E165" s="91" t="s">
        <v>3252</v>
      </c>
      <c r="F165" s="91" t="s">
        <v>3456</v>
      </c>
      <c r="G165" s="91" t="s">
        <v>1479</v>
      </c>
      <c r="H165" s="91" t="s">
        <v>1818</v>
      </c>
      <c r="I165" s="91" t="s">
        <v>30</v>
      </c>
      <c r="J165" s="91" t="s">
        <v>261</v>
      </c>
      <c r="K165" s="91" t="s">
        <v>3606</v>
      </c>
      <c r="L165" s="91" t="s">
        <v>3255</v>
      </c>
      <c r="M165" s="92">
        <v>36000</v>
      </c>
      <c r="N165" s="93">
        <v>0</v>
      </c>
      <c r="O165" s="92">
        <v>1094.4000000000001</v>
      </c>
      <c r="P165" s="92">
        <v>1033.2</v>
      </c>
      <c r="Q165" s="92">
        <v>2152.6</v>
      </c>
      <c r="R165" s="92">
        <v>33847.4</v>
      </c>
      <c r="S165" s="91" t="s">
        <v>3256</v>
      </c>
      <c r="T165" s="91" t="s">
        <v>3607</v>
      </c>
      <c r="U165" s="93"/>
      <c r="V165" s="93"/>
      <c r="W165" s="93"/>
      <c r="X165" s="93"/>
      <c r="Y165" s="92">
        <v>25</v>
      </c>
      <c r="Z165" s="93"/>
      <c r="AB165" s="93"/>
    </row>
    <row r="166" spans="1:28">
      <c r="A166" s="91" t="s">
        <v>2476</v>
      </c>
      <c r="B166" s="91" t="s">
        <v>11</v>
      </c>
      <c r="C166" s="91" t="s">
        <v>2506</v>
      </c>
      <c r="D166" s="91" t="s">
        <v>3251</v>
      </c>
      <c r="E166" s="91" t="s">
        <v>3252</v>
      </c>
      <c r="F166" s="91" t="s">
        <v>3258</v>
      </c>
      <c r="G166" s="91" t="s">
        <v>1057</v>
      </c>
      <c r="H166" s="91" t="s">
        <v>1819</v>
      </c>
      <c r="I166" s="91" t="s">
        <v>355</v>
      </c>
      <c r="J166" s="91" t="s">
        <v>802</v>
      </c>
      <c r="K166" s="91" t="s">
        <v>3608</v>
      </c>
      <c r="L166" s="91" t="s">
        <v>3255</v>
      </c>
      <c r="M166" s="92">
        <v>35000</v>
      </c>
      <c r="N166" s="93">
        <v>0</v>
      </c>
      <c r="O166" s="92">
        <v>1064</v>
      </c>
      <c r="P166" s="92">
        <v>1004.5</v>
      </c>
      <c r="Q166" s="92">
        <v>2093.5</v>
      </c>
      <c r="R166" s="92">
        <v>32906.5</v>
      </c>
      <c r="S166" s="91" t="s">
        <v>3256</v>
      </c>
      <c r="T166" s="91" t="s">
        <v>3609</v>
      </c>
      <c r="U166" s="93"/>
      <c r="V166" s="93"/>
      <c r="W166" s="93"/>
      <c r="X166" s="93"/>
      <c r="Y166" s="92">
        <v>25</v>
      </c>
      <c r="Z166" s="93"/>
      <c r="AB166" s="93"/>
    </row>
    <row r="167" spans="1:28">
      <c r="A167" s="91" t="s">
        <v>2476</v>
      </c>
      <c r="B167" s="91" t="s">
        <v>11</v>
      </c>
      <c r="C167" s="91" t="s">
        <v>2506</v>
      </c>
      <c r="D167" s="91" t="s">
        <v>3251</v>
      </c>
      <c r="E167" s="91" t="s">
        <v>3252</v>
      </c>
      <c r="F167" s="91" t="s">
        <v>3273</v>
      </c>
      <c r="G167" s="91" t="s">
        <v>251</v>
      </c>
      <c r="H167" s="91" t="s">
        <v>1820</v>
      </c>
      <c r="I167" s="91" t="s">
        <v>82</v>
      </c>
      <c r="J167" s="91" t="s">
        <v>250</v>
      </c>
      <c r="K167" s="91" t="s">
        <v>3610</v>
      </c>
      <c r="L167" s="91" t="s">
        <v>3255</v>
      </c>
      <c r="M167" s="92">
        <v>25000</v>
      </c>
      <c r="N167" s="93">
        <v>0</v>
      </c>
      <c r="O167" s="92">
        <v>760</v>
      </c>
      <c r="P167" s="92">
        <v>717.5</v>
      </c>
      <c r="Q167" s="92">
        <v>13790.6</v>
      </c>
      <c r="R167" s="92">
        <v>11209.4</v>
      </c>
      <c r="S167" s="91" t="s">
        <v>3256</v>
      </c>
      <c r="T167" s="91" t="s">
        <v>3611</v>
      </c>
      <c r="U167" s="93"/>
      <c r="V167" s="93"/>
      <c r="W167" s="92">
        <v>12188.1</v>
      </c>
      <c r="X167" s="92">
        <v>100</v>
      </c>
      <c r="Y167" s="92">
        <v>25</v>
      </c>
      <c r="Z167" s="93"/>
      <c r="AB167" s="93"/>
    </row>
    <row r="168" spans="1:28">
      <c r="A168" s="91" t="s">
        <v>2476</v>
      </c>
      <c r="B168" s="91" t="s">
        <v>11</v>
      </c>
      <c r="C168" s="91" t="s">
        <v>2506</v>
      </c>
      <c r="D168" s="91" t="s">
        <v>3251</v>
      </c>
      <c r="E168" s="91" t="s">
        <v>3252</v>
      </c>
      <c r="F168" s="91" t="s">
        <v>3361</v>
      </c>
      <c r="G168" s="91" t="s">
        <v>222</v>
      </c>
      <c r="H168" s="91" t="s">
        <v>1821</v>
      </c>
      <c r="I168" s="91" t="s">
        <v>192</v>
      </c>
      <c r="J168" s="91" t="s">
        <v>930</v>
      </c>
      <c r="K168" s="91" t="s">
        <v>3612</v>
      </c>
      <c r="L168" s="91" t="s">
        <v>3255</v>
      </c>
      <c r="M168" s="92">
        <v>50000</v>
      </c>
      <c r="N168" s="92">
        <v>1854</v>
      </c>
      <c r="O168" s="92">
        <v>1520</v>
      </c>
      <c r="P168" s="92">
        <v>1435</v>
      </c>
      <c r="Q168" s="92">
        <v>16374.87</v>
      </c>
      <c r="R168" s="92">
        <v>33625.129999999997</v>
      </c>
      <c r="S168" s="91" t="s">
        <v>3256</v>
      </c>
      <c r="T168" s="91" t="s">
        <v>3613</v>
      </c>
      <c r="U168" s="93"/>
      <c r="V168" s="93"/>
      <c r="W168" s="92">
        <v>11540.87</v>
      </c>
      <c r="X168" s="93"/>
      <c r="Y168" s="92">
        <v>25</v>
      </c>
      <c r="Z168" s="93"/>
      <c r="AB168" s="93"/>
    </row>
    <row r="169" spans="1:28">
      <c r="A169" s="91" t="s">
        <v>2476</v>
      </c>
      <c r="B169" s="91" t="s">
        <v>11</v>
      </c>
      <c r="C169" s="91" t="s">
        <v>2506</v>
      </c>
      <c r="D169" s="91" t="s">
        <v>3251</v>
      </c>
      <c r="E169" s="91" t="s">
        <v>3252</v>
      </c>
      <c r="F169" s="91" t="s">
        <v>3253</v>
      </c>
      <c r="G169" s="91" t="s">
        <v>779</v>
      </c>
      <c r="H169" s="91" t="s">
        <v>1822</v>
      </c>
      <c r="I169" s="91" t="s">
        <v>75</v>
      </c>
      <c r="J169" s="91" t="s">
        <v>765</v>
      </c>
      <c r="K169" s="91" t="s">
        <v>3614</v>
      </c>
      <c r="L169" s="91" t="s">
        <v>3255</v>
      </c>
      <c r="M169" s="92">
        <v>13200</v>
      </c>
      <c r="N169" s="93">
        <v>0</v>
      </c>
      <c r="O169" s="92">
        <v>401.28</v>
      </c>
      <c r="P169" s="92">
        <v>378.84</v>
      </c>
      <c r="Q169" s="92">
        <v>805.12</v>
      </c>
      <c r="R169" s="92">
        <v>12394.88</v>
      </c>
      <c r="S169" s="91" t="s">
        <v>3256</v>
      </c>
      <c r="T169" s="91" t="s">
        <v>3615</v>
      </c>
      <c r="U169" s="93"/>
      <c r="V169" s="93"/>
      <c r="W169" s="93"/>
      <c r="X169" s="93"/>
      <c r="Y169" s="92">
        <v>25</v>
      </c>
      <c r="Z169" s="93"/>
      <c r="AB169" s="93"/>
    </row>
    <row r="170" spans="1:28">
      <c r="A170" s="91" t="s">
        <v>2476</v>
      </c>
      <c r="B170" s="91" t="s">
        <v>11</v>
      </c>
      <c r="C170" s="91" t="s">
        <v>2506</v>
      </c>
      <c r="D170" s="91" t="s">
        <v>3251</v>
      </c>
      <c r="E170" s="91" t="s">
        <v>3252</v>
      </c>
      <c r="F170" s="91" t="s">
        <v>3276</v>
      </c>
      <c r="G170" s="91" t="s">
        <v>217</v>
      </c>
      <c r="H170" s="91" t="s">
        <v>1823</v>
      </c>
      <c r="I170" s="91" t="s">
        <v>15</v>
      </c>
      <c r="J170" s="91" t="s">
        <v>1682</v>
      </c>
      <c r="K170" s="91" t="s">
        <v>3616</v>
      </c>
      <c r="L170" s="91" t="s">
        <v>3255</v>
      </c>
      <c r="M170" s="92">
        <v>26250</v>
      </c>
      <c r="N170" s="93">
        <v>0</v>
      </c>
      <c r="O170" s="92">
        <v>798</v>
      </c>
      <c r="P170" s="92">
        <v>753.38</v>
      </c>
      <c r="Q170" s="92">
        <v>17957.97</v>
      </c>
      <c r="R170" s="92">
        <v>8292.0300000000007</v>
      </c>
      <c r="S170" s="91" t="s">
        <v>3256</v>
      </c>
      <c r="T170" s="91" t="s">
        <v>3617</v>
      </c>
      <c r="U170" s="93"/>
      <c r="V170" s="92">
        <v>600</v>
      </c>
      <c r="W170" s="92">
        <v>15781.59</v>
      </c>
      <c r="X170" s="93"/>
      <c r="Y170" s="92">
        <v>25</v>
      </c>
      <c r="Z170" s="93"/>
      <c r="AB170" s="93"/>
    </row>
    <row r="171" spans="1:28">
      <c r="A171" s="91" t="s">
        <v>2476</v>
      </c>
      <c r="B171" s="91" t="s">
        <v>11</v>
      </c>
      <c r="C171" s="91" t="s">
        <v>2506</v>
      </c>
      <c r="D171" s="91" t="s">
        <v>3251</v>
      </c>
      <c r="E171" s="91" t="s">
        <v>3252</v>
      </c>
      <c r="F171" s="91" t="s">
        <v>3273</v>
      </c>
      <c r="G171" s="91" t="s">
        <v>820</v>
      </c>
      <c r="H171" s="91" t="s">
        <v>1107</v>
      </c>
      <c r="I171" s="91" t="s">
        <v>821</v>
      </c>
      <c r="J171" s="91" t="s">
        <v>809</v>
      </c>
      <c r="K171" s="91" t="s">
        <v>3618</v>
      </c>
      <c r="L171" s="91" t="s">
        <v>3255</v>
      </c>
      <c r="M171" s="92">
        <v>45000</v>
      </c>
      <c r="N171" s="92">
        <v>1148.33</v>
      </c>
      <c r="O171" s="92">
        <v>1368</v>
      </c>
      <c r="P171" s="92">
        <v>1291.5</v>
      </c>
      <c r="Q171" s="92">
        <v>18086.09</v>
      </c>
      <c r="R171" s="92">
        <v>26913.91</v>
      </c>
      <c r="S171" s="91" t="s">
        <v>3256</v>
      </c>
      <c r="T171" s="91" t="s">
        <v>3619</v>
      </c>
      <c r="U171" s="93"/>
      <c r="V171" s="93"/>
      <c r="W171" s="92">
        <v>14153.26</v>
      </c>
      <c r="X171" s="92">
        <v>100</v>
      </c>
      <c r="Y171" s="92">
        <v>25</v>
      </c>
      <c r="Z171" s="93"/>
      <c r="AB171" s="93"/>
    </row>
    <row r="172" spans="1:28">
      <c r="A172" s="91" t="s">
        <v>2476</v>
      </c>
      <c r="B172" s="91" t="s">
        <v>11</v>
      </c>
      <c r="C172" s="91" t="s">
        <v>2506</v>
      </c>
      <c r="D172" s="91" t="s">
        <v>3251</v>
      </c>
      <c r="E172" s="91" t="s">
        <v>3252</v>
      </c>
      <c r="F172" s="91" t="s">
        <v>3266</v>
      </c>
      <c r="G172" s="91" t="s">
        <v>1012</v>
      </c>
      <c r="H172" s="91" t="s">
        <v>1824</v>
      </c>
      <c r="I172" s="91" t="s">
        <v>781</v>
      </c>
      <c r="J172" s="91" t="s">
        <v>848</v>
      </c>
      <c r="K172" s="91" t="s">
        <v>3620</v>
      </c>
      <c r="L172" s="91" t="s">
        <v>3255</v>
      </c>
      <c r="M172" s="92">
        <v>220000</v>
      </c>
      <c r="N172" s="92">
        <v>40583.019999999997</v>
      </c>
      <c r="O172" s="92">
        <v>5685.41</v>
      </c>
      <c r="P172" s="92">
        <v>6314</v>
      </c>
      <c r="Q172" s="92">
        <v>52607.43</v>
      </c>
      <c r="R172" s="92">
        <v>167392.57</v>
      </c>
      <c r="S172" s="91" t="s">
        <v>3256</v>
      </c>
      <c r="T172" s="91" t="s">
        <v>3621</v>
      </c>
      <c r="U172" s="93"/>
      <c r="V172" s="93"/>
      <c r="W172" s="93"/>
      <c r="X172" s="93"/>
      <c r="Y172" s="92">
        <v>25</v>
      </c>
      <c r="Z172" s="93"/>
      <c r="AB172" s="93"/>
    </row>
    <row r="173" spans="1:28">
      <c r="A173" s="91" t="s">
        <v>2476</v>
      </c>
      <c r="B173" s="91" t="s">
        <v>11</v>
      </c>
      <c r="C173" s="91" t="s">
        <v>2506</v>
      </c>
      <c r="D173" s="91" t="s">
        <v>3251</v>
      </c>
      <c r="E173" s="91" t="s">
        <v>3252</v>
      </c>
      <c r="F173" s="91" t="s">
        <v>3266</v>
      </c>
      <c r="G173" s="91" t="s">
        <v>895</v>
      </c>
      <c r="H173" s="91" t="s">
        <v>1825</v>
      </c>
      <c r="I173" s="91" t="s">
        <v>59</v>
      </c>
      <c r="J173" s="91" t="s">
        <v>221</v>
      </c>
      <c r="K173" s="91" t="s">
        <v>3622</v>
      </c>
      <c r="L173" s="91" t="s">
        <v>3255</v>
      </c>
      <c r="M173" s="92">
        <v>115000</v>
      </c>
      <c r="N173" s="92">
        <v>15633.74</v>
      </c>
      <c r="O173" s="92">
        <v>3496</v>
      </c>
      <c r="P173" s="92">
        <v>3300.5</v>
      </c>
      <c r="Q173" s="92">
        <v>22455.24</v>
      </c>
      <c r="R173" s="92">
        <v>92544.76</v>
      </c>
      <c r="S173" s="91" t="s">
        <v>3256</v>
      </c>
      <c r="T173" s="91" t="s">
        <v>3623</v>
      </c>
      <c r="U173" s="93"/>
      <c r="V173" s="93"/>
      <c r="W173" s="93"/>
      <c r="X173" s="93"/>
      <c r="Y173" s="92">
        <v>25</v>
      </c>
      <c r="Z173" s="93"/>
      <c r="AB173" s="93"/>
    </row>
    <row r="174" spans="1:28">
      <c r="A174" s="91" t="s">
        <v>2476</v>
      </c>
      <c r="B174" s="91" t="s">
        <v>11</v>
      </c>
      <c r="C174" s="91" t="s">
        <v>2506</v>
      </c>
      <c r="D174" s="91" t="s">
        <v>3251</v>
      </c>
      <c r="E174" s="91" t="s">
        <v>3252</v>
      </c>
      <c r="F174" s="91" t="s">
        <v>3261</v>
      </c>
      <c r="G174" s="91" t="s">
        <v>306</v>
      </c>
      <c r="H174" s="91" t="s">
        <v>1826</v>
      </c>
      <c r="I174" s="91" t="s">
        <v>192</v>
      </c>
      <c r="J174" s="91" t="s">
        <v>302</v>
      </c>
      <c r="K174" s="91" t="s">
        <v>3624</v>
      </c>
      <c r="L174" s="91" t="s">
        <v>3255</v>
      </c>
      <c r="M174" s="92">
        <v>35000</v>
      </c>
      <c r="N174" s="93">
        <v>0</v>
      </c>
      <c r="O174" s="92">
        <v>1064</v>
      </c>
      <c r="P174" s="92">
        <v>1004.5</v>
      </c>
      <c r="Q174" s="92">
        <v>3539.5</v>
      </c>
      <c r="R174" s="92">
        <v>31460.5</v>
      </c>
      <c r="S174" s="91" t="s">
        <v>3256</v>
      </c>
      <c r="T174" s="91" t="s">
        <v>3625</v>
      </c>
      <c r="U174" s="93"/>
      <c r="V174" s="92">
        <v>300</v>
      </c>
      <c r="W174" s="92">
        <v>1096</v>
      </c>
      <c r="X174" s="92">
        <v>50</v>
      </c>
      <c r="Y174" s="92">
        <v>25</v>
      </c>
      <c r="Z174" s="93"/>
      <c r="AB174" s="93"/>
    </row>
    <row r="175" spans="1:28">
      <c r="A175" s="91" t="s">
        <v>2476</v>
      </c>
      <c r="B175" s="91" t="s">
        <v>11</v>
      </c>
      <c r="C175" s="91" t="s">
        <v>2506</v>
      </c>
      <c r="D175" s="91" t="s">
        <v>3251</v>
      </c>
      <c r="E175" s="91" t="s">
        <v>3252</v>
      </c>
      <c r="F175" s="91" t="s">
        <v>3266</v>
      </c>
      <c r="G175" s="91" t="s">
        <v>1631</v>
      </c>
      <c r="H175" s="91" t="s">
        <v>1827</v>
      </c>
      <c r="I175" s="91" t="s">
        <v>132</v>
      </c>
      <c r="J175" s="91" t="s">
        <v>581</v>
      </c>
      <c r="K175" s="91" t="s">
        <v>3626</v>
      </c>
      <c r="L175" s="91" t="s">
        <v>3255</v>
      </c>
      <c r="M175" s="92">
        <v>24000</v>
      </c>
      <c r="N175" s="93">
        <v>0</v>
      </c>
      <c r="O175" s="92">
        <v>729.6</v>
      </c>
      <c r="P175" s="92">
        <v>688.8</v>
      </c>
      <c r="Q175" s="92">
        <v>1443.4</v>
      </c>
      <c r="R175" s="92">
        <v>22556.6</v>
      </c>
      <c r="S175" s="91" t="s">
        <v>3256</v>
      </c>
      <c r="T175" s="91" t="s">
        <v>3627</v>
      </c>
      <c r="U175" s="93"/>
      <c r="V175" s="93"/>
      <c r="W175" s="93"/>
      <c r="X175" s="93"/>
      <c r="Y175" s="92">
        <v>25</v>
      </c>
      <c r="Z175" s="93"/>
      <c r="AB175" s="93"/>
    </row>
    <row r="176" spans="1:28">
      <c r="A176" s="91" t="s">
        <v>2476</v>
      </c>
      <c r="B176" s="91" t="s">
        <v>11</v>
      </c>
      <c r="C176" s="91" t="s">
        <v>2506</v>
      </c>
      <c r="D176" s="91" t="s">
        <v>3251</v>
      </c>
      <c r="E176" s="91" t="s">
        <v>3252</v>
      </c>
      <c r="F176" s="91" t="s">
        <v>3266</v>
      </c>
      <c r="G176" s="91" t="s">
        <v>780</v>
      </c>
      <c r="H176" s="91" t="s">
        <v>1828</v>
      </c>
      <c r="I176" s="91" t="s">
        <v>781</v>
      </c>
      <c r="J176" s="91" t="s">
        <v>765</v>
      </c>
      <c r="K176" s="91" t="s">
        <v>3628</v>
      </c>
      <c r="L176" s="91" t="s">
        <v>3255</v>
      </c>
      <c r="M176" s="92">
        <v>220000</v>
      </c>
      <c r="N176" s="92">
        <v>40583.019999999997</v>
      </c>
      <c r="O176" s="92">
        <v>5685.41</v>
      </c>
      <c r="P176" s="92">
        <v>6314</v>
      </c>
      <c r="Q176" s="92">
        <v>53607.43</v>
      </c>
      <c r="R176" s="92">
        <v>166392.57</v>
      </c>
      <c r="S176" s="91" t="s">
        <v>3256</v>
      </c>
      <c r="T176" s="91" t="s">
        <v>3629</v>
      </c>
      <c r="U176" s="93"/>
      <c r="V176" s="92">
        <v>1000</v>
      </c>
      <c r="W176" s="93"/>
      <c r="X176" s="93"/>
      <c r="Y176" s="92">
        <v>25</v>
      </c>
      <c r="Z176" s="93"/>
      <c r="AB176" s="93"/>
    </row>
    <row r="177" spans="1:28">
      <c r="A177" s="91" t="s">
        <v>2476</v>
      </c>
      <c r="B177" s="91" t="s">
        <v>11</v>
      </c>
      <c r="C177" s="91" t="s">
        <v>2506</v>
      </c>
      <c r="D177" s="91" t="s">
        <v>3251</v>
      </c>
      <c r="E177" s="91" t="s">
        <v>3252</v>
      </c>
      <c r="F177" s="91" t="s">
        <v>3261</v>
      </c>
      <c r="G177" s="91" t="s">
        <v>647</v>
      </c>
      <c r="H177" s="91" t="s">
        <v>1829</v>
      </c>
      <c r="I177" s="91" t="s">
        <v>15</v>
      </c>
      <c r="J177" s="91" t="s">
        <v>930</v>
      </c>
      <c r="K177" s="91" t="s">
        <v>3630</v>
      </c>
      <c r="L177" s="91" t="s">
        <v>3255</v>
      </c>
      <c r="M177" s="92">
        <v>16500</v>
      </c>
      <c r="N177" s="93">
        <v>0</v>
      </c>
      <c r="O177" s="92">
        <v>501.6</v>
      </c>
      <c r="P177" s="92">
        <v>473.55</v>
      </c>
      <c r="Q177" s="92">
        <v>7001.05</v>
      </c>
      <c r="R177" s="92">
        <v>9498.9500000000007</v>
      </c>
      <c r="S177" s="91" t="s">
        <v>3256</v>
      </c>
      <c r="T177" s="91" t="s">
        <v>3631</v>
      </c>
      <c r="U177" s="93"/>
      <c r="V177" s="92">
        <v>300</v>
      </c>
      <c r="W177" s="92">
        <v>2546</v>
      </c>
      <c r="X177" s="93"/>
      <c r="Y177" s="92">
        <v>25</v>
      </c>
      <c r="Z177" s="93"/>
      <c r="AB177" s="92">
        <v>3154.9</v>
      </c>
    </row>
    <row r="178" spans="1:28">
      <c r="A178" s="91" t="s">
        <v>2476</v>
      </c>
      <c r="B178" s="91" t="s">
        <v>11</v>
      </c>
      <c r="C178" s="91" t="s">
        <v>2506</v>
      </c>
      <c r="D178" s="91" t="s">
        <v>3251</v>
      </c>
      <c r="E178" s="91" t="s">
        <v>3252</v>
      </c>
      <c r="F178" s="91" t="s">
        <v>3261</v>
      </c>
      <c r="G178" s="91" t="s">
        <v>565</v>
      </c>
      <c r="H178" s="91" t="s">
        <v>1108</v>
      </c>
      <c r="I178" s="91" t="s">
        <v>372</v>
      </c>
      <c r="J178" s="91" t="s">
        <v>562</v>
      </c>
      <c r="K178" s="91" t="s">
        <v>3632</v>
      </c>
      <c r="L178" s="91" t="s">
        <v>3255</v>
      </c>
      <c r="M178" s="92">
        <v>25000</v>
      </c>
      <c r="N178" s="93">
        <v>0</v>
      </c>
      <c r="O178" s="92">
        <v>760</v>
      </c>
      <c r="P178" s="92">
        <v>717.5</v>
      </c>
      <c r="Q178" s="92">
        <v>18198.14</v>
      </c>
      <c r="R178" s="92">
        <v>6801.86</v>
      </c>
      <c r="S178" s="91" t="s">
        <v>3256</v>
      </c>
      <c r="T178" s="91" t="s">
        <v>3633</v>
      </c>
      <c r="U178" s="93"/>
      <c r="V178" s="92">
        <v>300</v>
      </c>
      <c r="W178" s="92">
        <v>14768.19</v>
      </c>
      <c r="X178" s="92">
        <v>50</v>
      </c>
      <c r="Y178" s="92">
        <v>25</v>
      </c>
      <c r="Z178" s="93"/>
      <c r="AB178" s="92">
        <v>1577.45</v>
      </c>
    </row>
    <row r="179" spans="1:28">
      <c r="A179" s="91" t="s">
        <v>2476</v>
      </c>
      <c r="B179" s="91" t="s">
        <v>11</v>
      </c>
      <c r="C179" s="91" t="s">
        <v>2506</v>
      </c>
      <c r="D179" s="91" t="s">
        <v>3251</v>
      </c>
      <c r="E179" s="91" t="s">
        <v>3252</v>
      </c>
      <c r="F179" s="91" t="s">
        <v>3258</v>
      </c>
      <c r="G179" s="91" t="s">
        <v>1484</v>
      </c>
      <c r="H179" s="91" t="s">
        <v>1830</v>
      </c>
      <c r="I179" s="91" t="s">
        <v>1485</v>
      </c>
      <c r="J179" s="91" t="s">
        <v>581</v>
      </c>
      <c r="K179" s="91" t="s">
        <v>3634</v>
      </c>
      <c r="L179" s="91" t="s">
        <v>3255</v>
      </c>
      <c r="M179" s="92">
        <v>30000</v>
      </c>
      <c r="N179" s="93">
        <v>0</v>
      </c>
      <c r="O179" s="92">
        <v>912</v>
      </c>
      <c r="P179" s="92">
        <v>861</v>
      </c>
      <c r="Q179" s="92">
        <v>7921.45</v>
      </c>
      <c r="R179" s="92">
        <v>22078.55</v>
      </c>
      <c r="S179" s="91" t="s">
        <v>3256</v>
      </c>
      <c r="T179" s="91" t="s">
        <v>3635</v>
      </c>
      <c r="U179" s="93"/>
      <c r="V179" s="93"/>
      <c r="W179" s="92">
        <v>4546</v>
      </c>
      <c r="X179" s="93"/>
      <c r="Y179" s="92">
        <v>25</v>
      </c>
      <c r="Z179" s="93"/>
      <c r="AB179" s="92">
        <v>1577.45</v>
      </c>
    </row>
    <row r="180" spans="1:28">
      <c r="A180" s="91" t="s">
        <v>2476</v>
      </c>
      <c r="B180" s="91" t="s">
        <v>11</v>
      </c>
      <c r="C180" s="91" t="s">
        <v>2506</v>
      </c>
      <c r="D180" s="91" t="s">
        <v>3251</v>
      </c>
      <c r="E180" s="91" t="s">
        <v>3252</v>
      </c>
      <c r="F180" s="91" t="s">
        <v>3253</v>
      </c>
      <c r="G180" s="91" t="s">
        <v>782</v>
      </c>
      <c r="H180" s="91" t="s">
        <v>1831</v>
      </c>
      <c r="I180" s="91" t="s">
        <v>75</v>
      </c>
      <c r="J180" s="91" t="s">
        <v>765</v>
      </c>
      <c r="K180" s="91" t="s">
        <v>3636</v>
      </c>
      <c r="L180" s="91" t="s">
        <v>3255</v>
      </c>
      <c r="M180" s="92">
        <v>26620</v>
      </c>
      <c r="N180" s="93">
        <v>0</v>
      </c>
      <c r="O180" s="92">
        <v>809.25</v>
      </c>
      <c r="P180" s="92">
        <v>763.99</v>
      </c>
      <c r="Q180" s="92">
        <v>1598.24</v>
      </c>
      <c r="R180" s="92">
        <v>25021.759999999998</v>
      </c>
      <c r="S180" s="91" t="s">
        <v>3256</v>
      </c>
      <c r="T180" s="91" t="s">
        <v>3637</v>
      </c>
      <c r="U180" s="93"/>
      <c r="V180" s="93"/>
      <c r="W180" s="93"/>
      <c r="X180" s="93"/>
      <c r="Y180" s="92">
        <v>25</v>
      </c>
      <c r="Z180" s="93"/>
      <c r="AB180" s="93"/>
    </row>
    <row r="181" spans="1:28">
      <c r="A181" s="91" t="s">
        <v>2476</v>
      </c>
      <c r="B181" s="91" t="s">
        <v>11</v>
      </c>
      <c r="C181" s="91" t="s">
        <v>2506</v>
      </c>
      <c r="D181" s="91" t="s">
        <v>3251</v>
      </c>
      <c r="E181" s="91" t="s">
        <v>3252</v>
      </c>
      <c r="F181" s="91" t="s">
        <v>3266</v>
      </c>
      <c r="G181" s="91" t="s">
        <v>1403</v>
      </c>
      <c r="H181" s="91" t="s">
        <v>1832</v>
      </c>
      <c r="I181" s="91" t="s">
        <v>132</v>
      </c>
      <c r="J181" s="91" t="s">
        <v>809</v>
      </c>
      <c r="K181" s="91" t="s">
        <v>3638</v>
      </c>
      <c r="L181" s="91" t="s">
        <v>3255</v>
      </c>
      <c r="M181" s="92">
        <v>30000</v>
      </c>
      <c r="N181" s="93">
        <v>0</v>
      </c>
      <c r="O181" s="92">
        <v>912</v>
      </c>
      <c r="P181" s="92">
        <v>861</v>
      </c>
      <c r="Q181" s="92">
        <v>1798</v>
      </c>
      <c r="R181" s="92">
        <v>28202</v>
      </c>
      <c r="S181" s="91" t="s">
        <v>3256</v>
      </c>
      <c r="T181" s="91" t="s">
        <v>3639</v>
      </c>
      <c r="U181" s="93"/>
      <c r="V181" s="93"/>
      <c r="W181" s="93"/>
      <c r="X181" s="93"/>
      <c r="Y181" s="92">
        <v>25</v>
      </c>
      <c r="Z181" s="93"/>
      <c r="AB181" s="93"/>
    </row>
    <row r="182" spans="1:28">
      <c r="A182" s="91" t="s">
        <v>2476</v>
      </c>
      <c r="B182" s="91" t="s">
        <v>11</v>
      </c>
      <c r="C182" s="91" t="s">
        <v>2506</v>
      </c>
      <c r="D182" s="91" t="s">
        <v>3251</v>
      </c>
      <c r="E182" s="91" t="s">
        <v>3252</v>
      </c>
      <c r="F182" s="91" t="s">
        <v>3279</v>
      </c>
      <c r="G182" s="91" t="s">
        <v>558</v>
      </c>
      <c r="H182" s="91" t="s">
        <v>1109</v>
      </c>
      <c r="I182" s="91" t="s">
        <v>82</v>
      </c>
      <c r="J182" s="91" t="s">
        <v>559</v>
      </c>
      <c r="K182" s="91" t="s">
        <v>3640</v>
      </c>
      <c r="L182" s="91" t="s">
        <v>3255</v>
      </c>
      <c r="M182" s="92">
        <v>30000</v>
      </c>
      <c r="N182" s="93">
        <v>0</v>
      </c>
      <c r="O182" s="92">
        <v>912</v>
      </c>
      <c r="P182" s="92">
        <v>861</v>
      </c>
      <c r="Q182" s="92">
        <v>13868.08</v>
      </c>
      <c r="R182" s="92">
        <v>16131.92</v>
      </c>
      <c r="S182" s="91" t="s">
        <v>3256</v>
      </c>
      <c r="T182" s="91" t="s">
        <v>3641</v>
      </c>
      <c r="U182" s="93"/>
      <c r="V182" s="93"/>
      <c r="W182" s="92">
        <v>12020.08</v>
      </c>
      <c r="X182" s="92">
        <v>50</v>
      </c>
      <c r="Y182" s="92">
        <v>25</v>
      </c>
      <c r="Z182" s="93"/>
      <c r="AB182" s="93"/>
    </row>
    <row r="183" spans="1:28">
      <c r="A183" s="91" t="s">
        <v>2476</v>
      </c>
      <c r="B183" s="91" t="s">
        <v>11</v>
      </c>
      <c r="C183" s="91" t="s">
        <v>2506</v>
      </c>
      <c r="D183" s="91" t="s">
        <v>3251</v>
      </c>
      <c r="E183" s="91" t="s">
        <v>3252</v>
      </c>
      <c r="F183" s="91" t="s">
        <v>3288</v>
      </c>
      <c r="G183" s="91" t="s">
        <v>649</v>
      </c>
      <c r="H183" s="91" t="s">
        <v>1110</v>
      </c>
      <c r="I183" s="91" t="s">
        <v>27</v>
      </c>
      <c r="J183" s="91" t="s">
        <v>930</v>
      </c>
      <c r="K183" s="91" t="s">
        <v>3642</v>
      </c>
      <c r="L183" s="91" t="s">
        <v>3255</v>
      </c>
      <c r="M183" s="92">
        <v>15000</v>
      </c>
      <c r="N183" s="93">
        <v>0</v>
      </c>
      <c r="O183" s="92">
        <v>456</v>
      </c>
      <c r="P183" s="92">
        <v>430.5</v>
      </c>
      <c r="Q183" s="92">
        <v>10635.22</v>
      </c>
      <c r="R183" s="92">
        <v>4364.78</v>
      </c>
      <c r="S183" s="91" t="s">
        <v>3256</v>
      </c>
      <c r="T183" s="91" t="s">
        <v>3643</v>
      </c>
      <c r="U183" s="93"/>
      <c r="V183" s="93"/>
      <c r="W183" s="92">
        <v>9673.7199999999993</v>
      </c>
      <c r="X183" s="92">
        <v>50</v>
      </c>
      <c r="Y183" s="92">
        <v>25</v>
      </c>
      <c r="Z183" s="93"/>
      <c r="AB183" s="93"/>
    </row>
    <row r="184" spans="1:28">
      <c r="A184" s="91" t="s">
        <v>2476</v>
      </c>
      <c r="B184" s="91" t="s">
        <v>11</v>
      </c>
      <c r="C184" s="91" t="s">
        <v>2506</v>
      </c>
      <c r="D184" s="91" t="s">
        <v>3251</v>
      </c>
      <c r="E184" s="91" t="s">
        <v>3252</v>
      </c>
      <c r="F184" s="91" t="s">
        <v>3261</v>
      </c>
      <c r="G184" s="91" t="s">
        <v>12</v>
      </c>
      <c r="H184" s="91" t="s">
        <v>1833</v>
      </c>
      <c r="I184" s="91" t="s">
        <v>13</v>
      </c>
      <c r="J184" s="91" t="s">
        <v>765</v>
      </c>
      <c r="K184" s="91" t="s">
        <v>3644</v>
      </c>
      <c r="L184" s="91" t="s">
        <v>3255</v>
      </c>
      <c r="M184" s="92">
        <v>35000</v>
      </c>
      <c r="N184" s="93">
        <v>0</v>
      </c>
      <c r="O184" s="92">
        <v>1064</v>
      </c>
      <c r="P184" s="92">
        <v>1004.5</v>
      </c>
      <c r="Q184" s="92">
        <v>2393.5</v>
      </c>
      <c r="R184" s="92">
        <v>32606.5</v>
      </c>
      <c r="S184" s="91" t="s">
        <v>3256</v>
      </c>
      <c r="T184" s="91" t="s">
        <v>3645</v>
      </c>
      <c r="U184" s="93"/>
      <c r="V184" s="92">
        <v>300</v>
      </c>
      <c r="W184" s="93"/>
      <c r="X184" s="93"/>
      <c r="Y184" s="92">
        <v>25</v>
      </c>
      <c r="Z184" s="93"/>
      <c r="AB184" s="93"/>
    </row>
    <row r="185" spans="1:28">
      <c r="A185" s="91" t="s">
        <v>2476</v>
      </c>
      <c r="B185" s="91" t="s">
        <v>11</v>
      </c>
      <c r="C185" s="91" t="s">
        <v>2506</v>
      </c>
      <c r="D185" s="91" t="s">
        <v>3251</v>
      </c>
      <c r="E185" s="91" t="s">
        <v>3252</v>
      </c>
      <c r="F185" s="91" t="s">
        <v>3261</v>
      </c>
      <c r="G185" s="91" t="s">
        <v>877</v>
      </c>
      <c r="H185" s="91" t="s">
        <v>1834</v>
      </c>
      <c r="I185" s="91" t="s">
        <v>588</v>
      </c>
      <c r="J185" s="91" t="s">
        <v>581</v>
      </c>
      <c r="K185" s="91" t="s">
        <v>3646</v>
      </c>
      <c r="L185" s="91" t="s">
        <v>3255</v>
      </c>
      <c r="M185" s="92">
        <v>30000</v>
      </c>
      <c r="N185" s="93">
        <v>0</v>
      </c>
      <c r="O185" s="92">
        <v>912</v>
      </c>
      <c r="P185" s="92">
        <v>861</v>
      </c>
      <c r="Q185" s="92">
        <v>1798</v>
      </c>
      <c r="R185" s="92">
        <v>28202</v>
      </c>
      <c r="S185" s="91" t="s">
        <v>3256</v>
      </c>
      <c r="T185" s="91" t="s">
        <v>3647</v>
      </c>
      <c r="U185" s="93"/>
      <c r="V185" s="93"/>
      <c r="W185" s="93"/>
      <c r="X185" s="93"/>
      <c r="Y185" s="92">
        <v>25</v>
      </c>
      <c r="Z185" s="93"/>
      <c r="AB185" s="93"/>
    </row>
    <row r="186" spans="1:28">
      <c r="A186" s="91" t="s">
        <v>2476</v>
      </c>
      <c r="B186" s="91" t="s">
        <v>11</v>
      </c>
      <c r="C186" s="91" t="s">
        <v>2506</v>
      </c>
      <c r="D186" s="91" t="s">
        <v>3251</v>
      </c>
      <c r="E186" s="91" t="s">
        <v>3252</v>
      </c>
      <c r="F186" s="91" t="s">
        <v>3261</v>
      </c>
      <c r="G186" s="91" t="s">
        <v>943</v>
      </c>
      <c r="H186" s="91" t="s">
        <v>1835</v>
      </c>
      <c r="I186" s="91" t="s">
        <v>637</v>
      </c>
      <c r="J186" s="91" t="s">
        <v>201</v>
      </c>
      <c r="K186" s="91" t="s">
        <v>3648</v>
      </c>
      <c r="L186" s="91" t="s">
        <v>3255</v>
      </c>
      <c r="M186" s="92">
        <v>100000</v>
      </c>
      <c r="N186" s="92">
        <v>12105.37</v>
      </c>
      <c r="O186" s="92">
        <v>3040</v>
      </c>
      <c r="P186" s="92">
        <v>2870</v>
      </c>
      <c r="Q186" s="92">
        <v>18040.37</v>
      </c>
      <c r="R186" s="92">
        <v>81959.63</v>
      </c>
      <c r="S186" s="91" t="s">
        <v>3256</v>
      </c>
      <c r="T186" s="91" t="s">
        <v>3649</v>
      </c>
      <c r="U186" s="93"/>
      <c r="V186" s="93"/>
      <c r="W186" s="93"/>
      <c r="X186" s="93"/>
      <c r="Y186" s="92">
        <v>25</v>
      </c>
      <c r="Z186" s="93"/>
      <c r="AB186" s="93"/>
    </row>
    <row r="187" spans="1:28">
      <c r="A187" s="91" t="s">
        <v>2476</v>
      </c>
      <c r="B187" s="91" t="s">
        <v>11</v>
      </c>
      <c r="C187" s="91" t="s">
        <v>2506</v>
      </c>
      <c r="D187" s="91" t="s">
        <v>3251</v>
      </c>
      <c r="E187" s="91" t="s">
        <v>3252</v>
      </c>
      <c r="F187" s="91" t="s">
        <v>3261</v>
      </c>
      <c r="G187" s="91" t="s">
        <v>822</v>
      </c>
      <c r="H187" s="91" t="s">
        <v>1111</v>
      </c>
      <c r="I187" s="91" t="s">
        <v>823</v>
      </c>
      <c r="J187" s="91" t="s">
        <v>809</v>
      </c>
      <c r="K187" s="91" t="s">
        <v>3650</v>
      </c>
      <c r="L187" s="91" t="s">
        <v>3255</v>
      </c>
      <c r="M187" s="92">
        <v>55000</v>
      </c>
      <c r="N187" s="92">
        <v>2559.6799999999998</v>
      </c>
      <c r="O187" s="92">
        <v>1672</v>
      </c>
      <c r="P187" s="92">
        <v>1578.5</v>
      </c>
      <c r="Q187" s="92">
        <v>19931.18</v>
      </c>
      <c r="R187" s="92">
        <v>35068.82</v>
      </c>
      <c r="S187" s="91" t="s">
        <v>3256</v>
      </c>
      <c r="T187" s="91" t="s">
        <v>3651</v>
      </c>
      <c r="U187" s="93"/>
      <c r="V187" s="92">
        <v>300</v>
      </c>
      <c r="W187" s="92">
        <v>13696</v>
      </c>
      <c r="X187" s="92">
        <v>100</v>
      </c>
      <c r="Y187" s="92">
        <v>25</v>
      </c>
      <c r="Z187" s="93"/>
      <c r="AB187" s="93"/>
    </row>
    <row r="188" spans="1:28">
      <c r="A188" s="91" t="s">
        <v>2476</v>
      </c>
      <c r="B188" s="91" t="s">
        <v>11</v>
      </c>
      <c r="C188" s="91" t="s">
        <v>2506</v>
      </c>
      <c r="D188" s="91" t="s">
        <v>3251</v>
      </c>
      <c r="E188" s="91" t="s">
        <v>3252</v>
      </c>
      <c r="F188" s="91" t="s">
        <v>3288</v>
      </c>
      <c r="G188" s="91" t="s">
        <v>650</v>
      </c>
      <c r="H188" s="91" t="s">
        <v>1112</v>
      </c>
      <c r="I188" s="91" t="s">
        <v>415</v>
      </c>
      <c r="J188" s="91" t="s">
        <v>930</v>
      </c>
      <c r="K188" s="91" t="s">
        <v>3652</v>
      </c>
      <c r="L188" s="91" t="s">
        <v>3255</v>
      </c>
      <c r="M188" s="92">
        <v>22000</v>
      </c>
      <c r="N188" s="93">
        <v>0</v>
      </c>
      <c r="O188" s="92">
        <v>668.8</v>
      </c>
      <c r="P188" s="92">
        <v>631.4</v>
      </c>
      <c r="Q188" s="92">
        <v>4771.2</v>
      </c>
      <c r="R188" s="92">
        <v>17228.8</v>
      </c>
      <c r="S188" s="91" t="s">
        <v>3256</v>
      </c>
      <c r="T188" s="91" t="s">
        <v>3653</v>
      </c>
      <c r="U188" s="93"/>
      <c r="V188" s="92">
        <v>300</v>
      </c>
      <c r="W188" s="92">
        <v>3046</v>
      </c>
      <c r="X188" s="92">
        <v>100</v>
      </c>
      <c r="Y188" s="92">
        <v>25</v>
      </c>
      <c r="Z188" s="93"/>
      <c r="AB188" s="93"/>
    </row>
    <row r="189" spans="1:28">
      <c r="A189" s="91" t="s">
        <v>2476</v>
      </c>
      <c r="B189" s="91" t="s">
        <v>11</v>
      </c>
      <c r="C189" s="91" t="s">
        <v>2506</v>
      </c>
      <c r="D189" s="91" t="s">
        <v>3251</v>
      </c>
      <c r="E189" s="91" t="s">
        <v>3252</v>
      </c>
      <c r="F189" s="91" t="s">
        <v>3266</v>
      </c>
      <c r="G189" s="91" t="s">
        <v>2592</v>
      </c>
      <c r="H189" s="91" t="s">
        <v>2608</v>
      </c>
      <c r="I189" s="91" t="s">
        <v>2593</v>
      </c>
      <c r="J189" s="91" t="s">
        <v>273</v>
      </c>
      <c r="K189" s="91" t="s">
        <v>3654</v>
      </c>
      <c r="L189" s="91" t="s">
        <v>3255</v>
      </c>
      <c r="M189" s="92">
        <v>70000</v>
      </c>
      <c r="N189" s="92">
        <v>5368.48</v>
      </c>
      <c r="O189" s="92">
        <v>2128</v>
      </c>
      <c r="P189" s="92">
        <v>2009</v>
      </c>
      <c r="Q189" s="92">
        <v>16977.43</v>
      </c>
      <c r="R189" s="92">
        <v>53022.57</v>
      </c>
      <c r="S189" s="91" t="s">
        <v>3256</v>
      </c>
      <c r="T189" s="91" t="s">
        <v>3655</v>
      </c>
      <c r="U189" s="93"/>
      <c r="V189" s="93"/>
      <c r="W189" s="92">
        <v>7446.95</v>
      </c>
      <c r="X189" s="93"/>
      <c r="Y189" s="92">
        <v>25</v>
      </c>
      <c r="Z189" s="93"/>
      <c r="AB189" s="93"/>
    </row>
    <row r="190" spans="1:28">
      <c r="A190" s="91" t="s">
        <v>2476</v>
      </c>
      <c r="B190" s="91" t="s">
        <v>11</v>
      </c>
      <c r="C190" s="91" t="s">
        <v>2506</v>
      </c>
      <c r="D190" s="91" t="s">
        <v>3251</v>
      </c>
      <c r="E190" s="91" t="s">
        <v>3252</v>
      </c>
      <c r="F190" s="91" t="s">
        <v>3288</v>
      </c>
      <c r="G190" s="91" t="s">
        <v>896</v>
      </c>
      <c r="H190" s="91" t="s">
        <v>1836</v>
      </c>
      <c r="I190" s="91" t="s">
        <v>138</v>
      </c>
      <c r="J190" s="91" t="s">
        <v>1684</v>
      </c>
      <c r="K190" s="91" t="s">
        <v>3656</v>
      </c>
      <c r="L190" s="91" t="s">
        <v>3255</v>
      </c>
      <c r="M190" s="92">
        <v>145000</v>
      </c>
      <c r="N190" s="92">
        <v>22690.49</v>
      </c>
      <c r="O190" s="92">
        <v>4408</v>
      </c>
      <c r="P190" s="92">
        <v>4161.5</v>
      </c>
      <c r="Q190" s="92">
        <v>31284.99</v>
      </c>
      <c r="R190" s="92">
        <v>113715.01</v>
      </c>
      <c r="S190" s="91" t="s">
        <v>3256</v>
      </c>
      <c r="T190" s="91" t="s">
        <v>3657</v>
      </c>
      <c r="U190" s="93"/>
      <c r="V190" s="93"/>
      <c r="W190" s="93"/>
      <c r="X190" s="93"/>
      <c r="Y190" s="92">
        <v>25</v>
      </c>
      <c r="Z190" s="93"/>
      <c r="AB190" s="93"/>
    </row>
    <row r="191" spans="1:28">
      <c r="A191" s="91" t="s">
        <v>2476</v>
      </c>
      <c r="B191" s="91" t="s">
        <v>11</v>
      </c>
      <c r="C191" s="91" t="s">
        <v>2506</v>
      </c>
      <c r="D191" s="91" t="s">
        <v>3251</v>
      </c>
      <c r="E191" s="91" t="s">
        <v>3252</v>
      </c>
      <c r="F191" s="91" t="s">
        <v>3276</v>
      </c>
      <c r="G191" s="91" t="s">
        <v>280</v>
      </c>
      <c r="H191" s="91" t="s">
        <v>1113</v>
      </c>
      <c r="I191" s="91" t="s">
        <v>279</v>
      </c>
      <c r="J191" s="91" t="s">
        <v>277</v>
      </c>
      <c r="K191" s="91" t="s">
        <v>3658</v>
      </c>
      <c r="L191" s="91" t="s">
        <v>3255</v>
      </c>
      <c r="M191" s="92">
        <v>65000</v>
      </c>
      <c r="N191" s="92">
        <v>4427.58</v>
      </c>
      <c r="O191" s="92">
        <v>1976</v>
      </c>
      <c r="P191" s="92">
        <v>1865.5</v>
      </c>
      <c r="Q191" s="92">
        <v>40146.65</v>
      </c>
      <c r="R191" s="92">
        <v>24853.35</v>
      </c>
      <c r="S191" s="91" t="s">
        <v>3256</v>
      </c>
      <c r="T191" s="91" t="s">
        <v>3659</v>
      </c>
      <c r="U191" s="93"/>
      <c r="V191" s="93"/>
      <c r="W191" s="92">
        <v>31802.57</v>
      </c>
      <c r="X191" s="92">
        <v>50</v>
      </c>
      <c r="Y191" s="92">
        <v>25</v>
      </c>
      <c r="Z191" s="93"/>
      <c r="AB191" s="93"/>
    </row>
    <row r="192" spans="1:28">
      <c r="A192" s="91" t="s">
        <v>2476</v>
      </c>
      <c r="B192" s="91" t="s">
        <v>11</v>
      </c>
      <c r="C192" s="91" t="s">
        <v>2506</v>
      </c>
      <c r="D192" s="91" t="s">
        <v>3251</v>
      </c>
      <c r="E192" s="91" t="s">
        <v>3252</v>
      </c>
      <c r="F192" s="91" t="s">
        <v>3258</v>
      </c>
      <c r="G192" s="91" t="s">
        <v>1008</v>
      </c>
      <c r="H192" s="91" t="s">
        <v>1837</v>
      </c>
      <c r="I192" s="91" t="s">
        <v>637</v>
      </c>
      <c r="J192" s="91" t="s">
        <v>930</v>
      </c>
      <c r="K192" s="91" t="s">
        <v>3660</v>
      </c>
      <c r="L192" s="91" t="s">
        <v>3255</v>
      </c>
      <c r="M192" s="92">
        <v>80000</v>
      </c>
      <c r="N192" s="92">
        <v>7400.87</v>
      </c>
      <c r="O192" s="92">
        <v>2432</v>
      </c>
      <c r="P192" s="92">
        <v>2296</v>
      </c>
      <c r="Q192" s="92">
        <v>12153.87</v>
      </c>
      <c r="R192" s="92">
        <v>67846.13</v>
      </c>
      <c r="S192" s="91" t="s">
        <v>3256</v>
      </c>
      <c r="T192" s="91" t="s">
        <v>3661</v>
      </c>
      <c r="U192" s="93"/>
      <c r="V192" s="93"/>
      <c r="W192" s="93"/>
      <c r="X192" s="93"/>
      <c r="Y192" s="92">
        <v>25</v>
      </c>
      <c r="Z192" s="93"/>
      <c r="AB192" s="93"/>
    </row>
    <row r="193" spans="1:28">
      <c r="A193" s="91" t="s">
        <v>2476</v>
      </c>
      <c r="B193" s="91" t="s">
        <v>11</v>
      </c>
      <c r="C193" s="91" t="s">
        <v>2506</v>
      </c>
      <c r="D193" s="91" t="s">
        <v>3251</v>
      </c>
      <c r="E193" s="91" t="s">
        <v>3252</v>
      </c>
      <c r="F193" s="91" t="s">
        <v>3266</v>
      </c>
      <c r="G193" s="91" t="s">
        <v>2496</v>
      </c>
      <c r="H193" s="91" t="s">
        <v>2484</v>
      </c>
      <c r="I193" s="91" t="s">
        <v>42</v>
      </c>
      <c r="J193" s="91" t="s">
        <v>277</v>
      </c>
      <c r="K193" s="91" t="s">
        <v>3662</v>
      </c>
      <c r="L193" s="91" t="s">
        <v>3255</v>
      </c>
      <c r="M193" s="92">
        <v>20000</v>
      </c>
      <c r="N193" s="93">
        <v>0</v>
      </c>
      <c r="O193" s="92">
        <v>608</v>
      </c>
      <c r="P193" s="92">
        <v>574</v>
      </c>
      <c r="Q193" s="92">
        <v>4353</v>
      </c>
      <c r="R193" s="92">
        <v>15647</v>
      </c>
      <c r="S193" s="91" t="s">
        <v>3256</v>
      </c>
      <c r="T193" s="91" t="s">
        <v>3663</v>
      </c>
      <c r="U193" s="93"/>
      <c r="V193" s="93"/>
      <c r="W193" s="92">
        <v>3146</v>
      </c>
      <c r="X193" s="93"/>
      <c r="Y193" s="92">
        <v>25</v>
      </c>
      <c r="Z193" s="93"/>
      <c r="AB193" s="93"/>
    </row>
    <row r="194" spans="1:28">
      <c r="A194" s="91" t="s">
        <v>2476</v>
      </c>
      <c r="B194" s="91" t="s">
        <v>11</v>
      </c>
      <c r="C194" s="91" t="s">
        <v>2506</v>
      </c>
      <c r="D194" s="91" t="s">
        <v>3251</v>
      </c>
      <c r="E194" s="91" t="s">
        <v>3252</v>
      </c>
      <c r="F194" s="91" t="s">
        <v>3266</v>
      </c>
      <c r="G194" s="91" t="s">
        <v>2633</v>
      </c>
      <c r="H194" s="91" t="s">
        <v>2661</v>
      </c>
      <c r="I194" s="91" t="s">
        <v>27</v>
      </c>
      <c r="J194" s="91" t="s">
        <v>765</v>
      </c>
      <c r="K194" s="91" t="s">
        <v>3664</v>
      </c>
      <c r="L194" s="91" t="s">
        <v>3255</v>
      </c>
      <c r="M194" s="92">
        <v>18000</v>
      </c>
      <c r="N194" s="93">
        <v>0</v>
      </c>
      <c r="O194" s="92">
        <v>547.20000000000005</v>
      </c>
      <c r="P194" s="92">
        <v>516.6</v>
      </c>
      <c r="Q194" s="92">
        <v>1088.8</v>
      </c>
      <c r="R194" s="92">
        <v>16911.2</v>
      </c>
      <c r="S194" s="91" t="s">
        <v>3256</v>
      </c>
      <c r="T194" s="91" t="s">
        <v>3665</v>
      </c>
      <c r="U194" s="93"/>
      <c r="V194" s="93"/>
      <c r="W194" s="93"/>
      <c r="X194" s="93"/>
      <c r="Y194" s="92">
        <v>25</v>
      </c>
      <c r="Z194" s="93"/>
      <c r="AB194" s="93"/>
    </row>
    <row r="195" spans="1:28">
      <c r="A195" s="91" t="s">
        <v>2476</v>
      </c>
      <c r="B195" s="91" t="s">
        <v>11</v>
      </c>
      <c r="C195" s="91" t="s">
        <v>2506</v>
      </c>
      <c r="D195" s="91" t="s">
        <v>3251</v>
      </c>
      <c r="E195" s="91" t="s">
        <v>3252</v>
      </c>
      <c r="F195" s="91" t="s">
        <v>3266</v>
      </c>
      <c r="G195" s="91" t="s">
        <v>3182</v>
      </c>
      <c r="H195" s="91" t="s">
        <v>3183</v>
      </c>
      <c r="I195" s="91" t="s">
        <v>8</v>
      </c>
      <c r="J195" s="91" t="s">
        <v>765</v>
      </c>
      <c r="K195" s="91" t="s">
        <v>3666</v>
      </c>
      <c r="L195" s="91" t="s">
        <v>3255</v>
      </c>
      <c r="M195" s="92">
        <v>17000</v>
      </c>
      <c r="N195" s="93">
        <v>0</v>
      </c>
      <c r="O195" s="92">
        <v>516.79999999999995</v>
      </c>
      <c r="P195" s="92">
        <v>487.9</v>
      </c>
      <c r="Q195" s="92">
        <v>1029.7</v>
      </c>
      <c r="R195" s="92">
        <v>15970.3</v>
      </c>
      <c r="S195" s="91" t="s">
        <v>3256</v>
      </c>
      <c r="T195" s="91" t="s">
        <v>3667</v>
      </c>
      <c r="U195" s="93"/>
      <c r="V195" s="93"/>
      <c r="W195" s="93"/>
      <c r="X195" s="93"/>
      <c r="Y195" s="92">
        <v>25</v>
      </c>
      <c r="Z195" s="93"/>
      <c r="AB195" s="93"/>
    </row>
    <row r="196" spans="1:28">
      <c r="A196" s="91" t="s">
        <v>2476</v>
      </c>
      <c r="B196" s="91" t="s">
        <v>11</v>
      </c>
      <c r="C196" s="91" t="s">
        <v>2506</v>
      </c>
      <c r="D196" s="91" t="s">
        <v>3251</v>
      </c>
      <c r="E196" s="91" t="s">
        <v>3252</v>
      </c>
      <c r="F196" s="91" t="s">
        <v>3668</v>
      </c>
      <c r="G196" s="91" t="s">
        <v>783</v>
      </c>
      <c r="H196" s="91" t="s">
        <v>1839</v>
      </c>
      <c r="I196" s="91" t="s">
        <v>75</v>
      </c>
      <c r="J196" s="91" t="s">
        <v>765</v>
      </c>
      <c r="K196" s="91" t="s">
        <v>3669</v>
      </c>
      <c r="L196" s="91" t="s">
        <v>3255</v>
      </c>
      <c r="M196" s="92">
        <v>10000</v>
      </c>
      <c r="N196" s="93">
        <v>0</v>
      </c>
      <c r="O196" s="92">
        <v>304</v>
      </c>
      <c r="P196" s="92">
        <v>287</v>
      </c>
      <c r="Q196" s="92">
        <v>616</v>
      </c>
      <c r="R196" s="92">
        <v>9384</v>
      </c>
      <c r="S196" s="91" t="s">
        <v>3256</v>
      </c>
      <c r="T196" s="91" t="s">
        <v>3670</v>
      </c>
      <c r="U196" s="93"/>
      <c r="V196" s="93"/>
      <c r="W196" s="93"/>
      <c r="X196" s="93"/>
      <c r="Y196" s="92">
        <v>25</v>
      </c>
      <c r="Z196" s="93"/>
      <c r="AB196" s="93"/>
    </row>
    <row r="197" spans="1:28">
      <c r="A197" s="91" t="s">
        <v>2476</v>
      </c>
      <c r="B197" s="91" t="s">
        <v>11</v>
      </c>
      <c r="C197" s="91" t="s">
        <v>2506</v>
      </c>
      <c r="D197" s="91" t="s">
        <v>3251</v>
      </c>
      <c r="E197" s="91" t="s">
        <v>3252</v>
      </c>
      <c r="F197" s="91" t="s">
        <v>3361</v>
      </c>
      <c r="G197" s="91" t="s">
        <v>232</v>
      </c>
      <c r="H197" s="91" t="s">
        <v>1840</v>
      </c>
      <c r="I197" s="91" t="s">
        <v>10</v>
      </c>
      <c r="J197" s="91" t="s">
        <v>231</v>
      </c>
      <c r="K197" s="91" t="s">
        <v>3671</v>
      </c>
      <c r="L197" s="91" t="s">
        <v>3255</v>
      </c>
      <c r="M197" s="92">
        <v>35000</v>
      </c>
      <c r="N197" s="93">
        <v>0</v>
      </c>
      <c r="O197" s="92">
        <v>1064</v>
      </c>
      <c r="P197" s="92">
        <v>1004.5</v>
      </c>
      <c r="Q197" s="92">
        <v>2093.5</v>
      </c>
      <c r="R197" s="92">
        <v>32906.5</v>
      </c>
      <c r="S197" s="91" t="s">
        <v>3256</v>
      </c>
      <c r="T197" s="91" t="s">
        <v>3672</v>
      </c>
      <c r="U197" s="93"/>
      <c r="V197" s="93"/>
      <c r="W197" s="93"/>
      <c r="X197" s="93"/>
      <c r="Y197" s="92">
        <v>25</v>
      </c>
      <c r="Z197" s="93"/>
      <c r="AB197" s="93"/>
    </row>
    <row r="198" spans="1:28">
      <c r="A198" s="91" t="s">
        <v>2476</v>
      </c>
      <c r="B198" s="91" t="s">
        <v>11</v>
      </c>
      <c r="C198" s="91" t="s">
        <v>2506</v>
      </c>
      <c r="D198" s="91" t="s">
        <v>3251</v>
      </c>
      <c r="E198" s="91" t="s">
        <v>3252</v>
      </c>
      <c r="F198" s="91" t="s">
        <v>3266</v>
      </c>
      <c r="G198" s="91" t="s">
        <v>898</v>
      </c>
      <c r="H198" s="91" t="s">
        <v>1841</v>
      </c>
      <c r="I198" s="91" t="s">
        <v>129</v>
      </c>
      <c r="J198" s="91" t="s">
        <v>231</v>
      </c>
      <c r="K198" s="91" t="s">
        <v>3673</v>
      </c>
      <c r="L198" s="91" t="s">
        <v>3255</v>
      </c>
      <c r="M198" s="92">
        <v>115000</v>
      </c>
      <c r="N198" s="92">
        <v>15633.74</v>
      </c>
      <c r="O198" s="92">
        <v>3496</v>
      </c>
      <c r="P198" s="92">
        <v>3300.5</v>
      </c>
      <c r="Q198" s="92">
        <v>22455.24</v>
      </c>
      <c r="R198" s="92">
        <v>92544.76</v>
      </c>
      <c r="S198" s="91" t="s">
        <v>3256</v>
      </c>
      <c r="T198" s="91" t="s">
        <v>3674</v>
      </c>
      <c r="U198" s="93"/>
      <c r="V198" s="93"/>
      <c r="W198" s="93"/>
      <c r="X198" s="93"/>
      <c r="Y198" s="92">
        <v>25</v>
      </c>
      <c r="Z198" s="93"/>
      <c r="AB198" s="93"/>
    </row>
    <row r="199" spans="1:28">
      <c r="A199" s="91" t="s">
        <v>2476</v>
      </c>
      <c r="B199" s="91" t="s">
        <v>11</v>
      </c>
      <c r="C199" s="91" t="s">
        <v>2506</v>
      </c>
      <c r="D199" s="91" t="s">
        <v>3251</v>
      </c>
      <c r="E199" s="91" t="s">
        <v>3252</v>
      </c>
      <c r="F199" s="91" t="s">
        <v>3276</v>
      </c>
      <c r="G199" s="91" t="s">
        <v>803</v>
      </c>
      <c r="H199" s="91" t="s">
        <v>1115</v>
      </c>
      <c r="I199" s="91" t="s">
        <v>10</v>
      </c>
      <c r="J199" s="91" t="s">
        <v>765</v>
      </c>
      <c r="K199" s="91" t="s">
        <v>3675</v>
      </c>
      <c r="L199" s="91" t="s">
        <v>3255</v>
      </c>
      <c r="M199" s="92">
        <v>45000</v>
      </c>
      <c r="N199" s="92">
        <v>1148.33</v>
      </c>
      <c r="O199" s="92">
        <v>1368</v>
      </c>
      <c r="P199" s="92">
        <v>1291.5</v>
      </c>
      <c r="Q199" s="92">
        <v>3882.83</v>
      </c>
      <c r="R199" s="92">
        <v>41117.17</v>
      </c>
      <c r="S199" s="91" t="s">
        <v>3256</v>
      </c>
      <c r="T199" s="91" t="s">
        <v>3676</v>
      </c>
      <c r="U199" s="93"/>
      <c r="V199" s="93"/>
      <c r="W199" s="93"/>
      <c r="X199" s="92">
        <v>50</v>
      </c>
      <c r="Y199" s="92">
        <v>25</v>
      </c>
      <c r="Z199" s="93"/>
      <c r="AB199" s="93"/>
    </row>
    <row r="200" spans="1:28">
      <c r="A200" s="91" t="s">
        <v>2476</v>
      </c>
      <c r="B200" s="91" t="s">
        <v>11</v>
      </c>
      <c r="C200" s="91" t="s">
        <v>2506</v>
      </c>
      <c r="D200" s="91" t="s">
        <v>3251</v>
      </c>
      <c r="E200" s="91" t="s">
        <v>3252</v>
      </c>
      <c r="F200" s="91" t="s">
        <v>3266</v>
      </c>
      <c r="G200" s="91" t="s">
        <v>3677</v>
      </c>
      <c r="H200" s="91" t="s">
        <v>3678</v>
      </c>
      <c r="I200" s="91" t="s">
        <v>10</v>
      </c>
      <c r="J200" s="91" t="s">
        <v>846</v>
      </c>
      <c r="K200" s="91" t="s">
        <v>3679</v>
      </c>
      <c r="L200" s="91" t="s">
        <v>3255</v>
      </c>
      <c r="M200" s="92">
        <v>35000</v>
      </c>
      <c r="N200" s="93">
        <v>0</v>
      </c>
      <c r="O200" s="92">
        <v>1064</v>
      </c>
      <c r="P200" s="92">
        <v>1004.5</v>
      </c>
      <c r="Q200" s="92">
        <v>2093.5</v>
      </c>
      <c r="R200" s="92">
        <v>32906.5</v>
      </c>
      <c r="S200" s="91" t="s">
        <v>3256</v>
      </c>
      <c r="T200" s="91" t="s">
        <v>3680</v>
      </c>
      <c r="U200" s="93"/>
      <c r="V200" s="93"/>
      <c r="W200" s="93"/>
      <c r="X200" s="93"/>
      <c r="Y200" s="92">
        <v>25</v>
      </c>
      <c r="Z200" s="93"/>
      <c r="AB200" s="93"/>
    </row>
    <row r="201" spans="1:28">
      <c r="A201" s="91" t="s">
        <v>2476</v>
      </c>
      <c r="B201" s="91" t="s">
        <v>11</v>
      </c>
      <c r="C201" s="91" t="s">
        <v>2506</v>
      </c>
      <c r="D201" s="91" t="s">
        <v>3251</v>
      </c>
      <c r="E201" s="91" t="s">
        <v>3252</v>
      </c>
      <c r="F201" s="91" t="s">
        <v>3266</v>
      </c>
      <c r="G201" s="91" t="s">
        <v>1058</v>
      </c>
      <c r="H201" s="91" t="s">
        <v>1842</v>
      </c>
      <c r="I201" s="91" t="s">
        <v>395</v>
      </c>
      <c r="J201" s="91" t="s">
        <v>562</v>
      </c>
      <c r="K201" s="91" t="s">
        <v>3681</v>
      </c>
      <c r="L201" s="91" t="s">
        <v>3255</v>
      </c>
      <c r="M201" s="92">
        <v>20000</v>
      </c>
      <c r="N201" s="93">
        <v>0</v>
      </c>
      <c r="O201" s="92">
        <v>608</v>
      </c>
      <c r="P201" s="92">
        <v>574</v>
      </c>
      <c r="Q201" s="92">
        <v>1207</v>
      </c>
      <c r="R201" s="92">
        <v>18793</v>
      </c>
      <c r="S201" s="91" t="s">
        <v>3256</v>
      </c>
      <c r="T201" s="91" t="s">
        <v>3682</v>
      </c>
      <c r="U201" s="93"/>
      <c r="V201" s="93"/>
      <c r="W201" s="93"/>
      <c r="X201" s="93"/>
      <c r="Y201" s="92">
        <v>25</v>
      </c>
      <c r="Z201" s="93"/>
      <c r="AB201" s="93"/>
    </row>
    <row r="202" spans="1:28">
      <c r="A202" s="91" t="s">
        <v>2476</v>
      </c>
      <c r="B202" s="91" t="s">
        <v>11</v>
      </c>
      <c r="C202" s="91" t="s">
        <v>2506</v>
      </c>
      <c r="D202" s="91" t="s">
        <v>3251</v>
      </c>
      <c r="E202" s="91" t="s">
        <v>3252</v>
      </c>
      <c r="F202" s="91" t="s">
        <v>3266</v>
      </c>
      <c r="G202" s="91" t="s">
        <v>899</v>
      </c>
      <c r="H202" s="91" t="s">
        <v>1843</v>
      </c>
      <c r="I202" s="91" t="s">
        <v>254</v>
      </c>
      <c r="J202" s="91" t="s">
        <v>210</v>
      </c>
      <c r="K202" s="91" t="s">
        <v>3683</v>
      </c>
      <c r="L202" s="91" t="s">
        <v>3255</v>
      </c>
      <c r="M202" s="92">
        <v>55000</v>
      </c>
      <c r="N202" s="92">
        <v>2086.44</v>
      </c>
      <c r="O202" s="92">
        <v>1672</v>
      </c>
      <c r="P202" s="92">
        <v>1578.5</v>
      </c>
      <c r="Q202" s="92">
        <v>8516.84</v>
      </c>
      <c r="R202" s="92">
        <v>46483.16</v>
      </c>
      <c r="S202" s="91" t="s">
        <v>3256</v>
      </c>
      <c r="T202" s="91" t="s">
        <v>3684</v>
      </c>
      <c r="U202" s="93"/>
      <c r="V202" s="93"/>
      <c r="W202" s="93"/>
      <c r="X202" s="93"/>
      <c r="Y202" s="92">
        <v>25</v>
      </c>
      <c r="Z202" s="93"/>
      <c r="AB202" s="92">
        <v>3154.9</v>
      </c>
    </row>
    <row r="203" spans="1:28">
      <c r="A203" s="91" t="s">
        <v>2476</v>
      </c>
      <c r="B203" s="91" t="s">
        <v>11</v>
      </c>
      <c r="C203" s="91" t="s">
        <v>2506</v>
      </c>
      <c r="D203" s="91" t="s">
        <v>3251</v>
      </c>
      <c r="E203" s="91" t="s">
        <v>3252</v>
      </c>
      <c r="F203" s="91" t="s">
        <v>3279</v>
      </c>
      <c r="G203" s="91" t="s">
        <v>2743</v>
      </c>
      <c r="H203" s="91" t="s">
        <v>2744</v>
      </c>
      <c r="I203" s="91" t="s">
        <v>1400</v>
      </c>
      <c r="J203" s="91" t="s">
        <v>930</v>
      </c>
      <c r="K203" s="91" t="s">
        <v>3685</v>
      </c>
      <c r="L203" s="91" t="s">
        <v>3255</v>
      </c>
      <c r="M203" s="92">
        <v>170000</v>
      </c>
      <c r="N203" s="92">
        <v>28571.119999999999</v>
      </c>
      <c r="O203" s="92">
        <v>5168</v>
      </c>
      <c r="P203" s="92">
        <v>4879</v>
      </c>
      <c r="Q203" s="92">
        <v>38643.120000000003</v>
      </c>
      <c r="R203" s="92">
        <v>131356.88</v>
      </c>
      <c r="S203" s="91" t="s">
        <v>3256</v>
      </c>
      <c r="T203" s="91" t="s">
        <v>3686</v>
      </c>
      <c r="U203" s="93"/>
      <c r="V203" s="93"/>
      <c r="W203" s="93"/>
      <c r="X203" s="93"/>
      <c r="Y203" s="92">
        <v>25</v>
      </c>
      <c r="Z203" s="93"/>
      <c r="AB203" s="93"/>
    </row>
    <row r="204" spans="1:28">
      <c r="A204" s="91" t="s">
        <v>2476</v>
      </c>
      <c r="B204" s="91" t="s">
        <v>11</v>
      </c>
      <c r="C204" s="91" t="s">
        <v>2506</v>
      </c>
      <c r="D204" s="91" t="s">
        <v>3251</v>
      </c>
      <c r="E204" s="91" t="s">
        <v>3252</v>
      </c>
      <c r="F204" s="91" t="s">
        <v>3288</v>
      </c>
      <c r="G204" s="91" t="s">
        <v>1501</v>
      </c>
      <c r="H204" s="91" t="s">
        <v>1844</v>
      </c>
      <c r="I204" s="91" t="s">
        <v>32</v>
      </c>
      <c r="J204" s="91" t="s">
        <v>930</v>
      </c>
      <c r="K204" s="91" t="s">
        <v>3687</v>
      </c>
      <c r="L204" s="91" t="s">
        <v>3255</v>
      </c>
      <c r="M204" s="92">
        <v>145000</v>
      </c>
      <c r="N204" s="92">
        <v>22690.49</v>
      </c>
      <c r="O204" s="92">
        <v>4408</v>
      </c>
      <c r="P204" s="92">
        <v>4161.5</v>
      </c>
      <c r="Q204" s="92">
        <v>31684.99</v>
      </c>
      <c r="R204" s="92">
        <v>113315.01</v>
      </c>
      <c r="S204" s="91" t="s">
        <v>3256</v>
      </c>
      <c r="T204" s="91" t="s">
        <v>3688</v>
      </c>
      <c r="U204" s="93"/>
      <c r="V204" s="92">
        <v>400</v>
      </c>
      <c r="W204" s="93"/>
      <c r="X204" s="93"/>
      <c r="Y204" s="92">
        <v>25</v>
      </c>
      <c r="Z204" s="93"/>
      <c r="AB204" s="93"/>
    </row>
    <row r="205" spans="1:28">
      <c r="A205" s="91" t="s">
        <v>2476</v>
      </c>
      <c r="B205" s="91" t="s">
        <v>11</v>
      </c>
      <c r="C205" s="91" t="s">
        <v>2506</v>
      </c>
      <c r="D205" s="91" t="s">
        <v>3251</v>
      </c>
      <c r="E205" s="91" t="s">
        <v>3252</v>
      </c>
      <c r="F205" s="91" t="s">
        <v>3253</v>
      </c>
      <c r="G205" s="91" t="s">
        <v>229</v>
      </c>
      <c r="H205" s="91" t="s">
        <v>1116</v>
      </c>
      <c r="I205" s="91" t="s">
        <v>129</v>
      </c>
      <c r="J205" s="91" t="s">
        <v>227</v>
      </c>
      <c r="K205" s="91" t="s">
        <v>3689</v>
      </c>
      <c r="L205" s="91" t="s">
        <v>3255</v>
      </c>
      <c r="M205" s="92">
        <v>115000</v>
      </c>
      <c r="N205" s="92">
        <v>15633.74</v>
      </c>
      <c r="O205" s="92">
        <v>3496</v>
      </c>
      <c r="P205" s="92">
        <v>3300.5</v>
      </c>
      <c r="Q205" s="92">
        <v>52054.97</v>
      </c>
      <c r="R205" s="92">
        <v>62945.03</v>
      </c>
      <c r="S205" s="91" t="s">
        <v>3256</v>
      </c>
      <c r="T205" s="91" t="s">
        <v>3690</v>
      </c>
      <c r="U205" s="93"/>
      <c r="V205" s="93"/>
      <c r="W205" s="92">
        <v>29549.73</v>
      </c>
      <c r="X205" s="92">
        <v>50</v>
      </c>
      <c r="Y205" s="92">
        <v>25</v>
      </c>
      <c r="Z205" s="93"/>
      <c r="AB205" s="93"/>
    </row>
    <row r="206" spans="1:28">
      <c r="A206" s="91" t="s">
        <v>2476</v>
      </c>
      <c r="B206" s="91" t="s">
        <v>11</v>
      </c>
      <c r="C206" s="91" t="s">
        <v>2506</v>
      </c>
      <c r="D206" s="91" t="s">
        <v>3251</v>
      </c>
      <c r="E206" s="91" t="s">
        <v>3252</v>
      </c>
      <c r="F206" s="91" t="s">
        <v>3258</v>
      </c>
      <c r="G206" s="91" t="s">
        <v>2745</v>
      </c>
      <c r="H206" s="91" t="s">
        <v>2746</v>
      </c>
      <c r="I206" s="91" t="s">
        <v>8</v>
      </c>
      <c r="J206" s="91" t="s">
        <v>566</v>
      </c>
      <c r="K206" s="91" t="s">
        <v>3691</v>
      </c>
      <c r="L206" s="91" t="s">
        <v>3255</v>
      </c>
      <c r="M206" s="92">
        <v>17000</v>
      </c>
      <c r="N206" s="93">
        <v>0</v>
      </c>
      <c r="O206" s="92">
        <v>516.79999999999995</v>
      </c>
      <c r="P206" s="92">
        <v>487.9</v>
      </c>
      <c r="Q206" s="92">
        <v>2575.6999999999998</v>
      </c>
      <c r="R206" s="92">
        <v>14424.3</v>
      </c>
      <c r="S206" s="91" t="s">
        <v>3256</v>
      </c>
      <c r="T206" s="91" t="s">
        <v>3692</v>
      </c>
      <c r="U206" s="93"/>
      <c r="V206" s="93"/>
      <c r="W206" s="92">
        <v>1546</v>
      </c>
      <c r="X206" s="93"/>
      <c r="Y206" s="92">
        <v>25</v>
      </c>
      <c r="Z206" s="93"/>
      <c r="AB206" s="93"/>
    </row>
    <row r="207" spans="1:28">
      <c r="A207" s="91" t="s">
        <v>2476</v>
      </c>
      <c r="B207" s="91" t="s">
        <v>11</v>
      </c>
      <c r="C207" s="91" t="s">
        <v>2506</v>
      </c>
      <c r="D207" s="91" t="s">
        <v>3251</v>
      </c>
      <c r="E207" s="91" t="s">
        <v>3252</v>
      </c>
      <c r="F207" s="91" t="s">
        <v>3456</v>
      </c>
      <c r="G207" s="91" t="s">
        <v>784</v>
      </c>
      <c r="H207" s="91" t="s">
        <v>1845</v>
      </c>
      <c r="I207" s="91" t="s">
        <v>111</v>
      </c>
      <c r="J207" s="91" t="s">
        <v>765</v>
      </c>
      <c r="K207" s="91" t="s">
        <v>3693</v>
      </c>
      <c r="L207" s="91" t="s">
        <v>3255</v>
      </c>
      <c r="M207" s="92">
        <v>10000</v>
      </c>
      <c r="N207" s="93">
        <v>0</v>
      </c>
      <c r="O207" s="92">
        <v>304</v>
      </c>
      <c r="P207" s="92">
        <v>287</v>
      </c>
      <c r="Q207" s="92">
        <v>616</v>
      </c>
      <c r="R207" s="92">
        <v>9384</v>
      </c>
      <c r="S207" s="91" t="s">
        <v>3256</v>
      </c>
      <c r="T207" s="91" t="s">
        <v>3694</v>
      </c>
      <c r="U207" s="93"/>
      <c r="V207" s="93"/>
      <c r="W207" s="93"/>
      <c r="X207" s="93"/>
      <c r="Y207" s="92">
        <v>25</v>
      </c>
      <c r="Z207" s="93"/>
      <c r="AB207" s="93"/>
    </row>
    <row r="208" spans="1:28">
      <c r="A208" s="91" t="s">
        <v>2476</v>
      </c>
      <c r="B208" s="91" t="s">
        <v>11</v>
      </c>
      <c r="C208" s="91" t="s">
        <v>2506</v>
      </c>
      <c r="D208" s="91" t="s">
        <v>3251</v>
      </c>
      <c r="E208" s="91" t="s">
        <v>3252</v>
      </c>
      <c r="F208" s="91" t="s">
        <v>3456</v>
      </c>
      <c r="G208" s="91" t="s">
        <v>1367</v>
      </c>
      <c r="H208" s="91" t="s">
        <v>1349</v>
      </c>
      <c r="I208" s="91" t="s">
        <v>1368</v>
      </c>
      <c r="J208" s="91" t="s">
        <v>312</v>
      </c>
      <c r="K208" s="91" t="s">
        <v>3695</v>
      </c>
      <c r="L208" s="91" t="s">
        <v>3255</v>
      </c>
      <c r="M208" s="92">
        <v>65000</v>
      </c>
      <c r="N208" s="92">
        <v>4112.09</v>
      </c>
      <c r="O208" s="92">
        <v>1976</v>
      </c>
      <c r="P208" s="92">
        <v>1865.5</v>
      </c>
      <c r="Q208" s="92">
        <v>9556.0400000000009</v>
      </c>
      <c r="R208" s="92">
        <v>55443.96</v>
      </c>
      <c r="S208" s="91" t="s">
        <v>3256</v>
      </c>
      <c r="T208" s="91" t="s">
        <v>3696</v>
      </c>
      <c r="U208" s="93"/>
      <c r="V208" s="93"/>
      <c r="W208" s="93"/>
      <c r="X208" s="93"/>
      <c r="Y208" s="92">
        <v>25</v>
      </c>
      <c r="Z208" s="93"/>
      <c r="AB208" s="92">
        <v>1577.45</v>
      </c>
    </row>
    <row r="209" spans="1:28">
      <c r="A209" s="91" t="s">
        <v>2476</v>
      </c>
      <c r="B209" s="91" t="s">
        <v>11</v>
      </c>
      <c r="C209" s="91" t="s">
        <v>2506</v>
      </c>
      <c r="D209" s="91" t="s">
        <v>3251</v>
      </c>
      <c r="E209" s="91" t="s">
        <v>3252</v>
      </c>
      <c r="F209" s="91" t="s">
        <v>3266</v>
      </c>
      <c r="G209" s="91" t="s">
        <v>2747</v>
      </c>
      <c r="H209" s="91" t="s">
        <v>2748</v>
      </c>
      <c r="I209" s="91" t="s">
        <v>127</v>
      </c>
      <c r="J209" s="91" t="s">
        <v>930</v>
      </c>
      <c r="K209" s="91" t="s">
        <v>3697</v>
      </c>
      <c r="L209" s="91" t="s">
        <v>3255</v>
      </c>
      <c r="M209" s="92">
        <v>18000</v>
      </c>
      <c r="N209" s="93">
        <v>0</v>
      </c>
      <c r="O209" s="92">
        <v>547.20000000000005</v>
      </c>
      <c r="P209" s="92">
        <v>516.6</v>
      </c>
      <c r="Q209" s="92">
        <v>1088.8</v>
      </c>
      <c r="R209" s="92">
        <v>16911.2</v>
      </c>
      <c r="S209" s="91" t="s">
        <v>3256</v>
      </c>
      <c r="T209" s="91" t="s">
        <v>3698</v>
      </c>
      <c r="U209" s="93"/>
      <c r="V209" s="93"/>
      <c r="W209" s="93"/>
      <c r="X209" s="93"/>
      <c r="Y209" s="92">
        <v>25</v>
      </c>
      <c r="Z209" s="93"/>
      <c r="AB209" s="93"/>
    </row>
    <row r="210" spans="1:28">
      <c r="A210" s="91" t="s">
        <v>2476</v>
      </c>
      <c r="B210" s="91" t="s">
        <v>11</v>
      </c>
      <c r="C210" s="91" t="s">
        <v>2506</v>
      </c>
      <c r="D210" s="91" t="s">
        <v>3251</v>
      </c>
      <c r="E210" s="91" t="s">
        <v>3252</v>
      </c>
      <c r="F210" s="91" t="s">
        <v>3266</v>
      </c>
      <c r="G210" s="91" t="s">
        <v>900</v>
      </c>
      <c r="H210" s="91" t="s">
        <v>1846</v>
      </c>
      <c r="I210" s="91" t="s">
        <v>901</v>
      </c>
      <c r="J210" s="91" t="s">
        <v>231</v>
      </c>
      <c r="K210" s="91" t="s">
        <v>3699</v>
      </c>
      <c r="L210" s="91" t="s">
        <v>3255</v>
      </c>
      <c r="M210" s="92">
        <v>90000</v>
      </c>
      <c r="N210" s="92">
        <v>9753.1200000000008</v>
      </c>
      <c r="O210" s="92">
        <v>2736</v>
      </c>
      <c r="P210" s="92">
        <v>2583</v>
      </c>
      <c r="Q210" s="92">
        <v>15097.12</v>
      </c>
      <c r="R210" s="92">
        <v>74902.880000000005</v>
      </c>
      <c r="S210" s="91" t="s">
        <v>3256</v>
      </c>
      <c r="T210" s="91" t="s">
        <v>3700</v>
      </c>
      <c r="U210" s="93"/>
      <c r="V210" s="93"/>
      <c r="W210" s="93"/>
      <c r="X210" s="93"/>
      <c r="Y210" s="92">
        <v>25</v>
      </c>
      <c r="Z210" s="93"/>
      <c r="AB210" s="93"/>
    </row>
    <row r="211" spans="1:28">
      <c r="A211" s="91" t="s">
        <v>2476</v>
      </c>
      <c r="B211" s="91" t="s">
        <v>11</v>
      </c>
      <c r="C211" s="91" t="s">
        <v>2506</v>
      </c>
      <c r="D211" s="91" t="s">
        <v>3251</v>
      </c>
      <c r="E211" s="91" t="s">
        <v>3252</v>
      </c>
      <c r="F211" s="91" t="s">
        <v>3315</v>
      </c>
      <c r="G211" s="91" t="s">
        <v>585</v>
      </c>
      <c r="H211" s="91" t="s">
        <v>1117</v>
      </c>
      <c r="I211" s="91" t="s">
        <v>586</v>
      </c>
      <c r="J211" s="91" t="s">
        <v>581</v>
      </c>
      <c r="K211" s="91" t="s">
        <v>3701</v>
      </c>
      <c r="L211" s="91" t="s">
        <v>3255</v>
      </c>
      <c r="M211" s="92">
        <v>50000</v>
      </c>
      <c r="N211" s="92">
        <v>1854</v>
      </c>
      <c r="O211" s="92">
        <v>1520</v>
      </c>
      <c r="P211" s="92">
        <v>1435</v>
      </c>
      <c r="Q211" s="92">
        <v>9914</v>
      </c>
      <c r="R211" s="92">
        <v>40086</v>
      </c>
      <c r="S211" s="91" t="s">
        <v>3256</v>
      </c>
      <c r="T211" s="91" t="s">
        <v>3702</v>
      </c>
      <c r="U211" s="93"/>
      <c r="V211" s="92">
        <v>300</v>
      </c>
      <c r="W211" s="92">
        <v>4730</v>
      </c>
      <c r="X211" s="92">
        <v>50</v>
      </c>
      <c r="Y211" s="92">
        <v>25</v>
      </c>
      <c r="Z211" s="93"/>
      <c r="AB211" s="93"/>
    </row>
    <row r="212" spans="1:28">
      <c r="A212" s="91" t="s">
        <v>2476</v>
      </c>
      <c r="B212" s="91" t="s">
        <v>11</v>
      </c>
      <c r="C212" s="91" t="s">
        <v>2506</v>
      </c>
      <c r="D212" s="91" t="s">
        <v>3251</v>
      </c>
      <c r="E212" s="91" t="s">
        <v>3252</v>
      </c>
      <c r="F212" s="91" t="s">
        <v>3258</v>
      </c>
      <c r="G212" s="91" t="s">
        <v>183</v>
      </c>
      <c r="H212" s="91" t="s">
        <v>1847</v>
      </c>
      <c r="I212" s="91" t="s">
        <v>184</v>
      </c>
      <c r="J212" s="91" t="s">
        <v>181</v>
      </c>
      <c r="K212" s="91" t="s">
        <v>3703</v>
      </c>
      <c r="L212" s="91" t="s">
        <v>3255</v>
      </c>
      <c r="M212" s="92">
        <v>10000</v>
      </c>
      <c r="N212" s="93">
        <v>0</v>
      </c>
      <c r="O212" s="92">
        <v>304</v>
      </c>
      <c r="P212" s="92">
        <v>287</v>
      </c>
      <c r="Q212" s="92">
        <v>966</v>
      </c>
      <c r="R212" s="92">
        <v>9034</v>
      </c>
      <c r="S212" s="91" t="s">
        <v>3256</v>
      </c>
      <c r="T212" s="91" t="s">
        <v>3704</v>
      </c>
      <c r="U212" s="93"/>
      <c r="V212" s="92">
        <v>300</v>
      </c>
      <c r="W212" s="93"/>
      <c r="X212" s="92">
        <v>50</v>
      </c>
      <c r="Y212" s="92">
        <v>25</v>
      </c>
      <c r="Z212" s="93"/>
      <c r="AB212" s="93"/>
    </row>
    <row r="213" spans="1:28">
      <c r="A213" s="91" t="s">
        <v>2476</v>
      </c>
      <c r="B213" s="91" t="s">
        <v>11</v>
      </c>
      <c r="C213" s="91" t="s">
        <v>2506</v>
      </c>
      <c r="D213" s="91" t="s">
        <v>3251</v>
      </c>
      <c r="E213" s="91" t="s">
        <v>3252</v>
      </c>
      <c r="F213" s="91" t="s">
        <v>3258</v>
      </c>
      <c r="G213" s="91" t="s">
        <v>572</v>
      </c>
      <c r="H213" s="91" t="s">
        <v>1848</v>
      </c>
      <c r="I213" s="91" t="s">
        <v>8</v>
      </c>
      <c r="J213" s="91" t="s">
        <v>566</v>
      </c>
      <c r="K213" s="91" t="s">
        <v>3705</v>
      </c>
      <c r="L213" s="91" t="s">
        <v>3255</v>
      </c>
      <c r="M213" s="92">
        <v>10000</v>
      </c>
      <c r="N213" s="93">
        <v>0</v>
      </c>
      <c r="O213" s="92">
        <v>304</v>
      </c>
      <c r="P213" s="92">
        <v>287</v>
      </c>
      <c r="Q213" s="92">
        <v>666</v>
      </c>
      <c r="R213" s="92">
        <v>9334</v>
      </c>
      <c r="S213" s="91" t="s">
        <v>3256</v>
      </c>
      <c r="T213" s="91" t="s">
        <v>3706</v>
      </c>
      <c r="U213" s="93"/>
      <c r="V213" s="93"/>
      <c r="W213" s="93"/>
      <c r="X213" s="92">
        <v>50</v>
      </c>
      <c r="Y213" s="92">
        <v>25</v>
      </c>
      <c r="Z213" s="93"/>
      <c r="AB213" s="93"/>
    </row>
    <row r="214" spans="1:28">
      <c r="A214" s="91" t="s">
        <v>2476</v>
      </c>
      <c r="B214" s="91" t="s">
        <v>11</v>
      </c>
      <c r="C214" s="91" t="s">
        <v>2506</v>
      </c>
      <c r="D214" s="91" t="s">
        <v>3251</v>
      </c>
      <c r="E214" s="91" t="s">
        <v>3252</v>
      </c>
      <c r="F214" s="91" t="s">
        <v>3266</v>
      </c>
      <c r="G214" s="91" t="s">
        <v>2749</v>
      </c>
      <c r="H214" s="91" t="s">
        <v>2750</v>
      </c>
      <c r="I214" s="91" t="s">
        <v>10</v>
      </c>
      <c r="J214" s="91" t="s">
        <v>201</v>
      </c>
      <c r="K214" s="91" t="s">
        <v>3707</v>
      </c>
      <c r="L214" s="91" t="s">
        <v>3255</v>
      </c>
      <c r="M214" s="92">
        <v>35000</v>
      </c>
      <c r="N214" s="93">
        <v>0</v>
      </c>
      <c r="O214" s="92">
        <v>1064</v>
      </c>
      <c r="P214" s="92">
        <v>1004.5</v>
      </c>
      <c r="Q214" s="92">
        <v>4139.5</v>
      </c>
      <c r="R214" s="92">
        <v>30860.5</v>
      </c>
      <c r="S214" s="91" t="s">
        <v>3256</v>
      </c>
      <c r="T214" s="91" t="s">
        <v>3708</v>
      </c>
      <c r="U214" s="93"/>
      <c r="V214" s="93"/>
      <c r="W214" s="92">
        <v>2046</v>
      </c>
      <c r="X214" s="93"/>
      <c r="Y214" s="92">
        <v>25</v>
      </c>
      <c r="Z214" s="93"/>
      <c r="AB214" s="93"/>
    </row>
    <row r="215" spans="1:28">
      <c r="A215" s="91" t="s">
        <v>2476</v>
      </c>
      <c r="B215" s="91" t="s">
        <v>11</v>
      </c>
      <c r="C215" s="91" t="s">
        <v>2506</v>
      </c>
      <c r="D215" s="91" t="s">
        <v>3251</v>
      </c>
      <c r="E215" s="91" t="s">
        <v>3252</v>
      </c>
      <c r="F215" s="91" t="s">
        <v>3261</v>
      </c>
      <c r="G215" s="91" t="s">
        <v>3709</v>
      </c>
      <c r="H215" s="91" t="s">
        <v>1849</v>
      </c>
      <c r="I215" s="91" t="s">
        <v>1400</v>
      </c>
      <c r="J215" s="91" t="s">
        <v>930</v>
      </c>
      <c r="K215" s="91" t="s">
        <v>3710</v>
      </c>
      <c r="L215" s="91" t="s">
        <v>3255</v>
      </c>
      <c r="M215" s="92">
        <v>100000</v>
      </c>
      <c r="N215" s="92">
        <v>12105.37</v>
      </c>
      <c r="O215" s="92">
        <v>3040</v>
      </c>
      <c r="P215" s="92">
        <v>2870</v>
      </c>
      <c r="Q215" s="92">
        <v>18040.37</v>
      </c>
      <c r="R215" s="92">
        <v>81959.63</v>
      </c>
      <c r="S215" s="91" t="s">
        <v>3256</v>
      </c>
      <c r="T215" s="91" t="s">
        <v>3711</v>
      </c>
      <c r="U215" s="93"/>
      <c r="V215" s="93"/>
      <c r="W215" s="93"/>
      <c r="X215" s="93"/>
      <c r="Y215" s="92">
        <v>25</v>
      </c>
      <c r="Z215" s="93"/>
      <c r="AB215" s="93"/>
    </row>
    <row r="216" spans="1:28">
      <c r="A216" s="91" t="s">
        <v>2476</v>
      </c>
      <c r="B216" s="91" t="s">
        <v>11</v>
      </c>
      <c r="C216" s="91" t="s">
        <v>2506</v>
      </c>
      <c r="D216" s="91" t="s">
        <v>3251</v>
      </c>
      <c r="E216" s="91" t="s">
        <v>3252</v>
      </c>
      <c r="F216" s="91" t="s">
        <v>3253</v>
      </c>
      <c r="G216" s="91" t="s">
        <v>404</v>
      </c>
      <c r="H216" s="91" t="s">
        <v>1218</v>
      </c>
      <c r="I216" s="91" t="s">
        <v>405</v>
      </c>
      <c r="J216" s="91" t="s">
        <v>930</v>
      </c>
      <c r="K216" s="91" t="s">
        <v>3712</v>
      </c>
      <c r="L216" s="91" t="s">
        <v>3255</v>
      </c>
      <c r="M216" s="92">
        <v>50000</v>
      </c>
      <c r="N216" s="92">
        <v>1617.38</v>
      </c>
      <c r="O216" s="92">
        <v>1520</v>
      </c>
      <c r="P216" s="92">
        <v>1435</v>
      </c>
      <c r="Q216" s="92">
        <v>49900</v>
      </c>
      <c r="R216" s="92">
        <v>100</v>
      </c>
      <c r="S216" s="91" t="s">
        <v>3256</v>
      </c>
      <c r="T216" s="91" t="s">
        <v>3713</v>
      </c>
      <c r="U216" s="93"/>
      <c r="V216" s="92">
        <v>600</v>
      </c>
      <c r="W216" s="92">
        <v>43050.17</v>
      </c>
      <c r="X216" s="92">
        <v>75</v>
      </c>
      <c r="Y216" s="92">
        <v>25</v>
      </c>
      <c r="Z216" s="93"/>
      <c r="AB216" s="92">
        <v>1577.45</v>
      </c>
    </row>
    <row r="217" spans="1:28">
      <c r="A217" s="91" t="s">
        <v>2476</v>
      </c>
      <c r="B217" s="91" t="s">
        <v>11</v>
      </c>
      <c r="C217" s="91" t="s">
        <v>2506</v>
      </c>
      <c r="D217" s="91" t="s">
        <v>3251</v>
      </c>
      <c r="E217" s="91" t="s">
        <v>3252</v>
      </c>
      <c r="F217" s="91" t="s">
        <v>3266</v>
      </c>
      <c r="G217" s="91" t="s">
        <v>322</v>
      </c>
      <c r="H217" s="91" t="s">
        <v>1850</v>
      </c>
      <c r="I217" s="91" t="s">
        <v>59</v>
      </c>
      <c r="J217" s="91" t="s">
        <v>321</v>
      </c>
      <c r="K217" s="91" t="s">
        <v>3714</v>
      </c>
      <c r="L217" s="91" t="s">
        <v>3255</v>
      </c>
      <c r="M217" s="92">
        <v>180000</v>
      </c>
      <c r="N217" s="92">
        <v>30923.37</v>
      </c>
      <c r="O217" s="92">
        <v>5472</v>
      </c>
      <c r="P217" s="92">
        <v>5166</v>
      </c>
      <c r="Q217" s="92">
        <v>41586.370000000003</v>
      </c>
      <c r="R217" s="92">
        <v>138413.63</v>
      </c>
      <c r="S217" s="91" t="s">
        <v>3256</v>
      </c>
      <c r="T217" s="91" t="s">
        <v>3715</v>
      </c>
      <c r="U217" s="93"/>
      <c r="V217" s="93"/>
      <c r="W217" s="93"/>
      <c r="X217" s="93"/>
      <c r="Y217" s="92">
        <v>25</v>
      </c>
      <c r="Z217" s="93"/>
      <c r="AB217" s="93"/>
    </row>
    <row r="218" spans="1:28">
      <c r="A218" s="91" t="s">
        <v>2476</v>
      </c>
      <c r="B218" s="91" t="s">
        <v>11</v>
      </c>
      <c r="C218" s="91" t="s">
        <v>2506</v>
      </c>
      <c r="D218" s="91" t="s">
        <v>3251</v>
      </c>
      <c r="E218" s="91" t="s">
        <v>3252</v>
      </c>
      <c r="F218" s="91" t="s">
        <v>3315</v>
      </c>
      <c r="G218" s="91" t="s">
        <v>3096</v>
      </c>
      <c r="H218" s="91" t="s">
        <v>3076</v>
      </c>
      <c r="I218" s="91" t="s">
        <v>1400</v>
      </c>
      <c r="J218" s="91" t="s">
        <v>930</v>
      </c>
      <c r="K218" s="91" t="s">
        <v>3716</v>
      </c>
      <c r="L218" s="91" t="s">
        <v>3255</v>
      </c>
      <c r="M218" s="92">
        <v>175000</v>
      </c>
      <c r="N218" s="92">
        <v>29747.24</v>
      </c>
      <c r="O218" s="92">
        <v>5320</v>
      </c>
      <c r="P218" s="92">
        <v>5022.5</v>
      </c>
      <c r="Q218" s="92">
        <v>40114.74</v>
      </c>
      <c r="R218" s="92">
        <v>134885.26</v>
      </c>
      <c r="S218" s="91" t="s">
        <v>3256</v>
      </c>
      <c r="T218" s="91" t="s">
        <v>3717</v>
      </c>
      <c r="U218" s="93"/>
      <c r="V218" s="93"/>
      <c r="W218" s="93"/>
      <c r="X218" s="93"/>
      <c r="Y218" s="92">
        <v>25</v>
      </c>
      <c r="Z218" s="93"/>
      <c r="AB218" s="93"/>
    </row>
    <row r="219" spans="1:28">
      <c r="A219" s="91" t="s">
        <v>2476</v>
      </c>
      <c r="B219" s="91" t="s">
        <v>11</v>
      </c>
      <c r="C219" s="91" t="s">
        <v>2506</v>
      </c>
      <c r="D219" s="91" t="s">
        <v>3251</v>
      </c>
      <c r="E219" s="91" t="s">
        <v>3252</v>
      </c>
      <c r="F219" s="91" t="s">
        <v>3253</v>
      </c>
      <c r="G219" s="91" t="s">
        <v>258</v>
      </c>
      <c r="H219" s="91" t="s">
        <v>1118</v>
      </c>
      <c r="I219" s="91" t="s">
        <v>259</v>
      </c>
      <c r="J219" s="91" t="s">
        <v>1683</v>
      </c>
      <c r="K219" s="91" t="s">
        <v>3718</v>
      </c>
      <c r="L219" s="91" t="s">
        <v>3255</v>
      </c>
      <c r="M219" s="92">
        <v>115000</v>
      </c>
      <c r="N219" s="92">
        <v>15633.74</v>
      </c>
      <c r="O219" s="92">
        <v>3496</v>
      </c>
      <c r="P219" s="92">
        <v>3300.5</v>
      </c>
      <c r="Q219" s="92">
        <v>33355.24</v>
      </c>
      <c r="R219" s="92">
        <v>81644.759999999995</v>
      </c>
      <c r="S219" s="91" t="s">
        <v>3256</v>
      </c>
      <c r="T219" s="91" t="s">
        <v>3719</v>
      </c>
      <c r="U219" s="93"/>
      <c r="V219" s="93"/>
      <c r="W219" s="92">
        <v>10780</v>
      </c>
      <c r="X219" s="92">
        <v>120</v>
      </c>
      <c r="Y219" s="92">
        <v>25</v>
      </c>
      <c r="Z219" s="93"/>
      <c r="AB219" s="93"/>
    </row>
    <row r="220" spans="1:28">
      <c r="A220" s="91" t="s">
        <v>2476</v>
      </c>
      <c r="B220" s="91" t="s">
        <v>11</v>
      </c>
      <c r="C220" s="91" t="s">
        <v>2506</v>
      </c>
      <c r="D220" s="91" t="s">
        <v>3251</v>
      </c>
      <c r="E220" s="91" t="s">
        <v>3252</v>
      </c>
      <c r="F220" s="91" t="s">
        <v>3261</v>
      </c>
      <c r="G220" s="91" t="s">
        <v>873</v>
      </c>
      <c r="H220" s="91" t="s">
        <v>1851</v>
      </c>
      <c r="I220" s="91" t="s">
        <v>10</v>
      </c>
      <c r="J220" s="91" t="s">
        <v>309</v>
      </c>
      <c r="K220" s="91" t="s">
        <v>3720</v>
      </c>
      <c r="L220" s="91" t="s">
        <v>3255</v>
      </c>
      <c r="M220" s="92">
        <v>35000</v>
      </c>
      <c r="N220" s="93">
        <v>0</v>
      </c>
      <c r="O220" s="92">
        <v>1064</v>
      </c>
      <c r="P220" s="92">
        <v>1004.5</v>
      </c>
      <c r="Q220" s="92">
        <v>3670.95</v>
      </c>
      <c r="R220" s="92">
        <v>31329.05</v>
      </c>
      <c r="S220" s="91" t="s">
        <v>3256</v>
      </c>
      <c r="T220" s="91" t="s">
        <v>3721</v>
      </c>
      <c r="U220" s="93"/>
      <c r="V220" s="93"/>
      <c r="W220" s="93"/>
      <c r="X220" s="93"/>
      <c r="Y220" s="92">
        <v>25</v>
      </c>
      <c r="Z220" s="93"/>
      <c r="AB220" s="92">
        <v>1577.45</v>
      </c>
    </row>
    <row r="221" spans="1:28">
      <c r="A221" s="91" t="s">
        <v>2476</v>
      </c>
      <c r="B221" s="91" t="s">
        <v>11</v>
      </c>
      <c r="C221" s="91" t="s">
        <v>2506</v>
      </c>
      <c r="D221" s="91" t="s">
        <v>3251</v>
      </c>
      <c r="E221" s="91" t="s">
        <v>3252</v>
      </c>
      <c r="F221" s="91" t="s">
        <v>3279</v>
      </c>
      <c r="G221" s="91" t="s">
        <v>407</v>
      </c>
      <c r="H221" s="91" t="s">
        <v>1990</v>
      </c>
      <c r="I221" s="91" t="s">
        <v>206</v>
      </c>
      <c r="J221" s="91" t="s">
        <v>930</v>
      </c>
      <c r="K221" s="91" t="s">
        <v>3722</v>
      </c>
      <c r="L221" s="91" t="s">
        <v>3255</v>
      </c>
      <c r="M221" s="92">
        <v>10000</v>
      </c>
      <c r="N221" s="93">
        <v>0</v>
      </c>
      <c r="O221" s="92">
        <v>304</v>
      </c>
      <c r="P221" s="92">
        <v>287</v>
      </c>
      <c r="Q221" s="92">
        <v>1882</v>
      </c>
      <c r="R221" s="92">
        <v>8118</v>
      </c>
      <c r="S221" s="91" t="s">
        <v>3256</v>
      </c>
      <c r="T221" s="91" t="s">
        <v>3723</v>
      </c>
      <c r="U221" s="93"/>
      <c r="V221" s="93"/>
      <c r="W221" s="92">
        <v>1146</v>
      </c>
      <c r="X221" s="92">
        <v>120</v>
      </c>
      <c r="Y221" s="92">
        <v>25</v>
      </c>
      <c r="Z221" s="93"/>
      <c r="AB221" s="93"/>
    </row>
    <row r="222" spans="1:28">
      <c r="A222" s="91" t="s">
        <v>2476</v>
      </c>
      <c r="B222" s="91" t="s">
        <v>11</v>
      </c>
      <c r="C222" s="91" t="s">
        <v>2506</v>
      </c>
      <c r="D222" s="91" t="s">
        <v>3251</v>
      </c>
      <c r="E222" s="91" t="s">
        <v>3252</v>
      </c>
      <c r="F222" s="91" t="s">
        <v>3261</v>
      </c>
      <c r="G222" s="91" t="s">
        <v>236</v>
      </c>
      <c r="H222" s="91" t="s">
        <v>1852</v>
      </c>
      <c r="I222" s="91" t="s">
        <v>15</v>
      </c>
      <c r="J222" s="91" t="s">
        <v>566</v>
      </c>
      <c r="K222" s="91" t="s">
        <v>3724</v>
      </c>
      <c r="L222" s="91" t="s">
        <v>3255</v>
      </c>
      <c r="M222" s="92">
        <v>13200</v>
      </c>
      <c r="N222" s="93">
        <v>0</v>
      </c>
      <c r="O222" s="92">
        <v>401.28</v>
      </c>
      <c r="P222" s="92">
        <v>378.84</v>
      </c>
      <c r="Q222" s="92">
        <v>1943.12</v>
      </c>
      <c r="R222" s="92">
        <v>11256.88</v>
      </c>
      <c r="S222" s="91" t="s">
        <v>3256</v>
      </c>
      <c r="T222" s="91" t="s">
        <v>3725</v>
      </c>
      <c r="U222" s="93"/>
      <c r="V222" s="93"/>
      <c r="W222" s="92">
        <v>1088</v>
      </c>
      <c r="X222" s="92">
        <v>50</v>
      </c>
      <c r="Y222" s="92">
        <v>25</v>
      </c>
      <c r="Z222" s="93"/>
      <c r="AB222" s="93"/>
    </row>
    <row r="223" spans="1:28">
      <c r="A223" s="91" t="s">
        <v>2476</v>
      </c>
      <c r="B223" s="91" t="s">
        <v>11</v>
      </c>
      <c r="C223" s="91" t="s">
        <v>2506</v>
      </c>
      <c r="D223" s="91" t="s">
        <v>3251</v>
      </c>
      <c r="E223" s="91" t="s">
        <v>3252</v>
      </c>
      <c r="F223" s="91" t="s">
        <v>3266</v>
      </c>
      <c r="G223" s="91" t="s">
        <v>1576</v>
      </c>
      <c r="H223" s="91" t="s">
        <v>1853</v>
      </c>
      <c r="I223" s="91" t="s">
        <v>288</v>
      </c>
      <c r="J223" s="91" t="s">
        <v>282</v>
      </c>
      <c r="K223" s="91" t="s">
        <v>3726</v>
      </c>
      <c r="L223" s="91" t="s">
        <v>3255</v>
      </c>
      <c r="M223" s="92">
        <v>40000</v>
      </c>
      <c r="N223" s="92">
        <v>442.65</v>
      </c>
      <c r="O223" s="92">
        <v>1216</v>
      </c>
      <c r="P223" s="92">
        <v>1148</v>
      </c>
      <c r="Q223" s="92">
        <v>2831.65</v>
      </c>
      <c r="R223" s="92">
        <v>37168.35</v>
      </c>
      <c r="S223" s="91" t="s">
        <v>3256</v>
      </c>
      <c r="T223" s="91" t="s">
        <v>3727</v>
      </c>
      <c r="U223" s="93"/>
      <c r="V223" s="93"/>
      <c r="W223" s="93"/>
      <c r="X223" s="93"/>
      <c r="Y223" s="92">
        <v>25</v>
      </c>
      <c r="Z223" s="93"/>
      <c r="AB223" s="93"/>
    </row>
    <row r="224" spans="1:28">
      <c r="A224" s="91" t="s">
        <v>2476</v>
      </c>
      <c r="B224" s="91" t="s">
        <v>11</v>
      </c>
      <c r="C224" s="91" t="s">
        <v>2506</v>
      </c>
      <c r="D224" s="91" t="s">
        <v>3251</v>
      </c>
      <c r="E224" s="91" t="s">
        <v>3252</v>
      </c>
      <c r="F224" s="91" t="s">
        <v>3261</v>
      </c>
      <c r="G224" s="91" t="s">
        <v>223</v>
      </c>
      <c r="H224" s="91" t="s">
        <v>1119</v>
      </c>
      <c r="I224" s="91" t="s">
        <v>192</v>
      </c>
      <c r="J224" s="91" t="s">
        <v>930</v>
      </c>
      <c r="K224" s="91" t="s">
        <v>3728</v>
      </c>
      <c r="L224" s="91" t="s">
        <v>3255</v>
      </c>
      <c r="M224" s="92">
        <v>11399.67</v>
      </c>
      <c r="N224" s="93">
        <v>0</v>
      </c>
      <c r="O224" s="92">
        <v>346.55</v>
      </c>
      <c r="P224" s="92">
        <v>327.17</v>
      </c>
      <c r="Q224" s="92">
        <v>698.72</v>
      </c>
      <c r="R224" s="92">
        <v>10700.95</v>
      </c>
      <c r="S224" s="91" t="s">
        <v>3256</v>
      </c>
      <c r="T224" s="91" t="s">
        <v>3729</v>
      </c>
      <c r="U224" s="93"/>
      <c r="V224" s="93"/>
      <c r="W224" s="93"/>
      <c r="X224" s="93"/>
      <c r="Y224" s="92">
        <v>25</v>
      </c>
      <c r="Z224" s="93"/>
      <c r="AB224" s="93"/>
    </row>
    <row r="225" spans="1:28">
      <c r="A225" s="91" t="s">
        <v>2476</v>
      </c>
      <c r="B225" s="91" t="s">
        <v>11</v>
      </c>
      <c r="C225" s="91" t="s">
        <v>2506</v>
      </c>
      <c r="D225" s="91" t="s">
        <v>3251</v>
      </c>
      <c r="E225" s="91" t="s">
        <v>3252</v>
      </c>
      <c r="F225" s="91" t="s">
        <v>3279</v>
      </c>
      <c r="G225" s="91" t="s">
        <v>785</v>
      </c>
      <c r="H225" s="91" t="s">
        <v>1854</v>
      </c>
      <c r="I225" s="91" t="s">
        <v>786</v>
      </c>
      <c r="J225" s="91" t="s">
        <v>765</v>
      </c>
      <c r="K225" s="91" t="s">
        <v>3730</v>
      </c>
      <c r="L225" s="91" t="s">
        <v>3255</v>
      </c>
      <c r="M225" s="92">
        <v>10000</v>
      </c>
      <c r="N225" s="93">
        <v>0</v>
      </c>
      <c r="O225" s="92">
        <v>304</v>
      </c>
      <c r="P225" s="92">
        <v>287</v>
      </c>
      <c r="Q225" s="92">
        <v>2193.4499999999998</v>
      </c>
      <c r="R225" s="92">
        <v>7806.55</v>
      </c>
      <c r="S225" s="91" t="s">
        <v>3256</v>
      </c>
      <c r="T225" s="91" t="s">
        <v>3731</v>
      </c>
      <c r="U225" s="93"/>
      <c r="V225" s="93"/>
      <c r="W225" s="93"/>
      <c r="X225" s="93"/>
      <c r="Y225" s="92">
        <v>25</v>
      </c>
      <c r="Z225" s="93"/>
      <c r="AB225" s="92">
        <v>1577.45</v>
      </c>
    </row>
    <row r="226" spans="1:28">
      <c r="A226" s="91" t="s">
        <v>2476</v>
      </c>
      <c r="B226" s="91" t="s">
        <v>11</v>
      </c>
      <c r="C226" s="91" t="s">
        <v>2506</v>
      </c>
      <c r="D226" s="91" t="s">
        <v>3251</v>
      </c>
      <c r="E226" s="91" t="s">
        <v>3252</v>
      </c>
      <c r="F226" s="91" t="s">
        <v>3261</v>
      </c>
      <c r="G226" s="91" t="s">
        <v>224</v>
      </c>
      <c r="H226" s="91" t="s">
        <v>1855</v>
      </c>
      <c r="I226" s="91" t="s">
        <v>192</v>
      </c>
      <c r="J226" s="91" t="s">
        <v>930</v>
      </c>
      <c r="K226" s="91" t="s">
        <v>3732</v>
      </c>
      <c r="L226" s="91" t="s">
        <v>3255</v>
      </c>
      <c r="M226" s="92">
        <v>26250</v>
      </c>
      <c r="N226" s="93">
        <v>0</v>
      </c>
      <c r="O226" s="92">
        <v>798</v>
      </c>
      <c r="P226" s="92">
        <v>753.38</v>
      </c>
      <c r="Q226" s="92">
        <v>1576.38</v>
      </c>
      <c r="R226" s="92">
        <v>24673.62</v>
      </c>
      <c r="S226" s="91" t="s">
        <v>3256</v>
      </c>
      <c r="T226" s="91" t="s">
        <v>3733</v>
      </c>
      <c r="U226" s="93"/>
      <c r="V226" s="93"/>
      <c r="W226" s="93"/>
      <c r="X226" s="93"/>
      <c r="Y226" s="92">
        <v>25</v>
      </c>
      <c r="Z226" s="93"/>
      <c r="AB226" s="93"/>
    </row>
    <row r="227" spans="1:28">
      <c r="A227" s="91" t="s">
        <v>2476</v>
      </c>
      <c r="B227" s="91" t="s">
        <v>11</v>
      </c>
      <c r="C227" s="91" t="s">
        <v>2506</v>
      </c>
      <c r="D227" s="91" t="s">
        <v>3251</v>
      </c>
      <c r="E227" s="91" t="s">
        <v>3252</v>
      </c>
      <c r="F227" s="91" t="s">
        <v>3261</v>
      </c>
      <c r="G227" s="91" t="s">
        <v>652</v>
      </c>
      <c r="H227" s="91" t="s">
        <v>1856</v>
      </c>
      <c r="I227" s="91" t="s">
        <v>132</v>
      </c>
      <c r="J227" s="91" t="s">
        <v>581</v>
      </c>
      <c r="K227" s="91" t="s">
        <v>3734</v>
      </c>
      <c r="L227" s="91" t="s">
        <v>3255</v>
      </c>
      <c r="M227" s="92">
        <v>30000</v>
      </c>
      <c r="N227" s="93">
        <v>0</v>
      </c>
      <c r="O227" s="92">
        <v>912</v>
      </c>
      <c r="P227" s="92">
        <v>861</v>
      </c>
      <c r="Q227" s="92">
        <v>18443.82</v>
      </c>
      <c r="R227" s="92">
        <v>11556.18</v>
      </c>
      <c r="S227" s="91" t="s">
        <v>3256</v>
      </c>
      <c r="T227" s="91" t="s">
        <v>3735</v>
      </c>
      <c r="U227" s="93"/>
      <c r="V227" s="93"/>
      <c r="W227" s="92">
        <v>16645.82</v>
      </c>
      <c r="X227" s="93"/>
      <c r="Y227" s="92">
        <v>25</v>
      </c>
      <c r="Z227" s="93"/>
      <c r="AB227" s="93"/>
    </row>
    <row r="228" spans="1:28">
      <c r="A228" s="91" t="s">
        <v>2476</v>
      </c>
      <c r="B228" s="91" t="s">
        <v>11</v>
      </c>
      <c r="C228" s="91" t="s">
        <v>2506</v>
      </c>
      <c r="D228" s="91" t="s">
        <v>3251</v>
      </c>
      <c r="E228" s="91" t="s">
        <v>3252</v>
      </c>
      <c r="F228" s="91" t="s">
        <v>3258</v>
      </c>
      <c r="G228" s="91" t="s">
        <v>918</v>
      </c>
      <c r="H228" s="91" t="s">
        <v>2157</v>
      </c>
      <c r="I228" s="91" t="s">
        <v>637</v>
      </c>
      <c r="J228" s="91" t="s">
        <v>930</v>
      </c>
      <c r="K228" s="91" t="s">
        <v>3736</v>
      </c>
      <c r="L228" s="91" t="s">
        <v>3255</v>
      </c>
      <c r="M228" s="92">
        <v>180000</v>
      </c>
      <c r="N228" s="92">
        <v>30923.37</v>
      </c>
      <c r="O228" s="92">
        <v>5472</v>
      </c>
      <c r="P228" s="92">
        <v>5166</v>
      </c>
      <c r="Q228" s="92">
        <v>41586.370000000003</v>
      </c>
      <c r="R228" s="92">
        <v>138413.63</v>
      </c>
      <c r="S228" s="91" t="s">
        <v>3256</v>
      </c>
      <c r="T228" s="91" t="s">
        <v>3737</v>
      </c>
      <c r="U228" s="93"/>
      <c r="V228" s="93"/>
      <c r="W228" s="93"/>
      <c r="X228" s="93"/>
      <c r="Y228" s="92">
        <v>25</v>
      </c>
      <c r="Z228" s="93"/>
      <c r="AB228" s="93"/>
    </row>
    <row r="229" spans="1:28">
      <c r="A229" s="91" t="s">
        <v>2476</v>
      </c>
      <c r="B229" s="91" t="s">
        <v>11</v>
      </c>
      <c r="C229" s="91" t="s">
        <v>2506</v>
      </c>
      <c r="D229" s="91" t="s">
        <v>3251</v>
      </c>
      <c r="E229" s="91" t="s">
        <v>3252</v>
      </c>
      <c r="F229" s="91" t="s">
        <v>3266</v>
      </c>
      <c r="G229" s="91" t="s">
        <v>936</v>
      </c>
      <c r="H229" s="91" t="s">
        <v>1857</v>
      </c>
      <c r="I229" s="91" t="s">
        <v>192</v>
      </c>
      <c r="J229" s="91" t="s">
        <v>929</v>
      </c>
      <c r="K229" s="91" t="s">
        <v>3738</v>
      </c>
      <c r="L229" s="91" t="s">
        <v>3255</v>
      </c>
      <c r="M229" s="92">
        <v>35000</v>
      </c>
      <c r="N229" s="93">
        <v>0</v>
      </c>
      <c r="O229" s="92">
        <v>1064</v>
      </c>
      <c r="P229" s="92">
        <v>1004.5</v>
      </c>
      <c r="Q229" s="92">
        <v>2093.5</v>
      </c>
      <c r="R229" s="92">
        <v>32906.5</v>
      </c>
      <c r="S229" s="91" t="s">
        <v>3256</v>
      </c>
      <c r="T229" s="91" t="s">
        <v>3739</v>
      </c>
      <c r="U229" s="93"/>
      <c r="V229" s="93"/>
      <c r="W229" s="93"/>
      <c r="X229" s="93"/>
      <c r="Y229" s="92">
        <v>25</v>
      </c>
      <c r="Z229" s="93"/>
      <c r="AB229" s="93"/>
    </row>
    <row r="230" spans="1:28">
      <c r="A230" s="91" t="s">
        <v>2476</v>
      </c>
      <c r="B230" s="91" t="s">
        <v>11</v>
      </c>
      <c r="C230" s="91" t="s">
        <v>2506</v>
      </c>
      <c r="D230" s="91" t="s">
        <v>3251</v>
      </c>
      <c r="E230" s="91" t="s">
        <v>3252</v>
      </c>
      <c r="F230" s="91" t="s">
        <v>3279</v>
      </c>
      <c r="G230" s="91" t="s">
        <v>248</v>
      </c>
      <c r="H230" s="91" t="s">
        <v>1222</v>
      </c>
      <c r="I230" s="91" t="s">
        <v>249</v>
      </c>
      <c r="J230" s="91" t="s">
        <v>806</v>
      </c>
      <c r="K230" s="91" t="s">
        <v>3740</v>
      </c>
      <c r="L230" s="91" t="s">
        <v>3255</v>
      </c>
      <c r="M230" s="92">
        <v>50000</v>
      </c>
      <c r="N230" s="92">
        <v>1854</v>
      </c>
      <c r="O230" s="92">
        <v>1520</v>
      </c>
      <c r="P230" s="92">
        <v>1435</v>
      </c>
      <c r="Q230" s="92">
        <v>5184</v>
      </c>
      <c r="R230" s="92">
        <v>44816</v>
      </c>
      <c r="S230" s="91" t="s">
        <v>3256</v>
      </c>
      <c r="T230" s="91" t="s">
        <v>3741</v>
      </c>
      <c r="U230" s="93"/>
      <c r="V230" s="92">
        <v>300</v>
      </c>
      <c r="W230" s="93"/>
      <c r="X230" s="92">
        <v>50</v>
      </c>
      <c r="Y230" s="92">
        <v>25</v>
      </c>
      <c r="Z230" s="93"/>
      <c r="AB230" s="93"/>
    </row>
    <row r="231" spans="1:28">
      <c r="A231" s="91" t="s">
        <v>2476</v>
      </c>
      <c r="B231" s="91" t="s">
        <v>11</v>
      </c>
      <c r="C231" s="91" t="s">
        <v>2506</v>
      </c>
      <c r="D231" s="91" t="s">
        <v>3251</v>
      </c>
      <c r="E231" s="91" t="s">
        <v>3252</v>
      </c>
      <c r="F231" s="91" t="s">
        <v>3315</v>
      </c>
      <c r="G231" s="91" t="s">
        <v>274</v>
      </c>
      <c r="H231" s="91" t="s">
        <v>1121</v>
      </c>
      <c r="I231" s="91" t="s">
        <v>254</v>
      </c>
      <c r="J231" s="91" t="s">
        <v>273</v>
      </c>
      <c r="K231" s="91" t="s">
        <v>3742</v>
      </c>
      <c r="L231" s="91" t="s">
        <v>3255</v>
      </c>
      <c r="M231" s="92">
        <v>65000</v>
      </c>
      <c r="N231" s="92">
        <v>4427.58</v>
      </c>
      <c r="O231" s="92">
        <v>1976</v>
      </c>
      <c r="P231" s="92">
        <v>1865.5</v>
      </c>
      <c r="Q231" s="92">
        <v>36865.5</v>
      </c>
      <c r="R231" s="92">
        <v>28134.5</v>
      </c>
      <c r="S231" s="91" t="s">
        <v>3256</v>
      </c>
      <c r="T231" s="91" t="s">
        <v>3743</v>
      </c>
      <c r="U231" s="93"/>
      <c r="V231" s="92">
        <v>300</v>
      </c>
      <c r="W231" s="92">
        <v>28221.42</v>
      </c>
      <c r="X231" s="92">
        <v>50</v>
      </c>
      <c r="Y231" s="92">
        <v>25</v>
      </c>
      <c r="Z231" s="93"/>
      <c r="AB231" s="93"/>
    </row>
    <row r="232" spans="1:28">
      <c r="A232" s="91" t="s">
        <v>2476</v>
      </c>
      <c r="B232" s="91" t="s">
        <v>11</v>
      </c>
      <c r="C232" s="91" t="s">
        <v>2506</v>
      </c>
      <c r="D232" s="91" t="s">
        <v>3251</v>
      </c>
      <c r="E232" s="91" t="s">
        <v>3252</v>
      </c>
      <c r="F232" s="91" t="s">
        <v>3276</v>
      </c>
      <c r="G232" s="91" t="s">
        <v>826</v>
      </c>
      <c r="H232" s="91" t="s">
        <v>1122</v>
      </c>
      <c r="I232" s="91" t="s">
        <v>405</v>
      </c>
      <c r="J232" s="91" t="s">
        <v>809</v>
      </c>
      <c r="K232" s="91" t="s">
        <v>3744</v>
      </c>
      <c r="L232" s="91" t="s">
        <v>3255</v>
      </c>
      <c r="M232" s="92">
        <v>50000</v>
      </c>
      <c r="N232" s="92">
        <v>1854</v>
      </c>
      <c r="O232" s="92">
        <v>1520</v>
      </c>
      <c r="P232" s="92">
        <v>1435</v>
      </c>
      <c r="Q232" s="92">
        <v>17969</v>
      </c>
      <c r="R232" s="92">
        <v>32031</v>
      </c>
      <c r="S232" s="91" t="s">
        <v>3256</v>
      </c>
      <c r="T232" s="91" t="s">
        <v>3745</v>
      </c>
      <c r="U232" s="93"/>
      <c r="V232" s="93"/>
      <c r="W232" s="92">
        <v>13035</v>
      </c>
      <c r="X232" s="92">
        <v>100</v>
      </c>
      <c r="Y232" s="92">
        <v>25</v>
      </c>
      <c r="Z232" s="93"/>
      <c r="AB232" s="93"/>
    </row>
    <row r="233" spans="1:28">
      <c r="A233" s="91" t="s">
        <v>2476</v>
      </c>
      <c r="B233" s="91" t="s">
        <v>11</v>
      </c>
      <c r="C233" s="91" t="s">
        <v>2506</v>
      </c>
      <c r="D233" s="91" t="s">
        <v>3251</v>
      </c>
      <c r="E233" s="91" t="s">
        <v>3252</v>
      </c>
      <c r="F233" s="91" t="s">
        <v>3261</v>
      </c>
      <c r="G233" s="91" t="s">
        <v>3746</v>
      </c>
      <c r="H233" s="91" t="s">
        <v>1858</v>
      </c>
      <c r="I233" s="91" t="s">
        <v>363</v>
      </c>
      <c r="J233" s="91" t="s">
        <v>542</v>
      </c>
      <c r="K233" s="91" t="s">
        <v>3747</v>
      </c>
      <c r="L233" s="91" t="s">
        <v>3255</v>
      </c>
      <c r="M233" s="92">
        <v>11000</v>
      </c>
      <c r="N233" s="93">
        <v>0</v>
      </c>
      <c r="O233" s="92">
        <v>334.4</v>
      </c>
      <c r="P233" s="92">
        <v>315.7</v>
      </c>
      <c r="Q233" s="92">
        <v>725.1</v>
      </c>
      <c r="R233" s="92">
        <v>10274.9</v>
      </c>
      <c r="S233" s="91" t="s">
        <v>3256</v>
      </c>
      <c r="T233" s="91" t="s">
        <v>3748</v>
      </c>
      <c r="U233" s="93"/>
      <c r="V233" s="93"/>
      <c r="W233" s="93"/>
      <c r="X233" s="92">
        <v>50</v>
      </c>
      <c r="Y233" s="92">
        <v>25</v>
      </c>
      <c r="Z233" s="93"/>
      <c r="AB233" s="93"/>
    </row>
    <row r="234" spans="1:28">
      <c r="A234" s="91" t="s">
        <v>2476</v>
      </c>
      <c r="B234" s="91" t="s">
        <v>11</v>
      </c>
      <c r="C234" s="91" t="s">
        <v>2506</v>
      </c>
      <c r="D234" s="91" t="s">
        <v>3251</v>
      </c>
      <c r="E234" s="91" t="s">
        <v>3252</v>
      </c>
      <c r="F234" s="91" t="s">
        <v>3261</v>
      </c>
      <c r="G234" s="91" t="s">
        <v>827</v>
      </c>
      <c r="H234" s="91" t="s">
        <v>1123</v>
      </c>
      <c r="I234" s="91" t="s">
        <v>828</v>
      </c>
      <c r="J234" s="91" t="s">
        <v>809</v>
      </c>
      <c r="K234" s="91" t="s">
        <v>3749</v>
      </c>
      <c r="L234" s="91" t="s">
        <v>3255</v>
      </c>
      <c r="M234" s="92">
        <v>45000</v>
      </c>
      <c r="N234" s="92">
        <v>1148.33</v>
      </c>
      <c r="O234" s="92">
        <v>1368</v>
      </c>
      <c r="P234" s="92">
        <v>1291.5</v>
      </c>
      <c r="Q234" s="92">
        <v>20350.46</v>
      </c>
      <c r="R234" s="92">
        <v>24649.54</v>
      </c>
      <c r="S234" s="91" t="s">
        <v>3256</v>
      </c>
      <c r="T234" s="91" t="s">
        <v>3750</v>
      </c>
      <c r="U234" s="93"/>
      <c r="V234" s="93"/>
      <c r="W234" s="92">
        <v>16467.63</v>
      </c>
      <c r="X234" s="92">
        <v>50</v>
      </c>
      <c r="Y234" s="92">
        <v>25</v>
      </c>
      <c r="Z234" s="93"/>
      <c r="AB234" s="93"/>
    </row>
    <row r="235" spans="1:28">
      <c r="A235" s="91" t="s">
        <v>2476</v>
      </c>
      <c r="B235" s="91" t="s">
        <v>11</v>
      </c>
      <c r="C235" s="91" t="s">
        <v>2506</v>
      </c>
      <c r="D235" s="91" t="s">
        <v>3251</v>
      </c>
      <c r="E235" s="91" t="s">
        <v>3252</v>
      </c>
      <c r="F235" s="91" t="s">
        <v>3273</v>
      </c>
      <c r="G235" s="91" t="s">
        <v>902</v>
      </c>
      <c r="H235" s="91" t="s">
        <v>1859</v>
      </c>
      <c r="I235" s="91" t="s">
        <v>903</v>
      </c>
      <c r="J235" s="91" t="s">
        <v>930</v>
      </c>
      <c r="K235" s="91" t="s">
        <v>3751</v>
      </c>
      <c r="L235" s="91" t="s">
        <v>3255</v>
      </c>
      <c r="M235" s="92">
        <v>150000</v>
      </c>
      <c r="N235" s="92">
        <v>23077.89</v>
      </c>
      <c r="O235" s="92">
        <v>4560</v>
      </c>
      <c r="P235" s="92">
        <v>4305</v>
      </c>
      <c r="Q235" s="92">
        <v>35122.79</v>
      </c>
      <c r="R235" s="92">
        <v>114877.21</v>
      </c>
      <c r="S235" s="91" t="s">
        <v>3256</v>
      </c>
      <c r="T235" s="91" t="s">
        <v>3752</v>
      </c>
      <c r="U235" s="93"/>
      <c r="V235" s="93"/>
      <c r="W235" s="93"/>
      <c r="X235" s="93"/>
      <c r="Y235" s="92">
        <v>25</v>
      </c>
      <c r="Z235" s="93"/>
      <c r="AB235" s="92">
        <v>3154.9</v>
      </c>
    </row>
    <row r="236" spans="1:28">
      <c r="A236" s="91" t="s">
        <v>2476</v>
      </c>
      <c r="B236" s="91" t="s">
        <v>11</v>
      </c>
      <c r="C236" s="91" t="s">
        <v>2506</v>
      </c>
      <c r="D236" s="91" t="s">
        <v>3251</v>
      </c>
      <c r="E236" s="91" t="s">
        <v>3252</v>
      </c>
      <c r="F236" s="91" t="s">
        <v>3273</v>
      </c>
      <c r="G236" s="91" t="s">
        <v>573</v>
      </c>
      <c r="H236" s="91" t="s">
        <v>1860</v>
      </c>
      <c r="I236" s="91" t="s">
        <v>8</v>
      </c>
      <c r="J236" s="91" t="s">
        <v>566</v>
      </c>
      <c r="K236" s="91" t="s">
        <v>3753</v>
      </c>
      <c r="L236" s="91" t="s">
        <v>3255</v>
      </c>
      <c r="M236" s="92">
        <v>20000</v>
      </c>
      <c r="N236" s="93">
        <v>0</v>
      </c>
      <c r="O236" s="92">
        <v>608</v>
      </c>
      <c r="P236" s="92">
        <v>574</v>
      </c>
      <c r="Q236" s="92">
        <v>9791.7900000000009</v>
      </c>
      <c r="R236" s="92">
        <v>10208.209999999999</v>
      </c>
      <c r="S236" s="91" t="s">
        <v>3256</v>
      </c>
      <c r="T236" s="91" t="s">
        <v>3754</v>
      </c>
      <c r="U236" s="93"/>
      <c r="V236" s="93"/>
      <c r="W236" s="92">
        <v>8484.7900000000009</v>
      </c>
      <c r="X236" s="92">
        <v>100</v>
      </c>
      <c r="Y236" s="92">
        <v>25</v>
      </c>
      <c r="Z236" s="93"/>
      <c r="AB236" s="93"/>
    </row>
    <row r="237" spans="1:28">
      <c r="A237" s="91" t="s">
        <v>2476</v>
      </c>
      <c r="B237" s="91" t="s">
        <v>11</v>
      </c>
      <c r="C237" s="91" t="s">
        <v>2506</v>
      </c>
      <c r="D237" s="91" t="s">
        <v>3251</v>
      </c>
      <c r="E237" s="91" t="s">
        <v>3252</v>
      </c>
      <c r="F237" s="91" t="s">
        <v>3253</v>
      </c>
      <c r="G237" s="91" t="s">
        <v>787</v>
      </c>
      <c r="H237" s="91" t="s">
        <v>1861</v>
      </c>
      <c r="I237" s="91" t="s">
        <v>75</v>
      </c>
      <c r="J237" s="91" t="s">
        <v>765</v>
      </c>
      <c r="K237" s="91" t="s">
        <v>3755</v>
      </c>
      <c r="L237" s="91" t="s">
        <v>3255</v>
      </c>
      <c r="M237" s="92">
        <v>16500</v>
      </c>
      <c r="N237" s="93">
        <v>0</v>
      </c>
      <c r="O237" s="92">
        <v>501.6</v>
      </c>
      <c r="P237" s="92">
        <v>473.55</v>
      </c>
      <c r="Q237" s="92">
        <v>1000.15</v>
      </c>
      <c r="R237" s="92">
        <v>15499.85</v>
      </c>
      <c r="S237" s="91" t="s">
        <v>3256</v>
      </c>
      <c r="T237" s="91" t="s">
        <v>3756</v>
      </c>
      <c r="U237" s="93"/>
      <c r="V237" s="93"/>
      <c r="W237" s="93"/>
      <c r="X237" s="93"/>
      <c r="Y237" s="92">
        <v>25</v>
      </c>
      <c r="Z237" s="93"/>
      <c r="AB237" s="93"/>
    </row>
    <row r="238" spans="1:28">
      <c r="A238" s="91" t="s">
        <v>2476</v>
      </c>
      <c r="B238" s="91" t="s">
        <v>11</v>
      </c>
      <c r="C238" s="91" t="s">
        <v>2506</v>
      </c>
      <c r="D238" s="91" t="s">
        <v>3251</v>
      </c>
      <c r="E238" s="91" t="s">
        <v>3252</v>
      </c>
      <c r="F238" s="91" t="s">
        <v>3273</v>
      </c>
      <c r="G238" s="91" t="s">
        <v>829</v>
      </c>
      <c r="H238" s="91" t="s">
        <v>1862</v>
      </c>
      <c r="I238" s="91" t="s">
        <v>389</v>
      </c>
      <c r="J238" s="91" t="s">
        <v>809</v>
      </c>
      <c r="K238" s="91" t="s">
        <v>3757</v>
      </c>
      <c r="L238" s="91" t="s">
        <v>3255</v>
      </c>
      <c r="M238" s="92">
        <v>45000</v>
      </c>
      <c r="N238" s="92">
        <v>1148.33</v>
      </c>
      <c r="O238" s="92">
        <v>1368</v>
      </c>
      <c r="P238" s="92">
        <v>1291.5</v>
      </c>
      <c r="Q238" s="92">
        <v>20998.38</v>
      </c>
      <c r="R238" s="92">
        <v>24001.62</v>
      </c>
      <c r="S238" s="91" t="s">
        <v>3256</v>
      </c>
      <c r="T238" s="91" t="s">
        <v>3758</v>
      </c>
      <c r="U238" s="93"/>
      <c r="V238" s="93"/>
      <c r="W238" s="92">
        <v>17065.55</v>
      </c>
      <c r="X238" s="92">
        <v>100</v>
      </c>
      <c r="Y238" s="92">
        <v>25</v>
      </c>
      <c r="Z238" s="93"/>
      <c r="AB238" s="93"/>
    </row>
    <row r="239" spans="1:28">
      <c r="A239" s="91" t="s">
        <v>2476</v>
      </c>
      <c r="B239" s="91" t="s">
        <v>11</v>
      </c>
      <c r="C239" s="91" t="s">
        <v>2506</v>
      </c>
      <c r="D239" s="91" t="s">
        <v>3251</v>
      </c>
      <c r="E239" s="91" t="s">
        <v>3252</v>
      </c>
      <c r="F239" s="91" t="s">
        <v>3279</v>
      </c>
      <c r="G239" s="91" t="s">
        <v>830</v>
      </c>
      <c r="H239" s="91" t="s">
        <v>1124</v>
      </c>
      <c r="I239" s="91" t="s">
        <v>812</v>
      </c>
      <c r="J239" s="91" t="s">
        <v>809</v>
      </c>
      <c r="K239" s="91" t="s">
        <v>3759</v>
      </c>
      <c r="L239" s="91" t="s">
        <v>3255</v>
      </c>
      <c r="M239" s="92">
        <v>45000</v>
      </c>
      <c r="N239" s="92">
        <v>1148.33</v>
      </c>
      <c r="O239" s="92">
        <v>1368</v>
      </c>
      <c r="P239" s="92">
        <v>1291.5</v>
      </c>
      <c r="Q239" s="92">
        <v>31701.25</v>
      </c>
      <c r="R239" s="92">
        <v>13298.75</v>
      </c>
      <c r="S239" s="91" t="s">
        <v>3256</v>
      </c>
      <c r="T239" s="91" t="s">
        <v>3760</v>
      </c>
      <c r="U239" s="93"/>
      <c r="V239" s="93"/>
      <c r="W239" s="92">
        <v>27768.42</v>
      </c>
      <c r="X239" s="92">
        <v>100</v>
      </c>
      <c r="Y239" s="92">
        <v>25</v>
      </c>
      <c r="Z239" s="93"/>
      <c r="AB239" s="93"/>
    </row>
    <row r="240" spans="1:28">
      <c r="A240" s="91" t="s">
        <v>2476</v>
      </c>
      <c r="B240" s="91" t="s">
        <v>11</v>
      </c>
      <c r="C240" s="91" t="s">
        <v>2506</v>
      </c>
      <c r="D240" s="91" t="s">
        <v>3251</v>
      </c>
      <c r="E240" s="91" t="s">
        <v>3252</v>
      </c>
      <c r="F240" s="91" t="s">
        <v>3253</v>
      </c>
      <c r="G240" s="91" t="s">
        <v>3184</v>
      </c>
      <c r="H240" s="91" t="s">
        <v>3185</v>
      </c>
      <c r="I240" s="91" t="s">
        <v>10</v>
      </c>
      <c r="J240" s="91" t="s">
        <v>765</v>
      </c>
      <c r="K240" s="91" t="s">
        <v>3761</v>
      </c>
      <c r="L240" s="91" t="s">
        <v>3255</v>
      </c>
      <c r="M240" s="92">
        <v>45000</v>
      </c>
      <c r="N240" s="92">
        <v>1148.33</v>
      </c>
      <c r="O240" s="92">
        <v>1368</v>
      </c>
      <c r="P240" s="92">
        <v>1291.5</v>
      </c>
      <c r="Q240" s="92">
        <v>14688.11</v>
      </c>
      <c r="R240" s="92">
        <v>30311.89</v>
      </c>
      <c r="S240" s="91" t="s">
        <v>3256</v>
      </c>
      <c r="T240" s="91" t="s">
        <v>3762</v>
      </c>
      <c r="U240" s="93"/>
      <c r="V240" s="93"/>
      <c r="W240" s="92">
        <v>10855.28</v>
      </c>
      <c r="X240" s="93"/>
      <c r="Y240" s="92">
        <v>25</v>
      </c>
      <c r="Z240" s="93"/>
      <c r="AB240" s="93"/>
    </row>
    <row r="241" spans="1:28">
      <c r="A241" s="91" t="s">
        <v>2476</v>
      </c>
      <c r="B241" s="91" t="s">
        <v>11</v>
      </c>
      <c r="C241" s="91" t="s">
        <v>2506</v>
      </c>
      <c r="D241" s="91" t="s">
        <v>3251</v>
      </c>
      <c r="E241" s="91" t="s">
        <v>3252</v>
      </c>
      <c r="F241" s="91" t="s">
        <v>3273</v>
      </c>
      <c r="G241" s="91" t="s">
        <v>575</v>
      </c>
      <c r="H241" s="91" t="s">
        <v>1125</v>
      </c>
      <c r="I241" s="91" t="s">
        <v>8</v>
      </c>
      <c r="J241" s="91" t="s">
        <v>566</v>
      </c>
      <c r="K241" s="91" t="s">
        <v>3763</v>
      </c>
      <c r="L241" s="91" t="s">
        <v>3255</v>
      </c>
      <c r="M241" s="92">
        <v>20000</v>
      </c>
      <c r="N241" s="93">
        <v>0</v>
      </c>
      <c r="O241" s="92">
        <v>608</v>
      </c>
      <c r="P241" s="92">
        <v>574</v>
      </c>
      <c r="Q241" s="92">
        <v>9923.48</v>
      </c>
      <c r="R241" s="92">
        <v>10076.52</v>
      </c>
      <c r="S241" s="91" t="s">
        <v>3256</v>
      </c>
      <c r="T241" s="91" t="s">
        <v>3764</v>
      </c>
      <c r="U241" s="93"/>
      <c r="V241" s="93"/>
      <c r="W241" s="92">
        <v>8716.48</v>
      </c>
      <c r="X241" s="93"/>
      <c r="Y241" s="92">
        <v>25</v>
      </c>
      <c r="Z241" s="93"/>
      <c r="AB241" s="93"/>
    </row>
    <row r="242" spans="1:28">
      <c r="A242" s="91" t="s">
        <v>2476</v>
      </c>
      <c r="B242" s="91" t="s">
        <v>11</v>
      </c>
      <c r="C242" s="91" t="s">
        <v>2506</v>
      </c>
      <c r="D242" s="91" t="s">
        <v>3251</v>
      </c>
      <c r="E242" s="91" t="s">
        <v>3252</v>
      </c>
      <c r="F242" s="91" t="s">
        <v>3258</v>
      </c>
      <c r="G242" s="91" t="s">
        <v>549</v>
      </c>
      <c r="H242" s="91" t="s">
        <v>1863</v>
      </c>
      <c r="I242" s="91" t="s">
        <v>8</v>
      </c>
      <c r="J242" s="91" t="s">
        <v>542</v>
      </c>
      <c r="K242" s="91" t="s">
        <v>3765</v>
      </c>
      <c r="L242" s="91" t="s">
        <v>3255</v>
      </c>
      <c r="M242" s="92">
        <v>10000</v>
      </c>
      <c r="N242" s="93">
        <v>0</v>
      </c>
      <c r="O242" s="92">
        <v>304</v>
      </c>
      <c r="P242" s="92">
        <v>287</v>
      </c>
      <c r="Q242" s="92">
        <v>966</v>
      </c>
      <c r="R242" s="92">
        <v>9034</v>
      </c>
      <c r="S242" s="91" t="s">
        <v>3256</v>
      </c>
      <c r="T242" s="91" t="s">
        <v>3766</v>
      </c>
      <c r="U242" s="93"/>
      <c r="V242" s="92">
        <v>300</v>
      </c>
      <c r="W242" s="93"/>
      <c r="X242" s="92">
        <v>50</v>
      </c>
      <c r="Y242" s="92">
        <v>25</v>
      </c>
      <c r="Z242" s="93"/>
      <c r="AB242" s="93"/>
    </row>
    <row r="243" spans="1:28">
      <c r="A243" s="91" t="s">
        <v>2476</v>
      </c>
      <c r="B243" s="91" t="s">
        <v>11</v>
      </c>
      <c r="C243" s="91" t="s">
        <v>2506</v>
      </c>
      <c r="D243" s="91" t="s">
        <v>3251</v>
      </c>
      <c r="E243" s="91" t="s">
        <v>3252</v>
      </c>
      <c r="F243" s="91" t="s">
        <v>3258</v>
      </c>
      <c r="G243" s="91" t="s">
        <v>307</v>
      </c>
      <c r="H243" s="91" t="s">
        <v>1126</v>
      </c>
      <c r="I243" s="91" t="s">
        <v>303</v>
      </c>
      <c r="J243" s="91" t="s">
        <v>302</v>
      </c>
      <c r="K243" s="91" t="s">
        <v>3767</v>
      </c>
      <c r="L243" s="91" t="s">
        <v>3255</v>
      </c>
      <c r="M243" s="92">
        <v>11258.5</v>
      </c>
      <c r="N243" s="93">
        <v>0</v>
      </c>
      <c r="O243" s="92">
        <v>342.26</v>
      </c>
      <c r="P243" s="92">
        <v>323.12</v>
      </c>
      <c r="Q243" s="92">
        <v>1040.3800000000001</v>
      </c>
      <c r="R243" s="92">
        <v>10218.120000000001</v>
      </c>
      <c r="S243" s="91" t="s">
        <v>3256</v>
      </c>
      <c r="T243" s="91" t="s">
        <v>3768</v>
      </c>
      <c r="U243" s="93"/>
      <c r="V243" s="92">
        <v>300</v>
      </c>
      <c r="W243" s="93"/>
      <c r="X243" s="92">
        <v>50</v>
      </c>
      <c r="Y243" s="92">
        <v>25</v>
      </c>
      <c r="Z243" s="93"/>
      <c r="AB243" s="93"/>
    </row>
    <row r="244" spans="1:28">
      <c r="A244" s="91" t="s">
        <v>2476</v>
      </c>
      <c r="B244" s="91" t="s">
        <v>11</v>
      </c>
      <c r="C244" s="91" t="s">
        <v>2506</v>
      </c>
      <c r="D244" s="91" t="s">
        <v>3251</v>
      </c>
      <c r="E244" s="91" t="s">
        <v>3252</v>
      </c>
      <c r="F244" s="91" t="s">
        <v>3315</v>
      </c>
      <c r="G244" s="91" t="s">
        <v>209</v>
      </c>
      <c r="H244" s="91" t="s">
        <v>1127</v>
      </c>
      <c r="I244" s="91" t="s">
        <v>211</v>
      </c>
      <c r="J244" s="91" t="s">
        <v>210</v>
      </c>
      <c r="K244" s="91" t="s">
        <v>3769</v>
      </c>
      <c r="L244" s="91" t="s">
        <v>3255</v>
      </c>
      <c r="M244" s="92">
        <v>65000</v>
      </c>
      <c r="N244" s="92">
        <v>4112.09</v>
      </c>
      <c r="O244" s="92">
        <v>1976</v>
      </c>
      <c r="P244" s="92">
        <v>1865.5</v>
      </c>
      <c r="Q244" s="92">
        <v>9606.0400000000009</v>
      </c>
      <c r="R244" s="92">
        <v>55393.96</v>
      </c>
      <c r="S244" s="91" t="s">
        <v>3256</v>
      </c>
      <c r="T244" s="91" t="s">
        <v>3770</v>
      </c>
      <c r="U244" s="93"/>
      <c r="V244" s="93"/>
      <c r="W244" s="93"/>
      <c r="X244" s="92">
        <v>50</v>
      </c>
      <c r="Y244" s="92">
        <v>25</v>
      </c>
      <c r="Z244" s="93"/>
      <c r="AB244" s="92">
        <v>1577.45</v>
      </c>
    </row>
    <row r="245" spans="1:28">
      <c r="A245" s="91" t="s">
        <v>2476</v>
      </c>
      <c r="B245" s="91" t="s">
        <v>11</v>
      </c>
      <c r="C245" s="91" t="s">
        <v>2506</v>
      </c>
      <c r="D245" s="91" t="s">
        <v>3251</v>
      </c>
      <c r="E245" s="91" t="s">
        <v>3252</v>
      </c>
      <c r="F245" s="91" t="s">
        <v>3258</v>
      </c>
      <c r="G245" s="91" t="s">
        <v>788</v>
      </c>
      <c r="H245" s="91" t="s">
        <v>1864</v>
      </c>
      <c r="I245" s="91" t="s">
        <v>32</v>
      </c>
      <c r="J245" s="91" t="s">
        <v>765</v>
      </c>
      <c r="K245" s="91" t="s">
        <v>3771</v>
      </c>
      <c r="L245" s="91" t="s">
        <v>3255</v>
      </c>
      <c r="M245" s="92">
        <v>55000</v>
      </c>
      <c r="N245" s="92">
        <v>2086.44</v>
      </c>
      <c r="O245" s="92">
        <v>1672</v>
      </c>
      <c r="P245" s="92">
        <v>1578.5</v>
      </c>
      <c r="Q245" s="92">
        <v>26705.21</v>
      </c>
      <c r="R245" s="92">
        <v>28294.79</v>
      </c>
      <c r="S245" s="91" t="s">
        <v>3256</v>
      </c>
      <c r="T245" s="91" t="s">
        <v>3772</v>
      </c>
      <c r="U245" s="93"/>
      <c r="V245" s="93"/>
      <c r="W245" s="92">
        <v>18188.37</v>
      </c>
      <c r="X245" s="93"/>
      <c r="Y245" s="92">
        <v>25</v>
      </c>
      <c r="Z245" s="93"/>
      <c r="AB245" s="92">
        <v>3154.9</v>
      </c>
    </row>
    <row r="246" spans="1:28">
      <c r="A246" s="91" t="s">
        <v>2476</v>
      </c>
      <c r="B246" s="91" t="s">
        <v>11</v>
      </c>
      <c r="C246" s="91" t="s">
        <v>2506</v>
      </c>
      <c r="D246" s="91" t="s">
        <v>3251</v>
      </c>
      <c r="E246" s="91" t="s">
        <v>3252</v>
      </c>
      <c r="F246" s="91" t="s">
        <v>3266</v>
      </c>
      <c r="G246" s="91" t="s">
        <v>1001</v>
      </c>
      <c r="H246" s="91" t="s">
        <v>1865</v>
      </c>
      <c r="I246" s="91" t="s">
        <v>169</v>
      </c>
      <c r="J246" s="91" t="s">
        <v>261</v>
      </c>
      <c r="K246" s="91" t="s">
        <v>3773</v>
      </c>
      <c r="L246" s="91" t="s">
        <v>3255</v>
      </c>
      <c r="M246" s="92">
        <v>31600</v>
      </c>
      <c r="N246" s="93">
        <v>0</v>
      </c>
      <c r="O246" s="92">
        <v>960.64</v>
      </c>
      <c r="P246" s="92">
        <v>906.92</v>
      </c>
      <c r="Q246" s="92">
        <v>1892.56</v>
      </c>
      <c r="R246" s="92">
        <v>29707.439999999999</v>
      </c>
      <c r="S246" s="91" t="s">
        <v>3256</v>
      </c>
      <c r="T246" s="91" t="s">
        <v>3774</v>
      </c>
      <c r="U246" s="93"/>
      <c r="V246" s="93"/>
      <c r="W246" s="93"/>
      <c r="X246" s="93"/>
      <c r="Y246" s="92">
        <v>25</v>
      </c>
      <c r="Z246" s="93"/>
      <c r="AB246" s="93"/>
    </row>
    <row r="247" spans="1:28">
      <c r="A247" s="91" t="s">
        <v>2476</v>
      </c>
      <c r="B247" s="91" t="s">
        <v>11</v>
      </c>
      <c r="C247" s="91" t="s">
        <v>2506</v>
      </c>
      <c r="D247" s="91" t="s">
        <v>3251</v>
      </c>
      <c r="E247" s="91" t="s">
        <v>3252</v>
      </c>
      <c r="F247" s="91" t="s">
        <v>3288</v>
      </c>
      <c r="G247" s="91" t="s">
        <v>654</v>
      </c>
      <c r="H247" s="91" t="s">
        <v>1866</v>
      </c>
      <c r="I247" s="91" t="s">
        <v>10</v>
      </c>
      <c r="J247" s="91" t="s">
        <v>930</v>
      </c>
      <c r="K247" s="91" t="s">
        <v>3775</v>
      </c>
      <c r="L247" s="91" t="s">
        <v>3255</v>
      </c>
      <c r="M247" s="92">
        <v>22000</v>
      </c>
      <c r="N247" s="93">
        <v>0</v>
      </c>
      <c r="O247" s="92">
        <v>668.8</v>
      </c>
      <c r="P247" s="92">
        <v>631.4</v>
      </c>
      <c r="Q247" s="92">
        <v>3202.65</v>
      </c>
      <c r="R247" s="92">
        <v>18797.349999999999</v>
      </c>
      <c r="S247" s="91" t="s">
        <v>3256</v>
      </c>
      <c r="T247" s="91" t="s">
        <v>3776</v>
      </c>
      <c r="U247" s="93"/>
      <c r="V247" s="92">
        <v>300</v>
      </c>
      <c r="W247" s="93"/>
      <c r="X247" s="93"/>
      <c r="Y247" s="92">
        <v>25</v>
      </c>
      <c r="Z247" s="93"/>
      <c r="AB247" s="92">
        <v>1577.45</v>
      </c>
    </row>
    <row r="248" spans="1:28">
      <c r="A248" s="91" t="s">
        <v>2476</v>
      </c>
      <c r="B248" s="91" t="s">
        <v>11</v>
      </c>
      <c r="C248" s="91" t="s">
        <v>2506</v>
      </c>
      <c r="D248" s="91" t="s">
        <v>3251</v>
      </c>
      <c r="E248" s="91" t="s">
        <v>3252</v>
      </c>
      <c r="F248" s="91" t="s">
        <v>3288</v>
      </c>
      <c r="G248" s="91" t="s">
        <v>550</v>
      </c>
      <c r="H248" s="91" t="s">
        <v>1867</v>
      </c>
      <c r="I248" s="91" t="s">
        <v>8</v>
      </c>
      <c r="J248" s="91" t="s">
        <v>542</v>
      </c>
      <c r="K248" s="91" t="s">
        <v>3777</v>
      </c>
      <c r="L248" s="91" t="s">
        <v>3255</v>
      </c>
      <c r="M248" s="92">
        <v>11000</v>
      </c>
      <c r="N248" s="93">
        <v>0</v>
      </c>
      <c r="O248" s="92">
        <v>334.4</v>
      </c>
      <c r="P248" s="92">
        <v>315.7</v>
      </c>
      <c r="Q248" s="92">
        <v>675.1</v>
      </c>
      <c r="R248" s="92">
        <v>10324.9</v>
      </c>
      <c r="S248" s="91" t="s">
        <v>3256</v>
      </c>
      <c r="T248" s="91" t="s">
        <v>3778</v>
      </c>
      <c r="U248" s="93"/>
      <c r="V248" s="93"/>
      <c r="W248" s="93"/>
      <c r="X248" s="93"/>
      <c r="Y248" s="92">
        <v>25</v>
      </c>
      <c r="Z248" s="93"/>
      <c r="AB248" s="93"/>
    </row>
    <row r="249" spans="1:28">
      <c r="A249" s="91" t="s">
        <v>2476</v>
      </c>
      <c r="B249" s="91" t="s">
        <v>11</v>
      </c>
      <c r="C249" s="91" t="s">
        <v>2506</v>
      </c>
      <c r="D249" s="91" t="s">
        <v>3251</v>
      </c>
      <c r="E249" s="91" t="s">
        <v>3252</v>
      </c>
      <c r="F249" s="91" t="s">
        <v>3279</v>
      </c>
      <c r="G249" s="91" t="s">
        <v>576</v>
      </c>
      <c r="H249" s="91" t="s">
        <v>1128</v>
      </c>
      <c r="I249" s="91" t="s">
        <v>395</v>
      </c>
      <c r="J249" s="91" t="s">
        <v>566</v>
      </c>
      <c r="K249" s="91" t="s">
        <v>3779</v>
      </c>
      <c r="L249" s="91" t="s">
        <v>3255</v>
      </c>
      <c r="M249" s="92">
        <v>25000</v>
      </c>
      <c r="N249" s="93">
        <v>0</v>
      </c>
      <c r="O249" s="92">
        <v>760</v>
      </c>
      <c r="P249" s="92">
        <v>717.5</v>
      </c>
      <c r="Q249" s="92">
        <v>13356.11</v>
      </c>
      <c r="R249" s="92">
        <v>11643.89</v>
      </c>
      <c r="S249" s="91" t="s">
        <v>3256</v>
      </c>
      <c r="T249" s="91" t="s">
        <v>3780</v>
      </c>
      <c r="U249" s="93"/>
      <c r="V249" s="93"/>
      <c r="W249" s="92">
        <v>11803.61</v>
      </c>
      <c r="X249" s="92">
        <v>50</v>
      </c>
      <c r="Y249" s="92">
        <v>25</v>
      </c>
      <c r="Z249" s="93"/>
      <c r="AB249" s="93"/>
    </row>
    <row r="250" spans="1:28">
      <c r="A250" s="91" t="s">
        <v>2476</v>
      </c>
      <c r="B250" s="91" t="s">
        <v>11</v>
      </c>
      <c r="C250" s="91" t="s">
        <v>2506</v>
      </c>
      <c r="D250" s="91" t="s">
        <v>3251</v>
      </c>
      <c r="E250" s="91" t="s">
        <v>3252</v>
      </c>
      <c r="F250" s="91" t="s">
        <v>3288</v>
      </c>
      <c r="G250" s="91" t="s">
        <v>3781</v>
      </c>
      <c r="H250" s="91" t="s">
        <v>3782</v>
      </c>
      <c r="I250" s="91" t="s">
        <v>637</v>
      </c>
      <c r="J250" s="91" t="s">
        <v>930</v>
      </c>
      <c r="K250" s="91" t="s">
        <v>3783</v>
      </c>
      <c r="L250" s="91" t="s">
        <v>3255</v>
      </c>
      <c r="M250" s="92">
        <v>220000</v>
      </c>
      <c r="N250" s="92">
        <v>40583.019999999997</v>
      </c>
      <c r="O250" s="92">
        <v>5685.41</v>
      </c>
      <c r="P250" s="92">
        <v>6314</v>
      </c>
      <c r="Q250" s="92">
        <v>52607.43</v>
      </c>
      <c r="R250" s="92">
        <v>167392.57</v>
      </c>
      <c r="S250" s="91" t="s">
        <v>3256</v>
      </c>
      <c r="T250" s="91" t="s">
        <v>3784</v>
      </c>
      <c r="U250" s="93"/>
      <c r="V250" s="93"/>
      <c r="W250" s="93"/>
      <c r="X250" s="93"/>
      <c r="Y250" s="92">
        <v>25</v>
      </c>
      <c r="Z250" s="93"/>
      <c r="AB250" s="93"/>
    </row>
    <row r="251" spans="1:28">
      <c r="A251" s="91" t="s">
        <v>2476</v>
      </c>
      <c r="B251" s="91" t="s">
        <v>11</v>
      </c>
      <c r="C251" s="91" t="s">
        <v>2506</v>
      </c>
      <c r="D251" s="91" t="s">
        <v>3251</v>
      </c>
      <c r="E251" s="91" t="s">
        <v>3252</v>
      </c>
      <c r="F251" s="91" t="s">
        <v>3279</v>
      </c>
      <c r="G251" s="91" t="s">
        <v>587</v>
      </c>
      <c r="H251" s="91" t="s">
        <v>1129</v>
      </c>
      <c r="I251" s="91" t="s">
        <v>588</v>
      </c>
      <c r="J251" s="91" t="s">
        <v>581</v>
      </c>
      <c r="K251" s="91" t="s">
        <v>3785</v>
      </c>
      <c r="L251" s="91" t="s">
        <v>3255</v>
      </c>
      <c r="M251" s="92">
        <v>30000</v>
      </c>
      <c r="N251" s="93">
        <v>0</v>
      </c>
      <c r="O251" s="92">
        <v>912</v>
      </c>
      <c r="P251" s="92">
        <v>861</v>
      </c>
      <c r="Q251" s="92">
        <v>23270.86</v>
      </c>
      <c r="R251" s="92">
        <v>6729.14</v>
      </c>
      <c r="S251" s="91" t="s">
        <v>3256</v>
      </c>
      <c r="T251" s="91" t="s">
        <v>3786</v>
      </c>
      <c r="U251" s="93"/>
      <c r="V251" s="92">
        <v>300</v>
      </c>
      <c r="W251" s="92">
        <v>21172.86</v>
      </c>
      <c r="X251" s="93"/>
      <c r="Y251" s="92">
        <v>25</v>
      </c>
      <c r="Z251" s="93"/>
      <c r="AB251" s="93"/>
    </row>
    <row r="252" spans="1:28">
      <c r="A252" s="91" t="s">
        <v>2476</v>
      </c>
      <c r="B252" s="91" t="s">
        <v>11</v>
      </c>
      <c r="C252" s="91" t="s">
        <v>2506</v>
      </c>
      <c r="D252" s="91" t="s">
        <v>3251</v>
      </c>
      <c r="E252" s="91" t="s">
        <v>3252</v>
      </c>
      <c r="F252" s="91" t="s">
        <v>3273</v>
      </c>
      <c r="G252" s="91" t="s">
        <v>3787</v>
      </c>
      <c r="H252" s="91" t="s">
        <v>1868</v>
      </c>
      <c r="I252" s="91" t="s">
        <v>904</v>
      </c>
      <c r="J252" s="91" t="s">
        <v>809</v>
      </c>
      <c r="K252" s="91" t="s">
        <v>3788</v>
      </c>
      <c r="L252" s="91" t="s">
        <v>3255</v>
      </c>
      <c r="M252" s="92">
        <v>150000</v>
      </c>
      <c r="N252" s="92">
        <v>23866.62</v>
      </c>
      <c r="O252" s="92">
        <v>4560</v>
      </c>
      <c r="P252" s="92">
        <v>4305</v>
      </c>
      <c r="Q252" s="92">
        <v>47852.62</v>
      </c>
      <c r="R252" s="92">
        <v>102147.38</v>
      </c>
      <c r="S252" s="91" t="s">
        <v>3256</v>
      </c>
      <c r="T252" s="91" t="s">
        <v>3789</v>
      </c>
      <c r="U252" s="93"/>
      <c r="V252" s="93"/>
      <c r="W252" s="92">
        <v>15046</v>
      </c>
      <c r="X252" s="92">
        <v>50</v>
      </c>
      <c r="Y252" s="92">
        <v>25</v>
      </c>
      <c r="Z252" s="93"/>
      <c r="AB252" s="93"/>
    </row>
    <row r="253" spans="1:28">
      <c r="A253" s="91" t="s">
        <v>2476</v>
      </c>
      <c r="B253" s="91" t="s">
        <v>11</v>
      </c>
      <c r="C253" s="91" t="s">
        <v>2506</v>
      </c>
      <c r="D253" s="91" t="s">
        <v>3251</v>
      </c>
      <c r="E253" s="91" t="s">
        <v>3252</v>
      </c>
      <c r="F253" s="91" t="s">
        <v>3261</v>
      </c>
      <c r="G253" s="91" t="s">
        <v>881</v>
      </c>
      <c r="H253" s="91" t="s">
        <v>1869</v>
      </c>
      <c r="I253" s="91" t="s">
        <v>32</v>
      </c>
      <c r="J253" s="91" t="s">
        <v>765</v>
      </c>
      <c r="K253" s="91" t="s">
        <v>3790</v>
      </c>
      <c r="L253" s="91" t="s">
        <v>3255</v>
      </c>
      <c r="M253" s="92">
        <v>45000</v>
      </c>
      <c r="N253" s="92">
        <v>1148.33</v>
      </c>
      <c r="O253" s="92">
        <v>1368</v>
      </c>
      <c r="P253" s="92">
        <v>1291.5</v>
      </c>
      <c r="Q253" s="92">
        <v>3832.83</v>
      </c>
      <c r="R253" s="92">
        <v>41167.17</v>
      </c>
      <c r="S253" s="91" t="s">
        <v>3256</v>
      </c>
      <c r="T253" s="91" t="s">
        <v>3791</v>
      </c>
      <c r="U253" s="93"/>
      <c r="V253" s="93"/>
      <c r="W253" s="93"/>
      <c r="X253" s="93"/>
      <c r="Y253" s="92">
        <v>25</v>
      </c>
      <c r="Z253" s="93"/>
      <c r="AB253" s="93"/>
    </row>
    <row r="254" spans="1:28">
      <c r="A254" s="91" t="s">
        <v>2476</v>
      </c>
      <c r="B254" s="91" t="s">
        <v>11</v>
      </c>
      <c r="C254" s="91" t="s">
        <v>2506</v>
      </c>
      <c r="D254" s="91" t="s">
        <v>3251</v>
      </c>
      <c r="E254" s="91" t="s">
        <v>3252</v>
      </c>
      <c r="F254" s="91" t="s">
        <v>3288</v>
      </c>
      <c r="G254" s="91" t="s">
        <v>200</v>
      </c>
      <c r="H254" s="91" t="s">
        <v>1870</v>
      </c>
      <c r="I254" s="91" t="s">
        <v>8</v>
      </c>
      <c r="J254" s="91" t="s">
        <v>201</v>
      </c>
      <c r="K254" s="91" t="s">
        <v>3792</v>
      </c>
      <c r="L254" s="91" t="s">
        <v>3255</v>
      </c>
      <c r="M254" s="92">
        <v>20000</v>
      </c>
      <c r="N254" s="93">
        <v>0</v>
      </c>
      <c r="O254" s="92">
        <v>608</v>
      </c>
      <c r="P254" s="92">
        <v>574</v>
      </c>
      <c r="Q254" s="92">
        <v>4489.63</v>
      </c>
      <c r="R254" s="92">
        <v>15510.37</v>
      </c>
      <c r="S254" s="91" t="s">
        <v>3256</v>
      </c>
      <c r="T254" s="91" t="s">
        <v>3793</v>
      </c>
      <c r="U254" s="93"/>
      <c r="V254" s="93"/>
      <c r="W254" s="92">
        <v>3062.63</v>
      </c>
      <c r="X254" s="92">
        <v>220</v>
      </c>
      <c r="Y254" s="92">
        <v>25</v>
      </c>
      <c r="Z254" s="93"/>
      <c r="AB254" s="93"/>
    </row>
    <row r="255" spans="1:28">
      <c r="A255" s="91" t="s">
        <v>2476</v>
      </c>
      <c r="B255" s="91" t="s">
        <v>11</v>
      </c>
      <c r="C255" s="91" t="s">
        <v>2506</v>
      </c>
      <c r="D255" s="91" t="s">
        <v>3251</v>
      </c>
      <c r="E255" s="91" t="s">
        <v>3252</v>
      </c>
      <c r="F255" s="91" t="s">
        <v>3266</v>
      </c>
      <c r="G255" s="91" t="s">
        <v>3098</v>
      </c>
      <c r="H255" s="91" t="s">
        <v>3078</v>
      </c>
      <c r="I255" s="91" t="s">
        <v>286</v>
      </c>
      <c r="J255" s="91" t="s">
        <v>282</v>
      </c>
      <c r="K255" s="91" t="s">
        <v>3794</v>
      </c>
      <c r="L255" s="91" t="s">
        <v>3255</v>
      </c>
      <c r="M255" s="92">
        <v>45000</v>
      </c>
      <c r="N255" s="92">
        <v>1148.33</v>
      </c>
      <c r="O255" s="92">
        <v>1368</v>
      </c>
      <c r="P255" s="92">
        <v>1291.5</v>
      </c>
      <c r="Q255" s="92">
        <v>3832.83</v>
      </c>
      <c r="R255" s="92">
        <v>41167.17</v>
      </c>
      <c r="S255" s="91" t="s">
        <v>3256</v>
      </c>
      <c r="T255" s="91" t="s">
        <v>3795</v>
      </c>
      <c r="U255" s="93"/>
      <c r="V255" s="93"/>
      <c r="W255" s="93"/>
      <c r="X255" s="93"/>
      <c r="Y255" s="92">
        <v>25</v>
      </c>
      <c r="Z255" s="93"/>
      <c r="AB255" s="93"/>
    </row>
    <row r="256" spans="1:28">
      <c r="A256" s="91" t="s">
        <v>2476</v>
      </c>
      <c r="B256" s="91" t="s">
        <v>11</v>
      </c>
      <c r="C256" s="91" t="s">
        <v>2506</v>
      </c>
      <c r="D256" s="91" t="s">
        <v>3251</v>
      </c>
      <c r="E256" s="91" t="s">
        <v>3252</v>
      </c>
      <c r="F256" s="91" t="s">
        <v>3361</v>
      </c>
      <c r="G256" s="91" t="s">
        <v>551</v>
      </c>
      <c r="H256" s="91" t="s">
        <v>1132</v>
      </c>
      <c r="I256" s="91" t="s">
        <v>552</v>
      </c>
      <c r="J256" s="91" t="s">
        <v>846</v>
      </c>
      <c r="K256" s="91" t="s">
        <v>3796</v>
      </c>
      <c r="L256" s="91" t="s">
        <v>3255</v>
      </c>
      <c r="M256" s="92">
        <v>45000</v>
      </c>
      <c r="N256" s="92">
        <v>1148.33</v>
      </c>
      <c r="O256" s="92">
        <v>1368</v>
      </c>
      <c r="P256" s="92">
        <v>1291.5</v>
      </c>
      <c r="Q256" s="92">
        <v>20624.830000000002</v>
      </c>
      <c r="R256" s="92">
        <v>24375.17</v>
      </c>
      <c r="S256" s="91" t="s">
        <v>3256</v>
      </c>
      <c r="T256" s="91" t="s">
        <v>3797</v>
      </c>
      <c r="U256" s="93"/>
      <c r="V256" s="92">
        <v>300</v>
      </c>
      <c r="W256" s="92">
        <v>16442</v>
      </c>
      <c r="X256" s="92">
        <v>50</v>
      </c>
      <c r="Y256" s="92">
        <v>25</v>
      </c>
      <c r="Z256" s="93"/>
      <c r="AB256" s="93"/>
    </row>
    <row r="257" spans="1:28">
      <c r="A257" s="91" t="s">
        <v>2476</v>
      </c>
      <c r="B257" s="91" t="s">
        <v>11</v>
      </c>
      <c r="C257" s="91" t="s">
        <v>2506</v>
      </c>
      <c r="D257" s="91" t="s">
        <v>3251</v>
      </c>
      <c r="E257" s="91" t="s">
        <v>3252</v>
      </c>
      <c r="F257" s="91" t="s">
        <v>3266</v>
      </c>
      <c r="G257" s="91" t="s">
        <v>260</v>
      </c>
      <c r="H257" s="91" t="s">
        <v>1871</v>
      </c>
      <c r="I257" s="91" t="s">
        <v>254</v>
      </c>
      <c r="J257" s="91" t="s">
        <v>1683</v>
      </c>
      <c r="K257" s="91" t="s">
        <v>3798</v>
      </c>
      <c r="L257" s="91" t="s">
        <v>3255</v>
      </c>
      <c r="M257" s="92">
        <v>45000</v>
      </c>
      <c r="N257" s="92">
        <v>1148.33</v>
      </c>
      <c r="O257" s="92">
        <v>1368</v>
      </c>
      <c r="P257" s="92">
        <v>1291.5</v>
      </c>
      <c r="Q257" s="92">
        <v>5378.83</v>
      </c>
      <c r="R257" s="92">
        <v>39621.17</v>
      </c>
      <c r="S257" s="91" t="s">
        <v>3256</v>
      </c>
      <c r="T257" s="91" t="s">
        <v>3799</v>
      </c>
      <c r="U257" s="93"/>
      <c r="V257" s="93"/>
      <c r="W257" s="92">
        <v>1546</v>
      </c>
      <c r="X257" s="93"/>
      <c r="Y257" s="92">
        <v>25</v>
      </c>
      <c r="Z257" s="93"/>
      <c r="AB257" s="93"/>
    </row>
    <row r="258" spans="1:28">
      <c r="A258" s="91" t="s">
        <v>2476</v>
      </c>
      <c r="B258" s="91" t="s">
        <v>11</v>
      </c>
      <c r="C258" s="91" t="s">
        <v>2506</v>
      </c>
      <c r="D258" s="91" t="s">
        <v>3251</v>
      </c>
      <c r="E258" s="91" t="s">
        <v>3252</v>
      </c>
      <c r="F258" s="91" t="s">
        <v>3266</v>
      </c>
      <c r="G258" s="91" t="s">
        <v>1638</v>
      </c>
      <c r="H258" s="91" t="s">
        <v>1872</v>
      </c>
      <c r="I258" s="91" t="s">
        <v>355</v>
      </c>
      <c r="J258" s="91" t="s">
        <v>765</v>
      </c>
      <c r="K258" s="91" t="s">
        <v>3800</v>
      </c>
      <c r="L258" s="91" t="s">
        <v>3255</v>
      </c>
      <c r="M258" s="92">
        <v>35000</v>
      </c>
      <c r="N258" s="93">
        <v>0</v>
      </c>
      <c r="O258" s="92">
        <v>1064</v>
      </c>
      <c r="P258" s="92">
        <v>1004.5</v>
      </c>
      <c r="Q258" s="92">
        <v>2093.5</v>
      </c>
      <c r="R258" s="92">
        <v>32906.5</v>
      </c>
      <c r="S258" s="91" t="s">
        <v>3256</v>
      </c>
      <c r="T258" s="91" t="s">
        <v>3801</v>
      </c>
      <c r="U258" s="93"/>
      <c r="V258" s="93"/>
      <c r="W258" s="93"/>
      <c r="X258" s="93"/>
      <c r="Y258" s="92">
        <v>25</v>
      </c>
      <c r="Z258" s="93"/>
      <c r="AB258" s="93"/>
    </row>
    <row r="259" spans="1:28">
      <c r="A259" s="91" t="s">
        <v>2476</v>
      </c>
      <c r="B259" s="91" t="s">
        <v>11</v>
      </c>
      <c r="C259" s="91" t="s">
        <v>2506</v>
      </c>
      <c r="D259" s="91" t="s">
        <v>3251</v>
      </c>
      <c r="E259" s="91" t="s">
        <v>3252</v>
      </c>
      <c r="F259" s="91" t="s">
        <v>3258</v>
      </c>
      <c r="G259" s="91" t="s">
        <v>905</v>
      </c>
      <c r="H259" s="91" t="s">
        <v>1873</v>
      </c>
      <c r="I259" s="91" t="s">
        <v>906</v>
      </c>
      <c r="J259" s="91" t="s">
        <v>930</v>
      </c>
      <c r="K259" s="91" t="s">
        <v>3802</v>
      </c>
      <c r="L259" s="91" t="s">
        <v>3255</v>
      </c>
      <c r="M259" s="92">
        <v>30000</v>
      </c>
      <c r="N259" s="93">
        <v>0</v>
      </c>
      <c r="O259" s="92">
        <v>912</v>
      </c>
      <c r="P259" s="92">
        <v>861</v>
      </c>
      <c r="Q259" s="92">
        <v>11674.98</v>
      </c>
      <c r="R259" s="92">
        <v>18325.02</v>
      </c>
      <c r="S259" s="91" t="s">
        <v>3256</v>
      </c>
      <c r="T259" s="91" t="s">
        <v>3803</v>
      </c>
      <c r="U259" s="93"/>
      <c r="V259" s="93"/>
      <c r="W259" s="92">
        <v>9876.98</v>
      </c>
      <c r="X259" s="93"/>
      <c r="Y259" s="92">
        <v>25</v>
      </c>
      <c r="Z259" s="93"/>
      <c r="AB259" s="93"/>
    </row>
    <row r="260" spans="1:28">
      <c r="A260" s="91" t="s">
        <v>2476</v>
      </c>
      <c r="B260" s="91" t="s">
        <v>11</v>
      </c>
      <c r="C260" s="91" t="s">
        <v>2506</v>
      </c>
      <c r="D260" s="91" t="s">
        <v>3251</v>
      </c>
      <c r="E260" s="91" t="s">
        <v>3252</v>
      </c>
      <c r="F260" s="91" t="s">
        <v>3361</v>
      </c>
      <c r="G260" s="91" t="s">
        <v>789</v>
      </c>
      <c r="H260" s="91" t="s">
        <v>1874</v>
      </c>
      <c r="I260" s="91" t="s">
        <v>75</v>
      </c>
      <c r="J260" s="91" t="s">
        <v>765</v>
      </c>
      <c r="K260" s="91" t="s">
        <v>3804</v>
      </c>
      <c r="L260" s="91" t="s">
        <v>3255</v>
      </c>
      <c r="M260" s="92">
        <v>10000</v>
      </c>
      <c r="N260" s="92">
        <v>1411.35</v>
      </c>
      <c r="O260" s="92">
        <v>304</v>
      </c>
      <c r="P260" s="92">
        <v>287</v>
      </c>
      <c r="Q260" s="92">
        <v>9900</v>
      </c>
      <c r="R260" s="92">
        <v>100</v>
      </c>
      <c r="S260" s="91" t="s">
        <v>3256</v>
      </c>
      <c r="T260" s="91" t="s">
        <v>3805</v>
      </c>
      <c r="U260" s="93"/>
      <c r="V260" s="93"/>
      <c r="W260" s="92">
        <v>7872.65</v>
      </c>
      <c r="X260" s="93"/>
      <c r="Y260" s="92">
        <v>25</v>
      </c>
      <c r="Z260" s="93"/>
      <c r="AB260" s="93"/>
    </row>
    <row r="261" spans="1:28">
      <c r="A261" s="91" t="s">
        <v>2476</v>
      </c>
      <c r="B261" s="91" t="s">
        <v>11</v>
      </c>
      <c r="C261" s="91" t="s">
        <v>2506</v>
      </c>
      <c r="D261" s="91" t="s">
        <v>3251</v>
      </c>
      <c r="E261" s="91" t="s">
        <v>3252</v>
      </c>
      <c r="F261" s="91" t="s">
        <v>3266</v>
      </c>
      <c r="G261" s="91" t="s">
        <v>2632</v>
      </c>
      <c r="H261" s="91" t="s">
        <v>2660</v>
      </c>
      <c r="I261" s="91" t="s">
        <v>1355</v>
      </c>
      <c r="J261" s="91" t="s">
        <v>930</v>
      </c>
      <c r="K261" s="91" t="s">
        <v>3806</v>
      </c>
      <c r="L261" s="91" t="s">
        <v>3255</v>
      </c>
      <c r="M261" s="92">
        <v>24000</v>
      </c>
      <c r="N261" s="93">
        <v>0</v>
      </c>
      <c r="O261" s="92">
        <v>729.6</v>
      </c>
      <c r="P261" s="92">
        <v>688.8</v>
      </c>
      <c r="Q261" s="92">
        <v>6489.4</v>
      </c>
      <c r="R261" s="92">
        <v>17510.599999999999</v>
      </c>
      <c r="S261" s="91" t="s">
        <v>3256</v>
      </c>
      <c r="T261" s="91" t="s">
        <v>3807</v>
      </c>
      <c r="U261" s="93"/>
      <c r="V261" s="93"/>
      <c r="W261" s="92">
        <v>5046</v>
      </c>
      <c r="X261" s="93"/>
      <c r="Y261" s="92">
        <v>25</v>
      </c>
      <c r="Z261" s="93"/>
      <c r="AB261" s="93"/>
    </row>
    <row r="262" spans="1:28">
      <c r="A262" s="91" t="s">
        <v>2476</v>
      </c>
      <c r="B262" s="91" t="s">
        <v>11</v>
      </c>
      <c r="C262" s="91" t="s">
        <v>2506</v>
      </c>
      <c r="D262" s="91" t="s">
        <v>3251</v>
      </c>
      <c r="E262" s="91" t="s">
        <v>3252</v>
      </c>
      <c r="F262" s="91" t="s">
        <v>3266</v>
      </c>
      <c r="G262" s="91" t="s">
        <v>2635</v>
      </c>
      <c r="H262" s="91" t="s">
        <v>2663</v>
      </c>
      <c r="I262" s="91" t="s">
        <v>27</v>
      </c>
      <c r="J262" s="91" t="s">
        <v>765</v>
      </c>
      <c r="K262" s="91" t="s">
        <v>3808</v>
      </c>
      <c r="L262" s="91" t="s">
        <v>3255</v>
      </c>
      <c r="M262" s="92">
        <v>18000</v>
      </c>
      <c r="N262" s="93">
        <v>0</v>
      </c>
      <c r="O262" s="92">
        <v>547.20000000000005</v>
      </c>
      <c r="P262" s="92">
        <v>516.6</v>
      </c>
      <c r="Q262" s="92">
        <v>1088.8</v>
      </c>
      <c r="R262" s="92">
        <v>16911.2</v>
      </c>
      <c r="S262" s="91" t="s">
        <v>3256</v>
      </c>
      <c r="T262" s="91" t="s">
        <v>3809</v>
      </c>
      <c r="U262" s="93"/>
      <c r="V262" s="93"/>
      <c r="W262" s="93"/>
      <c r="X262" s="93"/>
      <c r="Y262" s="92">
        <v>25</v>
      </c>
      <c r="Z262" s="93"/>
      <c r="AB262" s="93"/>
    </row>
    <row r="263" spans="1:28">
      <c r="A263" s="91" t="s">
        <v>2476</v>
      </c>
      <c r="B263" s="91" t="s">
        <v>11</v>
      </c>
      <c r="C263" s="91" t="s">
        <v>2506</v>
      </c>
      <c r="D263" s="91" t="s">
        <v>3251</v>
      </c>
      <c r="E263" s="91" t="s">
        <v>3252</v>
      </c>
      <c r="F263" s="91" t="s">
        <v>3288</v>
      </c>
      <c r="G263" s="91" t="s">
        <v>907</v>
      </c>
      <c r="H263" s="91" t="s">
        <v>1875</v>
      </c>
      <c r="I263" s="91" t="s">
        <v>908</v>
      </c>
      <c r="J263" s="91" t="s">
        <v>265</v>
      </c>
      <c r="K263" s="91" t="s">
        <v>3810</v>
      </c>
      <c r="L263" s="91" t="s">
        <v>3255</v>
      </c>
      <c r="M263" s="92">
        <v>65000</v>
      </c>
      <c r="N263" s="92">
        <v>4427.58</v>
      </c>
      <c r="O263" s="92">
        <v>1976</v>
      </c>
      <c r="P263" s="92">
        <v>1865.5</v>
      </c>
      <c r="Q263" s="92">
        <v>8594.08</v>
      </c>
      <c r="R263" s="92">
        <v>56405.919999999998</v>
      </c>
      <c r="S263" s="91" t="s">
        <v>3256</v>
      </c>
      <c r="T263" s="91" t="s">
        <v>3811</v>
      </c>
      <c r="U263" s="93"/>
      <c r="V263" s="92">
        <v>300</v>
      </c>
      <c r="W263" s="93"/>
      <c r="X263" s="93"/>
      <c r="Y263" s="92">
        <v>25</v>
      </c>
      <c r="Z263" s="93"/>
      <c r="AB263" s="93"/>
    </row>
    <row r="264" spans="1:28">
      <c r="A264" s="91" t="s">
        <v>2476</v>
      </c>
      <c r="B264" s="91" t="s">
        <v>11</v>
      </c>
      <c r="C264" s="91" t="s">
        <v>2506</v>
      </c>
      <c r="D264" s="91" t="s">
        <v>3251</v>
      </c>
      <c r="E264" s="91" t="s">
        <v>3252</v>
      </c>
      <c r="F264" s="91" t="s">
        <v>3258</v>
      </c>
      <c r="G264" s="91" t="s">
        <v>790</v>
      </c>
      <c r="H264" s="91" t="s">
        <v>1876</v>
      </c>
      <c r="I264" s="91" t="s">
        <v>791</v>
      </c>
      <c r="J264" s="91" t="s">
        <v>765</v>
      </c>
      <c r="K264" s="91" t="s">
        <v>3812</v>
      </c>
      <c r="L264" s="91" t="s">
        <v>3255</v>
      </c>
      <c r="M264" s="92">
        <v>11400.33</v>
      </c>
      <c r="N264" s="93">
        <v>0</v>
      </c>
      <c r="O264" s="92">
        <v>346.57</v>
      </c>
      <c r="P264" s="92">
        <v>327.19</v>
      </c>
      <c r="Q264" s="92">
        <v>4408.8100000000004</v>
      </c>
      <c r="R264" s="92">
        <v>6991.52</v>
      </c>
      <c r="S264" s="91" t="s">
        <v>3256</v>
      </c>
      <c r="T264" s="91" t="s">
        <v>3813</v>
      </c>
      <c r="U264" s="93"/>
      <c r="V264" s="93"/>
      <c r="W264" s="92">
        <v>3660.05</v>
      </c>
      <c r="X264" s="92">
        <v>50</v>
      </c>
      <c r="Y264" s="92">
        <v>25</v>
      </c>
      <c r="Z264" s="93"/>
      <c r="AB264" s="93"/>
    </row>
    <row r="265" spans="1:28">
      <c r="A265" s="91" t="s">
        <v>2476</v>
      </c>
      <c r="B265" s="91" t="s">
        <v>11</v>
      </c>
      <c r="C265" s="91" t="s">
        <v>2506</v>
      </c>
      <c r="D265" s="91" t="s">
        <v>3251</v>
      </c>
      <c r="E265" s="91" t="s">
        <v>3252</v>
      </c>
      <c r="F265" s="91" t="s">
        <v>3258</v>
      </c>
      <c r="G265" s="91" t="s">
        <v>3814</v>
      </c>
      <c r="H265" s="91" t="s">
        <v>1877</v>
      </c>
      <c r="I265" s="91" t="s">
        <v>1362</v>
      </c>
      <c r="J265" s="91" t="s">
        <v>930</v>
      </c>
      <c r="K265" s="91" t="s">
        <v>3815</v>
      </c>
      <c r="L265" s="91" t="s">
        <v>3255</v>
      </c>
      <c r="M265" s="92">
        <v>300000</v>
      </c>
      <c r="N265" s="92">
        <v>60009.02</v>
      </c>
      <c r="O265" s="92">
        <v>5685.41</v>
      </c>
      <c r="P265" s="92">
        <v>8610</v>
      </c>
      <c r="Q265" s="92">
        <v>76329.429999999993</v>
      </c>
      <c r="R265" s="92">
        <v>223670.57</v>
      </c>
      <c r="S265" s="91" t="s">
        <v>3256</v>
      </c>
      <c r="T265" s="91" t="s">
        <v>3816</v>
      </c>
      <c r="U265" s="93"/>
      <c r="V265" s="92">
        <v>2000</v>
      </c>
      <c r="W265" s="93"/>
      <c r="X265" s="93"/>
      <c r="Y265" s="92">
        <v>25</v>
      </c>
      <c r="Z265" s="93"/>
      <c r="AB265" s="93"/>
    </row>
    <row r="266" spans="1:28">
      <c r="A266" s="91" t="s">
        <v>2476</v>
      </c>
      <c r="B266" s="91" t="s">
        <v>11</v>
      </c>
      <c r="C266" s="91" t="s">
        <v>2506</v>
      </c>
      <c r="D266" s="91" t="s">
        <v>3251</v>
      </c>
      <c r="E266" s="91" t="s">
        <v>3252</v>
      </c>
      <c r="F266" s="91" t="s">
        <v>3258</v>
      </c>
      <c r="G266" s="91" t="s">
        <v>3817</v>
      </c>
      <c r="H266" s="91" t="s">
        <v>3818</v>
      </c>
      <c r="I266" s="91" t="s">
        <v>588</v>
      </c>
      <c r="J266" s="91" t="s">
        <v>581</v>
      </c>
      <c r="K266" s="91" t="s">
        <v>3819</v>
      </c>
      <c r="L266" s="91" t="s">
        <v>3255</v>
      </c>
      <c r="M266" s="92">
        <v>24000</v>
      </c>
      <c r="N266" s="93">
        <v>0</v>
      </c>
      <c r="O266" s="92">
        <v>729.6</v>
      </c>
      <c r="P266" s="92">
        <v>688.8</v>
      </c>
      <c r="Q266" s="92">
        <v>1443.4</v>
      </c>
      <c r="R266" s="92">
        <v>22556.6</v>
      </c>
      <c r="S266" s="91" t="s">
        <v>3256</v>
      </c>
      <c r="T266" s="91" t="s">
        <v>3820</v>
      </c>
      <c r="U266" s="93"/>
      <c r="V266" s="93"/>
      <c r="W266" s="93"/>
      <c r="X266" s="93"/>
      <c r="Y266" s="92">
        <v>25</v>
      </c>
      <c r="Z266" s="93"/>
      <c r="AB266" s="93"/>
    </row>
    <row r="267" spans="1:28">
      <c r="A267" s="91" t="s">
        <v>2476</v>
      </c>
      <c r="B267" s="91" t="s">
        <v>11</v>
      </c>
      <c r="C267" s="91" t="s">
        <v>2506</v>
      </c>
      <c r="D267" s="91" t="s">
        <v>3251</v>
      </c>
      <c r="E267" s="91" t="s">
        <v>3252</v>
      </c>
      <c r="F267" s="91" t="s">
        <v>3273</v>
      </c>
      <c r="G267" s="91" t="s">
        <v>292</v>
      </c>
      <c r="H267" s="91" t="s">
        <v>1133</v>
      </c>
      <c r="I267" s="91" t="s">
        <v>100</v>
      </c>
      <c r="J267" s="91" t="s">
        <v>282</v>
      </c>
      <c r="K267" s="91" t="s">
        <v>3821</v>
      </c>
      <c r="L267" s="91" t="s">
        <v>3255</v>
      </c>
      <c r="M267" s="92">
        <v>60000</v>
      </c>
      <c r="N267" s="92">
        <v>3486.68</v>
      </c>
      <c r="O267" s="92">
        <v>1824</v>
      </c>
      <c r="P267" s="92">
        <v>1722</v>
      </c>
      <c r="Q267" s="92">
        <v>7537.68</v>
      </c>
      <c r="R267" s="92">
        <v>52462.32</v>
      </c>
      <c r="S267" s="91" t="s">
        <v>3256</v>
      </c>
      <c r="T267" s="91" t="s">
        <v>3822</v>
      </c>
      <c r="U267" s="93"/>
      <c r="V267" s="92">
        <v>300</v>
      </c>
      <c r="W267" s="93"/>
      <c r="X267" s="92">
        <v>180</v>
      </c>
      <c r="Y267" s="92">
        <v>25</v>
      </c>
      <c r="Z267" s="93"/>
      <c r="AB267" s="93"/>
    </row>
    <row r="268" spans="1:28">
      <c r="A268" s="91" t="s">
        <v>2476</v>
      </c>
      <c r="B268" s="91" t="s">
        <v>11</v>
      </c>
      <c r="C268" s="91" t="s">
        <v>2506</v>
      </c>
      <c r="D268" s="91" t="s">
        <v>3251</v>
      </c>
      <c r="E268" s="91" t="s">
        <v>3252</v>
      </c>
      <c r="F268" s="91" t="s">
        <v>3288</v>
      </c>
      <c r="G268" s="91" t="s">
        <v>3093</v>
      </c>
      <c r="H268" s="91" t="s">
        <v>3073</v>
      </c>
      <c r="I268" s="91" t="s">
        <v>10</v>
      </c>
      <c r="J268" s="91" t="s">
        <v>277</v>
      </c>
      <c r="K268" s="91" t="s">
        <v>3823</v>
      </c>
      <c r="L268" s="91" t="s">
        <v>3255</v>
      </c>
      <c r="M268" s="92">
        <v>80000</v>
      </c>
      <c r="N268" s="92">
        <v>7400.87</v>
      </c>
      <c r="O268" s="92">
        <v>2432</v>
      </c>
      <c r="P268" s="92">
        <v>2296</v>
      </c>
      <c r="Q268" s="92">
        <v>12153.87</v>
      </c>
      <c r="R268" s="92">
        <v>67846.13</v>
      </c>
      <c r="S268" s="91" t="s">
        <v>3256</v>
      </c>
      <c r="T268" s="91" t="s">
        <v>3824</v>
      </c>
      <c r="U268" s="93"/>
      <c r="V268" s="93"/>
      <c r="W268" s="93"/>
      <c r="X268" s="93"/>
      <c r="Y268" s="92">
        <v>25</v>
      </c>
      <c r="Z268" s="93"/>
      <c r="AB268" s="93"/>
    </row>
    <row r="269" spans="1:28">
      <c r="A269" s="91" t="s">
        <v>2476</v>
      </c>
      <c r="B269" s="91" t="s">
        <v>11</v>
      </c>
      <c r="C269" s="91" t="s">
        <v>2506</v>
      </c>
      <c r="D269" s="91" t="s">
        <v>3251</v>
      </c>
      <c r="E269" s="91" t="s">
        <v>3252</v>
      </c>
      <c r="F269" s="91" t="s">
        <v>3261</v>
      </c>
      <c r="G269" s="91" t="s">
        <v>657</v>
      </c>
      <c r="H269" s="91" t="s">
        <v>1134</v>
      </c>
      <c r="I269" s="91" t="s">
        <v>127</v>
      </c>
      <c r="J269" s="91" t="s">
        <v>930</v>
      </c>
      <c r="K269" s="91" t="s">
        <v>3825</v>
      </c>
      <c r="L269" s="91" t="s">
        <v>3255</v>
      </c>
      <c r="M269" s="92">
        <v>15000</v>
      </c>
      <c r="N269" s="93">
        <v>0</v>
      </c>
      <c r="O269" s="92">
        <v>456</v>
      </c>
      <c r="P269" s="92">
        <v>430.5</v>
      </c>
      <c r="Q269" s="92">
        <v>9030.24</v>
      </c>
      <c r="R269" s="92">
        <v>5969.76</v>
      </c>
      <c r="S269" s="91" t="s">
        <v>3256</v>
      </c>
      <c r="T269" s="91" t="s">
        <v>3826</v>
      </c>
      <c r="U269" s="93"/>
      <c r="V269" s="93"/>
      <c r="W269" s="92">
        <v>8068.74</v>
      </c>
      <c r="X269" s="92">
        <v>50</v>
      </c>
      <c r="Y269" s="92">
        <v>25</v>
      </c>
      <c r="Z269" s="93"/>
      <c r="AB269" s="93"/>
    </row>
    <row r="270" spans="1:28">
      <c r="A270" s="91" t="s">
        <v>2476</v>
      </c>
      <c r="B270" s="91" t="s">
        <v>11</v>
      </c>
      <c r="C270" s="91" t="s">
        <v>2506</v>
      </c>
      <c r="D270" s="91" t="s">
        <v>3251</v>
      </c>
      <c r="E270" s="91" t="s">
        <v>3252</v>
      </c>
      <c r="F270" s="91" t="s">
        <v>3261</v>
      </c>
      <c r="G270" s="91" t="s">
        <v>909</v>
      </c>
      <c r="H270" s="91" t="s">
        <v>1878</v>
      </c>
      <c r="I270" s="91" t="s">
        <v>256</v>
      </c>
      <c r="J270" s="91" t="s">
        <v>581</v>
      </c>
      <c r="K270" s="91" t="s">
        <v>3827</v>
      </c>
      <c r="L270" s="91" t="s">
        <v>3255</v>
      </c>
      <c r="M270" s="92">
        <v>70000</v>
      </c>
      <c r="N270" s="92">
        <v>5052.99</v>
      </c>
      <c r="O270" s="92">
        <v>2128</v>
      </c>
      <c r="P270" s="92">
        <v>2009</v>
      </c>
      <c r="Q270" s="92">
        <v>19785.939999999999</v>
      </c>
      <c r="R270" s="92">
        <v>50214.06</v>
      </c>
      <c r="S270" s="91" t="s">
        <v>3256</v>
      </c>
      <c r="T270" s="91" t="s">
        <v>3828</v>
      </c>
      <c r="U270" s="93"/>
      <c r="V270" s="92">
        <v>1600</v>
      </c>
      <c r="W270" s="92">
        <v>7393.5</v>
      </c>
      <c r="X270" s="93"/>
      <c r="Y270" s="92">
        <v>25</v>
      </c>
      <c r="Z270" s="93"/>
      <c r="AB270" s="92">
        <v>1577.45</v>
      </c>
    </row>
    <row r="271" spans="1:28">
      <c r="A271" s="91" t="s">
        <v>2476</v>
      </c>
      <c r="B271" s="91" t="s">
        <v>11</v>
      </c>
      <c r="C271" s="91" t="s">
        <v>2506</v>
      </c>
      <c r="D271" s="91" t="s">
        <v>3251</v>
      </c>
      <c r="E271" s="91" t="s">
        <v>3252</v>
      </c>
      <c r="F271" s="91" t="s">
        <v>3279</v>
      </c>
      <c r="G271" s="91" t="s">
        <v>577</v>
      </c>
      <c r="H271" s="91" t="s">
        <v>1135</v>
      </c>
      <c r="I271" s="91" t="s">
        <v>127</v>
      </c>
      <c r="J271" s="91" t="s">
        <v>566</v>
      </c>
      <c r="K271" s="91" t="s">
        <v>3829</v>
      </c>
      <c r="L271" s="91" t="s">
        <v>3255</v>
      </c>
      <c r="M271" s="92">
        <v>22000</v>
      </c>
      <c r="N271" s="93">
        <v>0</v>
      </c>
      <c r="O271" s="92">
        <v>668.8</v>
      </c>
      <c r="P271" s="92">
        <v>631.4</v>
      </c>
      <c r="Q271" s="92">
        <v>9108.7800000000007</v>
      </c>
      <c r="R271" s="92">
        <v>12891.22</v>
      </c>
      <c r="S271" s="91" t="s">
        <v>3256</v>
      </c>
      <c r="T271" s="91" t="s">
        <v>3830</v>
      </c>
      <c r="U271" s="93"/>
      <c r="V271" s="93"/>
      <c r="W271" s="92">
        <v>7733.58</v>
      </c>
      <c r="X271" s="92">
        <v>50</v>
      </c>
      <c r="Y271" s="92">
        <v>25</v>
      </c>
      <c r="Z271" s="93"/>
      <c r="AB271" s="93"/>
    </row>
    <row r="272" spans="1:28">
      <c r="A272" s="91" t="s">
        <v>2476</v>
      </c>
      <c r="B272" s="91" t="s">
        <v>11</v>
      </c>
      <c r="C272" s="91" t="s">
        <v>2506</v>
      </c>
      <c r="D272" s="91" t="s">
        <v>3251</v>
      </c>
      <c r="E272" s="91" t="s">
        <v>3252</v>
      </c>
      <c r="F272" s="91" t="s">
        <v>3266</v>
      </c>
      <c r="G272" s="91" t="s">
        <v>1635</v>
      </c>
      <c r="H272" s="91" t="s">
        <v>1879</v>
      </c>
      <c r="I272" s="91" t="s">
        <v>10</v>
      </c>
      <c r="J272" s="91" t="s">
        <v>930</v>
      </c>
      <c r="K272" s="91" t="s">
        <v>3831</v>
      </c>
      <c r="L272" s="91" t="s">
        <v>3255</v>
      </c>
      <c r="M272" s="92">
        <v>35000</v>
      </c>
      <c r="N272" s="93">
        <v>0</v>
      </c>
      <c r="O272" s="92">
        <v>1064</v>
      </c>
      <c r="P272" s="92">
        <v>1004.5</v>
      </c>
      <c r="Q272" s="92">
        <v>2093.5</v>
      </c>
      <c r="R272" s="92">
        <v>32906.5</v>
      </c>
      <c r="S272" s="91" t="s">
        <v>3256</v>
      </c>
      <c r="T272" s="91" t="s">
        <v>3832</v>
      </c>
      <c r="U272" s="93"/>
      <c r="V272" s="93"/>
      <c r="W272" s="93"/>
      <c r="X272" s="93"/>
      <c r="Y272" s="92">
        <v>25</v>
      </c>
      <c r="Z272" s="93"/>
      <c r="AB272" s="93"/>
    </row>
    <row r="273" spans="1:28">
      <c r="A273" s="91" t="s">
        <v>2476</v>
      </c>
      <c r="B273" s="91" t="s">
        <v>11</v>
      </c>
      <c r="C273" s="91" t="s">
        <v>2506</v>
      </c>
      <c r="D273" s="91" t="s">
        <v>3251</v>
      </c>
      <c r="E273" s="91" t="s">
        <v>3252</v>
      </c>
      <c r="F273" s="91" t="s">
        <v>3279</v>
      </c>
      <c r="G273" s="91" t="s">
        <v>831</v>
      </c>
      <c r="H273" s="91" t="s">
        <v>1136</v>
      </c>
      <c r="I273" s="91" t="s">
        <v>832</v>
      </c>
      <c r="J273" s="91" t="s">
        <v>809</v>
      </c>
      <c r="K273" s="91" t="s">
        <v>3833</v>
      </c>
      <c r="L273" s="91" t="s">
        <v>3255</v>
      </c>
      <c r="M273" s="92">
        <v>45000</v>
      </c>
      <c r="N273" s="92">
        <v>1148.33</v>
      </c>
      <c r="O273" s="92">
        <v>1368</v>
      </c>
      <c r="P273" s="92">
        <v>1291.5</v>
      </c>
      <c r="Q273" s="92">
        <v>34324.629999999997</v>
      </c>
      <c r="R273" s="92">
        <v>10675.37</v>
      </c>
      <c r="S273" s="91" t="s">
        <v>3256</v>
      </c>
      <c r="T273" s="91" t="s">
        <v>3834</v>
      </c>
      <c r="U273" s="93"/>
      <c r="V273" s="93"/>
      <c r="W273" s="92">
        <v>30391.8</v>
      </c>
      <c r="X273" s="92">
        <v>100</v>
      </c>
      <c r="Y273" s="92">
        <v>25</v>
      </c>
      <c r="Z273" s="93"/>
      <c r="AB273" s="93"/>
    </row>
    <row r="274" spans="1:28">
      <c r="A274" s="91" t="s">
        <v>2476</v>
      </c>
      <c r="B274" s="91" t="s">
        <v>11</v>
      </c>
      <c r="C274" s="91" t="s">
        <v>2506</v>
      </c>
      <c r="D274" s="91" t="s">
        <v>3251</v>
      </c>
      <c r="E274" s="91" t="s">
        <v>3252</v>
      </c>
      <c r="F274" s="91" t="s">
        <v>3456</v>
      </c>
      <c r="G274" s="91" t="s">
        <v>792</v>
      </c>
      <c r="H274" s="91" t="s">
        <v>1880</v>
      </c>
      <c r="I274" s="91" t="s">
        <v>102</v>
      </c>
      <c r="J274" s="91" t="s">
        <v>765</v>
      </c>
      <c r="K274" s="91" t="s">
        <v>3835</v>
      </c>
      <c r="L274" s="91" t="s">
        <v>3255</v>
      </c>
      <c r="M274" s="92">
        <v>16500</v>
      </c>
      <c r="N274" s="93">
        <v>0</v>
      </c>
      <c r="O274" s="92">
        <v>501.6</v>
      </c>
      <c r="P274" s="92">
        <v>473.55</v>
      </c>
      <c r="Q274" s="92">
        <v>1000.15</v>
      </c>
      <c r="R274" s="92">
        <v>15499.85</v>
      </c>
      <c r="S274" s="91" t="s">
        <v>3256</v>
      </c>
      <c r="T274" s="91" t="s">
        <v>3836</v>
      </c>
      <c r="U274" s="93"/>
      <c r="V274" s="93"/>
      <c r="W274" s="93"/>
      <c r="X274" s="93"/>
      <c r="Y274" s="92">
        <v>25</v>
      </c>
      <c r="Z274" s="93"/>
      <c r="AB274" s="93"/>
    </row>
    <row r="275" spans="1:28">
      <c r="A275" s="91" t="s">
        <v>2476</v>
      </c>
      <c r="B275" s="91" t="s">
        <v>11</v>
      </c>
      <c r="C275" s="91" t="s">
        <v>2506</v>
      </c>
      <c r="D275" s="91" t="s">
        <v>3251</v>
      </c>
      <c r="E275" s="91" t="s">
        <v>3252</v>
      </c>
      <c r="F275" s="91" t="s">
        <v>3315</v>
      </c>
      <c r="G275" s="91" t="s">
        <v>207</v>
      </c>
      <c r="H275" s="91" t="s">
        <v>1137</v>
      </c>
      <c r="I275" s="91" t="s">
        <v>10</v>
      </c>
      <c r="J275" s="91" t="s">
        <v>1685</v>
      </c>
      <c r="K275" s="91" t="s">
        <v>3837</v>
      </c>
      <c r="L275" s="91" t="s">
        <v>3255</v>
      </c>
      <c r="M275" s="92">
        <v>45000</v>
      </c>
      <c r="N275" s="93">
        <v>0</v>
      </c>
      <c r="O275" s="92">
        <v>1368</v>
      </c>
      <c r="P275" s="92">
        <v>1291.5</v>
      </c>
      <c r="Q275" s="92">
        <v>5761.95</v>
      </c>
      <c r="R275" s="92">
        <v>39238.050000000003</v>
      </c>
      <c r="S275" s="91" t="s">
        <v>3256</v>
      </c>
      <c r="T275" s="91" t="s">
        <v>3838</v>
      </c>
      <c r="U275" s="93"/>
      <c r="V275" s="92">
        <v>1500</v>
      </c>
      <c r="W275" s="93"/>
      <c r="X275" s="93"/>
      <c r="Y275" s="92">
        <v>25</v>
      </c>
      <c r="Z275" s="93"/>
      <c r="AB275" s="92">
        <v>1577.45</v>
      </c>
    </row>
    <row r="276" spans="1:28">
      <c r="A276" s="91" t="s">
        <v>2476</v>
      </c>
      <c r="B276" s="91" t="s">
        <v>11</v>
      </c>
      <c r="C276" s="91" t="s">
        <v>2506</v>
      </c>
      <c r="D276" s="91" t="s">
        <v>3251</v>
      </c>
      <c r="E276" s="91" t="s">
        <v>3252</v>
      </c>
      <c r="F276" s="91" t="s">
        <v>3266</v>
      </c>
      <c r="G276" s="91" t="s">
        <v>2494</v>
      </c>
      <c r="H276" s="91" t="s">
        <v>2482</v>
      </c>
      <c r="I276" s="91" t="s">
        <v>42</v>
      </c>
      <c r="J276" s="91" t="s">
        <v>765</v>
      </c>
      <c r="K276" s="91" t="s">
        <v>3839</v>
      </c>
      <c r="L276" s="91" t="s">
        <v>3255</v>
      </c>
      <c r="M276" s="92">
        <v>10000</v>
      </c>
      <c r="N276" s="93">
        <v>0</v>
      </c>
      <c r="O276" s="92">
        <v>304</v>
      </c>
      <c r="P276" s="92">
        <v>287</v>
      </c>
      <c r="Q276" s="92">
        <v>616</v>
      </c>
      <c r="R276" s="92">
        <v>9384</v>
      </c>
      <c r="S276" s="91" t="s">
        <v>3256</v>
      </c>
      <c r="T276" s="91" t="s">
        <v>3840</v>
      </c>
      <c r="U276" s="93"/>
      <c r="V276" s="93"/>
      <c r="W276" s="93"/>
      <c r="X276" s="93"/>
      <c r="Y276" s="92">
        <v>25</v>
      </c>
      <c r="Z276" s="93"/>
      <c r="AB276" s="93"/>
    </row>
    <row r="277" spans="1:28">
      <c r="A277" s="91" t="s">
        <v>2476</v>
      </c>
      <c r="B277" s="91" t="s">
        <v>11</v>
      </c>
      <c r="C277" s="91" t="s">
        <v>2506</v>
      </c>
      <c r="D277" s="91" t="s">
        <v>3251</v>
      </c>
      <c r="E277" s="91" t="s">
        <v>3252</v>
      </c>
      <c r="F277" s="91" t="s">
        <v>3279</v>
      </c>
      <c r="G277" s="91" t="s">
        <v>833</v>
      </c>
      <c r="H277" s="91" t="s">
        <v>1138</v>
      </c>
      <c r="I277" s="91" t="s">
        <v>834</v>
      </c>
      <c r="J277" s="91" t="s">
        <v>809</v>
      </c>
      <c r="K277" s="91" t="s">
        <v>3841</v>
      </c>
      <c r="L277" s="91" t="s">
        <v>3255</v>
      </c>
      <c r="M277" s="92">
        <v>150000</v>
      </c>
      <c r="N277" s="92">
        <v>23866.62</v>
      </c>
      <c r="O277" s="92">
        <v>4560</v>
      </c>
      <c r="P277" s="92">
        <v>4305</v>
      </c>
      <c r="Q277" s="92">
        <v>32806.620000000003</v>
      </c>
      <c r="R277" s="92">
        <v>117193.38</v>
      </c>
      <c r="S277" s="91" t="s">
        <v>3256</v>
      </c>
      <c r="T277" s="91" t="s">
        <v>3842</v>
      </c>
      <c r="U277" s="93"/>
      <c r="V277" s="93"/>
      <c r="W277" s="93"/>
      <c r="X277" s="92">
        <v>50</v>
      </c>
      <c r="Y277" s="92">
        <v>25</v>
      </c>
      <c r="Z277" s="93"/>
      <c r="AB277" s="93"/>
    </row>
    <row r="278" spans="1:28">
      <c r="A278" s="91" t="s">
        <v>2476</v>
      </c>
      <c r="B278" s="91" t="s">
        <v>11</v>
      </c>
      <c r="C278" s="91" t="s">
        <v>2506</v>
      </c>
      <c r="D278" s="91" t="s">
        <v>3251</v>
      </c>
      <c r="E278" s="91" t="s">
        <v>3252</v>
      </c>
      <c r="F278" s="91" t="s">
        <v>3261</v>
      </c>
      <c r="G278" s="91" t="s">
        <v>2751</v>
      </c>
      <c r="H278" s="91" t="s">
        <v>2752</v>
      </c>
      <c r="I278" s="91" t="s">
        <v>889</v>
      </c>
      <c r="J278" s="91" t="s">
        <v>765</v>
      </c>
      <c r="K278" s="91" t="s">
        <v>3843</v>
      </c>
      <c r="L278" s="91" t="s">
        <v>3255</v>
      </c>
      <c r="M278" s="92">
        <v>55000</v>
      </c>
      <c r="N278" s="92">
        <v>2559.6799999999998</v>
      </c>
      <c r="O278" s="92">
        <v>1672</v>
      </c>
      <c r="P278" s="92">
        <v>1578.5</v>
      </c>
      <c r="Q278" s="92">
        <v>5835.18</v>
      </c>
      <c r="R278" s="92">
        <v>49164.82</v>
      </c>
      <c r="S278" s="91" t="s">
        <v>3256</v>
      </c>
      <c r="T278" s="91" t="s">
        <v>3844</v>
      </c>
      <c r="U278" s="93"/>
      <c r="V278" s="93"/>
      <c r="W278" s="93"/>
      <c r="X278" s="93"/>
      <c r="Y278" s="92">
        <v>25</v>
      </c>
      <c r="Z278" s="93"/>
      <c r="AB278" s="93"/>
    </row>
    <row r="279" spans="1:28">
      <c r="A279" s="91" t="s">
        <v>2476</v>
      </c>
      <c r="B279" s="91" t="s">
        <v>11</v>
      </c>
      <c r="C279" s="91" t="s">
        <v>2506</v>
      </c>
      <c r="D279" s="91" t="s">
        <v>3251</v>
      </c>
      <c r="E279" s="91" t="s">
        <v>3252</v>
      </c>
      <c r="F279" s="91" t="s">
        <v>3273</v>
      </c>
      <c r="G279" s="91" t="s">
        <v>578</v>
      </c>
      <c r="H279" s="91" t="s">
        <v>1881</v>
      </c>
      <c r="I279" s="91" t="s">
        <v>8</v>
      </c>
      <c r="J279" s="91" t="s">
        <v>566</v>
      </c>
      <c r="K279" s="91" t="s">
        <v>3845</v>
      </c>
      <c r="L279" s="91" t="s">
        <v>3255</v>
      </c>
      <c r="M279" s="92">
        <v>20000</v>
      </c>
      <c r="N279" s="93">
        <v>0</v>
      </c>
      <c r="O279" s="92">
        <v>608</v>
      </c>
      <c r="P279" s="92">
        <v>574</v>
      </c>
      <c r="Q279" s="92">
        <v>4167</v>
      </c>
      <c r="R279" s="92">
        <v>15833</v>
      </c>
      <c r="S279" s="91" t="s">
        <v>3256</v>
      </c>
      <c r="T279" s="91" t="s">
        <v>3846</v>
      </c>
      <c r="U279" s="93"/>
      <c r="V279" s="92">
        <v>300</v>
      </c>
      <c r="W279" s="92">
        <v>2610</v>
      </c>
      <c r="X279" s="92">
        <v>50</v>
      </c>
      <c r="Y279" s="92">
        <v>25</v>
      </c>
      <c r="Z279" s="93"/>
      <c r="AB279" s="93"/>
    </row>
    <row r="280" spans="1:28">
      <c r="A280" s="91" t="s">
        <v>2476</v>
      </c>
      <c r="B280" s="91" t="s">
        <v>11</v>
      </c>
      <c r="C280" s="91" t="s">
        <v>2506</v>
      </c>
      <c r="D280" s="91" t="s">
        <v>3251</v>
      </c>
      <c r="E280" s="91" t="s">
        <v>3252</v>
      </c>
      <c r="F280" s="91" t="s">
        <v>3315</v>
      </c>
      <c r="G280" s="91" t="s">
        <v>835</v>
      </c>
      <c r="H280" s="91" t="s">
        <v>1882</v>
      </c>
      <c r="I280" s="91" t="s">
        <v>836</v>
      </c>
      <c r="J280" s="91" t="s">
        <v>809</v>
      </c>
      <c r="K280" s="91" t="s">
        <v>3847</v>
      </c>
      <c r="L280" s="91" t="s">
        <v>3255</v>
      </c>
      <c r="M280" s="92">
        <v>100000</v>
      </c>
      <c r="N280" s="92">
        <v>11711.01</v>
      </c>
      <c r="O280" s="92">
        <v>3040</v>
      </c>
      <c r="P280" s="92">
        <v>2870</v>
      </c>
      <c r="Q280" s="92">
        <v>19323.46</v>
      </c>
      <c r="R280" s="92">
        <v>80676.539999999994</v>
      </c>
      <c r="S280" s="91" t="s">
        <v>3256</v>
      </c>
      <c r="T280" s="91" t="s">
        <v>3848</v>
      </c>
      <c r="U280" s="93"/>
      <c r="V280" s="93"/>
      <c r="W280" s="93"/>
      <c r="X280" s="92">
        <v>100</v>
      </c>
      <c r="Y280" s="92">
        <v>25</v>
      </c>
      <c r="Z280" s="93"/>
      <c r="AB280" s="92">
        <v>1577.45</v>
      </c>
    </row>
    <row r="281" spans="1:28">
      <c r="A281" s="91" t="s">
        <v>2476</v>
      </c>
      <c r="B281" s="91" t="s">
        <v>11</v>
      </c>
      <c r="C281" s="91" t="s">
        <v>2506</v>
      </c>
      <c r="D281" s="91" t="s">
        <v>3251</v>
      </c>
      <c r="E281" s="91" t="s">
        <v>3252</v>
      </c>
      <c r="F281" s="91" t="s">
        <v>3288</v>
      </c>
      <c r="G281" s="91" t="s">
        <v>202</v>
      </c>
      <c r="H281" s="91" t="s">
        <v>1883</v>
      </c>
      <c r="I281" s="91" t="s">
        <v>27</v>
      </c>
      <c r="J281" s="91" t="s">
        <v>930</v>
      </c>
      <c r="K281" s="91" t="s">
        <v>3849</v>
      </c>
      <c r="L281" s="91" t="s">
        <v>3255</v>
      </c>
      <c r="M281" s="92">
        <v>22000</v>
      </c>
      <c r="N281" s="93">
        <v>0</v>
      </c>
      <c r="O281" s="92">
        <v>668.8</v>
      </c>
      <c r="P281" s="92">
        <v>631.4</v>
      </c>
      <c r="Q281" s="92">
        <v>8784.7000000000007</v>
      </c>
      <c r="R281" s="92">
        <v>13215.3</v>
      </c>
      <c r="S281" s="91" t="s">
        <v>3256</v>
      </c>
      <c r="T281" s="91" t="s">
        <v>3850</v>
      </c>
      <c r="U281" s="93"/>
      <c r="V281" s="93"/>
      <c r="W281" s="92">
        <v>7459.5</v>
      </c>
      <c r="X281" s="93"/>
      <c r="Y281" s="92">
        <v>25</v>
      </c>
      <c r="Z281" s="93"/>
      <c r="AB281" s="93"/>
    </row>
    <row r="282" spans="1:28">
      <c r="A282" s="91" t="s">
        <v>2476</v>
      </c>
      <c r="B282" s="91" t="s">
        <v>11</v>
      </c>
      <c r="C282" s="91" t="s">
        <v>2506</v>
      </c>
      <c r="D282" s="91" t="s">
        <v>3251</v>
      </c>
      <c r="E282" s="91" t="s">
        <v>3252</v>
      </c>
      <c r="F282" s="91" t="s">
        <v>3288</v>
      </c>
      <c r="G282" s="91" t="s">
        <v>589</v>
      </c>
      <c r="H282" s="91" t="s">
        <v>1884</v>
      </c>
      <c r="I282" s="91" t="s">
        <v>132</v>
      </c>
      <c r="J282" s="91" t="s">
        <v>581</v>
      </c>
      <c r="K282" s="91" t="s">
        <v>3851</v>
      </c>
      <c r="L282" s="91" t="s">
        <v>3255</v>
      </c>
      <c r="M282" s="92">
        <v>30000</v>
      </c>
      <c r="N282" s="93">
        <v>0</v>
      </c>
      <c r="O282" s="92">
        <v>912</v>
      </c>
      <c r="P282" s="92">
        <v>861</v>
      </c>
      <c r="Q282" s="92">
        <v>21633.06</v>
      </c>
      <c r="R282" s="92">
        <v>8366.94</v>
      </c>
      <c r="S282" s="91" t="s">
        <v>3256</v>
      </c>
      <c r="T282" s="91" t="s">
        <v>3852</v>
      </c>
      <c r="U282" s="93"/>
      <c r="V282" s="93"/>
      <c r="W282" s="92">
        <v>19835.060000000001</v>
      </c>
      <c r="X282" s="93"/>
      <c r="Y282" s="92">
        <v>25</v>
      </c>
      <c r="Z282" s="93"/>
      <c r="AB282" s="93"/>
    </row>
    <row r="283" spans="1:28">
      <c r="A283" s="91" t="s">
        <v>2476</v>
      </c>
      <c r="B283" s="91" t="s">
        <v>11</v>
      </c>
      <c r="C283" s="91" t="s">
        <v>2506</v>
      </c>
      <c r="D283" s="91" t="s">
        <v>3251</v>
      </c>
      <c r="E283" s="91" t="s">
        <v>3252</v>
      </c>
      <c r="F283" s="91" t="s">
        <v>3266</v>
      </c>
      <c r="G283" s="91" t="s">
        <v>1677</v>
      </c>
      <c r="H283" s="91" t="s">
        <v>1885</v>
      </c>
      <c r="I283" s="91" t="s">
        <v>286</v>
      </c>
      <c r="J283" s="91" t="s">
        <v>765</v>
      </c>
      <c r="K283" s="91" t="s">
        <v>3853</v>
      </c>
      <c r="L283" s="91" t="s">
        <v>3255</v>
      </c>
      <c r="M283" s="92">
        <v>45000</v>
      </c>
      <c r="N283" s="92">
        <v>1148.33</v>
      </c>
      <c r="O283" s="92">
        <v>1368</v>
      </c>
      <c r="P283" s="92">
        <v>1291.5</v>
      </c>
      <c r="Q283" s="92">
        <v>5378.83</v>
      </c>
      <c r="R283" s="92">
        <v>39621.17</v>
      </c>
      <c r="S283" s="91" t="s">
        <v>3256</v>
      </c>
      <c r="T283" s="91" t="s">
        <v>3854</v>
      </c>
      <c r="U283" s="93"/>
      <c r="V283" s="93"/>
      <c r="W283" s="92">
        <v>1546</v>
      </c>
      <c r="X283" s="93"/>
      <c r="Y283" s="92">
        <v>25</v>
      </c>
      <c r="Z283" s="93"/>
      <c r="AB283" s="93"/>
    </row>
    <row r="284" spans="1:28">
      <c r="A284" s="91" t="s">
        <v>2476</v>
      </c>
      <c r="B284" s="91" t="s">
        <v>11</v>
      </c>
      <c r="C284" s="91" t="s">
        <v>2506</v>
      </c>
      <c r="D284" s="91" t="s">
        <v>3251</v>
      </c>
      <c r="E284" s="91" t="s">
        <v>3252</v>
      </c>
      <c r="F284" s="91" t="s">
        <v>3258</v>
      </c>
      <c r="G284" s="91" t="s">
        <v>1041</v>
      </c>
      <c r="H284" s="91" t="s">
        <v>1886</v>
      </c>
      <c r="I284" s="91" t="s">
        <v>317</v>
      </c>
      <c r="J284" s="91" t="s">
        <v>312</v>
      </c>
      <c r="K284" s="91" t="s">
        <v>3855</v>
      </c>
      <c r="L284" s="91" t="s">
        <v>3255</v>
      </c>
      <c r="M284" s="92">
        <v>60000</v>
      </c>
      <c r="N284" s="92">
        <v>3486.68</v>
      </c>
      <c r="O284" s="92">
        <v>1824</v>
      </c>
      <c r="P284" s="92">
        <v>1722</v>
      </c>
      <c r="Q284" s="92">
        <v>7057.68</v>
      </c>
      <c r="R284" s="92">
        <v>52942.32</v>
      </c>
      <c r="S284" s="91" t="s">
        <v>3256</v>
      </c>
      <c r="T284" s="91" t="s">
        <v>3856</v>
      </c>
      <c r="U284" s="93"/>
      <c r="V284" s="93"/>
      <c r="W284" s="93"/>
      <c r="X284" s="93"/>
      <c r="Y284" s="92">
        <v>25</v>
      </c>
      <c r="Z284" s="93"/>
      <c r="AB284" s="93"/>
    </row>
    <row r="285" spans="1:28">
      <c r="A285" s="91" t="s">
        <v>2476</v>
      </c>
      <c r="B285" s="91" t="s">
        <v>11</v>
      </c>
      <c r="C285" s="91" t="s">
        <v>2506</v>
      </c>
      <c r="D285" s="91" t="s">
        <v>3251</v>
      </c>
      <c r="E285" s="91" t="s">
        <v>3252</v>
      </c>
      <c r="F285" s="91" t="s">
        <v>3261</v>
      </c>
      <c r="G285" s="91" t="s">
        <v>837</v>
      </c>
      <c r="H285" s="91" t="s">
        <v>1140</v>
      </c>
      <c r="I285" s="91" t="s">
        <v>838</v>
      </c>
      <c r="J285" s="91" t="s">
        <v>809</v>
      </c>
      <c r="K285" s="91" t="s">
        <v>3857</v>
      </c>
      <c r="L285" s="91" t="s">
        <v>3255</v>
      </c>
      <c r="M285" s="92">
        <v>45000</v>
      </c>
      <c r="N285" s="92">
        <v>1148.33</v>
      </c>
      <c r="O285" s="92">
        <v>1368</v>
      </c>
      <c r="P285" s="92">
        <v>1291.5</v>
      </c>
      <c r="Q285" s="92">
        <v>25707.5</v>
      </c>
      <c r="R285" s="92">
        <v>19292.5</v>
      </c>
      <c r="S285" s="91" t="s">
        <v>3256</v>
      </c>
      <c r="T285" s="91" t="s">
        <v>3858</v>
      </c>
      <c r="U285" s="93"/>
      <c r="V285" s="93"/>
      <c r="W285" s="92">
        <v>21774.67</v>
      </c>
      <c r="X285" s="92">
        <v>100</v>
      </c>
      <c r="Y285" s="92">
        <v>25</v>
      </c>
      <c r="Z285" s="93"/>
      <c r="AB285" s="93"/>
    </row>
    <row r="286" spans="1:28">
      <c r="A286" s="91" t="s">
        <v>2476</v>
      </c>
      <c r="B286" s="91" t="s">
        <v>11</v>
      </c>
      <c r="C286" s="91" t="s">
        <v>2506</v>
      </c>
      <c r="D286" s="91" t="s">
        <v>3251</v>
      </c>
      <c r="E286" s="91" t="s">
        <v>3252</v>
      </c>
      <c r="F286" s="91" t="s">
        <v>3315</v>
      </c>
      <c r="G286" s="91" t="s">
        <v>793</v>
      </c>
      <c r="H286" s="91" t="s">
        <v>1887</v>
      </c>
      <c r="I286" s="91" t="s">
        <v>59</v>
      </c>
      <c r="J286" s="91" t="s">
        <v>765</v>
      </c>
      <c r="K286" s="91" t="s">
        <v>3859</v>
      </c>
      <c r="L286" s="91" t="s">
        <v>3255</v>
      </c>
      <c r="M286" s="92">
        <v>75000</v>
      </c>
      <c r="N286" s="92">
        <v>6309.38</v>
      </c>
      <c r="O286" s="92">
        <v>2280</v>
      </c>
      <c r="P286" s="92">
        <v>2152.5</v>
      </c>
      <c r="Q286" s="92">
        <v>10766.88</v>
      </c>
      <c r="R286" s="92">
        <v>64233.120000000003</v>
      </c>
      <c r="S286" s="91" t="s">
        <v>3256</v>
      </c>
      <c r="T286" s="91" t="s">
        <v>3860</v>
      </c>
      <c r="U286" s="93"/>
      <c r="V286" s="93"/>
      <c r="W286" s="93"/>
      <c r="X286" s="93"/>
      <c r="Y286" s="92">
        <v>25</v>
      </c>
      <c r="Z286" s="93"/>
      <c r="AB286" s="93"/>
    </row>
    <row r="287" spans="1:28">
      <c r="A287" s="91" t="s">
        <v>2476</v>
      </c>
      <c r="B287" s="91" t="s">
        <v>11</v>
      </c>
      <c r="C287" s="91" t="s">
        <v>2506</v>
      </c>
      <c r="D287" s="91" t="s">
        <v>3251</v>
      </c>
      <c r="E287" s="91" t="s">
        <v>3252</v>
      </c>
      <c r="F287" s="91" t="s">
        <v>3279</v>
      </c>
      <c r="G287" s="91" t="s">
        <v>658</v>
      </c>
      <c r="H287" s="91" t="s">
        <v>1141</v>
      </c>
      <c r="I287" s="91" t="s">
        <v>30</v>
      </c>
      <c r="J287" s="91" t="s">
        <v>930</v>
      </c>
      <c r="K287" s="91" t="s">
        <v>3861</v>
      </c>
      <c r="L287" s="91" t="s">
        <v>3255</v>
      </c>
      <c r="M287" s="92">
        <v>40000</v>
      </c>
      <c r="N287" s="92">
        <v>442.65</v>
      </c>
      <c r="O287" s="92">
        <v>1216</v>
      </c>
      <c r="P287" s="92">
        <v>1148</v>
      </c>
      <c r="Q287" s="92">
        <v>18613.21</v>
      </c>
      <c r="R287" s="92">
        <v>21386.79</v>
      </c>
      <c r="S287" s="91" t="s">
        <v>3256</v>
      </c>
      <c r="T287" s="91" t="s">
        <v>3862</v>
      </c>
      <c r="U287" s="93"/>
      <c r="V287" s="92">
        <v>300</v>
      </c>
      <c r="W287" s="92">
        <v>15431.56</v>
      </c>
      <c r="X287" s="92">
        <v>50</v>
      </c>
      <c r="Y287" s="92">
        <v>25</v>
      </c>
      <c r="Z287" s="93"/>
      <c r="AB287" s="93"/>
    </row>
    <row r="288" spans="1:28">
      <c r="A288" s="91" t="s">
        <v>2476</v>
      </c>
      <c r="B288" s="91" t="s">
        <v>11</v>
      </c>
      <c r="C288" s="91" t="s">
        <v>2506</v>
      </c>
      <c r="D288" s="91" t="s">
        <v>3251</v>
      </c>
      <c r="E288" s="91" t="s">
        <v>3252</v>
      </c>
      <c r="F288" s="91" t="s">
        <v>3288</v>
      </c>
      <c r="G288" s="91" t="s">
        <v>1000</v>
      </c>
      <c r="H288" s="91" t="s">
        <v>1888</v>
      </c>
      <c r="I288" s="91" t="s">
        <v>637</v>
      </c>
      <c r="J288" s="91" t="s">
        <v>930</v>
      </c>
      <c r="K288" s="91" t="s">
        <v>3863</v>
      </c>
      <c r="L288" s="91" t="s">
        <v>3255</v>
      </c>
      <c r="M288" s="92">
        <v>90000</v>
      </c>
      <c r="N288" s="92">
        <v>9753.1200000000008</v>
      </c>
      <c r="O288" s="92">
        <v>2736</v>
      </c>
      <c r="P288" s="92">
        <v>2583</v>
      </c>
      <c r="Q288" s="92">
        <v>15097.12</v>
      </c>
      <c r="R288" s="92">
        <v>74902.880000000005</v>
      </c>
      <c r="S288" s="91" t="s">
        <v>3256</v>
      </c>
      <c r="T288" s="91" t="s">
        <v>3864</v>
      </c>
      <c r="U288" s="93"/>
      <c r="V288" s="93"/>
      <c r="W288" s="93"/>
      <c r="X288" s="93"/>
      <c r="Y288" s="92">
        <v>25</v>
      </c>
      <c r="Z288" s="93"/>
      <c r="AB288" s="93"/>
    </row>
    <row r="289" spans="1:28">
      <c r="A289" s="91" t="s">
        <v>2476</v>
      </c>
      <c r="B289" s="91" t="s">
        <v>11</v>
      </c>
      <c r="C289" s="91" t="s">
        <v>2506</v>
      </c>
      <c r="D289" s="91" t="s">
        <v>3251</v>
      </c>
      <c r="E289" s="91" t="s">
        <v>3252</v>
      </c>
      <c r="F289" s="91" t="s">
        <v>3273</v>
      </c>
      <c r="G289" s="91" t="s">
        <v>237</v>
      </c>
      <c r="H289" s="91" t="s">
        <v>1889</v>
      </c>
      <c r="I289" s="91" t="s">
        <v>238</v>
      </c>
      <c r="J289" s="91" t="s">
        <v>234</v>
      </c>
      <c r="K289" s="91" t="s">
        <v>3865</v>
      </c>
      <c r="L289" s="91" t="s">
        <v>3255</v>
      </c>
      <c r="M289" s="92">
        <v>55000</v>
      </c>
      <c r="N289" s="92">
        <v>2559.6799999999998</v>
      </c>
      <c r="O289" s="92">
        <v>1672</v>
      </c>
      <c r="P289" s="92">
        <v>1578.5</v>
      </c>
      <c r="Q289" s="92">
        <v>5835.18</v>
      </c>
      <c r="R289" s="92">
        <v>49164.82</v>
      </c>
      <c r="S289" s="91" t="s">
        <v>3256</v>
      </c>
      <c r="T289" s="91" t="s">
        <v>3866</v>
      </c>
      <c r="U289" s="93"/>
      <c r="V289" s="93"/>
      <c r="W289" s="93"/>
      <c r="X289" s="93"/>
      <c r="Y289" s="92">
        <v>25</v>
      </c>
      <c r="Z289" s="93"/>
      <c r="AB289" s="93"/>
    </row>
    <row r="290" spans="1:28">
      <c r="A290" s="91" t="s">
        <v>2476</v>
      </c>
      <c r="B290" s="91" t="s">
        <v>11</v>
      </c>
      <c r="C290" s="91" t="s">
        <v>2506</v>
      </c>
      <c r="D290" s="91" t="s">
        <v>3251</v>
      </c>
      <c r="E290" s="91" t="s">
        <v>3252</v>
      </c>
      <c r="F290" s="91" t="s">
        <v>3266</v>
      </c>
      <c r="G290" s="91" t="s">
        <v>2753</v>
      </c>
      <c r="H290" s="91" t="s">
        <v>2754</v>
      </c>
      <c r="I290" s="91" t="s">
        <v>32</v>
      </c>
      <c r="J290" s="91" t="s">
        <v>930</v>
      </c>
      <c r="K290" s="91" t="s">
        <v>3867</v>
      </c>
      <c r="L290" s="91" t="s">
        <v>3255</v>
      </c>
      <c r="M290" s="92">
        <v>80000</v>
      </c>
      <c r="N290" s="92">
        <v>7400.87</v>
      </c>
      <c r="O290" s="92">
        <v>2432</v>
      </c>
      <c r="P290" s="92">
        <v>2296</v>
      </c>
      <c r="Q290" s="92">
        <v>12153.87</v>
      </c>
      <c r="R290" s="92">
        <v>67846.13</v>
      </c>
      <c r="S290" s="91" t="s">
        <v>3256</v>
      </c>
      <c r="T290" s="91" t="s">
        <v>3868</v>
      </c>
      <c r="U290" s="93"/>
      <c r="V290" s="93"/>
      <c r="W290" s="93"/>
      <c r="X290" s="93"/>
      <c r="Y290" s="92">
        <v>25</v>
      </c>
      <c r="Z290" s="93"/>
      <c r="AB290" s="93"/>
    </row>
    <row r="291" spans="1:28">
      <c r="A291" s="91" t="s">
        <v>2476</v>
      </c>
      <c r="B291" s="91" t="s">
        <v>11</v>
      </c>
      <c r="C291" s="91" t="s">
        <v>2506</v>
      </c>
      <c r="D291" s="91" t="s">
        <v>3251</v>
      </c>
      <c r="E291" s="91" t="s">
        <v>3252</v>
      </c>
      <c r="F291" s="91" t="s">
        <v>3258</v>
      </c>
      <c r="G291" s="91" t="s">
        <v>1693</v>
      </c>
      <c r="H291" s="91" t="s">
        <v>1890</v>
      </c>
      <c r="I291" s="91" t="s">
        <v>55</v>
      </c>
      <c r="J291" s="91" t="s">
        <v>765</v>
      </c>
      <c r="K291" s="91" t="s">
        <v>3869</v>
      </c>
      <c r="L291" s="91" t="s">
        <v>3255</v>
      </c>
      <c r="M291" s="92">
        <v>25000</v>
      </c>
      <c r="N291" s="93">
        <v>0</v>
      </c>
      <c r="O291" s="92">
        <v>760</v>
      </c>
      <c r="P291" s="92">
        <v>717.5</v>
      </c>
      <c r="Q291" s="92">
        <v>1502.5</v>
      </c>
      <c r="R291" s="92">
        <v>23497.5</v>
      </c>
      <c r="S291" s="91" t="s">
        <v>3256</v>
      </c>
      <c r="T291" s="91" t="s">
        <v>3870</v>
      </c>
      <c r="U291" s="93"/>
      <c r="V291" s="93"/>
      <c r="W291" s="93"/>
      <c r="X291" s="93"/>
      <c r="Y291" s="92">
        <v>25</v>
      </c>
      <c r="Z291" s="93"/>
      <c r="AB291" s="93"/>
    </row>
    <row r="292" spans="1:28">
      <c r="A292" s="91" t="s">
        <v>2476</v>
      </c>
      <c r="B292" s="91" t="s">
        <v>11</v>
      </c>
      <c r="C292" s="91" t="s">
        <v>2506</v>
      </c>
      <c r="D292" s="91" t="s">
        <v>3251</v>
      </c>
      <c r="E292" s="91" t="s">
        <v>3252</v>
      </c>
      <c r="F292" s="91" t="s">
        <v>3288</v>
      </c>
      <c r="G292" s="91" t="s">
        <v>954</v>
      </c>
      <c r="H292" s="91" t="s">
        <v>1891</v>
      </c>
      <c r="I292" s="91" t="s">
        <v>32</v>
      </c>
      <c r="J292" s="91" t="s">
        <v>282</v>
      </c>
      <c r="K292" s="91" t="s">
        <v>3871</v>
      </c>
      <c r="L292" s="91" t="s">
        <v>3255</v>
      </c>
      <c r="M292" s="92">
        <v>70000</v>
      </c>
      <c r="N292" s="92">
        <v>5368.48</v>
      </c>
      <c r="O292" s="92">
        <v>2128</v>
      </c>
      <c r="P292" s="92">
        <v>2009</v>
      </c>
      <c r="Q292" s="92">
        <v>9530.48</v>
      </c>
      <c r="R292" s="92">
        <v>60469.52</v>
      </c>
      <c r="S292" s="91" t="s">
        <v>3256</v>
      </c>
      <c r="T292" s="91" t="s">
        <v>3872</v>
      </c>
      <c r="U292" s="93"/>
      <c r="V292" s="93"/>
      <c r="W292" s="93"/>
      <c r="X292" s="93"/>
      <c r="Y292" s="92">
        <v>25</v>
      </c>
      <c r="Z292" s="93"/>
      <c r="AB292" s="93"/>
    </row>
    <row r="293" spans="1:28">
      <c r="A293" s="91" t="s">
        <v>2476</v>
      </c>
      <c r="B293" s="91" t="s">
        <v>11</v>
      </c>
      <c r="C293" s="91" t="s">
        <v>2506</v>
      </c>
      <c r="D293" s="91" t="s">
        <v>3251</v>
      </c>
      <c r="E293" s="91" t="s">
        <v>3252</v>
      </c>
      <c r="F293" s="91" t="s">
        <v>3258</v>
      </c>
      <c r="G293" s="91" t="s">
        <v>1013</v>
      </c>
      <c r="H293" s="91" t="s">
        <v>1892</v>
      </c>
      <c r="I293" s="91" t="s">
        <v>10</v>
      </c>
      <c r="J293" s="91" t="s">
        <v>467</v>
      </c>
      <c r="K293" s="91" t="s">
        <v>3873</v>
      </c>
      <c r="L293" s="91" t="s">
        <v>3255</v>
      </c>
      <c r="M293" s="92">
        <v>35000</v>
      </c>
      <c r="N293" s="93">
        <v>0</v>
      </c>
      <c r="O293" s="92">
        <v>1064</v>
      </c>
      <c r="P293" s="92">
        <v>1004.5</v>
      </c>
      <c r="Q293" s="92">
        <v>7922</v>
      </c>
      <c r="R293" s="92">
        <v>27078</v>
      </c>
      <c r="S293" s="91" t="s">
        <v>3256</v>
      </c>
      <c r="T293" s="91" t="s">
        <v>3874</v>
      </c>
      <c r="U293" s="93"/>
      <c r="V293" s="93"/>
      <c r="W293" s="92">
        <v>5828.5</v>
      </c>
      <c r="X293" s="93"/>
      <c r="Y293" s="92">
        <v>25</v>
      </c>
      <c r="Z293" s="93"/>
      <c r="AB293" s="93"/>
    </row>
    <row r="294" spans="1:28">
      <c r="A294" s="91" t="s">
        <v>2476</v>
      </c>
      <c r="B294" s="91" t="s">
        <v>11</v>
      </c>
      <c r="C294" s="91" t="s">
        <v>2506</v>
      </c>
      <c r="D294" s="91" t="s">
        <v>3251</v>
      </c>
      <c r="E294" s="91" t="s">
        <v>3252</v>
      </c>
      <c r="F294" s="91" t="s">
        <v>3273</v>
      </c>
      <c r="G294" s="91" t="s">
        <v>332</v>
      </c>
      <c r="H294" s="91" t="s">
        <v>1893</v>
      </c>
      <c r="I294" s="91" t="s">
        <v>82</v>
      </c>
      <c r="J294" s="91" t="s">
        <v>331</v>
      </c>
      <c r="K294" s="91" t="s">
        <v>3875</v>
      </c>
      <c r="L294" s="91" t="s">
        <v>3255</v>
      </c>
      <c r="M294" s="92">
        <v>35000</v>
      </c>
      <c r="N294" s="93">
        <v>0</v>
      </c>
      <c r="O294" s="92">
        <v>1064</v>
      </c>
      <c r="P294" s="92">
        <v>1004.5</v>
      </c>
      <c r="Q294" s="92">
        <v>26795.25</v>
      </c>
      <c r="R294" s="92">
        <v>8204.75</v>
      </c>
      <c r="S294" s="91" t="s">
        <v>3256</v>
      </c>
      <c r="T294" s="91" t="s">
        <v>3876</v>
      </c>
      <c r="U294" s="93"/>
      <c r="V294" s="92">
        <v>300</v>
      </c>
      <c r="W294" s="92">
        <v>24301.75</v>
      </c>
      <c r="X294" s="92">
        <v>100</v>
      </c>
      <c r="Y294" s="92">
        <v>25</v>
      </c>
      <c r="Z294" s="93"/>
      <c r="AB294" s="93"/>
    </row>
    <row r="295" spans="1:28">
      <c r="A295" s="91" t="s">
        <v>2476</v>
      </c>
      <c r="B295" s="91" t="s">
        <v>11</v>
      </c>
      <c r="C295" s="91" t="s">
        <v>2506</v>
      </c>
      <c r="D295" s="91" t="s">
        <v>3251</v>
      </c>
      <c r="E295" s="91" t="s">
        <v>3252</v>
      </c>
      <c r="F295" s="91" t="s">
        <v>3258</v>
      </c>
      <c r="G295" s="91" t="s">
        <v>2588</v>
      </c>
      <c r="H295" s="91" t="s">
        <v>2604</v>
      </c>
      <c r="I295" s="91" t="s">
        <v>8</v>
      </c>
      <c r="J295" s="91" t="s">
        <v>566</v>
      </c>
      <c r="K295" s="91" t="s">
        <v>3877</v>
      </c>
      <c r="L295" s="91" t="s">
        <v>3255</v>
      </c>
      <c r="M295" s="92">
        <v>17000</v>
      </c>
      <c r="N295" s="93">
        <v>0</v>
      </c>
      <c r="O295" s="92">
        <v>516.79999999999995</v>
      </c>
      <c r="P295" s="92">
        <v>487.9</v>
      </c>
      <c r="Q295" s="92">
        <v>7075.7</v>
      </c>
      <c r="R295" s="92">
        <v>9924.2999999999993</v>
      </c>
      <c r="S295" s="91" t="s">
        <v>3256</v>
      </c>
      <c r="T295" s="91" t="s">
        <v>3878</v>
      </c>
      <c r="U295" s="93"/>
      <c r="V295" s="93"/>
      <c r="W295" s="92">
        <v>6046</v>
      </c>
      <c r="X295" s="93"/>
      <c r="Y295" s="92">
        <v>25</v>
      </c>
      <c r="Z295" s="93"/>
      <c r="AB295" s="93"/>
    </row>
    <row r="296" spans="1:28">
      <c r="A296" s="91" t="s">
        <v>2476</v>
      </c>
      <c r="B296" s="91" t="s">
        <v>11</v>
      </c>
      <c r="C296" s="91" t="s">
        <v>2506</v>
      </c>
      <c r="D296" s="91" t="s">
        <v>3251</v>
      </c>
      <c r="E296" s="91" t="s">
        <v>3252</v>
      </c>
      <c r="F296" s="91" t="s">
        <v>3288</v>
      </c>
      <c r="G296" s="91" t="s">
        <v>794</v>
      </c>
      <c r="H296" s="91" t="s">
        <v>1894</v>
      </c>
      <c r="I296" s="91" t="s">
        <v>59</v>
      </c>
      <c r="J296" s="91" t="s">
        <v>765</v>
      </c>
      <c r="K296" s="91" t="s">
        <v>3879</v>
      </c>
      <c r="L296" s="91" t="s">
        <v>3255</v>
      </c>
      <c r="M296" s="92">
        <v>31500</v>
      </c>
      <c r="N296" s="93">
        <v>0</v>
      </c>
      <c r="O296" s="92">
        <v>957.6</v>
      </c>
      <c r="P296" s="92">
        <v>904.05</v>
      </c>
      <c r="Q296" s="92">
        <v>1886.65</v>
      </c>
      <c r="R296" s="92">
        <v>29613.35</v>
      </c>
      <c r="S296" s="91" t="s">
        <v>3256</v>
      </c>
      <c r="T296" s="91" t="s">
        <v>3880</v>
      </c>
      <c r="U296" s="93"/>
      <c r="V296" s="93"/>
      <c r="W296" s="93"/>
      <c r="X296" s="93"/>
      <c r="Y296" s="92">
        <v>25</v>
      </c>
      <c r="Z296" s="93"/>
      <c r="AB296" s="93"/>
    </row>
    <row r="297" spans="1:28">
      <c r="A297" s="91" t="s">
        <v>2476</v>
      </c>
      <c r="B297" s="91" t="s">
        <v>11</v>
      </c>
      <c r="C297" s="91" t="s">
        <v>2506</v>
      </c>
      <c r="D297" s="91" t="s">
        <v>3251</v>
      </c>
      <c r="E297" s="91" t="s">
        <v>3252</v>
      </c>
      <c r="F297" s="91" t="s">
        <v>3253</v>
      </c>
      <c r="G297" s="91" t="s">
        <v>795</v>
      </c>
      <c r="H297" s="91" t="s">
        <v>1895</v>
      </c>
      <c r="I297" s="91" t="s">
        <v>786</v>
      </c>
      <c r="J297" s="91" t="s">
        <v>765</v>
      </c>
      <c r="K297" s="91" t="s">
        <v>3881</v>
      </c>
      <c r="L297" s="91" t="s">
        <v>3255</v>
      </c>
      <c r="M297" s="92">
        <v>10000</v>
      </c>
      <c r="N297" s="93">
        <v>0</v>
      </c>
      <c r="O297" s="92">
        <v>304</v>
      </c>
      <c r="P297" s="92">
        <v>287</v>
      </c>
      <c r="Q297" s="92">
        <v>616</v>
      </c>
      <c r="R297" s="92">
        <v>9384</v>
      </c>
      <c r="S297" s="91" t="s">
        <v>3256</v>
      </c>
      <c r="T297" s="91" t="s">
        <v>3882</v>
      </c>
      <c r="U297" s="93"/>
      <c r="V297" s="93"/>
      <c r="W297" s="93"/>
      <c r="X297" s="93"/>
      <c r="Y297" s="92">
        <v>25</v>
      </c>
      <c r="Z297" s="93"/>
      <c r="AB297" s="93"/>
    </row>
    <row r="298" spans="1:28">
      <c r="A298" s="91" t="s">
        <v>2476</v>
      </c>
      <c r="B298" s="91" t="s">
        <v>11</v>
      </c>
      <c r="C298" s="91" t="s">
        <v>2506</v>
      </c>
      <c r="D298" s="91" t="s">
        <v>3251</v>
      </c>
      <c r="E298" s="91" t="s">
        <v>3252</v>
      </c>
      <c r="F298" s="91" t="s">
        <v>3315</v>
      </c>
      <c r="G298" s="91" t="s">
        <v>579</v>
      </c>
      <c r="H298" s="91" t="s">
        <v>1896</v>
      </c>
      <c r="I298" s="91" t="s">
        <v>127</v>
      </c>
      <c r="J298" s="91" t="s">
        <v>566</v>
      </c>
      <c r="K298" s="91" t="s">
        <v>3883</v>
      </c>
      <c r="L298" s="91" t="s">
        <v>3255</v>
      </c>
      <c r="M298" s="92">
        <v>22000</v>
      </c>
      <c r="N298" s="93">
        <v>0</v>
      </c>
      <c r="O298" s="92">
        <v>668.8</v>
      </c>
      <c r="P298" s="92">
        <v>631.4</v>
      </c>
      <c r="Q298" s="92">
        <v>2371.1999999999998</v>
      </c>
      <c r="R298" s="92">
        <v>19628.8</v>
      </c>
      <c r="S298" s="91" t="s">
        <v>3256</v>
      </c>
      <c r="T298" s="91" t="s">
        <v>3884</v>
      </c>
      <c r="U298" s="93"/>
      <c r="V298" s="93"/>
      <c r="W298" s="92">
        <v>1046</v>
      </c>
      <c r="X298" s="93"/>
      <c r="Y298" s="92">
        <v>25</v>
      </c>
      <c r="Z298" s="93"/>
      <c r="AB298" s="93"/>
    </row>
    <row r="299" spans="1:28">
      <c r="A299" s="91" t="s">
        <v>2476</v>
      </c>
      <c r="B299" s="91" t="s">
        <v>11</v>
      </c>
      <c r="C299" s="91" t="s">
        <v>2506</v>
      </c>
      <c r="D299" s="91" t="s">
        <v>3251</v>
      </c>
      <c r="E299" s="91" t="s">
        <v>3252</v>
      </c>
      <c r="F299" s="91" t="s">
        <v>3276</v>
      </c>
      <c r="G299" s="91" t="s">
        <v>271</v>
      </c>
      <c r="H299" s="91" t="s">
        <v>1897</v>
      </c>
      <c r="I299" s="91" t="s">
        <v>254</v>
      </c>
      <c r="J299" s="91" t="s">
        <v>269</v>
      </c>
      <c r="K299" s="91" t="s">
        <v>3885</v>
      </c>
      <c r="L299" s="91" t="s">
        <v>3255</v>
      </c>
      <c r="M299" s="92">
        <v>55000</v>
      </c>
      <c r="N299" s="92">
        <v>2559.6799999999998</v>
      </c>
      <c r="O299" s="92">
        <v>1672</v>
      </c>
      <c r="P299" s="92">
        <v>1578.5</v>
      </c>
      <c r="Q299" s="92">
        <v>8031.18</v>
      </c>
      <c r="R299" s="92">
        <v>46968.82</v>
      </c>
      <c r="S299" s="91" t="s">
        <v>3256</v>
      </c>
      <c r="T299" s="91" t="s">
        <v>3886</v>
      </c>
      <c r="U299" s="93"/>
      <c r="V299" s="93"/>
      <c r="W299" s="92">
        <v>2196</v>
      </c>
      <c r="X299" s="93"/>
      <c r="Y299" s="92">
        <v>25</v>
      </c>
      <c r="Z299" s="93"/>
      <c r="AB299" s="93"/>
    </row>
    <row r="300" spans="1:28">
      <c r="A300" s="91" t="s">
        <v>2476</v>
      </c>
      <c r="B300" s="91" t="s">
        <v>11</v>
      </c>
      <c r="C300" s="91" t="s">
        <v>2506</v>
      </c>
      <c r="D300" s="91" t="s">
        <v>3251</v>
      </c>
      <c r="E300" s="91" t="s">
        <v>3252</v>
      </c>
      <c r="F300" s="91" t="s">
        <v>3261</v>
      </c>
      <c r="G300" s="91" t="s">
        <v>3887</v>
      </c>
      <c r="H300" s="91" t="s">
        <v>1898</v>
      </c>
      <c r="I300" s="91" t="s">
        <v>659</v>
      </c>
      <c r="J300" s="91" t="s">
        <v>930</v>
      </c>
      <c r="K300" s="91" t="s">
        <v>3888</v>
      </c>
      <c r="L300" s="91" t="s">
        <v>3255</v>
      </c>
      <c r="M300" s="92">
        <v>27205.34</v>
      </c>
      <c r="N300" s="93">
        <v>0</v>
      </c>
      <c r="O300" s="92">
        <v>827.04</v>
      </c>
      <c r="P300" s="92">
        <v>780.79</v>
      </c>
      <c r="Q300" s="92">
        <v>1632.83</v>
      </c>
      <c r="R300" s="92">
        <v>25572.51</v>
      </c>
      <c r="S300" s="91" t="s">
        <v>3256</v>
      </c>
      <c r="T300" s="91" t="s">
        <v>3889</v>
      </c>
      <c r="U300" s="93"/>
      <c r="V300" s="93"/>
      <c r="W300" s="93"/>
      <c r="X300" s="93"/>
      <c r="Y300" s="92">
        <v>25</v>
      </c>
      <c r="Z300" s="93"/>
      <c r="AB300" s="93"/>
    </row>
    <row r="301" spans="1:28">
      <c r="A301" s="91" t="s">
        <v>2476</v>
      </c>
      <c r="B301" s="91" t="s">
        <v>11</v>
      </c>
      <c r="C301" s="91" t="s">
        <v>2506</v>
      </c>
      <c r="D301" s="91" t="s">
        <v>3251</v>
      </c>
      <c r="E301" s="91" t="s">
        <v>3252</v>
      </c>
      <c r="F301" s="91" t="s">
        <v>3261</v>
      </c>
      <c r="G301" s="91" t="s">
        <v>660</v>
      </c>
      <c r="H301" s="91" t="s">
        <v>1899</v>
      </c>
      <c r="I301" s="91" t="s">
        <v>127</v>
      </c>
      <c r="J301" s="91" t="s">
        <v>930</v>
      </c>
      <c r="K301" s="91" t="s">
        <v>3890</v>
      </c>
      <c r="L301" s="91" t="s">
        <v>3255</v>
      </c>
      <c r="M301" s="92">
        <v>15000</v>
      </c>
      <c r="N301" s="93">
        <v>0</v>
      </c>
      <c r="O301" s="92">
        <v>456</v>
      </c>
      <c r="P301" s="92">
        <v>430.5</v>
      </c>
      <c r="Q301" s="92">
        <v>8346.66</v>
      </c>
      <c r="R301" s="92">
        <v>6653.34</v>
      </c>
      <c r="S301" s="91" t="s">
        <v>3256</v>
      </c>
      <c r="T301" s="91" t="s">
        <v>3891</v>
      </c>
      <c r="U301" s="93"/>
      <c r="V301" s="93"/>
      <c r="W301" s="92">
        <v>7385.16</v>
      </c>
      <c r="X301" s="92">
        <v>50</v>
      </c>
      <c r="Y301" s="92">
        <v>25</v>
      </c>
      <c r="Z301" s="93"/>
      <c r="AB301" s="93"/>
    </row>
    <row r="302" spans="1:28">
      <c r="A302" s="91" t="s">
        <v>2476</v>
      </c>
      <c r="B302" s="91" t="s">
        <v>11</v>
      </c>
      <c r="C302" s="91" t="s">
        <v>2506</v>
      </c>
      <c r="D302" s="91" t="s">
        <v>3251</v>
      </c>
      <c r="E302" s="91" t="s">
        <v>3252</v>
      </c>
      <c r="F302" s="91" t="s">
        <v>3456</v>
      </c>
      <c r="G302" s="91" t="s">
        <v>225</v>
      </c>
      <c r="H302" s="91" t="s">
        <v>1900</v>
      </c>
      <c r="I302" s="91" t="s">
        <v>192</v>
      </c>
      <c r="J302" s="91" t="s">
        <v>930</v>
      </c>
      <c r="K302" s="91" t="s">
        <v>3892</v>
      </c>
      <c r="L302" s="91" t="s">
        <v>3255</v>
      </c>
      <c r="M302" s="92">
        <v>30000</v>
      </c>
      <c r="N302" s="93">
        <v>0</v>
      </c>
      <c r="O302" s="92">
        <v>912</v>
      </c>
      <c r="P302" s="92">
        <v>861</v>
      </c>
      <c r="Q302" s="92">
        <v>1798</v>
      </c>
      <c r="R302" s="92">
        <v>28202</v>
      </c>
      <c r="S302" s="91" t="s">
        <v>3256</v>
      </c>
      <c r="T302" s="91" t="s">
        <v>3893</v>
      </c>
      <c r="U302" s="93"/>
      <c r="V302" s="93"/>
      <c r="W302" s="93"/>
      <c r="X302" s="93"/>
      <c r="Y302" s="92">
        <v>25</v>
      </c>
      <c r="Z302" s="93"/>
      <c r="AB302" s="93"/>
    </row>
    <row r="303" spans="1:28">
      <c r="A303" s="91" t="s">
        <v>2476</v>
      </c>
      <c r="B303" s="91" t="s">
        <v>11</v>
      </c>
      <c r="C303" s="91" t="s">
        <v>2506</v>
      </c>
      <c r="D303" s="91" t="s">
        <v>3251</v>
      </c>
      <c r="E303" s="91" t="s">
        <v>3252</v>
      </c>
      <c r="F303" s="91" t="s">
        <v>3261</v>
      </c>
      <c r="G303" s="91" t="s">
        <v>281</v>
      </c>
      <c r="H303" s="91" t="s">
        <v>1901</v>
      </c>
      <c r="I303" s="91" t="s">
        <v>355</v>
      </c>
      <c r="J303" s="91" t="s">
        <v>312</v>
      </c>
      <c r="K303" s="91" t="s">
        <v>3894</v>
      </c>
      <c r="L303" s="91" t="s">
        <v>3255</v>
      </c>
      <c r="M303" s="92">
        <v>27000</v>
      </c>
      <c r="N303" s="93">
        <v>0</v>
      </c>
      <c r="O303" s="92">
        <v>820.8</v>
      </c>
      <c r="P303" s="92">
        <v>774.9</v>
      </c>
      <c r="Q303" s="92">
        <v>20159.16</v>
      </c>
      <c r="R303" s="92">
        <v>6840.84</v>
      </c>
      <c r="S303" s="91" t="s">
        <v>3256</v>
      </c>
      <c r="T303" s="91" t="s">
        <v>3895</v>
      </c>
      <c r="U303" s="93"/>
      <c r="V303" s="92">
        <v>300</v>
      </c>
      <c r="W303" s="92">
        <v>18238.46</v>
      </c>
      <c r="X303" s="93"/>
      <c r="Y303" s="92">
        <v>25</v>
      </c>
      <c r="Z303" s="93"/>
      <c r="AB303" s="93"/>
    </row>
    <row r="304" spans="1:28">
      <c r="A304" s="91" t="s">
        <v>2476</v>
      </c>
      <c r="B304" s="91" t="s">
        <v>11</v>
      </c>
      <c r="C304" s="91" t="s">
        <v>2506</v>
      </c>
      <c r="D304" s="91" t="s">
        <v>3251</v>
      </c>
      <c r="E304" s="91" t="s">
        <v>3252</v>
      </c>
      <c r="F304" s="91" t="s">
        <v>3266</v>
      </c>
      <c r="G304" s="91" t="s">
        <v>1630</v>
      </c>
      <c r="H304" s="91" t="s">
        <v>1902</v>
      </c>
      <c r="I304" s="91" t="s">
        <v>27</v>
      </c>
      <c r="J304" s="91" t="s">
        <v>765</v>
      </c>
      <c r="K304" s="91" t="s">
        <v>3896</v>
      </c>
      <c r="L304" s="91" t="s">
        <v>3255</v>
      </c>
      <c r="M304" s="92">
        <v>16500</v>
      </c>
      <c r="N304" s="93">
        <v>0</v>
      </c>
      <c r="O304" s="92">
        <v>501.6</v>
      </c>
      <c r="P304" s="92">
        <v>473.55</v>
      </c>
      <c r="Q304" s="92">
        <v>1000.15</v>
      </c>
      <c r="R304" s="92">
        <v>15499.85</v>
      </c>
      <c r="S304" s="91" t="s">
        <v>3256</v>
      </c>
      <c r="T304" s="91" t="s">
        <v>3897</v>
      </c>
      <c r="U304" s="93"/>
      <c r="V304" s="93"/>
      <c r="W304" s="93"/>
      <c r="X304" s="93"/>
      <c r="Y304" s="92">
        <v>25</v>
      </c>
      <c r="Z304" s="93"/>
      <c r="AB304" s="93"/>
    </row>
    <row r="305" spans="1:28">
      <c r="A305" s="91" t="s">
        <v>2476</v>
      </c>
      <c r="B305" s="91" t="s">
        <v>11</v>
      </c>
      <c r="C305" s="91" t="s">
        <v>2506</v>
      </c>
      <c r="D305" s="91" t="s">
        <v>3251</v>
      </c>
      <c r="E305" s="91" t="s">
        <v>3252</v>
      </c>
      <c r="F305" s="91" t="s">
        <v>3258</v>
      </c>
      <c r="G305" s="91" t="s">
        <v>3898</v>
      </c>
      <c r="H305" s="91" t="s">
        <v>1903</v>
      </c>
      <c r="I305" s="91" t="s">
        <v>355</v>
      </c>
      <c r="J305" s="91" t="s">
        <v>846</v>
      </c>
      <c r="K305" s="91" t="s">
        <v>3899</v>
      </c>
      <c r="L305" s="91" t="s">
        <v>3255</v>
      </c>
      <c r="M305" s="92">
        <v>30000</v>
      </c>
      <c r="N305" s="93">
        <v>0</v>
      </c>
      <c r="O305" s="92">
        <v>912</v>
      </c>
      <c r="P305" s="92">
        <v>861</v>
      </c>
      <c r="Q305" s="92">
        <v>1798</v>
      </c>
      <c r="R305" s="92">
        <v>28202</v>
      </c>
      <c r="S305" s="91" t="s">
        <v>3256</v>
      </c>
      <c r="T305" s="91" t="s">
        <v>3900</v>
      </c>
      <c r="U305" s="93"/>
      <c r="V305" s="93"/>
      <c r="W305" s="93"/>
      <c r="X305" s="93"/>
      <c r="Y305" s="92">
        <v>25</v>
      </c>
      <c r="Z305" s="93"/>
      <c r="AB305" s="93"/>
    </row>
    <row r="306" spans="1:28">
      <c r="A306" s="91" t="s">
        <v>2476</v>
      </c>
      <c r="B306" s="91" t="s">
        <v>11</v>
      </c>
      <c r="C306" s="91" t="s">
        <v>2506</v>
      </c>
      <c r="D306" s="91" t="s">
        <v>3251</v>
      </c>
      <c r="E306" s="91" t="s">
        <v>3252</v>
      </c>
      <c r="F306" s="91" t="s">
        <v>3258</v>
      </c>
      <c r="G306" s="91" t="s">
        <v>1143</v>
      </c>
      <c r="H306" s="91" t="s">
        <v>1904</v>
      </c>
      <c r="I306" s="91" t="s">
        <v>8</v>
      </c>
      <c r="J306" s="91" t="s">
        <v>809</v>
      </c>
      <c r="K306" s="91" t="s">
        <v>3901</v>
      </c>
      <c r="L306" s="91" t="s">
        <v>3255</v>
      </c>
      <c r="M306" s="92">
        <v>20000</v>
      </c>
      <c r="N306" s="93">
        <v>0</v>
      </c>
      <c r="O306" s="92">
        <v>608</v>
      </c>
      <c r="P306" s="92">
        <v>574</v>
      </c>
      <c r="Q306" s="92">
        <v>3953</v>
      </c>
      <c r="R306" s="92">
        <v>16047</v>
      </c>
      <c r="S306" s="91" t="s">
        <v>3256</v>
      </c>
      <c r="T306" s="91" t="s">
        <v>3902</v>
      </c>
      <c r="U306" s="93"/>
      <c r="V306" s="93"/>
      <c r="W306" s="92">
        <v>2746</v>
      </c>
      <c r="X306" s="93"/>
      <c r="Y306" s="92">
        <v>25</v>
      </c>
      <c r="Z306" s="93"/>
      <c r="AB306" s="93"/>
    </row>
    <row r="307" spans="1:28">
      <c r="A307" s="91" t="s">
        <v>2476</v>
      </c>
      <c r="B307" s="91" t="s">
        <v>11</v>
      </c>
      <c r="C307" s="91" t="s">
        <v>2506</v>
      </c>
      <c r="D307" s="91" t="s">
        <v>3251</v>
      </c>
      <c r="E307" s="91" t="s">
        <v>3252</v>
      </c>
      <c r="F307" s="91" t="s">
        <v>3258</v>
      </c>
      <c r="G307" s="91" t="s">
        <v>1051</v>
      </c>
      <c r="H307" s="91" t="s">
        <v>1905</v>
      </c>
      <c r="I307" s="91" t="s">
        <v>960</v>
      </c>
      <c r="J307" s="91" t="s">
        <v>802</v>
      </c>
      <c r="K307" s="91" t="s">
        <v>3903</v>
      </c>
      <c r="L307" s="91" t="s">
        <v>3255</v>
      </c>
      <c r="M307" s="92">
        <v>30000</v>
      </c>
      <c r="N307" s="93">
        <v>0</v>
      </c>
      <c r="O307" s="92">
        <v>912</v>
      </c>
      <c r="P307" s="92">
        <v>861</v>
      </c>
      <c r="Q307" s="92">
        <v>1798</v>
      </c>
      <c r="R307" s="92">
        <v>28202</v>
      </c>
      <c r="S307" s="91" t="s">
        <v>3256</v>
      </c>
      <c r="T307" s="91" t="s">
        <v>3904</v>
      </c>
      <c r="U307" s="93"/>
      <c r="V307" s="93"/>
      <c r="W307" s="93"/>
      <c r="X307" s="93"/>
      <c r="Y307" s="92">
        <v>25</v>
      </c>
      <c r="Z307" s="93"/>
      <c r="AB307" s="93"/>
    </row>
    <row r="308" spans="1:28">
      <c r="A308" s="91" t="s">
        <v>2476</v>
      </c>
      <c r="B308" s="91" t="s">
        <v>11</v>
      </c>
      <c r="C308" s="91" t="s">
        <v>2506</v>
      </c>
      <c r="D308" s="91" t="s">
        <v>3251</v>
      </c>
      <c r="E308" s="91" t="s">
        <v>3252</v>
      </c>
      <c r="F308" s="91" t="s">
        <v>3266</v>
      </c>
      <c r="G308" s="91" t="s">
        <v>1052</v>
      </c>
      <c r="H308" s="91" t="s">
        <v>1906</v>
      </c>
      <c r="I308" s="91" t="s">
        <v>588</v>
      </c>
      <c r="J308" s="91" t="s">
        <v>181</v>
      </c>
      <c r="K308" s="91" t="s">
        <v>3905</v>
      </c>
      <c r="L308" s="91" t="s">
        <v>3255</v>
      </c>
      <c r="M308" s="92">
        <v>24000</v>
      </c>
      <c r="N308" s="93">
        <v>0</v>
      </c>
      <c r="O308" s="92">
        <v>729.6</v>
      </c>
      <c r="P308" s="92">
        <v>688.8</v>
      </c>
      <c r="Q308" s="92">
        <v>1443.4</v>
      </c>
      <c r="R308" s="92">
        <v>22556.6</v>
      </c>
      <c r="S308" s="91" t="s">
        <v>3256</v>
      </c>
      <c r="T308" s="91" t="s">
        <v>3906</v>
      </c>
      <c r="U308" s="93"/>
      <c r="V308" s="93"/>
      <c r="W308" s="93"/>
      <c r="X308" s="93"/>
      <c r="Y308" s="92">
        <v>25</v>
      </c>
      <c r="Z308" s="93"/>
      <c r="AB308" s="93"/>
    </row>
    <row r="309" spans="1:28">
      <c r="A309" s="91" t="s">
        <v>2476</v>
      </c>
      <c r="B309" s="91" t="s">
        <v>11</v>
      </c>
      <c r="C309" s="91" t="s">
        <v>2506</v>
      </c>
      <c r="D309" s="91" t="s">
        <v>3251</v>
      </c>
      <c r="E309" s="91" t="s">
        <v>3252</v>
      </c>
      <c r="F309" s="91" t="s">
        <v>3315</v>
      </c>
      <c r="G309" s="91" t="s">
        <v>937</v>
      </c>
      <c r="H309" s="91" t="s">
        <v>1907</v>
      </c>
      <c r="I309" s="91" t="s">
        <v>192</v>
      </c>
      <c r="J309" s="91" t="s">
        <v>929</v>
      </c>
      <c r="K309" s="91" t="s">
        <v>3907</v>
      </c>
      <c r="L309" s="91" t="s">
        <v>3255</v>
      </c>
      <c r="M309" s="92">
        <v>35000</v>
      </c>
      <c r="N309" s="93">
        <v>0</v>
      </c>
      <c r="O309" s="92">
        <v>1064</v>
      </c>
      <c r="P309" s="92">
        <v>1004.5</v>
      </c>
      <c r="Q309" s="92">
        <v>21451.11</v>
      </c>
      <c r="R309" s="92">
        <v>13548.89</v>
      </c>
      <c r="S309" s="91" t="s">
        <v>3256</v>
      </c>
      <c r="T309" s="91" t="s">
        <v>3908</v>
      </c>
      <c r="U309" s="93"/>
      <c r="V309" s="93"/>
      <c r="W309" s="92">
        <v>19357.61</v>
      </c>
      <c r="X309" s="93"/>
      <c r="Y309" s="92">
        <v>25</v>
      </c>
      <c r="Z309" s="93"/>
      <c r="AB309" s="93"/>
    </row>
    <row r="310" spans="1:28">
      <c r="A310" s="91" t="s">
        <v>2476</v>
      </c>
      <c r="B310" s="91" t="s">
        <v>11</v>
      </c>
      <c r="C310" s="91" t="s">
        <v>2506</v>
      </c>
      <c r="D310" s="91" t="s">
        <v>3251</v>
      </c>
      <c r="E310" s="91" t="s">
        <v>3252</v>
      </c>
      <c r="F310" s="91" t="s">
        <v>3258</v>
      </c>
      <c r="G310" s="91" t="s">
        <v>2755</v>
      </c>
      <c r="H310" s="91" t="s">
        <v>2756</v>
      </c>
      <c r="I310" s="91" t="s">
        <v>588</v>
      </c>
      <c r="J310" s="91" t="s">
        <v>581</v>
      </c>
      <c r="K310" s="91" t="s">
        <v>3909</v>
      </c>
      <c r="L310" s="91" t="s">
        <v>3255</v>
      </c>
      <c r="M310" s="92">
        <v>24000</v>
      </c>
      <c r="N310" s="93">
        <v>0</v>
      </c>
      <c r="O310" s="92">
        <v>729.6</v>
      </c>
      <c r="P310" s="92">
        <v>688.8</v>
      </c>
      <c r="Q310" s="92">
        <v>1443.4</v>
      </c>
      <c r="R310" s="92">
        <v>22556.6</v>
      </c>
      <c r="S310" s="91" t="s">
        <v>3256</v>
      </c>
      <c r="T310" s="91" t="s">
        <v>3910</v>
      </c>
      <c r="U310" s="93"/>
      <c r="V310" s="93"/>
      <c r="W310" s="93"/>
      <c r="X310" s="93"/>
      <c r="Y310" s="92">
        <v>25</v>
      </c>
      <c r="Z310" s="93"/>
      <c r="AB310" s="93"/>
    </row>
    <row r="311" spans="1:28">
      <c r="A311" s="91" t="s">
        <v>2476</v>
      </c>
      <c r="B311" s="91" t="s">
        <v>11</v>
      </c>
      <c r="C311" s="91" t="s">
        <v>2506</v>
      </c>
      <c r="D311" s="91" t="s">
        <v>3251</v>
      </c>
      <c r="E311" s="91" t="s">
        <v>3252</v>
      </c>
      <c r="F311" s="91" t="s">
        <v>3276</v>
      </c>
      <c r="G311" s="91" t="s">
        <v>475</v>
      </c>
      <c r="H311" s="91" t="s">
        <v>1144</v>
      </c>
      <c r="I311" s="91" t="s">
        <v>108</v>
      </c>
      <c r="J311" s="91" t="s">
        <v>467</v>
      </c>
      <c r="K311" s="91" t="s">
        <v>3911</v>
      </c>
      <c r="L311" s="91" t="s">
        <v>3255</v>
      </c>
      <c r="M311" s="92">
        <v>50000</v>
      </c>
      <c r="N311" s="92">
        <v>1854</v>
      </c>
      <c r="O311" s="92">
        <v>1520</v>
      </c>
      <c r="P311" s="92">
        <v>1435</v>
      </c>
      <c r="Q311" s="92">
        <v>7500</v>
      </c>
      <c r="R311" s="92">
        <v>42500</v>
      </c>
      <c r="S311" s="91" t="s">
        <v>3256</v>
      </c>
      <c r="T311" s="91" t="s">
        <v>3912</v>
      </c>
      <c r="U311" s="93"/>
      <c r="V311" s="92">
        <v>300</v>
      </c>
      <c r="W311" s="92">
        <v>2246</v>
      </c>
      <c r="X311" s="92">
        <v>120</v>
      </c>
      <c r="Y311" s="92">
        <v>25</v>
      </c>
      <c r="Z311" s="93"/>
      <c r="AB311" s="93"/>
    </row>
    <row r="312" spans="1:28">
      <c r="A312" s="91" t="s">
        <v>2476</v>
      </c>
      <c r="B312" s="91" t="s">
        <v>11</v>
      </c>
      <c r="C312" s="91" t="s">
        <v>2506</v>
      </c>
      <c r="D312" s="91" t="s">
        <v>3251</v>
      </c>
      <c r="E312" s="91" t="s">
        <v>3252</v>
      </c>
      <c r="F312" s="91" t="s">
        <v>3266</v>
      </c>
      <c r="G312" s="91" t="s">
        <v>3913</v>
      </c>
      <c r="H312" s="91" t="s">
        <v>1908</v>
      </c>
      <c r="I312" s="91" t="s">
        <v>192</v>
      </c>
      <c r="J312" s="91" t="s">
        <v>929</v>
      </c>
      <c r="K312" s="91" t="s">
        <v>3914</v>
      </c>
      <c r="L312" s="91" t="s">
        <v>3255</v>
      </c>
      <c r="M312" s="92">
        <v>35000</v>
      </c>
      <c r="N312" s="93">
        <v>0</v>
      </c>
      <c r="O312" s="92">
        <v>1064</v>
      </c>
      <c r="P312" s="92">
        <v>1004.5</v>
      </c>
      <c r="Q312" s="92">
        <v>2093.5</v>
      </c>
      <c r="R312" s="92">
        <v>32906.5</v>
      </c>
      <c r="S312" s="91" t="s">
        <v>3256</v>
      </c>
      <c r="T312" s="91" t="s">
        <v>3915</v>
      </c>
      <c r="U312" s="93"/>
      <c r="V312" s="93"/>
      <c r="W312" s="93"/>
      <c r="X312" s="93"/>
      <c r="Y312" s="92">
        <v>25</v>
      </c>
      <c r="Z312" s="93"/>
      <c r="AB312" s="93"/>
    </row>
    <row r="313" spans="1:28">
      <c r="A313" s="91" t="s">
        <v>2476</v>
      </c>
      <c r="B313" s="91" t="s">
        <v>11</v>
      </c>
      <c r="C313" s="91" t="s">
        <v>2506</v>
      </c>
      <c r="D313" s="91" t="s">
        <v>3251</v>
      </c>
      <c r="E313" s="91" t="s">
        <v>3252</v>
      </c>
      <c r="F313" s="91" t="s">
        <v>3273</v>
      </c>
      <c r="G313" s="91" t="s">
        <v>275</v>
      </c>
      <c r="H313" s="91" t="s">
        <v>1910</v>
      </c>
      <c r="I313" s="91" t="s">
        <v>129</v>
      </c>
      <c r="J313" s="91" t="s">
        <v>277</v>
      </c>
      <c r="K313" s="91" t="s">
        <v>3916</v>
      </c>
      <c r="L313" s="91" t="s">
        <v>3255</v>
      </c>
      <c r="M313" s="92">
        <v>130000</v>
      </c>
      <c r="N313" s="92">
        <v>19162.12</v>
      </c>
      <c r="O313" s="92">
        <v>3952</v>
      </c>
      <c r="P313" s="92">
        <v>3731</v>
      </c>
      <c r="Q313" s="92">
        <v>32016.12</v>
      </c>
      <c r="R313" s="92">
        <v>97983.88</v>
      </c>
      <c r="S313" s="91" t="s">
        <v>3256</v>
      </c>
      <c r="T313" s="91" t="s">
        <v>3917</v>
      </c>
      <c r="U313" s="93"/>
      <c r="V313" s="92">
        <v>1200</v>
      </c>
      <c r="W313" s="92">
        <v>3946</v>
      </c>
      <c r="X313" s="93"/>
      <c r="Y313" s="92">
        <v>25</v>
      </c>
      <c r="Z313" s="93"/>
      <c r="AB313" s="93"/>
    </row>
    <row r="314" spans="1:28">
      <c r="A314" s="91" t="s">
        <v>2476</v>
      </c>
      <c r="B314" s="91" t="s">
        <v>11</v>
      </c>
      <c r="C314" s="91" t="s">
        <v>2506</v>
      </c>
      <c r="D314" s="91" t="s">
        <v>3251</v>
      </c>
      <c r="E314" s="91" t="s">
        <v>3252</v>
      </c>
      <c r="F314" s="91" t="s">
        <v>3266</v>
      </c>
      <c r="G314" s="91" t="s">
        <v>1577</v>
      </c>
      <c r="H314" s="91" t="s">
        <v>1911</v>
      </c>
      <c r="I314" s="91" t="s">
        <v>378</v>
      </c>
      <c r="J314" s="91" t="s">
        <v>765</v>
      </c>
      <c r="K314" s="91" t="s">
        <v>3918</v>
      </c>
      <c r="L314" s="91" t="s">
        <v>3255</v>
      </c>
      <c r="M314" s="92">
        <v>25000</v>
      </c>
      <c r="N314" s="93">
        <v>0</v>
      </c>
      <c r="O314" s="92">
        <v>760</v>
      </c>
      <c r="P314" s="92">
        <v>717.5</v>
      </c>
      <c r="Q314" s="92">
        <v>1502.5</v>
      </c>
      <c r="R314" s="92">
        <v>23497.5</v>
      </c>
      <c r="S314" s="91" t="s">
        <v>3256</v>
      </c>
      <c r="T314" s="91" t="s">
        <v>3919</v>
      </c>
      <c r="U314" s="93"/>
      <c r="V314" s="93"/>
      <c r="W314" s="93"/>
      <c r="X314" s="93"/>
      <c r="Y314" s="92">
        <v>25</v>
      </c>
      <c r="Z314" s="93"/>
      <c r="AB314" s="93"/>
    </row>
    <row r="315" spans="1:28">
      <c r="A315" s="91" t="s">
        <v>2476</v>
      </c>
      <c r="B315" s="91" t="s">
        <v>11</v>
      </c>
      <c r="C315" s="91" t="s">
        <v>2506</v>
      </c>
      <c r="D315" s="91" t="s">
        <v>3251</v>
      </c>
      <c r="E315" s="91" t="s">
        <v>3252</v>
      </c>
      <c r="F315" s="91" t="s">
        <v>3258</v>
      </c>
      <c r="G315" s="91" t="s">
        <v>1014</v>
      </c>
      <c r="H315" s="91" t="s">
        <v>1912</v>
      </c>
      <c r="I315" s="91" t="s">
        <v>781</v>
      </c>
      <c r="J315" s="91" t="s">
        <v>802</v>
      </c>
      <c r="K315" s="91" t="s">
        <v>3920</v>
      </c>
      <c r="L315" s="91" t="s">
        <v>3255</v>
      </c>
      <c r="M315" s="92">
        <v>220000</v>
      </c>
      <c r="N315" s="92">
        <v>40583.019999999997</v>
      </c>
      <c r="O315" s="92">
        <v>5685.41</v>
      </c>
      <c r="P315" s="92">
        <v>6314</v>
      </c>
      <c r="Q315" s="92">
        <v>52607.43</v>
      </c>
      <c r="R315" s="92">
        <v>167392.57</v>
      </c>
      <c r="S315" s="91" t="s">
        <v>3256</v>
      </c>
      <c r="T315" s="91" t="s">
        <v>3921</v>
      </c>
      <c r="U315" s="93"/>
      <c r="V315" s="93"/>
      <c r="W315" s="93"/>
      <c r="X315" s="93"/>
      <c r="Y315" s="92">
        <v>25</v>
      </c>
      <c r="Z315" s="93"/>
      <c r="AB315" s="93"/>
    </row>
    <row r="316" spans="1:28">
      <c r="A316" s="91" t="s">
        <v>2476</v>
      </c>
      <c r="B316" s="91" t="s">
        <v>11</v>
      </c>
      <c r="C316" s="91" t="s">
        <v>2506</v>
      </c>
      <c r="D316" s="91" t="s">
        <v>3251</v>
      </c>
      <c r="E316" s="91" t="s">
        <v>3252</v>
      </c>
      <c r="F316" s="91" t="s">
        <v>3315</v>
      </c>
      <c r="G316" s="91" t="s">
        <v>807</v>
      </c>
      <c r="H316" s="91" t="s">
        <v>1913</v>
      </c>
      <c r="I316" s="91" t="s">
        <v>8</v>
      </c>
      <c r="J316" s="91" t="s">
        <v>806</v>
      </c>
      <c r="K316" s="91" t="s">
        <v>3922</v>
      </c>
      <c r="L316" s="91" t="s">
        <v>3255</v>
      </c>
      <c r="M316" s="92">
        <v>30000</v>
      </c>
      <c r="N316" s="93">
        <v>0</v>
      </c>
      <c r="O316" s="92">
        <v>912</v>
      </c>
      <c r="P316" s="92">
        <v>861</v>
      </c>
      <c r="Q316" s="92">
        <v>24362.61</v>
      </c>
      <c r="R316" s="92">
        <v>5637.39</v>
      </c>
      <c r="S316" s="91" t="s">
        <v>3256</v>
      </c>
      <c r="T316" s="91" t="s">
        <v>3923</v>
      </c>
      <c r="U316" s="93"/>
      <c r="V316" s="92">
        <v>300</v>
      </c>
      <c r="W316" s="92">
        <v>22264.61</v>
      </c>
      <c r="X316" s="93"/>
      <c r="Y316" s="92">
        <v>25</v>
      </c>
      <c r="Z316" s="93"/>
      <c r="AB316" s="93"/>
    </row>
    <row r="317" spans="1:28">
      <c r="A317" s="91" t="s">
        <v>2476</v>
      </c>
      <c r="B317" s="91" t="s">
        <v>11</v>
      </c>
      <c r="C317" s="91" t="s">
        <v>2506</v>
      </c>
      <c r="D317" s="91" t="s">
        <v>3251</v>
      </c>
      <c r="E317" s="91" t="s">
        <v>3252</v>
      </c>
      <c r="F317" s="91" t="s">
        <v>3266</v>
      </c>
      <c r="G317" s="91" t="s">
        <v>2757</v>
      </c>
      <c r="H317" s="91" t="s">
        <v>2758</v>
      </c>
      <c r="I317" s="91" t="s">
        <v>127</v>
      </c>
      <c r="J317" s="91" t="s">
        <v>930</v>
      </c>
      <c r="K317" s="91" t="s">
        <v>3924</v>
      </c>
      <c r="L317" s="91" t="s">
        <v>3255</v>
      </c>
      <c r="M317" s="92">
        <v>18000</v>
      </c>
      <c r="N317" s="93">
        <v>0</v>
      </c>
      <c r="O317" s="92">
        <v>547.20000000000005</v>
      </c>
      <c r="P317" s="92">
        <v>516.6</v>
      </c>
      <c r="Q317" s="92">
        <v>4254.8</v>
      </c>
      <c r="R317" s="92">
        <v>13745.2</v>
      </c>
      <c r="S317" s="91" t="s">
        <v>3256</v>
      </c>
      <c r="T317" s="91" t="s">
        <v>3925</v>
      </c>
      <c r="U317" s="93"/>
      <c r="V317" s="93"/>
      <c r="W317" s="92">
        <v>3166</v>
      </c>
      <c r="X317" s="93"/>
      <c r="Y317" s="92">
        <v>25</v>
      </c>
      <c r="Z317" s="93"/>
      <c r="AB317" s="93"/>
    </row>
    <row r="318" spans="1:28">
      <c r="A318" s="91" t="s">
        <v>2476</v>
      </c>
      <c r="B318" s="91" t="s">
        <v>11</v>
      </c>
      <c r="C318" s="91" t="s">
        <v>2506</v>
      </c>
      <c r="D318" s="91" t="s">
        <v>3251</v>
      </c>
      <c r="E318" s="91" t="s">
        <v>3252</v>
      </c>
      <c r="F318" s="91" t="s">
        <v>3273</v>
      </c>
      <c r="G318" s="91" t="s">
        <v>804</v>
      </c>
      <c r="H318" s="91" t="s">
        <v>1914</v>
      </c>
      <c r="I318" s="91" t="s">
        <v>246</v>
      </c>
      <c r="J318" s="91" t="s">
        <v>930</v>
      </c>
      <c r="K318" s="91" t="s">
        <v>3926</v>
      </c>
      <c r="L318" s="91" t="s">
        <v>3255</v>
      </c>
      <c r="M318" s="92">
        <v>25000</v>
      </c>
      <c r="N318" s="93">
        <v>0</v>
      </c>
      <c r="O318" s="92">
        <v>760</v>
      </c>
      <c r="P318" s="92">
        <v>717.5</v>
      </c>
      <c r="Q318" s="92">
        <v>9205.09</v>
      </c>
      <c r="R318" s="92">
        <v>15794.91</v>
      </c>
      <c r="S318" s="91" t="s">
        <v>3256</v>
      </c>
      <c r="T318" s="91" t="s">
        <v>3927</v>
      </c>
      <c r="U318" s="93"/>
      <c r="V318" s="93"/>
      <c r="W318" s="92">
        <v>7702.59</v>
      </c>
      <c r="X318" s="93"/>
      <c r="Y318" s="92">
        <v>25</v>
      </c>
      <c r="Z318" s="93"/>
      <c r="AB318" s="93"/>
    </row>
    <row r="319" spans="1:28">
      <c r="A319" s="91" t="s">
        <v>2476</v>
      </c>
      <c r="B319" s="91" t="s">
        <v>11</v>
      </c>
      <c r="C319" s="91" t="s">
        <v>2506</v>
      </c>
      <c r="D319" s="91" t="s">
        <v>3251</v>
      </c>
      <c r="E319" s="91" t="s">
        <v>3252</v>
      </c>
      <c r="F319" s="91" t="s">
        <v>3276</v>
      </c>
      <c r="G319" s="91" t="s">
        <v>839</v>
      </c>
      <c r="H319" s="91" t="s">
        <v>1915</v>
      </c>
      <c r="I319" s="91" t="s">
        <v>405</v>
      </c>
      <c r="J319" s="91" t="s">
        <v>809</v>
      </c>
      <c r="K319" s="91" t="s">
        <v>3928</v>
      </c>
      <c r="L319" s="91" t="s">
        <v>3255</v>
      </c>
      <c r="M319" s="92">
        <v>65000</v>
      </c>
      <c r="N319" s="92">
        <v>4427.58</v>
      </c>
      <c r="O319" s="92">
        <v>1976</v>
      </c>
      <c r="P319" s="92">
        <v>1865.5</v>
      </c>
      <c r="Q319" s="92">
        <v>8294.08</v>
      </c>
      <c r="R319" s="92">
        <v>56705.919999999998</v>
      </c>
      <c r="S319" s="91" t="s">
        <v>3256</v>
      </c>
      <c r="T319" s="91" t="s">
        <v>3929</v>
      </c>
      <c r="U319" s="93"/>
      <c r="V319" s="93"/>
      <c r="W319" s="93"/>
      <c r="X319" s="93"/>
      <c r="Y319" s="92">
        <v>25</v>
      </c>
      <c r="Z319" s="93"/>
      <c r="AB319" s="93"/>
    </row>
    <row r="320" spans="1:28">
      <c r="A320" s="91" t="s">
        <v>2476</v>
      </c>
      <c r="B320" s="91" t="s">
        <v>11</v>
      </c>
      <c r="C320" s="91" t="s">
        <v>2506</v>
      </c>
      <c r="D320" s="91" t="s">
        <v>3251</v>
      </c>
      <c r="E320" s="91" t="s">
        <v>3252</v>
      </c>
      <c r="F320" s="91" t="s">
        <v>3279</v>
      </c>
      <c r="G320" s="91" t="s">
        <v>796</v>
      </c>
      <c r="H320" s="91" t="s">
        <v>1916</v>
      </c>
      <c r="I320" s="91" t="s">
        <v>111</v>
      </c>
      <c r="J320" s="91" t="s">
        <v>765</v>
      </c>
      <c r="K320" s="91" t="s">
        <v>3930</v>
      </c>
      <c r="L320" s="91" t="s">
        <v>3255</v>
      </c>
      <c r="M320" s="92">
        <v>10000</v>
      </c>
      <c r="N320" s="93">
        <v>0</v>
      </c>
      <c r="O320" s="92">
        <v>304</v>
      </c>
      <c r="P320" s="92">
        <v>287</v>
      </c>
      <c r="Q320" s="92">
        <v>616</v>
      </c>
      <c r="R320" s="92">
        <v>9384</v>
      </c>
      <c r="S320" s="91" t="s">
        <v>3256</v>
      </c>
      <c r="T320" s="91" t="s">
        <v>3931</v>
      </c>
      <c r="U320" s="93"/>
      <c r="V320" s="93"/>
      <c r="W320" s="93"/>
      <c r="X320" s="93"/>
      <c r="Y320" s="92">
        <v>25</v>
      </c>
      <c r="Z320" s="93"/>
      <c r="AB320" s="93"/>
    </row>
    <row r="321" spans="1:28">
      <c r="A321" s="91" t="s">
        <v>2476</v>
      </c>
      <c r="B321" s="91" t="s">
        <v>11</v>
      </c>
      <c r="C321" s="91" t="s">
        <v>2506</v>
      </c>
      <c r="D321" s="91" t="s">
        <v>3251</v>
      </c>
      <c r="E321" s="91" t="s">
        <v>3252</v>
      </c>
      <c r="F321" s="91" t="s">
        <v>3258</v>
      </c>
      <c r="G321" s="91" t="s">
        <v>910</v>
      </c>
      <c r="H321" s="91" t="s">
        <v>1917</v>
      </c>
      <c r="I321" s="91" t="s">
        <v>8</v>
      </c>
      <c r="J321" s="91" t="s">
        <v>930</v>
      </c>
      <c r="K321" s="91" t="s">
        <v>3932</v>
      </c>
      <c r="L321" s="91" t="s">
        <v>3255</v>
      </c>
      <c r="M321" s="92">
        <v>20000</v>
      </c>
      <c r="N321" s="93">
        <v>0</v>
      </c>
      <c r="O321" s="92">
        <v>608</v>
      </c>
      <c r="P321" s="92">
        <v>574</v>
      </c>
      <c r="Q321" s="92">
        <v>16037.26</v>
      </c>
      <c r="R321" s="92">
        <v>3962.74</v>
      </c>
      <c r="S321" s="91" t="s">
        <v>3256</v>
      </c>
      <c r="T321" s="91" t="s">
        <v>3933</v>
      </c>
      <c r="U321" s="93"/>
      <c r="V321" s="93"/>
      <c r="W321" s="92">
        <v>14830.26</v>
      </c>
      <c r="X321" s="93"/>
      <c r="Y321" s="92">
        <v>25</v>
      </c>
      <c r="Z321" s="93"/>
      <c r="AB321" s="93"/>
    </row>
    <row r="322" spans="1:28">
      <c r="A322" s="91" t="s">
        <v>2476</v>
      </c>
      <c r="B322" s="91" t="s">
        <v>11</v>
      </c>
      <c r="C322" s="91" t="s">
        <v>2506</v>
      </c>
      <c r="D322" s="91" t="s">
        <v>3251</v>
      </c>
      <c r="E322" s="91" t="s">
        <v>3252</v>
      </c>
      <c r="F322" s="91" t="s">
        <v>3266</v>
      </c>
      <c r="G322" s="91" t="s">
        <v>1042</v>
      </c>
      <c r="H322" s="91" t="s">
        <v>1918</v>
      </c>
      <c r="I322" s="91" t="s">
        <v>127</v>
      </c>
      <c r="J322" s="91" t="s">
        <v>930</v>
      </c>
      <c r="K322" s="91" t="s">
        <v>3934</v>
      </c>
      <c r="L322" s="91" t="s">
        <v>3255</v>
      </c>
      <c r="M322" s="92">
        <v>15000</v>
      </c>
      <c r="N322" s="93">
        <v>0</v>
      </c>
      <c r="O322" s="92">
        <v>456</v>
      </c>
      <c r="P322" s="92">
        <v>430.5</v>
      </c>
      <c r="Q322" s="92">
        <v>5706.67</v>
      </c>
      <c r="R322" s="92">
        <v>9293.33</v>
      </c>
      <c r="S322" s="91" t="s">
        <v>3256</v>
      </c>
      <c r="T322" s="91" t="s">
        <v>3935</v>
      </c>
      <c r="U322" s="93"/>
      <c r="V322" s="93"/>
      <c r="W322" s="92">
        <v>4795.17</v>
      </c>
      <c r="X322" s="93"/>
      <c r="Y322" s="92">
        <v>25</v>
      </c>
      <c r="Z322" s="93"/>
      <c r="AB322" s="93"/>
    </row>
    <row r="323" spans="1:28">
      <c r="A323" s="91" t="s">
        <v>2476</v>
      </c>
      <c r="B323" s="91" t="s">
        <v>11</v>
      </c>
      <c r="C323" s="91" t="s">
        <v>2506</v>
      </c>
      <c r="D323" s="91" t="s">
        <v>3251</v>
      </c>
      <c r="E323" s="91" t="s">
        <v>3252</v>
      </c>
      <c r="F323" s="91" t="s">
        <v>3273</v>
      </c>
      <c r="G323" s="91" t="s">
        <v>874</v>
      </c>
      <c r="H323" s="91" t="s">
        <v>2004</v>
      </c>
      <c r="I323" s="91" t="s">
        <v>10</v>
      </c>
      <c r="J323" s="91" t="s">
        <v>802</v>
      </c>
      <c r="K323" s="91" t="s">
        <v>3936</v>
      </c>
      <c r="L323" s="91" t="s">
        <v>3255</v>
      </c>
      <c r="M323" s="92">
        <v>35000</v>
      </c>
      <c r="N323" s="93">
        <v>0</v>
      </c>
      <c r="O323" s="92">
        <v>1064</v>
      </c>
      <c r="P323" s="92">
        <v>1004.5</v>
      </c>
      <c r="Q323" s="92">
        <v>4189.5</v>
      </c>
      <c r="R323" s="92">
        <v>30810.5</v>
      </c>
      <c r="S323" s="91" t="s">
        <v>3256</v>
      </c>
      <c r="T323" s="91" t="s">
        <v>3937</v>
      </c>
      <c r="U323" s="93"/>
      <c r="V323" s="93"/>
      <c r="W323" s="92">
        <v>2096</v>
      </c>
      <c r="X323" s="93"/>
      <c r="Y323" s="92">
        <v>25</v>
      </c>
      <c r="Z323" s="93"/>
      <c r="AB323" s="93"/>
    </row>
    <row r="324" spans="1:28">
      <c r="A324" s="91" t="s">
        <v>2476</v>
      </c>
      <c r="B324" s="91" t="s">
        <v>11</v>
      </c>
      <c r="C324" s="91" t="s">
        <v>2506</v>
      </c>
      <c r="D324" s="91" t="s">
        <v>3251</v>
      </c>
      <c r="E324" s="91" t="s">
        <v>3252</v>
      </c>
      <c r="F324" s="91" t="s">
        <v>3456</v>
      </c>
      <c r="G324" s="91" t="s">
        <v>797</v>
      </c>
      <c r="H324" s="91" t="s">
        <v>1921</v>
      </c>
      <c r="I324" s="91" t="s">
        <v>75</v>
      </c>
      <c r="J324" s="91" t="s">
        <v>765</v>
      </c>
      <c r="K324" s="91" t="s">
        <v>3938</v>
      </c>
      <c r="L324" s="91" t="s">
        <v>3255</v>
      </c>
      <c r="M324" s="92">
        <v>10000</v>
      </c>
      <c r="N324" s="93">
        <v>0</v>
      </c>
      <c r="O324" s="92">
        <v>304</v>
      </c>
      <c r="P324" s="92">
        <v>287</v>
      </c>
      <c r="Q324" s="92">
        <v>616</v>
      </c>
      <c r="R324" s="92">
        <v>9384</v>
      </c>
      <c r="S324" s="91" t="s">
        <v>3256</v>
      </c>
      <c r="T324" s="91" t="s">
        <v>3939</v>
      </c>
      <c r="U324" s="93"/>
      <c r="V324" s="93"/>
      <c r="W324" s="93"/>
      <c r="X324" s="93"/>
      <c r="Y324" s="92">
        <v>25</v>
      </c>
      <c r="Z324" s="93"/>
      <c r="AB324" s="93"/>
    </row>
    <row r="325" spans="1:28">
      <c r="A325" s="91" t="s">
        <v>2476</v>
      </c>
      <c r="B325" s="91" t="s">
        <v>11</v>
      </c>
      <c r="C325" s="91" t="s">
        <v>2506</v>
      </c>
      <c r="D325" s="91" t="s">
        <v>3251</v>
      </c>
      <c r="E325" s="91" t="s">
        <v>3252</v>
      </c>
      <c r="F325" s="91" t="s">
        <v>3266</v>
      </c>
      <c r="G325" s="91" t="s">
        <v>1015</v>
      </c>
      <c r="H325" s="91" t="s">
        <v>1922</v>
      </c>
      <c r="I325" s="91" t="s">
        <v>8</v>
      </c>
      <c r="J325" s="91" t="s">
        <v>566</v>
      </c>
      <c r="K325" s="91" t="s">
        <v>3940</v>
      </c>
      <c r="L325" s="91" t="s">
        <v>3255</v>
      </c>
      <c r="M325" s="92">
        <v>15000</v>
      </c>
      <c r="N325" s="93">
        <v>0</v>
      </c>
      <c r="O325" s="92">
        <v>456</v>
      </c>
      <c r="P325" s="92">
        <v>430.5</v>
      </c>
      <c r="Q325" s="92">
        <v>6650.38</v>
      </c>
      <c r="R325" s="92">
        <v>8349.6200000000008</v>
      </c>
      <c r="S325" s="91" t="s">
        <v>3256</v>
      </c>
      <c r="T325" s="91" t="s">
        <v>3941</v>
      </c>
      <c r="U325" s="93"/>
      <c r="V325" s="93"/>
      <c r="W325" s="92">
        <v>5738.88</v>
      </c>
      <c r="X325" s="93"/>
      <c r="Y325" s="92">
        <v>25</v>
      </c>
      <c r="Z325" s="93"/>
      <c r="AB325" s="93"/>
    </row>
    <row r="326" spans="1:28">
      <c r="A326" s="91" t="s">
        <v>2476</v>
      </c>
      <c r="B326" s="91" t="s">
        <v>11</v>
      </c>
      <c r="C326" s="91" t="s">
        <v>2506</v>
      </c>
      <c r="D326" s="91" t="s">
        <v>3251</v>
      </c>
      <c r="E326" s="91" t="s">
        <v>3252</v>
      </c>
      <c r="F326" s="91" t="s">
        <v>3273</v>
      </c>
      <c r="G326" s="91" t="s">
        <v>297</v>
      </c>
      <c r="H326" s="91" t="s">
        <v>1145</v>
      </c>
      <c r="I326" s="91" t="s">
        <v>298</v>
      </c>
      <c r="J326" s="91" t="s">
        <v>765</v>
      </c>
      <c r="K326" s="91" t="s">
        <v>3942</v>
      </c>
      <c r="L326" s="91" t="s">
        <v>3255</v>
      </c>
      <c r="M326" s="92">
        <v>115000</v>
      </c>
      <c r="N326" s="92">
        <v>15633.74</v>
      </c>
      <c r="O326" s="92">
        <v>3496</v>
      </c>
      <c r="P326" s="92">
        <v>3300.5</v>
      </c>
      <c r="Q326" s="92">
        <v>22505.24</v>
      </c>
      <c r="R326" s="92">
        <v>92494.76</v>
      </c>
      <c r="S326" s="91" t="s">
        <v>3256</v>
      </c>
      <c r="T326" s="91" t="s">
        <v>3943</v>
      </c>
      <c r="U326" s="93"/>
      <c r="V326" s="93"/>
      <c r="W326" s="93"/>
      <c r="X326" s="92">
        <v>50</v>
      </c>
      <c r="Y326" s="92">
        <v>25</v>
      </c>
      <c r="Z326" s="93"/>
      <c r="AB326" s="93"/>
    </row>
    <row r="327" spans="1:28">
      <c r="A327" s="91" t="s">
        <v>2476</v>
      </c>
      <c r="B327" s="91" t="s">
        <v>11</v>
      </c>
      <c r="C327" s="91" t="s">
        <v>2506</v>
      </c>
      <c r="D327" s="91" t="s">
        <v>3251</v>
      </c>
      <c r="E327" s="91" t="s">
        <v>3252</v>
      </c>
      <c r="F327" s="91" t="s">
        <v>3279</v>
      </c>
      <c r="G327" s="91" t="s">
        <v>840</v>
      </c>
      <c r="H327" s="91" t="s">
        <v>1147</v>
      </c>
      <c r="I327" s="91" t="s">
        <v>1036</v>
      </c>
      <c r="J327" s="91" t="s">
        <v>809</v>
      </c>
      <c r="K327" s="91" t="s">
        <v>3944</v>
      </c>
      <c r="L327" s="91" t="s">
        <v>3255</v>
      </c>
      <c r="M327" s="92">
        <v>50000</v>
      </c>
      <c r="N327" s="92">
        <v>1854</v>
      </c>
      <c r="O327" s="92">
        <v>1520</v>
      </c>
      <c r="P327" s="92">
        <v>1435</v>
      </c>
      <c r="Q327" s="92">
        <v>32038.080000000002</v>
      </c>
      <c r="R327" s="92">
        <v>17961.919999999998</v>
      </c>
      <c r="S327" s="91" t="s">
        <v>3256</v>
      </c>
      <c r="T327" s="91" t="s">
        <v>3945</v>
      </c>
      <c r="U327" s="93"/>
      <c r="V327" s="92">
        <v>400</v>
      </c>
      <c r="W327" s="92">
        <v>26664.080000000002</v>
      </c>
      <c r="X327" s="92">
        <v>140</v>
      </c>
      <c r="Y327" s="92">
        <v>25</v>
      </c>
      <c r="Z327" s="93"/>
      <c r="AB327" s="93"/>
    </row>
    <row r="328" spans="1:28">
      <c r="A328" s="91" t="s">
        <v>2476</v>
      </c>
      <c r="B328" s="91" t="s">
        <v>11</v>
      </c>
      <c r="C328" s="91" t="s">
        <v>2506</v>
      </c>
      <c r="D328" s="91" t="s">
        <v>3251</v>
      </c>
      <c r="E328" s="91" t="s">
        <v>3252</v>
      </c>
      <c r="F328" s="91" t="s">
        <v>3276</v>
      </c>
      <c r="G328" s="91" t="s">
        <v>555</v>
      </c>
      <c r="H328" s="91" t="s">
        <v>1148</v>
      </c>
      <c r="I328" s="91" t="s">
        <v>10</v>
      </c>
      <c r="J328" s="91" t="s">
        <v>765</v>
      </c>
      <c r="K328" s="91" t="s">
        <v>3946</v>
      </c>
      <c r="L328" s="91" t="s">
        <v>3255</v>
      </c>
      <c r="M328" s="92">
        <v>45000</v>
      </c>
      <c r="N328" s="92">
        <v>1148.33</v>
      </c>
      <c r="O328" s="92">
        <v>1368</v>
      </c>
      <c r="P328" s="92">
        <v>1291.5</v>
      </c>
      <c r="Q328" s="92">
        <v>5082.83</v>
      </c>
      <c r="R328" s="92">
        <v>39917.17</v>
      </c>
      <c r="S328" s="91" t="s">
        <v>3256</v>
      </c>
      <c r="T328" s="91" t="s">
        <v>3947</v>
      </c>
      <c r="U328" s="93"/>
      <c r="V328" s="92">
        <v>1200</v>
      </c>
      <c r="W328" s="93"/>
      <c r="X328" s="92">
        <v>50</v>
      </c>
      <c r="Y328" s="92">
        <v>25</v>
      </c>
      <c r="Z328" s="93"/>
      <c r="AB328" s="93"/>
    </row>
    <row r="329" spans="1:28">
      <c r="A329" s="91" t="s">
        <v>2476</v>
      </c>
      <c r="B329" s="91" t="s">
        <v>11</v>
      </c>
      <c r="C329" s="91" t="s">
        <v>2506</v>
      </c>
      <c r="D329" s="91" t="s">
        <v>3251</v>
      </c>
      <c r="E329" s="91" t="s">
        <v>3252</v>
      </c>
      <c r="F329" s="91" t="s">
        <v>3258</v>
      </c>
      <c r="G329" s="91" t="s">
        <v>1016</v>
      </c>
      <c r="H329" s="91" t="s">
        <v>1923</v>
      </c>
      <c r="I329" s="91" t="s">
        <v>10</v>
      </c>
      <c r="J329" s="91" t="s">
        <v>765</v>
      </c>
      <c r="K329" s="91" t="s">
        <v>3948</v>
      </c>
      <c r="L329" s="91" t="s">
        <v>3255</v>
      </c>
      <c r="M329" s="92">
        <v>26250</v>
      </c>
      <c r="N329" s="93">
        <v>0</v>
      </c>
      <c r="O329" s="92">
        <v>798</v>
      </c>
      <c r="P329" s="92">
        <v>753.38</v>
      </c>
      <c r="Q329" s="92">
        <v>1576.38</v>
      </c>
      <c r="R329" s="92">
        <v>24673.62</v>
      </c>
      <c r="S329" s="91" t="s">
        <v>3256</v>
      </c>
      <c r="T329" s="91" t="s">
        <v>3949</v>
      </c>
      <c r="U329" s="93"/>
      <c r="V329" s="93"/>
      <c r="W329" s="93"/>
      <c r="X329" s="93"/>
      <c r="Y329" s="92">
        <v>25</v>
      </c>
      <c r="Z329" s="93"/>
      <c r="AB329" s="93"/>
    </row>
    <row r="330" spans="1:28">
      <c r="A330" s="91" t="s">
        <v>2476</v>
      </c>
      <c r="B330" s="91" t="s">
        <v>11</v>
      </c>
      <c r="C330" s="91" t="s">
        <v>2506</v>
      </c>
      <c r="D330" s="91" t="s">
        <v>3251</v>
      </c>
      <c r="E330" s="91" t="s">
        <v>3252</v>
      </c>
      <c r="F330" s="91" t="s">
        <v>3258</v>
      </c>
      <c r="G330" s="91" t="s">
        <v>1017</v>
      </c>
      <c r="H330" s="91" t="s">
        <v>1924</v>
      </c>
      <c r="I330" s="91" t="s">
        <v>55</v>
      </c>
      <c r="J330" s="91" t="s">
        <v>312</v>
      </c>
      <c r="K330" s="91" t="s">
        <v>3950</v>
      </c>
      <c r="L330" s="91" t="s">
        <v>3255</v>
      </c>
      <c r="M330" s="92">
        <v>25000</v>
      </c>
      <c r="N330" s="93">
        <v>0</v>
      </c>
      <c r="O330" s="92">
        <v>760</v>
      </c>
      <c r="P330" s="92">
        <v>717.5</v>
      </c>
      <c r="Q330" s="92">
        <v>1502.5</v>
      </c>
      <c r="R330" s="92">
        <v>23497.5</v>
      </c>
      <c r="S330" s="91" t="s">
        <v>3256</v>
      </c>
      <c r="T330" s="91" t="s">
        <v>3951</v>
      </c>
      <c r="U330" s="93"/>
      <c r="V330" s="93"/>
      <c r="W330" s="93"/>
      <c r="X330" s="93"/>
      <c r="Y330" s="92">
        <v>25</v>
      </c>
      <c r="Z330" s="93"/>
      <c r="AB330" s="93"/>
    </row>
    <row r="331" spans="1:28">
      <c r="A331" s="91" t="s">
        <v>2476</v>
      </c>
      <c r="B331" s="91" t="s">
        <v>11</v>
      </c>
      <c r="C331" s="91" t="s">
        <v>2506</v>
      </c>
      <c r="D331" s="91" t="s">
        <v>3251</v>
      </c>
      <c r="E331" s="91" t="s">
        <v>3252</v>
      </c>
      <c r="F331" s="91" t="s">
        <v>3288</v>
      </c>
      <c r="G331" s="91" t="s">
        <v>2681</v>
      </c>
      <c r="H331" s="91" t="s">
        <v>1925</v>
      </c>
      <c r="I331" s="91" t="s">
        <v>982</v>
      </c>
      <c r="J331" s="91" t="s">
        <v>282</v>
      </c>
      <c r="K331" s="91" t="s">
        <v>3952</v>
      </c>
      <c r="L331" s="91" t="s">
        <v>3255</v>
      </c>
      <c r="M331" s="92">
        <v>145000</v>
      </c>
      <c r="N331" s="92">
        <v>22690.49</v>
      </c>
      <c r="O331" s="92">
        <v>4408</v>
      </c>
      <c r="P331" s="92">
        <v>4161.5</v>
      </c>
      <c r="Q331" s="92">
        <v>31284.99</v>
      </c>
      <c r="R331" s="92">
        <v>113715.01</v>
      </c>
      <c r="S331" s="91" t="s">
        <v>3256</v>
      </c>
      <c r="T331" s="91" t="s">
        <v>3953</v>
      </c>
      <c r="U331" s="93"/>
      <c r="V331" s="93"/>
      <c r="W331" s="93"/>
      <c r="X331" s="93"/>
      <c r="Y331" s="92">
        <v>25</v>
      </c>
      <c r="Z331" s="93"/>
      <c r="AB331" s="93"/>
    </row>
    <row r="332" spans="1:28">
      <c r="A332" s="91" t="s">
        <v>2476</v>
      </c>
      <c r="B332" s="91" t="s">
        <v>11</v>
      </c>
      <c r="C332" s="91" t="s">
        <v>2506</v>
      </c>
      <c r="D332" s="91" t="s">
        <v>3251</v>
      </c>
      <c r="E332" s="91" t="s">
        <v>3252</v>
      </c>
      <c r="F332" s="91" t="s">
        <v>3266</v>
      </c>
      <c r="G332" s="91" t="s">
        <v>1150</v>
      </c>
      <c r="H332" s="91" t="s">
        <v>1926</v>
      </c>
      <c r="I332" s="91" t="s">
        <v>355</v>
      </c>
      <c r="J332" s="91" t="s">
        <v>846</v>
      </c>
      <c r="K332" s="91" t="s">
        <v>3954</v>
      </c>
      <c r="L332" s="91" t="s">
        <v>3255</v>
      </c>
      <c r="M332" s="92">
        <v>35000</v>
      </c>
      <c r="N332" s="93">
        <v>0</v>
      </c>
      <c r="O332" s="92">
        <v>1064</v>
      </c>
      <c r="P332" s="92">
        <v>1004.5</v>
      </c>
      <c r="Q332" s="92">
        <v>2093.5</v>
      </c>
      <c r="R332" s="92">
        <v>32906.5</v>
      </c>
      <c r="S332" s="91" t="s">
        <v>3256</v>
      </c>
      <c r="T332" s="91" t="s">
        <v>3955</v>
      </c>
      <c r="U332" s="93"/>
      <c r="V332" s="93"/>
      <c r="W332" s="93"/>
      <c r="X332" s="93"/>
      <c r="Y332" s="92">
        <v>25</v>
      </c>
      <c r="Z332" s="93"/>
      <c r="AB332" s="93"/>
    </row>
    <row r="333" spans="1:28">
      <c r="A333" s="91" t="s">
        <v>2476</v>
      </c>
      <c r="B333" s="91" t="s">
        <v>11</v>
      </c>
      <c r="C333" s="91" t="s">
        <v>2506</v>
      </c>
      <c r="D333" s="91" t="s">
        <v>3251</v>
      </c>
      <c r="E333" s="91" t="s">
        <v>3252</v>
      </c>
      <c r="F333" s="91" t="s">
        <v>3261</v>
      </c>
      <c r="G333" s="91" t="s">
        <v>218</v>
      </c>
      <c r="H333" s="91" t="s">
        <v>1151</v>
      </c>
      <c r="I333" s="91" t="s">
        <v>42</v>
      </c>
      <c r="J333" s="91" t="s">
        <v>1682</v>
      </c>
      <c r="K333" s="91" t="s">
        <v>3956</v>
      </c>
      <c r="L333" s="91" t="s">
        <v>3255</v>
      </c>
      <c r="M333" s="92">
        <v>25000</v>
      </c>
      <c r="N333" s="93">
        <v>0</v>
      </c>
      <c r="O333" s="92">
        <v>760</v>
      </c>
      <c r="P333" s="92">
        <v>717.5</v>
      </c>
      <c r="Q333" s="92">
        <v>17785.8</v>
      </c>
      <c r="R333" s="92">
        <v>7214.2</v>
      </c>
      <c r="S333" s="91" t="s">
        <v>3256</v>
      </c>
      <c r="T333" s="91" t="s">
        <v>3957</v>
      </c>
      <c r="U333" s="93"/>
      <c r="V333" s="92">
        <v>300</v>
      </c>
      <c r="W333" s="92">
        <v>15933.3</v>
      </c>
      <c r="X333" s="92">
        <v>50</v>
      </c>
      <c r="Y333" s="92">
        <v>25</v>
      </c>
      <c r="Z333" s="93"/>
      <c r="AB333" s="93"/>
    </row>
    <row r="334" spans="1:28">
      <c r="A334" s="91" t="s">
        <v>2476</v>
      </c>
      <c r="B334" s="91" t="s">
        <v>11</v>
      </c>
      <c r="C334" s="91" t="s">
        <v>2506</v>
      </c>
      <c r="D334" s="91" t="s">
        <v>3251</v>
      </c>
      <c r="E334" s="91" t="s">
        <v>3252</v>
      </c>
      <c r="F334" s="91" t="s">
        <v>3266</v>
      </c>
      <c r="G334" s="91" t="s">
        <v>1636</v>
      </c>
      <c r="H334" s="91" t="s">
        <v>1927</v>
      </c>
      <c r="I334" s="91" t="s">
        <v>55</v>
      </c>
      <c r="J334" s="91" t="s">
        <v>930</v>
      </c>
      <c r="K334" s="91" t="s">
        <v>3958</v>
      </c>
      <c r="L334" s="91" t="s">
        <v>3255</v>
      </c>
      <c r="M334" s="92">
        <v>35000</v>
      </c>
      <c r="N334" s="93">
        <v>0</v>
      </c>
      <c r="O334" s="92">
        <v>1064</v>
      </c>
      <c r="P334" s="92">
        <v>1004.5</v>
      </c>
      <c r="Q334" s="92">
        <v>2093.5</v>
      </c>
      <c r="R334" s="92">
        <v>32906.5</v>
      </c>
      <c r="S334" s="91" t="s">
        <v>3256</v>
      </c>
      <c r="T334" s="91" t="s">
        <v>3959</v>
      </c>
      <c r="U334" s="93"/>
      <c r="V334" s="93"/>
      <c r="W334" s="93"/>
      <c r="X334" s="93"/>
      <c r="Y334" s="92">
        <v>25</v>
      </c>
      <c r="Z334" s="93"/>
      <c r="AB334" s="93"/>
    </row>
    <row r="335" spans="1:28">
      <c r="A335" s="91" t="s">
        <v>2476</v>
      </c>
      <c r="B335" s="91" t="s">
        <v>11</v>
      </c>
      <c r="C335" s="91" t="s">
        <v>2506</v>
      </c>
      <c r="D335" s="91" t="s">
        <v>3251</v>
      </c>
      <c r="E335" s="91" t="s">
        <v>3252</v>
      </c>
      <c r="F335" s="91" t="s">
        <v>3273</v>
      </c>
      <c r="G335" s="91" t="s">
        <v>841</v>
      </c>
      <c r="H335" s="91" t="s">
        <v>1928</v>
      </c>
      <c r="I335" s="91" t="s">
        <v>648</v>
      </c>
      <c r="J335" s="91" t="s">
        <v>809</v>
      </c>
      <c r="K335" s="91" t="s">
        <v>3960</v>
      </c>
      <c r="L335" s="91" t="s">
        <v>3255</v>
      </c>
      <c r="M335" s="92">
        <v>20000</v>
      </c>
      <c r="N335" s="93">
        <v>0</v>
      </c>
      <c r="O335" s="92">
        <v>608</v>
      </c>
      <c r="P335" s="92">
        <v>574</v>
      </c>
      <c r="Q335" s="92">
        <v>2107</v>
      </c>
      <c r="R335" s="92">
        <v>17893</v>
      </c>
      <c r="S335" s="91" t="s">
        <v>3256</v>
      </c>
      <c r="T335" s="91" t="s">
        <v>3961</v>
      </c>
      <c r="U335" s="93"/>
      <c r="V335" s="92">
        <v>900</v>
      </c>
      <c r="W335" s="93"/>
      <c r="X335" s="93"/>
      <c r="Y335" s="92">
        <v>25</v>
      </c>
      <c r="Z335" s="93"/>
      <c r="AB335" s="93"/>
    </row>
    <row r="336" spans="1:28">
      <c r="A336" s="91" t="s">
        <v>2476</v>
      </c>
      <c r="B336" s="91" t="s">
        <v>11</v>
      </c>
      <c r="C336" s="91" t="s">
        <v>2506</v>
      </c>
      <c r="D336" s="91" t="s">
        <v>3251</v>
      </c>
      <c r="E336" s="91" t="s">
        <v>3252</v>
      </c>
      <c r="F336" s="91" t="s">
        <v>3266</v>
      </c>
      <c r="G336" s="91" t="s">
        <v>999</v>
      </c>
      <c r="H336" s="91" t="s">
        <v>1929</v>
      </c>
      <c r="I336" s="91" t="s">
        <v>120</v>
      </c>
      <c r="J336" s="91" t="s">
        <v>261</v>
      </c>
      <c r="K336" s="91" t="s">
        <v>3962</v>
      </c>
      <c r="L336" s="91" t="s">
        <v>3255</v>
      </c>
      <c r="M336" s="92">
        <v>35000</v>
      </c>
      <c r="N336" s="93">
        <v>0</v>
      </c>
      <c r="O336" s="92">
        <v>1064</v>
      </c>
      <c r="P336" s="92">
        <v>1004.5</v>
      </c>
      <c r="Q336" s="92">
        <v>13781.91</v>
      </c>
      <c r="R336" s="92">
        <v>21218.09</v>
      </c>
      <c r="S336" s="91" t="s">
        <v>3256</v>
      </c>
      <c r="T336" s="91" t="s">
        <v>3963</v>
      </c>
      <c r="U336" s="93"/>
      <c r="V336" s="93"/>
      <c r="W336" s="92">
        <v>11688.41</v>
      </c>
      <c r="X336" s="93"/>
      <c r="Y336" s="92">
        <v>25</v>
      </c>
      <c r="Z336" s="93"/>
      <c r="AB336" s="93"/>
    </row>
    <row r="337" spans="1:28">
      <c r="A337" s="91" t="s">
        <v>2476</v>
      </c>
      <c r="B337" s="91" t="s">
        <v>11</v>
      </c>
      <c r="C337" s="91" t="s">
        <v>2506</v>
      </c>
      <c r="D337" s="91" t="s">
        <v>3251</v>
      </c>
      <c r="E337" s="91" t="s">
        <v>3252</v>
      </c>
      <c r="F337" s="91" t="s">
        <v>3258</v>
      </c>
      <c r="G337" s="91" t="s">
        <v>938</v>
      </c>
      <c r="H337" s="91" t="s">
        <v>1930</v>
      </c>
      <c r="I337" s="91" t="s">
        <v>205</v>
      </c>
      <c r="J337" s="91" t="s">
        <v>467</v>
      </c>
      <c r="K337" s="91" t="s">
        <v>3964</v>
      </c>
      <c r="L337" s="91" t="s">
        <v>3255</v>
      </c>
      <c r="M337" s="92">
        <v>40000</v>
      </c>
      <c r="N337" s="92">
        <v>442.65</v>
      </c>
      <c r="O337" s="92">
        <v>1216</v>
      </c>
      <c r="P337" s="92">
        <v>1148</v>
      </c>
      <c r="Q337" s="92">
        <v>4077.65</v>
      </c>
      <c r="R337" s="92">
        <v>35922.35</v>
      </c>
      <c r="S337" s="91" t="s">
        <v>3256</v>
      </c>
      <c r="T337" s="91" t="s">
        <v>3965</v>
      </c>
      <c r="U337" s="93"/>
      <c r="V337" s="93"/>
      <c r="W337" s="92">
        <v>1246</v>
      </c>
      <c r="X337" s="93"/>
      <c r="Y337" s="92">
        <v>25</v>
      </c>
      <c r="Z337" s="93"/>
      <c r="AB337" s="93"/>
    </row>
    <row r="338" spans="1:28">
      <c r="A338" s="91" t="s">
        <v>2476</v>
      </c>
      <c r="B338" s="91" t="s">
        <v>11</v>
      </c>
      <c r="C338" s="91" t="s">
        <v>2506</v>
      </c>
      <c r="D338" s="91" t="s">
        <v>3251</v>
      </c>
      <c r="E338" s="91" t="s">
        <v>3252</v>
      </c>
      <c r="F338" s="91" t="s">
        <v>3266</v>
      </c>
      <c r="G338" s="91" t="s">
        <v>1546</v>
      </c>
      <c r="H338" s="91" t="s">
        <v>1931</v>
      </c>
      <c r="I338" s="91" t="s">
        <v>355</v>
      </c>
      <c r="J338" s="91" t="s">
        <v>250</v>
      </c>
      <c r="K338" s="91" t="s">
        <v>3966</v>
      </c>
      <c r="L338" s="91" t="s">
        <v>3255</v>
      </c>
      <c r="M338" s="92">
        <v>25000</v>
      </c>
      <c r="N338" s="93">
        <v>0</v>
      </c>
      <c r="O338" s="92">
        <v>760</v>
      </c>
      <c r="P338" s="92">
        <v>717.5</v>
      </c>
      <c r="Q338" s="92">
        <v>4125.95</v>
      </c>
      <c r="R338" s="92">
        <v>20874.05</v>
      </c>
      <c r="S338" s="91" t="s">
        <v>3256</v>
      </c>
      <c r="T338" s="91" t="s">
        <v>3967</v>
      </c>
      <c r="U338" s="93"/>
      <c r="V338" s="93"/>
      <c r="W338" s="92">
        <v>1046</v>
      </c>
      <c r="X338" s="93"/>
      <c r="Y338" s="92">
        <v>25</v>
      </c>
      <c r="Z338" s="93"/>
      <c r="AB338" s="92">
        <v>1577.45</v>
      </c>
    </row>
    <row r="339" spans="1:28">
      <c r="A339" s="91" t="s">
        <v>2476</v>
      </c>
      <c r="B339" s="91" t="s">
        <v>11</v>
      </c>
      <c r="C339" s="91" t="s">
        <v>2506</v>
      </c>
      <c r="D339" s="91" t="s">
        <v>3251</v>
      </c>
      <c r="E339" s="91" t="s">
        <v>3252</v>
      </c>
      <c r="F339" s="91" t="s">
        <v>3261</v>
      </c>
      <c r="G339" s="91" t="s">
        <v>798</v>
      </c>
      <c r="H339" s="91" t="s">
        <v>1932</v>
      </c>
      <c r="I339" s="91" t="s">
        <v>303</v>
      </c>
      <c r="J339" s="91" t="s">
        <v>765</v>
      </c>
      <c r="K339" s="91" t="s">
        <v>3968</v>
      </c>
      <c r="L339" s="91" t="s">
        <v>3255</v>
      </c>
      <c r="M339" s="92">
        <v>19800</v>
      </c>
      <c r="N339" s="93">
        <v>0</v>
      </c>
      <c r="O339" s="92">
        <v>601.91999999999996</v>
      </c>
      <c r="P339" s="92">
        <v>568.26</v>
      </c>
      <c r="Q339" s="92">
        <v>1195.18</v>
      </c>
      <c r="R339" s="92">
        <v>18604.82</v>
      </c>
      <c r="S339" s="91" t="s">
        <v>3256</v>
      </c>
      <c r="T339" s="91" t="s">
        <v>3969</v>
      </c>
      <c r="U339" s="93"/>
      <c r="V339" s="93"/>
      <c r="W339" s="93"/>
      <c r="X339" s="93"/>
      <c r="Y339" s="92">
        <v>25</v>
      </c>
      <c r="Z339" s="93"/>
      <c r="AB339" s="93"/>
    </row>
    <row r="340" spans="1:28">
      <c r="A340" s="91" t="s">
        <v>2476</v>
      </c>
      <c r="B340" s="91" t="s">
        <v>11</v>
      </c>
      <c r="C340" s="91" t="s">
        <v>2506</v>
      </c>
      <c r="D340" s="91" t="s">
        <v>3251</v>
      </c>
      <c r="E340" s="91" t="s">
        <v>3252</v>
      </c>
      <c r="F340" s="91" t="s">
        <v>3266</v>
      </c>
      <c r="G340" s="91" t="s">
        <v>2759</v>
      </c>
      <c r="H340" s="91" t="s">
        <v>2760</v>
      </c>
      <c r="I340" s="91" t="s">
        <v>10</v>
      </c>
      <c r="J340" s="91" t="s">
        <v>809</v>
      </c>
      <c r="K340" s="91" t="s">
        <v>3970</v>
      </c>
      <c r="L340" s="91" t="s">
        <v>3255</v>
      </c>
      <c r="M340" s="92">
        <v>30000</v>
      </c>
      <c r="N340" s="93">
        <v>0</v>
      </c>
      <c r="O340" s="92">
        <v>912</v>
      </c>
      <c r="P340" s="92">
        <v>861</v>
      </c>
      <c r="Q340" s="92">
        <v>5844</v>
      </c>
      <c r="R340" s="92">
        <v>24156</v>
      </c>
      <c r="S340" s="91" t="s">
        <v>3256</v>
      </c>
      <c r="T340" s="91" t="s">
        <v>3971</v>
      </c>
      <c r="U340" s="93"/>
      <c r="V340" s="93"/>
      <c r="W340" s="92">
        <v>4046</v>
      </c>
      <c r="X340" s="93"/>
      <c r="Y340" s="92">
        <v>25</v>
      </c>
      <c r="Z340" s="93"/>
      <c r="AB340" s="93"/>
    </row>
    <row r="341" spans="1:28">
      <c r="A341" s="91" t="s">
        <v>2476</v>
      </c>
      <c r="B341" s="91" t="s">
        <v>11</v>
      </c>
      <c r="C341" s="91" t="s">
        <v>2506</v>
      </c>
      <c r="D341" s="91" t="s">
        <v>3251</v>
      </c>
      <c r="E341" s="91" t="s">
        <v>3252</v>
      </c>
      <c r="F341" s="91" t="s">
        <v>3279</v>
      </c>
      <c r="G341" s="91" t="s">
        <v>661</v>
      </c>
      <c r="H341" s="91" t="s">
        <v>1933</v>
      </c>
      <c r="I341" s="91" t="s">
        <v>662</v>
      </c>
      <c r="J341" s="91" t="s">
        <v>930</v>
      </c>
      <c r="K341" s="91" t="s">
        <v>3972</v>
      </c>
      <c r="L341" s="91" t="s">
        <v>3255</v>
      </c>
      <c r="M341" s="92">
        <v>25000</v>
      </c>
      <c r="N341" s="93">
        <v>0</v>
      </c>
      <c r="O341" s="92">
        <v>760</v>
      </c>
      <c r="P341" s="92">
        <v>717.5</v>
      </c>
      <c r="Q341" s="92">
        <v>5600.5</v>
      </c>
      <c r="R341" s="92">
        <v>19399.5</v>
      </c>
      <c r="S341" s="91" t="s">
        <v>3256</v>
      </c>
      <c r="T341" s="91" t="s">
        <v>3973</v>
      </c>
      <c r="U341" s="93"/>
      <c r="V341" s="92">
        <v>300</v>
      </c>
      <c r="W341" s="92">
        <v>3748</v>
      </c>
      <c r="X341" s="92">
        <v>50</v>
      </c>
      <c r="Y341" s="92">
        <v>25</v>
      </c>
      <c r="Z341" s="93"/>
      <c r="AB341" s="93"/>
    </row>
    <row r="342" spans="1:28">
      <c r="A342" s="91" t="s">
        <v>2476</v>
      </c>
      <c r="B342" s="91" t="s">
        <v>11</v>
      </c>
      <c r="C342" s="91" t="s">
        <v>2506</v>
      </c>
      <c r="D342" s="91" t="s">
        <v>3251</v>
      </c>
      <c r="E342" s="91" t="s">
        <v>3252</v>
      </c>
      <c r="F342" s="91" t="s">
        <v>3266</v>
      </c>
      <c r="G342" s="91" t="s">
        <v>939</v>
      </c>
      <c r="H342" s="91" t="s">
        <v>1934</v>
      </c>
      <c r="I342" s="91" t="s">
        <v>10</v>
      </c>
      <c r="J342" s="91" t="s">
        <v>930</v>
      </c>
      <c r="K342" s="91" t="s">
        <v>3974</v>
      </c>
      <c r="L342" s="91" t="s">
        <v>3255</v>
      </c>
      <c r="M342" s="92">
        <v>65000</v>
      </c>
      <c r="N342" s="92">
        <v>4427.58</v>
      </c>
      <c r="O342" s="92">
        <v>1976</v>
      </c>
      <c r="P342" s="92">
        <v>1865.5</v>
      </c>
      <c r="Q342" s="92">
        <v>10490.08</v>
      </c>
      <c r="R342" s="92">
        <v>54509.919999999998</v>
      </c>
      <c r="S342" s="91" t="s">
        <v>3256</v>
      </c>
      <c r="T342" s="91" t="s">
        <v>3975</v>
      </c>
      <c r="U342" s="93"/>
      <c r="V342" s="93"/>
      <c r="W342" s="92">
        <v>2196</v>
      </c>
      <c r="X342" s="93"/>
      <c r="Y342" s="92">
        <v>25</v>
      </c>
      <c r="Z342" s="93"/>
      <c r="AB342" s="93"/>
    </row>
    <row r="343" spans="1:28">
      <c r="A343" s="91" t="s">
        <v>2476</v>
      </c>
      <c r="B343" s="91" t="s">
        <v>11</v>
      </c>
      <c r="C343" s="91" t="s">
        <v>2506</v>
      </c>
      <c r="D343" s="91" t="s">
        <v>3251</v>
      </c>
      <c r="E343" s="91" t="s">
        <v>3252</v>
      </c>
      <c r="F343" s="91" t="s">
        <v>3266</v>
      </c>
      <c r="G343" s="91" t="s">
        <v>3186</v>
      </c>
      <c r="H343" s="91" t="s">
        <v>3187</v>
      </c>
      <c r="I343" s="91" t="s">
        <v>889</v>
      </c>
      <c r="J343" s="91" t="s">
        <v>250</v>
      </c>
      <c r="K343" s="91" t="s">
        <v>3976</v>
      </c>
      <c r="L343" s="91" t="s">
        <v>3255</v>
      </c>
      <c r="M343" s="92">
        <v>35000</v>
      </c>
      <c r="N343" s="93">
        <v>0</v>
      </c>
      <c r="O343" s="92">
        <v>1064</v>
      </c>
      <c r="P343" s="92">
        <v>1004.5</v>
      </c>
      <c r="Q343" s="92">
        <v>2093.5</v>
      </c>
      <c r="R343" s="92">
        <v>32906.5</v>
      </c>
      <c r="S343" s="91" t="s">
        <v>3256</v>
      </c>
      <c r="T343" s="91" t="s">
        <v>3977</v>
      </c>
      <c r="U343" s="93"/>
      <c r="V343" s="93"/>
      <c r="W343" s="93"/>
      <c r="X343" s="93"/>
      <c r="Y343" s="92">
        <v>25</v>
      </c>
      <c r="Z343" s="93"/>
      <c r="AB343" s="93"/>
    </row>
    <row r="344" spans="1:28">
      <c r="A344" s="91" t="s">
        <v>2476</v>
      </c>
      <c r="B344" s="91" t="s">
        <v>11</v>
      </c>
      <c r="C344" s="91" t="s">
        <v>2506</v>
      </c>
      <c r="D344" s="91" t="s">
        <v>3251</v>
      </c>
      <c r="E344" s="91" t="s">
        <v>3252</v>
      </c>
      <c r="F344" s="91" t="s">
        <v>3261</v>
      </c>
      <c r="G344" s="91" t="s">
        <v>663</v>
      </c>
      <c r="H344" s="91" t="s">
        <v>1935</v>
      </c>
      <c r="I344" s="91" t="s">
        <v>646</v>
      </c>
      <c r="J344" s="91" t="s">
        <v>930</v>
      </c>
      <c r="K344" s="91" t="s">
        <v>3978</v>
      </c>
      <c r="L344" s="91" t="s">
        <v>3255</v>
      </c>
      <c r="M344" s="92">
        <v>95000</v>
      </c>
      <c r="N344" s="92">
        <v>10534.88</v>
      </c>
      <c r="O344" s="92">
        <v>2888</v>
      </c>
      <c r="P344" s="92">
        <v>2726.5</v>
      </c>
      <c r="Q344" s="92">
        <v>17751.830000000002</v>
      </c>
      <c r="R344" s="92">
        <v>77248.17</v>
      </c>
      <c r="S344" s="91" t="s">
        <v>3256</v>
      </c>
      <c r="T344" s="91" t="s">
        <v>3979</v>
      </c>
      <c r="U344" s="93"/>
      <c r="V344" s="93"/>
      <c r="W344" s="93"/>
      <c r="X344" s="93"/>
      <c r="Y344" s="92">
        <v>25</v>
      </c>
      <c r="Z344" s="93"/>
      <c r="AB344" s="92">
        <v>1577.45</v>
      </c>
    </row>
    <row r="345" spans="1:28">
      <c r="A345" s="91" t="s">
        <v>2476</v>
      </c>
      <c r="B345" s="91" t="s">
        <v>11</v>
      </c>
      <c r="C345" s="91" t="s">
        <v>2506</v>
      </c>
      <c r="D345" s="91" t="s">
        <v>3251</v>
      </c>
      <c r="E345" s="91" t="s">
        <v>3252</v>
      </c>
      <c r="F345" s="91" t="s">
        <v>3261</v>
      </c>
      <c r="G345" s="91" t="s">
        <v>580</v>
      </c>
      <c r="H345" s="91" t="s">
        <v>1152</v>
      </c>
      <c r="I345" s="91" t="s">
        <v>8</v>
      </c>
      <c r="J345" s="91" t="s">
        <v>566</v>
      </c>
      <c r="K345" s="91" t="s">
        <v>3980</v>
      </c>
      <c r="L345" s="91" t="s">
        <v>3255</v>
      </c>
      <c r="M345" s="92">
        <v>22000</v>
      </c>
      <c r="N345" s="93">
        <v>0</v>
      </c>
      <c r="O345" s="92">
        <v>668.8</v>
      </c>
      <c r="P345" s="92">
        <v>631.4</v>
      </c>
      <c r="Q345" s="92">
        <v>15724.49</v>
      </c>
      <c r="R345" s="92">
        <v>6275.51</v>
      </c>
      <c r="S345" s="91" t="s">
        <v>3256</v>
      </c>
      <c r="T345" s="91" t="s">
        <v>3981</v>
      </c>
      <c r="U345" s="93"/>
      <c r="V345" s="93"/>
      <c r="W345" s="92">
        <v>14349.29</v>
      </c>
      <c r="X345" s="92">
        <v>50</v>
      </c>
      <c r="Y345" s="92">
        <v>25</v>
      </c>
      <c r="Z345" s="93"/>
      <c r="AB345" s="93"/>
    </row>
    <row r="346" spans="1:28">
      <c r="A346" s="91" t="s">
        <v>2476</v>
      </c>
      <c r="B346" s="91" t="s">
        <v>11</v>
      </c>
      <c r="C346" s="91" t="s">
        <v>2506</v>
      </c>
      <c r="D346" s="91" t="s">
        <v>3251</v>
      </c>
      <c r="E346" s="91" t="s">
        <v>3252</v>
      </c>
      <c r="F346" s="91" t="s">
        <v>3266</v>
      </c>
      <c r="G346" s="91" t="s">
        <v>1578</v>
      </c>
      <c r="H346" s="91" t="s">
        <v>1936</v>
      </c>
      <c r="I346" s="91" t="s">
        <v>32</v>
      </c>
      <c r="J346" s="91" t="s">
        <v>806</v>
      </c>
      <c r="K346" s="91" t="s">
        <v>3982</v>
      </c>
      <c r="L346" s="91" t="s">
        <v>3255</v>
      </c>
      <c r="M346" s="92">
        <v>45000</v>
      </c>
      <c r="N346" s="92">
        <v>1148.33</v>
      </c>
      <c r="O346" s="92">
        <v>1368</v>
      </c>
      <c r="P346" s="92">
        <v>1291.5</v>
      </c>
      <c r="Q346" s="92">
        <v>3832.83</v>
      </c>
      <c r="R346" s="92">
        <v>41167.17</v>
      </c>
      <c r="S346" s="91" t="s">
        <v>3256</v>
      </c>
      <c r="T346" s="91" t="s">
        <v>3983</v>
      </c>
      <c r="U346" s="93"/>
      <c r="V346" s="93"/>
      <c r="W346" s="93"/>
      <c r="X346" s="93"/>
      <c r="Y346" s="92">
        <v>25</v>
      </c>
      <c r="Z346" s="93"/>
      <c r="AB346" s="93"/>
    </row>
    <row r="347" spans="1:28">
      <c r="A347" s="91" t="s">
        <v>2476</v>
      </c>
      <c r="B347" s="91" t="s">
        <v>11</v>
      </c>
      <c r="C347" s="91" t="s">
        <v>2506</v>
      </c>
      <c r="D347" s="91" t="s">
        <v>3251</v>
      </c>
      <c r="E347" s="91" t="s">
        <v>3252</v>
      </c>
      <c r="F347" s="91" t="s">
        <v>3276</v>
      </c>
      <c r="G347" s="91" t="s">
        <v>560</v>
      </c>
      <c r="H347" s="91" t="s">
        <v>1153</v>
      </c>
      <c r="I347" s="91" t="s">
        <v>129</v>
      </c>
      <c r="J347" s="91" t="s">
        <v>559</v>
      </c>
      <c r="K347" s="91" t="s">
        <v>3984</v>
      </c>
      <c r="L347" s="91" t="s">
        <v>3255</v>
      </c>
      <c r="M347" s="92">
        <v>70000</v>
      </c>
      <c r="N347" s="92">
        <v>5368.48</v>
      </c>
      <c r="O347" s="92">
        <v>2128</v>
      </c>
      <c r="P347" s="92">
        <v>2009</v>
      </c>
      <c r="Q347" s="92">
        <v>13253.45</v>
      </c>
      <c r="R347" s="92">
        <v>56746.55</v>
      </c>
      <c r="S347" s="91" t="s">
        <v>3256</v>
      </c>
      <c r="T347" s="91" t="s">
        <v>3985</v>
      </c>
      <c r="U347" s="93"/>
      <c r="V347" s="93"/>
      <c r="W347" s="92">
        <v>3672.97</v>
      </c>
      <c r="X347" s="92">
        <v>50</v>
      </c>
      <c r="Y347" s="92">
        <v>25</v>
      </c>
      <c r="Z347" s="93"/>
      <c r="AB347" s="93"/>
    </row>
    <row r="348" spans="1:28">
      <c r="A348" s="91" t="s">
        <v>2476</v>
      </c>
      <c r="B348" s="91" t="s">
        <v>11</v>
      </c>
      <c r="C348" s="91" t="s">
        <v>2506</v>
      </c>
      <c r="D348" s="91" t="s">
        <v>3251</v>
      </c>
      <c r="E348" s="91" t="s">
        <v>3252</v>
      </c>
      <c r="F348" s="91" t="s">
        <v>3273</v>
      </c>
      <c r="G348" s="91" t="s">
        <v>955</v>
      </c>
      <c r="H348" s="91" t="s">
        <v>1937</v>
      </c>
      <c r="I348" s="91" t="s">
        <v>10</v>
      </c>
      <c r="J348" s="91" t="s">
        <v>189</v>
      </c>
      <c r="K348" s="91" t="s">
        <v>3986</v>
      </c>
      <c r="L348" s="91" t="s">
        <v>3255</v>
      </c>
      <c r="M348" s="92">
        <v>35000</v>
      </c>
      <c r="N348" s="93">
        <v>0</v>
      </c>
      <c r="O348" s="92">
        <v>1064</v>
      </c>
      <c r="P348" s="92">
        <v>1004.5</v>
      </c>
      <c r="Q348" s="92">
        <v>18017.78</v>
      </c>
      <c r="R348" s="92">
        <v>16982.22</v>
      </c>
      <c r="S348" s="91" t="s">
        <v>3256</v>
      </c>
      <c r="T348" s="91" t="s">
        <v>3987</v>
      </c>
      <c r="U348" s="93"/>
      <c r="V348" s="93"/>
      <c r="W348" s="92">
        <v>14346.83</v>
      </c>
      <c r="X348" s="93"/>
      <c r="Y348" s="92">
        <v>25</v>
      </c>
      <c r="Z348" s="93"/>
      <c r="AB348" s="92">
        <v>1577.45</v>
      </c>
    </row>
    <row r="349" spans="1:28">
      <c r="A349" s="91" t="s">
        <v>2476</v>
      </c>
      <c r="B349" s="91" t="s">
        <v>11</v>
      </c>
      <c r="C349" s="91" t="s">
        <v>2506</v>
      </c>
      <c r="D349" s="91" t="s">
        <v>3251</v>
      </c>
      <c r="E349" s="91" t="s">
        <v>3252</v>
      </c>
      <c r="F349" s="91" t="s">
        <v>3288</v>
      </c>
      <c r="G349" s="91" t="s">
        <v>556</v>
      </c>
      <c r="H349" s="91" t="s">
        <v>1938</v>
      </c>
      <c r="I349" s="91" t="s">
        <v>10</v>
      </c>
      <c r="J349" s="91" t="s">
        <v>542</v>
      </c>
      <c r="K349" s="91" t="s">
        <v>3988</v>
      </c>
      <c r="L349" s="91" t="s">
        <v>3255</v>
      </c>
      <c r="M349" s="92">
        <v>16992.62</v>
      </c>
      <c r="N349" s="93">
        <v>0</v>
      </c>
      <c r="O349" s="92">
        <v>516.58000000000004</v>
      </c>
      <c r="P349" s="92">
        <v>487.69</v>
      </c>
      <c r="Q349" s="92">
        <v>1329.27</v>
      </c>
      <c r="R349" s="92">
        <v>15663.35</v>
      </c>
      <c r="S349" s="91" t="s">
        <v>3256</v>
      </c>
      <c r="T349" s="91" t="s">
        <v>3989</v>
      </c>
      <c r="U349" s="93"/>
      <c r="V349" s="92">
        <v>300</v>
      </c>
      <c r="W349" s="93"/>
      <c r="X349" s="93"/>
      <c r="Y349" s="92">
        <v>25</v>
      </c>
      <c r="Z349" s="93"/>
      <c r="AB349" s="93"/>
    </row>
    <row r="350" spans="1:28">
      <c r="A350" s="91" t="s">
        <v>2476</v>
      </c>
      <c r="B350" s="91" t="s">
        <v>11</v>
      </c>
      <c r="C350" s="91" t="s">
        <v>2506</v>
      </c>
      <c r="D350" s="91" t="s">
        <v>3251</v>
      </c>
      <c r="E350" s="91" t="s">
        <v>3252</v>
      </c>
      <c r="F350" s="91" t="s">
        <v>3279</v>
      </c>
      <c r="G350" s="91" t="s">
        <v>319</v>
      </c>
      <c r="H350" s="91" t="s">
        <v>1939</v>
      </c>
      <c r="I350" s="91" t="s">
        <v>15</v>
      </c>
      <c r="J350" s="91" t="s">
        <v>312</v>
      </c>
      <c r="K350" s="91" t="s">
        <v>3990</v>
      </c>
      <c r="L350" s="91" t="s">
        <v>3255</v>
      </c>
      <c r="M350" s="92">
        <v>22000</v>
      </c>
      <c r="N350" s="93">
        <v>0</v>
      </c>
      <c r="O350" s="92">
        <v>668.8</v>
      </c>
      <c r="P350" s="92">
        <v>631.4</v>
      </c>
      <c r="Q350" s="92">
        <v>1425.2</v>
      </c>
      <c r="R350" s="92">
        <v>20574.8</v>
      </c>
      <c r="S350" s="91" t="s">
        <v>3256</v>
      </c>
      <c r="T350" s="91" t="s">
        <v>3991</v>
      </c>
      <c r="U350" s="93"/>
      <c r="V350" s="93"/>
      <c r="W350" s="93"/>
      <c r="X350" s="92">
        <v>100</v>
      </c>
      <c r="Y350" s="92">
        <v>25</v>
      </c>
      <c r="Z350" s="93"/>
      <c r="AB350" s="93"/>
    </row>
    <row r="351" spans="1:28">
      <c r="A351" s="91" t="s">
        <v>2476</v>
      </c>
      <c r="B351" s="91" t="s">
        <v>11</v>
      </c>
      <c r="C351" s="91" t="s">
        <v>2506</v>
      </c>
      <c r="D351" s="91" t="s">
        <v>3251</v>
      </c>
      <c r="E351" s="91" t="s">
        <v>3252</v>
      </c>
      <c r="F351" s="91" t="s">
        <v>3266</v>
      </c>
      <c r="G351" s="91" t="s">
        <v>940</v>
      </c>
      <c r="H351" s="91" t="s">
        <v>1940</v>
      </c>
      <c r="I351" s="91" t="s">
        <v>192</v>
      </c>
      <c r="J351" s="91" t="s">
        <v>929</v>
      </c>
      <c r="K351" s="91" t="s">
        <v>3992</v>
      </c>
      <c r="L351" s="91" t="s">
        <v>3255</v>
      </c>
      <c r="M351" s="92">
        <v>35000</v>
      </c>
      <c r="N351" s="93">
        <v>0</v>
      </c>
      <c r="O351" s="92">
        <v>1064</v>
      </c>
      <c r="P351" s="92">
        <v>1004.5</v>
      </c>
      <c r="Q351" s="92">
        <v>2093.5</v>
      </c>
      <c r="R351" s="92">
        <v>32906.5</v>
      </c>
      <c r="S351" s="91" t="s">
        <v>3256</v>
      </c>
      <c r="T351" s="91" t="s">
        <v>3993</v>
      </c>
      <c r="U351" s="93"/>
      <c r="V351" s="93"/>
      <c r="W351" s="93"/>
      <c r="X351" s="93"/>
      <c r="Y351" s="92">
        <v>25</v>
      </c>
      <c r="Z351" s="93"/>
      <c r="AB351" s="93"/>
    </row>
    <row r="352" spans="1:28">
      <c r="A352" s="91" t="s">
        <v>2476</v>
      </c>
      <c r="B352" s="91" t="s">
        <v>11</v>
      </c>
      <c r="C352" s="91" t="s">
        <v>2506</v>
      </c>
      <c r="D352" s="91" t="s">
        <v>3251</v>
      </c>
      <c r="E352" s="91" t="s">
        <v>3252</v>
      </c>
      <c r="F352" s="91" t="s">
        <v>3253</v>
      </c>
      <c r="G352" s="91" t="s">
        <v>333</v>
      </c>
      <c r="H352" s="91" t="s">
        <v>1941</v>
      </c>
      <c r="I352" s="91" t="s">
        <v>2593</v>
      </c>
      <c r="J352" s="91" t="s">
        <v>331</v>
      </c>
      <c r="K352" s="91" t="s">
        <v>3994</v>
      </c>
      <c r="L352" s="91" t="s">
        <v>3255</v>
      </c>
      <c r="M352" s="92">
        <v>70000</v>
      </c>
      <c r="N352" s="92">
        <v>5368.48</v>
      </c>
      <c r="O352" s="92">
        <v>2128</v>
      </c>
      <c r="P352" s="92">
        <v>2009</v>
      </c>
      <c r="Q352" s="92">
        <v>29076.48</v>
      </c>
      <c r="R352" s="92">
        <v>40923.519999999997</v>
      </c>
      <c r="S352" s="91" t="s">
        <v>3256</v>
      </c>
      <c r="T352" s="91" t="s">
        <v>3995</v>
      </c>
      <c r="U352" s="93"/>
      <c r="V352" s="92">
        <v>900</v>
      </c>
      <c r="W352" s="92">
        <v>18646</v>
      </c>
      <c r="X352" s="93"/>
      <c r="Y352" s="92">
        <v>25</v>
      </c>
      <c r="Z352" s="93"/>
      <c r="AB352" s="93"/>
    </row>
    <row r="353" spans="1:28">
      <c r="A353" s="91" t="s">
        <v>2476</v>
      </c>
      <c r="B353" s="91" t="s">
        <v>11</v>
      </c>
      <c r="C353" s="91" t="s">
        <v>2506</v>
      </c>
      <c r="D353" s="91" t="s">
        <v>3251</v>
      </c>
      <c r="E353" s="91" t="s">
        <v>3252</v>
      </c>
      <c r="F353" s="91" t="s">
        <v>3258</v>
      </c>
      <c r="G353" s="91" t="s">
        <v>1637</v>
      </c>
      <c r="H353" s="91" t="s">
        <v>1942</v>
      </c>
      <c r="I353" s="91" t="s">
        <v>27</v>
      </c>
      <c r="J353" s="91" t="s">
        <v>765</v>
      </c>
      <c r="K353" s="91" t="s">
        <v>3996</v>
      </c>
      <c r="L353" s="91" t="s">
        <v>3255</v>
      </c>
      <c r="M353" s="92">
        <v>18000</v>
      </c>
      <c r="N353" s="93">
        <v>0</v>
      </c>
      <c r="O353" s="92">
        <v>547.20000000000005</v>
      </c>
      <c r="P353" s="92">
        <v>516.6</v>
      </c>
      <c r="Q353" s="92">
        <v>1088.8</v>
      </c>
      <c r="R353" s="92">
        <v>16911.2</v>
      </c>
      <c r="S353" s="91" t="s">
        <v>3256</v>
      </c>
      <c r="T353" s="91" t="s">
        <v>3997</v>
      </c>
      <c r="U353" s="93"/>
      <c r="V353" s="93"/>
      <c r="W353" s="93"/>
      <c r="X353" s="93"/>
      <c r="Y353" s="92">
        <v>25</v>
      </c>
      <c r="Z353" s="93"/>
      <c r="AB353" s="93"/>
    </row>
    <row r="354" spans="1:28">
      <c r="A354" s="91" t="s">
        <v>2476</v>
      </c>
      <c r="B354" s="91" t="s">
        <v>11</v>
      </c>
      <c r="C354" s="91" t="s">
        <v>2506</v>
      </c>
      <c r="D354" s="91" t="s">
        <v>3251</v>
      </c>
      <c r="E354" s="91" t="s">
        <v>3252</v>
      </c>
      <c r="F354" s="91" t="s">
        <v>3258</v>
      </c>
      <c r="G354" s="91" t="s">
        <v>3998</v>
      </c>
      <c r="H354" s="91" t="s">
        <v>1943</v>
      </c>
      <c r="I354" s="91" t="s">
        <v>129</v>
      </c>
      <c r="J354" s="91" t="s">
        <v>930</v>
      </c>
      <c r="K354" s="91" t="s">
        <v>3999</v>
      </c>
      <c r="L354" s="91" t="s">
        <v>3255</v>
      </c>
      <c r="M354" s="92">
        <v>115000</v>
      </c>
      <c r="N354" s="92">
        <v>15239.38</v>
      </c>
      <c r="O354" s="92">
        <v>3496</v>
      </c>
      <c r="P354" s="92">
        <v>3300.5</v>
      </c>
      <c r="Q354" s="92">
        <v>23638.33</v>
      </c>
      <c r="R354" s="92">
        <v>91361.67</v>
      </c>
      <c r="S354" s="91" t="s">
        <v>3256</v>
      </c>
      <c r="T354" s="91" t="s">
        <v>4000</v>
      </c>
      <c r="U354" s="93"/>
      <c r="V354" s="93"/>
      <c r="W354" s="93"/>
      <c r="X354" s="93"/>
      <c r="Y354" s="92">
        <v>25</v>
      </c>
      <c r="Z354" s="93"/>
      <c r="AB354" s="92">
        <v>1577.45</v>
      </c>
    </row>
    <row r="355" spans="1:28">
      <c r="A355" s="91" t="s">
        <v>2476</v>
      </c>
      <c r="B355" s="91" t="s">
        <v>11</v>
      </c>
      <c r="C355" s="91" t="s">
        <v>2506</v>
      </c>
      <c r="D355" s="91" t="s">
        <v>3251</v>
      </c>
      <c r="E355" s="91" t="s">
        <v>3252</v>
      </c>
      <c r="F355" s="91" t="s">
        <v>3266</v>
      </c>
      <c r="G355" s="91" t="s">
        <v>1519</v>
      </c>
      <c r="H355" s="91" t="s">
        <v>1944</v>
      </c>
      <c r="I355" s="91" t="s">
        <v>132</v>
      </c>
      <c r="J355" s="91" t="s">
        <v>765</v>
      </c>
      <c r="K355" s="91" t="s">
        <v>4001</v>
      </c>
      <c r="L355" s="91" t="s">
        <v>3255</v>
      </c>
      <c r="M355" s="92">
        <v>25000</v>
      </c>
      <c r="N355" s="93">
        <v>0</v>
      </c>
      <c r="O355" s="92">
        <v>760</v>
      </c>
      <c r="P355" s="92">
        <v>717.5</v>
      </c>
      <c r="Q355" s="92">
        <v>1502.5</v>
      </c>
      <c r="R355" s="92">
        <v>23497.5</v>
      </c>
      <c r="S355" s="91" t="s">
        <v>3256</v>
      </c>
      <c r="T355" s="91" t="s">
        <v>4002</v>
      </c>
      <c r="U355" s="93"/>
      <c r="V355" s="93"/>
      <c r="W355" s="93"/>
      <c r="X355" s="93"/>
      <c r="Y355" s="92">
        <v>25</v>
      </c>
      <c r="Z355" s="93"/>
      <c r="AB355" s="93"/>
    </row>
    <row r="356" spans="1:28">
      <c r="A356" s="91" t="s">
        <v>2476</v>
      </c>
      <c r="B356" s="91" t="s">
        <v>11</v>
      </c>
      <c r="C356" s="91" t="s">
        <v>2506</v>
      </c>
      <c r="D356" s="91" t="s">
        <v>3251</v>
      </c>
      <c r="E356" s="91" t="s">
        <v>3252</v>
      </c>
      <c r="F356" s="91" t="s">
        <v>3273</v>
      </c>
      <c r="G356" s="91" t="s">
        <v>2761</v>
      </c>
      <c r="H356" s="91" t="s">
        <v>2762</v>
      </c>
      <c r="I356" s="91" t="s">
        <v>1400</v>
      </c>
      <c r="J356" s="91" t="s">
        <v>930</v>
      </c>
      <c r="K356" s="91" t="s">
        <v>4003</v>
      </c>
      <c r="L356" s="91" t="s">
        <v>3255</v>
      </c>
      <c r="M356" s="92">
        <v>135000</v>
      </c>
      <c r="N356" s="92">
        <v>20338.240000000002</v>
      </c>
      <c r="O356" s="92">
        <v>4104</v>
      </c>
      <c r="P356" s="92">
        <v>3874.5</v>
      </c>
      <c r="Q356" s="92">
        <v>28341.74</v>
      </c>
      <c r="R356" s="92">
        <v>106658.26</v>
      </c>
      <c r="S356" s="91" t="s">
        <v>3256</v>
      </c>
      <c r="T356" s="91" t="s">
        <v>4004</v>
      </c>
      <c r="U356" s="93"/>
      <c r="V356" s="93"/>
      <c r="W356" s="93"/>
      <c r="X356" s="93"/>
      <c r="Y356" s="92">
        <v>25</v>
      </c>
      <c r="Z356" s="93"/>
      <c r="AB356" s="93"/>
    </row>
    <row r="357" spans="1:28">
      <c r="A357" s="91" t="s">
        <v>2476</v>
      </c>
      <c r="B357" s="91" t="s">
        <v>11</v>
      </c>
      <c r="C357" s="91" t="s">
        <v>2506</v>
      </c>
      <c r="D357" s="91" t="s">
        <v>3251</v>
      </c>
      <c r="E357" s="91" t="s">
        <v>3252</v>
      </c>
      <c r="F357" s="91" t="s">
        <v>3261</v>
      </c>
      <c r="G357" s="91" t="s">
        <v>998</v>
      </c>
      <c r="H357" s="91" t="s">
        <v>1945</v>
      </c>
      <c r="I357" s="91" t="s">
        <v>997</v>
      </c>
      <c r="J357" s="91" t="s">
        <v>765</v>
      </c>
      <c r="K357" s="91" t="s">
        <v>4005</v>
      </c>
      <c r="L357" s="91" t="s">
        <v>3255</v>
      </c>
      <c r="M357" s="92">
        <v>26250</v>
      </c>
      <c r="N357" s="93">
        <v>0</v>
      </c>
      <c r="O357" s="92">
        <v>798</v>
      </c>
      <c r="P357" s="92">
        <v>753.38</v>
      </c>
      <c r="Q357" s="92">
        <v>1576.38</v>
      </c>
      <c r="R357" s="92">
        <v>24673.62</v>
      </c>
      <c r="S357" s="91" t="s">
        <v>3256</v>
      </c>
      <c r="T357" s="91" t="s">
        <v>4006</v>
      </c>
      <c r="U357" s="93"/>
      <c r="V357" s="93"/>
      <c r="W357" s="93"/>
      <c r="X357" s="93"/>
      <c r="Y357" s="92">
        <v>25</v>
      </c>
      <c r="Z357" s="93"/>
      <c r="AB357" s="93"/>
    </row>
    <row r="358" spans="1:28">
      <c r="A358" s="91" t="s">
        <v>2476</v>
      </c>
      <c r="B358" s="91" t="s">
        <v>11</v>
      </c>
      <c r="C358" s="91" t="s">
        <v>2506</v>
      </c>
      <c r="D358" s="91" t="s">
        <v>3251</v>
      </c>
      <c r="E358" s="91" t="s">
        <v>3252</v>
      </c>
      <c r="F358" s="91" t="s">
        <v>3273</v>
      </c>
      <c r="G358" s="91" t="s">
        <v>454</v>
      </c>
      <c r="H358" s="91" t="s">
        <v>1155</v>
      </c>
      <c r="I358" s="91" t="s">
        <v>8</v>
      </c>
      <c r="J358" s="91" t="s">
        <v>802</v>
      </c>
      <c r="K358" s="91" t="s">
        <v>4007</v>
      </c>
      <c r="L358" s="91" t="s">
        <v>3255</v>
      </c>
      <c r="M358" s="92">
        <v>17000</v>
      </c>
      <c r="N358" s="93">
        <v>0</v>
      </c>
      <c r="O358" s="92">
        <v>516.79999999999995</v>
      </c>
      <c r="P358" s="92">
        <v>487.9</v>
      </c>
      <c r="Q358" s="92">
        <v>13129.59</v>
      </c>
      <c r="R358" s="92">
        <v>3870.41</v>
      </c>
      <c r="S358" s="91" t="s">
        <v>3256</v>
      </c>
      <c r="T358" s="91" t="s">
        <v>4008</v>
      </c>
      <c r="U358" s="93"/>
      <c r="V358" s="93"/>
      <c r="W358" s="92">
        <v>12049.89</v>
      </c>
      <c r="X358" s="92">
        <v>50</v>
      </c>
      <c r="Y358" s="92">
        <v>25</v>
      </c>
      <c r="Z358" s="93"/>
      <c r="AB358" s="93"/>
    </row>
    <row r="359" spans="1:28">
      <c r="A359" s="91" t="s">
        <v>2476</v>
      </c>
      <c r="B359" s="91" t="s">
        <v>11</v>
      </c>
      <c r="C359" s="91" t="s">
        <v>2506</v>
      </c>
      <c r="D359" s="91" t="s">
        <v>3251</v>
      </c>
      <c r="E359" s="91" t="s">
        <v>3252</v>
      </c>
      <c r="F359" s="91" t="s">
        <v>3315</v>
      </c>
      <c r="G359" s="91" t="s">
        <v>239</v>
      </c>
      <c r="H359" s="91" t="s">
        <v>1156</v>
      </c>
      <c r="I359" s="91" t="s">
        <v>235</v>
      </c>
      <c r="J359" s="91" t="s">
        <v>234</v>
      </c>
      <c r="K359" s="91" t="s">
        <v>4009</v>
      </c>
      <c r="L359" s="91" t="s">
        <v>3255</v>
      </c>
      <c r="M359" s="92">
        <v>60000</v>
      </c>
      <c r="N359" s="92">
        <v>3171.19</v>
      </c>
      <c r="O359" s="92">
        <v>1824</v>
      </c>
      <c r="P359" s="92">
        <v>1722</v>
      </c>
      <c r="Q359" s="92">
        <v>9619.64</v>
      </c>
      <c r="R359" s="92">
        <v>50380.36</v>
      </c>
      <c r="S359" s="91" t="s">
        <v>3256</v>
      </c>
      <c r="T359" s="91" t="s">
        <v>4010</v>
      </c>
      <c r="U359" s="93"/>
      <c r="V359" s="92">
        <v>1200</v>
      </c>
      <c r="W359" s="93"/>
      <c r="X359" s="92">
        <v>100</v>
      </c>
      <c r="Y359" s="92">
        <v>25</v>
      </c>
      <c r="Z359" s="93"/>
      <c r="AB359" s="92">
        <v>1577.45</v>
      </c>
    </row>
    <row r="360" spans="1:28">
      <c r="A360" s="91" t="s">
        <v>2476</v>
      </c>
      <c r="B360" s="91" t="s">
        <v>11</v>
      </c>
      <c r="C360" s="91" t="s">
        <v>2506</v>
      </c>
      <c r="D360" s="91" t="s">
        <v>3251</v>
      </c>
      <c r="E360" s="91" t="s">
        <v>3252</v>
      </c>
      <c r="F360" s="91" t="s">
        <v>3288</v>
      </c>
      <c r="G360" s="91" t="s">
        <v>1043</v>
      </c>
      <c r="H360" s="91" t="s">
        <v>1946</v>
      </c>
      <c r="I360" s="91" t="s">
        <v>355</v>
      </c>
      <c r="J360" s="91" t="s">
        <v>312</v>
      </c>
      <c r="K360" s="91" t="s">
        <v>4011</v>
      </c>
      <c r="L360" s="91" t="s">
        <v>3255</v>
      </c>
      <c r="M360" s="92">
        <v>35000</v>
      </c>
      <c r="N360" s="93">
        <v>0</v>
      </c>
      <c r="O360" s="92">
        <v>1064</v>
      </c>
      <c r="P360" s="92">
        <v>1004.5</v>
      </c>
      <c r="Q360" s="92">
        <v>3189.5</v>
      </c>
      <c r="R360" s="92">
        <v>31810.5</v>
      </c>
      <c r="S360" s="91" t="s">
        <v>3256</v>
      </c>
      <c r="T360" s="91" t="s">
        <v>4012</v>
      </c>
      <c r="U360" s="93"/>
      <c r="V360" s="93"/>
      <c r="W360" s="92">
        <v>1096</v>
      </c>
      <c r="X360" s="93"/>
      <c r="Y360" s="92">
        <v>25</v>
      </c>
      <c r="Z360" s="93"/>
      <c r="AB360" s="93"/>
    </row>
    <row r="361" spans="1:28">
      <c r="A361" s="91" t="s">
        <v>2476</v>
      </c>
      <c r="B361" s="91" t="s">
        <v>11</v>
      </c>
      <c r="C361" s="91" t="s">
        <v>2506</v>
      </c>
      <c r="D361" s="91" t="s">
        <v>3251</v>
      </c>
      <c r="E361" s="91" t="s">
        <v>3252</v>
      </c>
      <c r="F361" s="91" t="s">
        <v>3266</v>
      </c>
      <c r="G361" s="91" t="s">
        <v>1059</v>
      </c>
      <c r="H361" s="91" t="s">
        <v>1947</v>
      </c>
      <c r="I361" s="91" t="s">
        <v>8</v>
      </c>
      <c r="J361" s="91" t="s">
        <v>566</v>
      </c>
      <c r="K361" s="91" t="s">
        <v>4013</v>
      </c>
      <c r="L361" s="91" t="s">
        <v>3255</v>
      </c>
      <c r="M361" s="92">
        <v>16500</v>
      </c>
      <c r="N361" s="93">
        <v>0</v>
      </c>
      <c r="O361" s="92">
        <v>501.6</v>
      </c>
      <c r="P361" s="92">
        <v>473.55</v>
      </c>
      <c r="Q361" s="92">
        <v>4669.8999999999996</v>
      </c>
      <c r="R361" s="92">
        <v>11830.1</v>
      </c>
      <c r="S361" s="91" t="s">
        <v>3256</v>
      </c>
      <c r="T361" s="91" t="s">
        <v>4014</v>
      </c>
      <c r="U361" s="93"/>
      <c r="V361" s="93"/>
      <c r="W361" s="92">
        <v>3669.75</v>
      </c>
      <c r="X361" s="93"/>
      <c r="Y361" s="92">
        <v>25</v>
      </c>
      <c r="Z361" s="93"/>
      <c r="AB361" s="93"/>
    </row>
    <row r="362" spans="1:28">
      <c r="A362" s="91" t="s">
        <v>2476</v>
      </c>
      <c r="B362" s="91" t="s">
        <v>11</v>
      </c>
      <c r="C362" s="91" t="s">
        <v>2506</v>
      </c>
      <c r="D362" s="91" t="s">
        <v>3251</v>
      </c>
      <c r="E362" s="91" t="s">
        <v>3252</v>
      </c>
      <c r="F362" s="91" t="s">
        <v>3253</v>
      </c>
      <c r="G362" s="91" t="s">
        <v>842</v>
      </c>
      <c r="H362" s="91" t="s">
        <v>1157</v>
      </c>
      <c r="I362" s="91" t="s">
        <v>32</v>
      </c>
      <c r="J362" s="91" t="s">
        <v>809</v>
      </c>
      <c r="K362" s="91" t="s">
        <v>4015</v>
      </c>
      <c r="L362" s="91" t="s">
        <v>3255</v>
      </c>
      <c r="M362" s="92">
        <v>55000</v>
      </c>
      <c r="N362" s="92">
        <v>2323.06</v>
      </c>
      <c r="O362" s="92">
        <v>1672</v>
      </c>
      <c r="P362" s="92">
        <v>1578.5</v>
      </c>
      <c r="Q362" s="92">
        <v>43100.99</v>
      </c>
      <c r="R362" s="92">
        <v>11899.01</v>
      </c>
      <c r="S362" s="91" t="s">
        <v>3256</v>
      </c>
      <c r="T362" s="91" t="s">
        <v>4016</v>
      </c>
      <c r="U362" s="93"/>
      <c r="V362" s="92">
        <v>600</v>
      </c>
      <c r="W362" s="92">
        <v>35224.980000000003</v>
      </c>
      <c r="X362" s="92">
        <v>100</v>
      </c>
      <c r="Y362" s="92">
        <v>25</v>
      </c>
      <c r="Z362" s="93"/>
      <c r="AB362" s="92">
        <v>1577.45</v>
      </c>
    </row>
    <row r="363" spans="1:28">
      <c r="A363" s="91" t="s">
        <v>2476</v>
      </c>
      <c r="B363" s="91" t="s">
        <v>11</v>
      </c>
      <c r="C363" s="91" t="s">
        <v>2506</v>
      </c>
      <c r="D363" s="91" t="s">
        <v>3251</v>
      </c>
      <c r="E363" s="91" t="s">
        <v>3252</v>
      </c>
      <c r="F363" s="91" t="s">
        <v>3266</v>
      </c>
      <c r="G363" s="91" t="s">
        <v>3188</v>
      </c>
      <c r="H363" s="91" t="s">
        <v>3189</v>
      </c>
      <c r="I363" s="91" t="s">
        <v>355</v>
      </c>
      <c r="J363" s="91" t="s">
        <v>250</v>
      </c>
      <c r="K363" s="91" t="s">
        <v>4017</v>
      </c>
      <c r="L363" s="91" t="s">
        <v>3255</v>
      </c>
      <c r="M363" s="92">
        <v>25000</v>
      </c>
      <c r="N363" s="93">
        <v>0</v>
      </c>
      <c r="O363" s="92">
        <v>760</v>
      </c>
      <c r="P363" s="92">
        <v>717.5</v>
      </c>
      <c r="Q363" s="92">
        <v>1502.5</v>
      </c>
      <c r="R363" s="92">
        <v>23497.5</v>
      </c>
      <c r="S363" s="91" t="s">
        <v>3256</v>
      </c>
      <c r="T363" s="91" t="s">
        <v>4018</v>
      </c>
      <c r="U363" s="93"/>
      <c r="V363" s="93"/>
      <c r="W363" s="93"/>
      <c r="X363" s="93"/>
      <c r="Y363" s="92">
        <v>25</v>
      </c>
      <c r="Z363" s="93"/>
      <c r="AB363" s="93"/>
    </row>
    <row r="364" spans="1:28">
      <c r="A364" s="91" t="s">
        <v>2476</v>
      </c>
      <c r="B364" s="91" t="s">
        <v>11</v>
      </c>
      <c r="C364" s="91" t="s">
        <v>2506</v>
      </c>
      <c r="D364" s="91" t="s">
        <v>3251</v>
      </c>
      <c r="E364" s="91" t="s">
        <v>3252</v>
      </c>
      <c r="F364" s="91" t="s">
        <v>3266</v>
      </c>
      <c r="G364" s="91" t="s">
        <v>1363</v>
      </c>
      <c r="H364" s="91" t="s">
        <v>1948</v>
      </c>
      <c r="I364" s="91" t="s">
        <v>395</v>
      </c>
      <c r="J364" s="91" t="s">
        <v>261</v>
      </c>
      <c r="K364" s="91" t="s">
        <v>4019</v>
      </c>
      <c r="L364" s="91" t="s">
        <v>3255</v>
      </c>
      <c r="M364" s="92">
        <v>15000</v>
      </c>
      <c r="N364" s="93">
        <v>0</v>
      </c>
      <c r="O364" s="92">
        <v>456</v>
      </c>
      <c r="P364" s="92">
        <v>430.5</v>
      </c>
      <c r="Q364" s="92">
        <v>911.5</v>
      </c>
      <c r="R364" s="92">
        <v>14088.5</v>
      </c>
      <c r="S364" s="91" t="s">
        <v>3256</v>
      </c>
      <c r="T364" s="91" t="s">
        <v>4020</v>
      </c>
      <c r="U364" s="93"/>
      <c r="V364" s="93"/>
      <c r="W364" s="93"/>
      <c r="X364" s="93"/>
      <c r="Y364" s="92">
        <v>25</v>
      </c>
      <c r="Z364" s="93"/>
      <c r="AB364" s="93"/>
    </row>
    <row r="365" spans="1:28">
      <c r="A365" s="91" t="s">
        <v>2476</v>
      </c>
      <c r="B365" s="91" t="s">
        <v>11</v>
      </c>
      <c r="C365" s="91" t="s">
        <v>2506</v>
      </c>
      <c r="D365" s="91" t="s">
        <v>3251</v>
      </c>
      <c r="E365" s="91" t="s">
        <v>3252</v>
      </c>
      <c r="F365" s="91" t="s">
        <v>3266</v>
      </c>
      <c r="G365" s="91" t="s">
        <v>3190</v>
      </c>
      <c r="H365" s="91" t="s">
        <v>3191</v>
      </c>
      <c r="I365" s="91" t="s">
        <v>588</v>
      </c>
      <c r="J365" s="91" t="s">
        <v>581</v>
      </c>
      <c r="K365" s="91" t="s">
        <v>4021</v>
      </c>
      <c r="L365" s="91" t="s">
        <v>3255</v>
      </c>
      <c r="M365" s="92">
        <v>24000</v>
      </c>
      <c r="N365" s="93">
        <v>0</v>
      </c>
      <c r="O365" s="92">
        <v>729.6</v>
      </c>
      <c r="P365" s="92">
        <v>688.8</v>
      </c>
      <c r="Q365" s="92">
        <v>3489.4</v>
      </c>
      <c r="R365" s="92">
        <v>20510.599999999999</v>
      </c>
      <c r="S365" s="91" t="s">
        <v>3256</v>
      </c>
      <c r="T365" s="91" t="s">
        <v>4022</v>
      </c>
      <c r="U365" s="93"/>
      <c r="V365" s="93"/>
      <c r="W365" s="92">
        <v>2046</v>
      </c>
      <c r="X365" s="93"/>
      <c r="Y365" s="92">
        <v>25</v>
      </c>
      <c r="Z365" s="93"/>
      <c r="AB365" s="93"/>
    </row>
    <row r="366" spans="1:28">
      <c r="A366" s="91" t="s">
        <v>2476</v>
      </c>
      <c r="B366" s="91" t="s">
        <v>11</v>
      </c>
      <c r="C366" s="91" t="s">
        <v>2506</v>
      </c>
      <c r="D366" s="91" t="s">
        <v>3251</v>
      </c>
      <c r="E366" s="91" t="s">
        <v>3252</v>
      </c>
      <c r="F366" s="91" t="s">
        <v>3288</v>
      </c>
      <c r="G366" s="91" t="s">
        <v>557</v>
      </c>
      <c r="H366" s="91" t="s">
        <v>1949</v>
      </c>
      <c r="I366" s="91" t="s">
        <v>192</v>
      </c>
      <c r="J366" s="91" t="s">
        <v>542</v>
      </c>
      <c r="K366" s="91" t="s">
        <v>4023</v>
      </c>
      <c r="L366" s="91" t="s">
        <v>3255</v>
      </c>
      <c r="M366" s="92">
        <v>15400</v>
      </c>
      <c r="N366" s="93">
        <v>0</v>
      </c>
      <c r="O366" s="92">
        <v>468.16</v>
      </c>
      <c r="P366" s="92">
        <v>441.98</v>
      </c>
      <c r="Q366" s="92">
        <v>935.14</v>
      </c>
      <c r="R366" s="92">
        <v>14464.86</v>
      </c>
      <c r="S366" s="91" t="s">
        <v>3256</v>
      </c>
      <c r="T366" s="91" t="s">
        <v>4024</v>
      </c>
      <c r="U366" s="93"/>
      <c r="V366" s="93"/>
      <c r="W366" s="93"/>
      <c r="X366" s="93"/>
      <c r="Y366" s="92">
        <v>25</v>
      </c>
      <c r="Z366" s="93"/>
      <c r="AB366" s="93"/>
    </row>
    <row r="367" spans="1:28">
      <c r="A367" s="91" t="s">
        <v>2476</v>
      </c>
      <c r="B367" s="91" t="s">
        <v>11</v>
      </c>
      <c r="C367" s="91" t="s">
        <v>2506</v>
      </c>
      <c r="D367" s="91" t="s">
        <v>3251</v>
      </c>
      <c r="E367" s="91" t="s">
        <v>3252</v>
      </c>
      <c r="F367" s="91" t="s">
        <v>3288</v>
      </c>
      <c r="G367" s="91" t="s">
        <v>219</v>
      </c>
      <c r="H367" s="91" t="s">
        <v>1950</v>
      </c>
      <c r="I367" s="91" t="s">
        <v>42</v>
      </c>
      <c r="J367" s="91" t="s">
        <v>1682</v>
      </c>
      <c r="K367" s="91" t="s">
        <v>4025</v>
      </c>
      <c r="L367" s="91" t="s">
        <v>3255</v>
      </c>
      <c r="M367" s="92">
        <v>22050</v>
      </c>
      <c r="N367" s="93">
        <v>0</v>
      </c>
      <c r="O367" s="92">
        <v>670.32</v>
      </c>
      <c r="P367" s="92">
        <v>632.84</v>
      </c>
      <c r="Q367" s="92">
        <v>15242.67</v>
      </c>
      <c r="R367" s="92">
        <v>6807.33</v>
      </c>
      <c r="S367" s="91" t="s">
        <v>3256</v>
      </c>
      <c r="T367" s="91" t="s">
        <v>4026</v>
      </c>
      <c r="U367" s="93"/>
      <c r="V367" s="92">
        <v>300</v>
      </c>
      <c r="W367" s="92">
        <v>13614.51</v>
      </c>
      <c r="X367" s="93"/>
      <c r="Y367" s="92">
        <v>25</v>
      </c>
      <c r="Z367" s="93"/>
      <c r="AB367" s="93"/>
    </row>
    <row r="368" spans="1:28">
      <c r="A368" s="91" t="s">
        <v>2476</v>
      </c>
      <c r="B368" s="91" t="s">
        <v>11</v>
      </c>
      <c r="C368" s="91" t="s">
        <v>2506</v>
      </c>
      <c r="D368" s="91" t="s">
        <v>3251</v>
      </c>
      <c r="E368" s="91" t="s">
        <v>3252</v>
      </c>
      <c r="F368" s="91" t="s">
        <v>3266</v>
      </c>
      <c r="G368" s="91" t="s">
        <v>996</v>
      </c>
      <c r="H368" s="91" t="s">
        <v>1951</v>
      </c>
      <c r="I368" s="91" t="s">
        <v>355</v>
      </c>
      <c r="J368" s="91" t="s">
        <v>231</v>
      </c>
      <c r="K368" s="91" t="s">
        <v>4027</v>
      </c>
      <c r="L368" s="91" t="s">
        <v>3255</v>
      </c>
      <c r="M368" s="92">
        <v>25000</v>
      </c>
      <c r="N368" s="93">
        <v>0</v>
      </c>
      <c r="O368" s="92">
        <v>760</v>
      </c>
      <c r="P368" s="92">
        <v>717.5</v>
      </c>
      <c r="Q368" s="92">
        <v>7048.5</v>
      </c>
      <c r="R368" s="92">
        <v>17951.5</v>
      </c>
      <c r="S368" s="91" t="s">
        <v>3256</v>
      </c>
      <c r="T368" s="91" t="s">
        <v>4028</v>
      </c>
      <c r="U368" s="93"/>
      <c r="V368" s="93"/>
      <c r="W368" s="92">
        <v>5546</v>
      </c>
      <c r="X368" s="93"/>
      <c r="Y368" s="92">
        <v>25</v>
      </c>
      <c r="Z368" s="93"/>
      <c r="AB368" s="93"/>
    </row>
    <row r="369" spans="1:28">
      <c r="A369" s="91" t="s">
        <v>2476</v>
      </c>
      <c r="B369" s="91" t="s">
        <v>11</v>
      </c>
      <c r="C369" s="91" t="s">
        <v>2506</v>
      </c>
      <c r="D369" s="91" t="s">
        <v>3251</v>
      </c>
      <c r="E369" s="91" t="s">
        <v>3252</v>
      </c>
      <c r="F369" s="91" t="s">
        <v>3258</v>
      </c>
      <c r="G369" s="91" t="s">
        <v>911</v>
      </c>
      <c r="H369" s="91" t="s">
        <v>1952</v>
      </c>
      <c r="I369" s="91" t="s">
        <v>8</v>
      </c>
      <c r="J369" s="91" t="s">
        <v>930</v>
      </c>
      <c r="K369" s="91" t="s">
        <v>4029</v>
      </c>
      <c r="L369" s="91" t="s">
        <v>3255</v>
      </c>
      <c r="M369" s="92">
        <v>15000</v>
      </c>
      <c r="N369" s="93">
        <v>0</v>
      </c>
      <c r="O369" s="92">
        <v>456</v>
      </c>
      <c r="P369" s="92">
        <v>430.5</v>
      </c>
      <c r="Q369" s="92">
        <v>911.5</v>
      </c>
      <c r="R369" s="92">
        <v>14088.5</v>
      </c>
      <c r="S369" s="91" t="s">
        <v>3256</v>
      </c>
      <c r="T369" s="91" t="s">
        <v>4030</v>
      </c>
      <c r="U369" s="93"/>
      <c r="V369" s="93"/>
      <c r="W369" s="93"/>
      <c r="X369" s="93"/>
      <c r="Y369" s="92">
        <v>25</v>
      </c>
      <c r="Z369" s="93"/>
      <c r="AB369" s="93"/>
    </row>
    <row r="370" spans="1:28">
      <c r="A370" s="91" t="s">
        <v>2476</v>
      </c>
      <c r="B370" s="91" t="s">
        <v>11</v>
      </c>
      <c r="C370" s="91" t="s">
        <v>2506</v>
      </c>
      <c r="D370" s="91" t="s">
        <v>3251</v>
      </c>
      <c r="E370" s="91" t="s">
        <v>3252</v>
      </c>
      <c r="F370" s="91" t="s">
        <v>3266</v>
      </c>
      <c r="G370" s="91" t="s">
        <v>843</v>
      </c>
      <c r="H370" s="91" t="s">
        <v>1953</v>
      </c>
      <c r="I370" s="91" t="s">
        <v>781</v>
      </c>
      <c r="J370" s="91" t="s">
        <v>809</v>
      </c>
      <c r="K370" s="91" t="s">
        <v>4031</v>
      </c>
      <c r="L370" s="91" t="s">
        <v>3255</v>
      </c>
      <c r="M370" s="92">
        <v>220000</v>
      </c>
      <c r="N370" s="92">
        <v>40583.019999999997</v>
      </c>
      <c r="O370" s="92">
        <v>5685.41</v>
      </c>
      <c r="P370" s="92">
        <v>6314</v>
      </c>
      <c r="Q370" s="92">
        <v>56607.43</v>
      </c>
      <c r="R370" s="92">
        <v>163392.57</v>
      </c>
      <c r="S370" s="91" t="s">
        <v>3256</v>
      </c>
      <c r="T370" s="91" t="s">
        <v>4032</v>
      </c>
      <c r="U370" s="93"/>
      <c r="V370" s="92">
        <v>4000</v>
      </c>
      <c r="W370" s="93"/>
      <c r="X370" s="93"/>
      <c r="Y370" s="92">
        <v>25</v>
      </c>
      <c r="Z370" s="93"/>
      <c r="AB370" s="93"/>
    </row>
    <row r="371" spans="1:28">
      <c r="A371" s="91" t="s">
        <v>2476</v>
      </c>
      <c r="B371" s="91" t="s">
        <v>11</v>
      </c>
      <c r="C371" s="91" t="s">
        <v>2506</v>
      </c>
      <c r="D371" s="91" t="s">
        <v>3251</v>
      </c>
      <c r="E371" s="91" t="s">
        <v>3252</v>
      </c>
      <c r="F371" s="91" t="s">
        <v>3266</v>
      </c>
      <c r="G371" s="91" t="s">
        <v>995</v>
      </c>
      <c r="H371" s="91" t="s">
        <v>1954</v>
      </c>
      <c r="I371" s="91" t="s">
        <v>355</v>
      </c>
      <c r="J371" s="91" t="s">
        <v>189</v>
      </c>
      <c r="K371" s="91" t="s">
        <v>4033</v>
      </c>
      <c r="L371" s="91" t="s">
        <v>3255</v>
      </c>
      <c r="M371" s="92">
        <v>35000</v>
      </c>
      <c r="N371" s="93">
        <v>0</v>
      </c>
      <c r="O371" s="92">
        <v>1064</v>
      </c>
      <c r="P371" s="92">
        <v>1004.5</v>
      </c>
      <c r="Q371" s="92">
        <v>2093.5</v>
      </c>
      <c r="R371" s="92">
        <v>32906.5</v>
      </c>
      <c r="S371" s="91" t="s">
        <v>3256</v>
      </c>
      <c r="T371" s="91" t="s">
        <v>4034</v>
      </c>
      <c r="U371" s="93"/>
      <c r="V371" s="93"/>
      <c r="W371" s="93"/>
      <c r="X371" s="93"/>
      <c r="Y371" s="92">
        <v>25</v>
      </c>
      <c r="Z371" s="93"/>
      <c r="AB371" s="93"/>
    </row>
    <row r="372" spans="1:28">
      <c r="A372" s="91" t="s">
        <v>2476</v>
      </c>
      <c r="B372" s="91" t="s">
        <v>11</v>
      </c>
      <c r="C372" s="91" t="s">
        <v>2506</v>
      </c>
      <c r="D372" s="91" t="s">
        <v>3251</v>
      </c>
      <c r="E372" s="91" t="s">
        <v>3252</v>
      </c>
      <c r="F372" s="91" t="s">
        <v>3273</v>
      </c>
      <c r="G372" s="91" t="s">
        <v>267</v>
      </c>
      <c r="H372" s="91" t="s">
        <v>1955</v>
      </c>
      <c r="I372" s="91" t="s">
        <v>228</v>
      </c>
      <c r="J372" s="91" t="s">
        <v>265</v>
      </c>
      <c r="K372" s="91" t="s">
        <v>4035</v>
      </c>
      <c r="L372" s="91" t="s">
        <v>3255</v>
      </c>
      <c r="M372" s="92">
        <v>60000</v>
      </c>
      <c r="N372" s="92">
        <v>3171.19</v>
      </c>
      <c r="O372" s="92">
        <v>1824</v>
      </c>
      <c r="P372" s="92">
        <v>1722</v>
      </c>
      <c r="Q372" s="92">
        <v>12165.64</v>
      </c>
      <c r="R372" s="92">
        <v>47834.36</v>
      </c>
      <c r="S372" s="91" t="s">
        <v>3256</v>
      </c>
      <c r="T372" s="91" t="s">
        <v>4036</v>
      </c>
      <c r="U372" s="93"/>
      <c r="V372" s="93"/>
      <c r="W372" s="92">
        <v>3846</v>
      </c>
      <c r="X372" s="93"/>
      <c r="Y372" s="92">
        <v>25</v>
      </c>
      <c r="Z372" s="93"/>
      <c r="AB372" s="92">
        <v>1577.45</v>
      </c>
    </row>
    <row r="373" spans="1:28">
      <c r="A373" s="91" t="s">
        <v>2476</v>
      </c>
      <c r="B373" s="91" t="s">
        <v>11</v>
      </c>
      <c r="C373" s="91" t="s">
        <v>2506</v>
      </c>
      <c r="D373" s="91" t="s">
        <v>3251</v>
      </c>
      <c r="E373" s="91" t="s">
        <v>3252</v>
      </c>
      <c r="F373" s="91" t="s">
        <v>3258</v>
      </c>
      <c r="G373" s="91" t="s">
        <v>2763</v>
      </c>
      <c r="H373" s="91" t="s">
        <v>2764</v>
      </c>
      <c r="I373" s="91" t="s">
        <v>8</v>
      </c>
      <c r="J373" s="91" t="s">
        <v>566</v>
      </c>
      <c r="K373" s="91" t="s">
        <v>4037</v>
      </c>
      <c r="L373" s="91" t="s">
        <v>3255</v>
      </c>
      <c r="M373" s="92">
        <v>17000</v>
      </c>
      <c r="N373" s="93">
        <v>0</v>
      </c>
      <c r="O373" s="92">
        <v>516.79999999999995</v>
      </c>
      <c r="P373" s="92">
        <v>487.9</v>
      </c>
      <c r="Q373" s="92">
        <v>8823.2000000000007</v>
      </c>
      <c r="R373" s="92">
        <v>8176.8</v>
      </c>
      <c r="S373" s="91" t="s">
        <v>3256</v>
      </c>
      <c r="T373" s="91" t="s">
        <v>4038</v>
      </c>
      <c r="U373" s="93"/>
      <c r="V373" s="93"/>
      <c r="W373" s="92">
        <v>7793.5</v>
      </c>
      <c r="X373" s="93"/>
      <c r="Y373" s="92">
        <v>25</v>
      </c>
      <c r="Z373" s="93"/>
      <c r="AB373" s="93"/>
    </row>
    <row r="374" spans="1:28">
      <c r="A374" s="91" t="s">
        <v>2476</v>
      </c>
      <c r="B374" s="91" t="s">
        <v>11</v>
      </c>
      <c r="C374" s="91" t="s">
        <v>2506</v>
      </c>
      <c r="D374" s="91" t="s">
        <v>3251</v>
      </c>
      <c r="E374" s="91" t="s">
        <v>3252</v>
      </c>
      <c r="F374" s="91" t="s">
        <v>3258</v>
      </c>
      <c r="G374" s="91" t="s">
        <v>1701</v>
      </c>
      <c r="H374" s="91" t="s">
        <v>2340</v>
      </c>
      <c r="I374" s="91" t="s">
        <v>2595</v>
      </c>
      <c r="J374" s="91" t="s">
        <v>930</v>
      </c>
      <c r="K374" s="91" t="s">
        <v>4039</v>
      </c>
      <c r="L374" s="91" t="s">
        <v>3255</v>
      </c>
      <c r="M374" s="92">
        <v>200000</v>
      </c>
      <c r="N374" s="92">
        <v>35726.519999999997</v>
      </c>
      <c r="O374" s="92">
        <v>5685.41</v>
      </c>
      <c r="P374" s="92">
        <v>5740</v>
      </c>
      <c r="Q374" s="92">
        <v>47176.93</v>
      </c>
      <c r="R374" s="92">
        <v>152823.07</v>
      </c>
      <c r="S374" s="91" t="s">
        <v>3256</v>
      </c>
      <c r="T374" s="91" t="s">
        <v>4040</v>
      </c>
      <c r="U374" s="93"/>
      <c r="V374" s="93"/>
      <c r="W374" s="93"/>
      <c r="X374" s="93"/>
      <c r="Y374" s="92">
        <v>25</v>
      </c>
      <c r="Z374" s="93"/>
      <c r="AB374" s="93"/>
    </row>
    <row r="375" spans="1:28">
      <c r="A375" s="91" t="s">
        <v>2476</v>
      </c>
      <c r="B375" s="91" t="s">
        <v>11</v>
      </c>
      <c r="C375" s="91" t="s">
        <v>2506</v>
      </c>
      <c r="D375" s="91" t="s">
        <v>3251</v>
      </c>
      <c r="E375" s="91" t="s">
        <v>3252</v>
      </c>
      <c r="F375" s="91" t="s">
        <v>3276</v>
      </c>
      <c r="G375" s="91" t="s">
        <v>805</v>
      </c>
      <c r="H375" s="91" t="s">
        <v>1158</v>
      </c>
      <c r="I375" s="91" t="s">
        <v>748</v>
      </c>
      <c r="J375" s="91" t="s">
        <v>765</v>
      </c>
      <c r="K375" s="91" t="s">
        <v>4041</v>
      </c>
      <c r="L375" s="91" t="s">
        <v>3255</v>
      </c>
      <c r="M375" s="92">
        <v>70000</v>
      </c>
      <c r="N375" s="92">
        <v>4737.5</v>
      </c>
      <c r="O375" s="92">
        <v>2128</v>
      </c>
      <c r="P375" s="92">
        <v>2009</v>
      </c>
      <c r="Q375" s="92">
        <v>12904.4</v>
      </c>
      <c r="R375" s="92">
        <v>57095.6</v>
      </c>
      <c r="S375" s="91" t="s">
        <v>3256</v>
      </c>
      <c r="T375" s="91" t="s">
        <v>4042</v>
      </c>
      <c r="U375" s="93"/>
      <c r="V375" s="92">
        <v>800</v>
      </c>
      <c r="W375" s="93"/>
      <c r="X375" s="92">
        <v>50</v>
      </c>
      <c r="Y375" s="92">
        <v>25</v>
      </c>
      <c r="Z375" s="93"/>
      <c r="AB375" s="92">
        <v>3154.9</v>
      </c>
    </row>
    <row r="376" spans="1:28">
      <c r="A376" s="91" t="s">
        <v>2476</v>
      </c>
      <c r="B376" s="91" t="s">
        <v>11</v>
      </c>
      <c r="C376" s="91" t="s">
        <v>2506</v>
      </c>
      <c r="D376" s="91" t="s">
        <v>3251</v>
      </c>
      <c r="E376" s="91" t="s">
        <v>3252</v>
      </c>
      <c r="F376" s="91" t="s">
        <v>3266</v>
      </c>
      <c r="G376" s="91" t="s">
        <v>2765</v>
      </c>
      <c r="H376" s="91" t="s">
        <v>2766</v>
      </c>
      <c r="I376" s="91" t="s">
        <v>355</v>
      </c>
      <c r="J376" s="91" t="s">
        <v>765</v>
      </c>
      <c r="K376" s="91" t="s">
        <v>4043</v>
      </c>
      <c r="L376" s="91" t="s">
        <v>3255</v>
      </c>
      <c r="M376" s="92">
        <v>25000</v>
      </c>
      <c r="N376" s="93">
        <v>0</v>
      </c>
      <c r="O376" s="92">
        <v>760</v>
      </c>
      <c r="P376" s="92">
        <v>717.5</v>
      </c>
      <c r="Q376" s="92">
        <v>1502.5</v>
      </c>
      <c r="R376" s="92">
        <v>23497.5</v>
      </c>
      <c r="S376" s="91" t="s">
        <v>3256</v>
      </c>
      <c r="T376" s="91" t="s">
        <v>4044</v>
      </c>
      <c r="U376" s="93"/>
      <c r="V376" s="93"/>
      <c r="W376" s="93"/>
      <c r="X376" s="93"/>
      <c r="Y376" s="92">
        <v>25</v>
      </c>
      <c r="Z376" s="93"/>
      <c r="AB376" s="93"/>
    </row>
    <row r="377" spans="1:28">
      <c r="A377" s="91" t="s">
        <v>2476</v>
      </c>
      <c r="B377" s="91" t="s">
        <v>11</v>
      </c>
      <c r="C377" s="91" t="s">
        <v>2506</v>
      </c>
      <c r="D377" s="91" t="s">
        <v>3251</v>
      </c>
      <c r="E377" s="91" t="s">
        <v>3252</v>
      </c>
      <c r="F377" s="91" t="s">
        <v>3456</v>
      </c>
      <c r="G377" s="91" t="s">
        <v>800</v>
      </c>
      <c r="H377" s="91" t="s">
        <v>1956</v>
      </c>
      <c r="I377" s="91" t="s">
        <v>75</v>
      </c>
      <c r="J377" s="91" t="s">
        <v>765</v>
      </c>
      <c r="K377" s="91" t="s">
        <v>4045</v>
      </c>
      <c r="L377" s="91" t="s">
        <v>3255</v>
      </c>
      <c r="M377" s="92">
        <v>12375</v>
      </c>
      <c r="N377" s="93">
        <v>0</v>
      </c>
      <c r="O377" s="92">
        <v>376.2</v>
      </c>
      <c r="P377" s="92">
        <v>355.16</v>
      </c>
      <c r="Q377" s="92">
        <v>756.36</v>
      </c>
      <c r="R377" s="92">
        <v>11618.64</v>
      </c>
      <c r="S377" s="91" t="s">
        <v>3256</v>
      </c>
      <c r="T377" s="91" t="s">
        <v>4046</v>
      </c>
      <c r="U377" s="93"/>
      <c r="V377" s="93"/>
      <c r="W377" s="93"/>
      <c r="X377" s="93"/>
      <c r="Y377" s="92">
        <v>25</v>
      </c>
      <c r="Z377" s="93"/>
      <c r="AB377" s="93"/>
    </row>
    <row r="378" spans="1:28">
      <c r="A378" s="91" t="s">
        <v>2476</v>
      </c>
      <c r="B378" s="91" t="s">
        <v>11</v>
      </c>
      <c r="C378" s="91" t="s">
        <v>2506</v>
      </c>
      <c r="D378" s="91" t="s">
        <v>3251</v>
      </c>
      <c r="E378" s="91" t="s">
        <v>3252</v>
      </c>
      <c r="F378" s="91" t="s">
        <v>3273</v>
      </c>
      <c r="G378" s="91" t="s">
        <v>844</v>
      </c>
      <c r="H378" s="91" t="s">
        <v>1159</v>
      </c>
      <c r="I378" s="91" t="s">
        <v>653</v>
      </c>
      <c r="J378" s="91" t="s">
        <v>809</v>
      </c>
      <c r="K378" s="91" t="s">
        <v>4047</v>
      </c>
      <c r="L378" s="91" t="s">
        <v>3255</v>
      </c>
      <c r="M378" s="92">
        <v>45000</v>
      </c>
      <c r="N378" s="92">
        <v>1148.33</v>
      </c>
      <c r="O378" s="92">
        <v>1368</v>
      </c>
      <c r="P378" s="92">
        <v>1291.5</v>
      </c>
      <c r="Q378" s="92">
        <v>15782.41</v>
      </c>
      <c r="R378" s="92">
        <v>29217.59</v>
      </c>
      <c r="S378" s="91" t="s">
        <v>3256</v>
      </c>
      <c r="T378" s="91" t="s">
        <v>4048</v>
      </c>
      <c r="U378" s="93"/>
      <c r="V378" s="93"/>
      <c r="W378" s="92">
        <v>11899.58</v>
      </c>
      <c r="X378" s="92">
        <v>50</v>
      </c>
      <c r="Y378" s="92">
        <v>25</v>
      </c>
      <c r="Z378" s="93"/>
      <c r="AB378" s="93"/>
    </row>
    <row r="379" spans="1:28">
      <c r="A379" s="91" t="s">
        <v>2476</v>
      </c>
      <c r="B379" s="91" t="s">
        <v>11</v>
      </c>
      <c r="C379" s="91" t="s">
        <v>2506</v>
      </c>
      <c r="D379" s="91" t="s">
        <v>3251</v>
      </c>
      <c r="E379" s="91" t="s">
        <v>3252</v>
      </c>
      <c r="F379" s="91" t="s">
        <v>3456</v>
      </c>
      <c r="G379" s="91" t="s">
        <v>801</v>
      </c>
      <c r="H379" s="91" t="s">
        <v>1957</v>
      </c>
      <c r="I379" s="91" t="s">
        <v>75</v>
      </c>
      <c r="J379" s="91" t="s">
        <v>765</v>
      </c>
      <c r="K379" s="91" t="s">
        <v>4049</v>
      </c>
      <c r="L379" s="91" t="s">
        <v>3255</v>
      </c>
      <c r="M379" s="92">
        <v>10000</v>
      </c>
      <c r="N379" s="93">
        <v>0</v>
      </c>
      <c r="O379" s="92">
        <v>304</v>
      </c>
      <c r="P379" s="92">
        <v>287</v>
      </c>
      <c r="Q379" s="92">
        <v>616</v>
      </c>
      <c r="R379" s="92">
        <v>9384</v>
      </c>
      <c r="S379" s="91" t="s">
        <v>3256</v>
      </c>
      <c r="T379" s="91" t="s">
        <v>4050</v>
      </c>
      <c r="U379" s="93"/>
      <c r="V379" s="93"/>
      <c r="W379" s="93"/>
      <c r="X379" s="93"/>
      <c r="Y379" s="92">
        <v>25</v>
      </c>
      <c r="Z379" s="93"/>
      <c r="AB379" s="93"/>
    </row>
    <row r="380" spans="1:28">
      <c r="A380" s="91" t="s">
        <v>2476</v>
      </c>
      <c r="B380" s="91" t="s">
        <v>11</v>
      </c>
      <c r="C380" s="91" t="s">
        <v>2506</v>
      </c>
      <c r="D380" s="91" t="s">
        <v>3251</v>
      </c>
      <c r="E380" s="91" t="s">
        <v>3252</v>
      </c>
      <c r="F380" s="91" t="s">
        <v>3279</v>
      </c>
      <c r="G380" s="91" t="s">
        <v>458</v>
      </c>
      <c r="H380" s="91" t="s">
        <v>1268</v>
      </c>
      <c r="I380" s="91" t="s">
        <v>459</v>
      </c>
      <c r="J380" s="91" t="s">
        <v>542</v>
      </c>
      <c r="K380" s="91" t="s">
        <v>4051</v>
      </c>
      <c r="L380" s="91" t="s">
        <v>3255</v>
      </c>
      <c r="M380" s="92">
        <v>45000</v>
      </c>
      <c r="N380" s="92">
        <v>911.71</v>
      </c>
      <c r="O380" s="92">
        <v>1368</v>
      </c>
      <c r="P380" s="92">
        <v>1291.5</v>
      </c>
      <c r="Q380" s="92">
        <v>5173.66</v>
      </c>
      <c r="R380" s="92">
        <v>39826.339999999997</v>
      </c>
      <c r="S380" s="91" t="s">
        <v>3256</v>
      </c>
      <c r="T380" s="91" t="s">
        <v>4052</v>
      </c>
      <c r="U380" s="93"/>
      <c r="V380" s="93"/>
      <c r="W380" s="93"/>
      <c r="X380" s="93"/>
      <c r="Y380" s="92">
        <v>25</v>
      </c>
      <c r="Z380" s="93"/>
      <c r="AB380" s="92">
        <v>1577.45</v>
      </c>
    </row>
    <row r="381" spans="1:28">
      <c r="A381" s="91" t="s">
        <v>2476</v>
      </c>
      <c r="B381" s="91" t="s">
        <v>11</v>
      </c>
      <c r="C381" s="91" t="s">
        <v>2509</v>
      </c>
      <c r="D381" s="91" t="s">
        <v>3251</v>
      </c>
      <c r="E381" s="91" t="s">
        <v>4053</v>
      </c>
      <c r="F381" s="91" t="s">
        <v>3668</v>
      </c>
      <c r="G381" s="91" t="s">
        <v>481</v>
      </c>
      <c r="H381" s="91" t="s">
        <v>1958</v>
      </c>
      <c r="I381" s="91" t="s">
        <v>942</v>
      </c>
      <c r="J381" s="91" t="s">
        <v>482</v>
      </c>
      <c r="K381" s="91" t="s">
        <v>4054</v>
      </c>
      <c r="L381" s="91" t="s">
        <v>3255</v>
      </c>
      <c r="M381" s="92">
        <v>150000</v>
      </c>
      <c r="N381" s="92">
        <v>23866.62</v>
      </c>
      <c r="O381" s="92">
        <v>4560</v>
      </c>
      <c r="P381" s="92">
        <v>4305</v>
      </c>
      <c r="Q381" s="92">
        <v>33106.620000000003</v>
      </c>
      <c r="R381" s="92">
        <v>116893.38</v>
      </c>
      <c r="S381" s="91" t="s">
        <v>3256</v>
      </c>
      <c r="T381" s="91" t="s">
        <v>4055</v>
      </c>
      <c r="U381" s="93"/>
      <c r="V381" s="92">
        <v>300</v>
      </c>
      <c r="W381" s="93"/>
      <c r="X381" s="92">
        <v>50</v>
      </c>
      <c r="Y381" s="92">
        <v>25</v>
      </c>
      <c r="Z381" s="93"/>
      <c r="AB381" s="93"/>
    </row>
    <row r="382" spans="1:28">
      <c r="A382" s="91" t="s">
        <v>2476</v>
      </c>
      <c r="B382" s="91" t="s">
        <v>11</v>
      </c>
      <c r="C382" s="91" t="s">
        <v>2509</v>
      </c>
      <c r="D382" s="91" t="s">
        <v>3251</v>
      </c>
      <c r="E382" s="91" t="s">
        <v>4053</v>
      </c>
      <c r="F382" s="91" t="s">
        <v>3288</v>
      </c>
      <c r="G382" s="91" t="s">
        <v>483</v>
      </c>
      <c r="H382" s="91" t="s">
        <v>1959</v>
      </c>
      <c r="I382" s="91" t="s">
        <v>27</v>
      </c>
      <c r="J382" s="91" t="s">
        <v>482</v>
      </c>
      <c r="K382" s="91" t="s">
        <v>4056</v>
      </c>
      <c r="L382" s="91" t="s">
        <v>3255</v>
      </c>
      <c r="M382" s="92">
        <v>11000</v>
      </c>
      <c r="N382" s="93">
        <v>0</v>
      </c>
      <c r="O382" s="92">
        <v>334.4</v>
      </c>
      <c r="P382" s="92">
        <v>315.7</v>
      </c>
      <c r="Q382" s="92">
        <v>675.1</v>
      </c>
      <c r="R382" s="92">
        <v>10324.9</v>
      </c>
      <c r="S382" s="91" t="s">
        <v>3256</v>
      </c>
      <c r="T382" s="91" t="s">
        <v>4057</v>
      </c>
      <c r="U382" s="93"/>
      <c r="V382" s="93"/>
      <c r="W382" s="93"/>
      <c r="X382" s="93"/>
      <c r="Y382" s="92">
        <v>25</v>
      </c>
      <c r="Z382" s="93"/>
      <c r="AB382" s="93"/>
    </row>
    <row r="383" spans="1:28">
      <c r="A383" s="91" t="s">
        <v>2476</v>
      </c>
      <c r="B383" s="91" t="s">
        <v>11</v>
      </c>
      <c r="C383" s="91" t="s">
        <v>2509</v>
      </c>
      <c r="D383" s="91" t="s">
        <v>3251</v>
      </c>
      <c r="E383" s="91" t="s">
        <v>4053</v>
      </c>
      <c r="F383" s="91" t="s">
        <v>3288</v>
      </c>
      <c r="G383" s="91" t="s">
        <v>484</v>
      </c>
      <c r="H383" s="91" t="s">
        <v>1165</v>
      </c>
      <c r="I383" s="91" t="s">
        <v>485</v>
      </c>
      <c r="J383" s="91" t="s">
        <v>482</v>
      </c>
      <c r="K383" s="91" t="s">
        <v>4058</v>
      </c>
      <c r="L383" s="91" t="s">
        <v>3255</v>
      </c>
      <c r="M383" s="92">
        <v>22000</v>
      </c>
      <c r="N383" s="93">
        <v>0</v>
      </c>
      <c r="O383" s="92">
        <v>668.8</v>
      </c>
      <c r="P383" s="92">
        <v>631.4</v>
      </c>
      <c r="Q383" s="92">
        <v>1675.2</v>
      </c>
      <c r="R383" s="92">
        <v>20324.8</v>
      </c>
      <c r="S383" s="91" t="s">
        <v>3256</v>
      </c>
      <c r="T383" s="91" t="s">
        <v>4059</v>
      </c>
      <c r="U383" s="93"/>
      <c r="V383" s="92">
        <v>300</v>
      </c>
      <c r="W383" s="93"/>
      <c r="X383" s="92">
        <v>50</v>
      </c>
      <c r="Y383" s="92">
        <v>25</v>
      </c>
      <c r="Z383" s="93"/>
      <c r="AB383" s="93"/>
    </row>
    <row r="384" spans="1:28">
      <c r="A384" s="91" t="s">
        <v>2476</v>
      </c>
      <c r="B384" s="91" t="s">
        <v>11</v>
      </c>
      <c r="C384" s="91" t="s">
        <v>2509</v>
      </c>
      <c r="D384" s="91" t="s">
        <v>3251</v>
      </c>
      <c r="E384" s="91" t="s">
        <v>4053</v>
      </c>
      <c r="F384" s="91" t="s">
        <v>3261</v>
      </c>
      <c r="G384" s="91" t="s">
        <v>870</v>
      </c>
      <c r="H384" s="91" t="s">
        <v>2021</v>
      </c>
      <c r="I384" s="91" t="s">
        <v>246</v>
      </c>
      <c r="J384" s="91" t="s">
        <v>241</v>
      </c>
      <c r="K384" s="91" t="s">
        <v>4060</v>
      </c>
      <c r="L384" s="91" t="s">
        <v>3255</v>
      </c>
      <c r="M384" s="92">
        <v>25000</v>
      </c>
      <c r="N384" s="93">
        <v>0</v>
      </c>
      <c r="O384" s="92">
        <v>760</v>
      </c>
      <c r="P384" s="92">
        <v>717.5</v>
      </c>
      <c r="Q384" s="92">
        <v>9744.23</v>
      </c>
      <c r="R384" s="92">
        <v>15255.77</v>
      </c>
      <c r="S384" s="91" t="s">
        <v>3256</v>
      </c>
      <c r="T384" s="91" t="s">
        <v>4061</v>
      </c>
      <c r="U384" s="93"/>
      <c r="V384" s="93"/>
      <c r="W384" s="92">
        <v>8241.73</v>
      </c>
      <c r="X384" s="93"/>
      <c r="Y384" s="92">
        <v>25</v>
      </c>
      <c r="Z384" s="93"/>
      <c r="AB384" s="93"/>
    </row>
    <row r="385" spans="1:28">
      <c r="A385" s="91" t="s">
        <v>2476</v>
      </c>
      <c r="B385" s="91" t="s">
        <v>11</v>
      </c>
      <c r="C385" s="91" t="s">
        <v>2509</v>
      </c>
      <c r="D385" s="91" t="s">
        <v>3251</v>
      </c>
      <c r="E385" s="91" t="s">
        <v>4053</v>
      </c>
      <c r="F385" s="91" t="s">
        <v>3266</v>
      </c>
      <c r="G385" s="91" t="s">
        <v>1018</v>
      </c>
      <c r="H385" s="91" t="s">
        <v>1961</v>
      </c>
      <c r="I385" s="91" t="s">
        <v>8</v>
      </c>
      <c r="J385" s="91" t="s">
        <v>482</v>
      </c>
      <c r="K385" s="91" t="s">
        <v>4062</v>
      </c>
      <c r="L385" s="91" t="s">
        <v>3255</v>
      </c>
      <c r="M385" s="92">
        <v>20000</v>
      </c>
      <c r="N385" s="93">
        <v>0</v>
      </c>
      <c r="O385" s="92">
        <v>608</v>
      </c>
      <c r="P385" s="92">
        <v>574</v>
      </c>
      <c r="Q385" s="92">
        <v>1207</v>
      </c>
      <c r="R385" s="92">
        <v>18793</v>
      </c>
      <c r="S385" s="91" t="s">
        <v>3256</v>
      </c>
      <c r="T385" s="91" t="s">
        <v>4063</v>
      </c>
      <c r="U385" s="93"/>
      <c r="V385" s="93"/>
      <c r="W385" s="93"/>
      <c r="X385" s="93"/>
      <c r="Y385" s="92">
        <v>25</v>
      </c>
      <c r="Z385" s="93"/>
      <c r="AB385" s="93"/>
    </row>
    <row r="386" spans="1:28">
      <c r="A386" s="91" t="s">
        <v>2476</v>
      </c>
      <c r="B386" s="91" t="s">
        <v>11</v>
      </c>
      <c r="C386" s="91" t="s">
        <v>2509</v>
      </c>
      <c r="D386" s="91" t="s">
        <v>3251</v>
      </c>
      <c r="E386" s="91" t="s">
        <v>4053</v>
      </c>
      <c r="F386" s="91" t="s">
        <v>3266</v>
      </c>
      <c r="G386" s="91" t="s">
        <v>488</v>
      </c>
      <c r="H386" s="91" t="s">
        <v>1962</v>
      </c>
      <c r="I386" s="91" t="s">
        <v>254</v>
      </c>
      <c r="J386" s="91" t="s">
        <v>482</v>
      </c>
      <c r="K386" s="91" t="s">
        <v>4064</v>
      </c>
      <c r="L386" s="91" t="s">
        <v>3255</v>
      </c>
      <c r="M386" s="92">
        <v>49116</v>
      </c>
      <c r="N386" s="92">
        <v>1729.24</v>
      </c>
      <c r="O386" s="92">
        <v>1493.13</v>
      </c>
      <c r="P386" s="92">
        <v>1409.63</v>
      </c>
      <c r="Q386" s="92">
        <v>4657</v>
      </c>
      <c r="R386" s="92">
        <v>44459</v>
      </c>
      <c r="S386" s="91" t="s">
        <v>3256</v>
      </c>
      <c r="T386" s="91" t="s">
        <v>4065</v>
      </c>
      <c r="U386" s="93"/>
      <c r="V386" s="93"/>
      <c r="W386" s="93"/>
      <c r="X386" s="93"/>
      <c r="Y386" s="92">
        <v>25</v>
      </c>
      <c r="Z386" s="93"/>
      <c r="AB386" s="93"/>
    </row>
    <row r="387" spans="1:28">
      <c r="A387" s="91" t="s">
        <v>2476</v>
      </c>
      <c r="B387" s="91" t="s">
        <v>11</v>
      </c>
      <c r="C387" s="91" t="s">
        <v>2509</v>
      </c>
      <c r="D387" s="91" t="s">
        <v>3251</v>
      </c>
      <c r="E387" s="91" t="s">
        <v>4053</v>
      </c>
      <c r="F387" s="91" t="s">
        <v>3266</v>
      </c>
      <c r="G387" s="91" t="s">
        <v>1019</v>
      </c>
      <c r="H387" s="91" t="s">
        <v>1963</v>
      </c>
      <c r="I387" s="91" t="s">
        <v>127</v>
      </c>
      <c r="J387" s="91" t="s">
        <v>482</v>
      </c>
      <c r="K387" s="91" t="s">
        <v>4066</v>
      </c>
      <c r="L387" s="91" t="s">
        <v>3255</v>
      </c>
      <c r="M387" s="92">
        <v>20000</v>
      </c>
      <c r="N387" s="93">
        <v>0</v>
      </c>
      <c r="O387" s="92">
        <v>608</v>
      </c>
      <c r="P387" s="92">
        <v>574</v>
      </c>
      <c r="Q387" s="92">
        <v>1207</v>
      </c>
      <c r="R387" s="92">
        <v>18793</v>
      </c>
      <c r="S387" s="91" t="s">
        <v>3256</v>
      </c>
      <c r="T387" s="91" t="s">
        <v>4067</v>
      </c>
      <c r="U387" s="93"/>
      <c r="V387" s="93"/>
      <c r="W387" s="93"/>
      <c r="X387" s="93"/>
      <c r="Y387" s="92">
        <v>25</v>
      </c>
      <c r="Z387" s="93"/>
      <c r="AB387" s="93"/>
    </row>
    <row r="388" spans="1:28">
      <c r="A388" s="91" t="s">
        <v>2476</v>
      </c>
      <c r="B388" s="91" t="s">
        <v>11</v>
      </c>
      <c r="C388" s="91" t="s">
        <v>2509</v>
      </c>
      <c r="D388" s="91" t="s">
        <v>3251</v>
      </c>
      <c r="E388" s="91" t="s">
        <v>4053</v>
      </c>
      <c r="F388" s="91" t="s">
        <v>3258</v>
      </c>
      <c r="G388" s="91" t="s">
        <v>666</v>
      </c>
      <c r="H388" s="91" t="s">
        <v>1175</v>
      </c>
      <c r="I388" s="91" t="s">
        <v>8</v>
      </c>
      <c r="J388" s="91" t="s">
        <v>667</v>
      </c>
      <c r="K388" s="91" t="s">
        <v>4068</v>
      </c>
      <c r="L388" s="91" t="s">
        <v>3255</v>
      </c>
      <c r="M388" s="92">
        <v>10000</v>
      </c>
      <c r="N388" s="93">
        <v>0</v>
      </c>
      <c r="O388" s="92">
        <v>304</v>
      </c>
      <c r="P388" s="92">
        <v>287</v>
      </c>
      <c r="Q388" s="92">
        <v>2243.4499999999998</v>
      </c>
      <c r="R388" s="92">
        <v>7756.55</v>
      </c>
      <c r="S388" s="91" t="s">
        <v>3256</v>
      </c>
      <c r="T388" s="91" t="s">
        <v>4069</v>
      </c>
      <c r="U388" s="93"/>
      <c r="V388" s="93"/>
      <c r="W388" s="93"/>
      <c r="X388" s="92">
        <v>50</v>
      </c>
      <c r="Y388" s="92">
        <v>25</v>
      </c>
      <c r="Z388" s="93"/>
      <c r="AB388" s="92">
        <v>1577.45</v>
      </c>
    </row>
    <row r="389" spans="1:28">
      <c r="A389" s="91" t="s">
        <v>2476</v>
      </c>
      <c r="B389" s="91" t="s">
        <v>11</v>
      </c>
      <c r="C389" s="91" t="s">
        <v>2509</v>
      </c>
      <c r="D389" s="91" t="s">
        <v>3251</v>
      </c>
      <c r="E389" s="91" t="s">
        <v>4053</v>
      </c>
      <c r="F389" s="91" t="s">
        <v>3258</v>
      </c>
      <c r="G389" s="91" t="s">
        <v>668</v>
      </c>
      <c r="H389" s="91" t="s">
        <v>1176</v>
      </c>
      <c r="I389" s="91" t="s">
        <v>669</v>
      </c>
      <c r="J389" s="91" t="s">
        <v>667</v>
      </c>
      <c r="K389" s="91" t="s">
        <v>4070</v>
      </c>
      <c r="L389" s="91" t="s">
        <v>3255</v>
      </c>
      <c r="M389" s="92">
        <v>14550.36</v>
      </c>
      <c r="N389" s="93">
        <v>0</v>
      </c>
      <c r="O389" s="92">
        <v>442.33</v>
      </c>
      <c r="P389" s="92">
        <v>417.6</v>
      </c>
      <c r="Q389" s="92">
        <v>3480.93</v>
      </c>
      <c r="R389" s="92">
        <v>11069.43</v>
      </c>
      <c r="S389" s="91" t="s">
        <v>3256</v>
      </c>
      <c r="T389" s="91" t="s">
        <v>4071</v>
      </c>
      <c r="U389" s="93"/>
      <c r="V389" s="93"/>
      <c r="W389" s="92">
        <v>2546</v>
      </c>
      <c r="X389" s="92">
        <v>50</v>
      </c>
      <c r="Y389" s="92">
        <v>25</v>
      </c>
      <c r="Z389" s="93"/>
      <c r="AB389" s="93"/>
    </row>
    <row r="390" spans="1:28">
      <c r="A390" s="91" t="s">
        <v>2476</v>
      </c>
      <c r="B390" s="91" t="s">
        <v>11</v>
      </c>
      <c r="C390" s="91" t="s">
        <v>2509</v>
      </c>
      <c r="D390" s="91" t="s">
        <v>3251</v>
      </c>
      <c r="E390" s="91" t="s">
        <v>4053</v>
      </c>
      <c r="F390" s="91" t="s">
        <v>3288</v>
      </c>
      <c r="G390" s="91" t="s">
        <v>489</v>
      </c>
      <c r="H390" s="91" t="s">
        <v>1177</v>
      </c>
      <c r="I390" s="91" t="s">
        <v>490</v>
      </c>
      <c r="J390" s="91" t="s">
        <v>482</v>
      </c>
      <c r="K390" s="91" t="s">
        <v>4072</v>
      </c>
      <c r="L390" s="91" t="s">
        <v>3255</v>
      </c>
      <c r="M390" s="92">
        <v>11000</v>
      </c>
      <c r="N390" s="93">
        <v>0</v>
      </c>
      <c r="O390" s="92">
        <v>334.4</v>
      </c>
      <c r="P390" s="92">
        <v>315.7</v>
      </c>
      <c r="Q390" s="92">
        <v>8866.84</v>
      </c>
      <c r="R390" s="92">
        <v>2133.16</v>
      </c>
      <c r="S390" s="91" t="s">
        <v>3256</v>
      </c>
      <c r="T390" s="91" t="s">
        <v>4073</v>
      </c>
      <c r="U390" s="93"/>
      <c r="V390" s="93"/>
      <c r="W390" s="92">
        <v>8141.74</v>
      </c>
      <c r="X390" s="92">
        <v>50</v>
      </c>
      <c r="Y390" s="92">
        <v>25</v>
      </c>
      <c r="Z390" s="93"/>
      <c r="AB390" s="93"/>
    </row>
    <row r="391" spans="1:28">
      <c r="A391" s="91" t="s">
        <v>2476</v>
      </c>
      <c r="B391" s="91" t="s">
        <v>11</v>
      </c>
      <c r="C391" s="91" t="s">
        <v>2509</v>
      </c>
      <c r="D391" s="91" t="s">
        <v>3251</v>
      </c>
      <c r="E391" s="91" t="s">
        <v>4053</v>
      </c>
      <c r="F391" s="91" t="s">
        <v>3266</v>
      </c>
      <c r="G391" s="91" t="s">
        <v>1020</v>
      </c>
      <c r="H391" s="91" t="s">
        <v>1964</v>
      </c>
      <c r="I391" s="91" t="s">
        <v>27</v>
      </c>
      <c r="J391" s="91" t="s">
        <v>482</v>
      </c>
      <c r="K391" s="91" t="s">
        <v>4074</v>
      </c>
      <c r="L391" s="91" t="s">
        <v>3255</v>
      </c>
      <c r="M391" s="92">
        <v>20000</v>
      </c>
      <c r="N391" s="93">
        <v>0</v>
      </c>
      <c r="O391" s="92">
        <v>608</v>
      </c>
      <c r="P391" s="92">
        <v>574</v>
      </c>
      <c r="Q391" s="92">
        <v>1207</v>
      </c>
      <c r="R391" s="92">
        <v>18793</v>
      </c>
      <c r="S391" s="91" t="s">
        <v>3256</v>
      </c>
      <c r="T391" s="91" t="s">
        <v>4075</v>
      </c>
      <c r="U391" s="93"/>
      <c r="V391" s="93"/>
      <c r="W391" s="93"/>
      <c r="X391" s="93"/>
      <c r="Y391" s="92">
        <v>25</v>
      </c>
      <c r="Z391" s="93"/>
      <c r="AB391" s="93"/>
    </row>
    <row r="392" spans="1:28">
      <c r="A392" s="91" t="s">
        <v>2476</v>
      </c>
      <c r="B392" s="91" t="s">
        <v>11</v>
      </c>
      <c r="C392" s="91" t="s">
        <v>2509</v>
      </c>
      <c r="D392" s="91" t="s">
        <v>3251</v>
      </c>
      <c r="E392" s="91" t="s">
        <v>4053</v>
      </c>
      <c r="F392" s="91" t="s">
        <v>3258</v>
      </c>
      <c r="G392" s="91" t="s">
        <v>670</v>
      </c>
      <c r="H392" s="91" t="s">
        <v>1180</v>
      </c>
      <c r="I392" s="91" t="s">
        <v>10</v>
      </c>
      <c r="J392" s="91" t="s">
        <v>667</v>
      </c>
      <c r="K392" s="91" t="s">
        <v>4076</v>
      </c>
      <c r="L392" s="91" t="s">
        <v>3255</v>
      </c>
      <c r="M392" s="92">
        <v>20900.61</v>
      </c>
      <c r="N392" s="93">
        <v>0</v>
      </c>
      <c r="O392" s="92">
        <v>635.38</v>
      </c>
      <c r="P392" s="92">
        <v>599.85</v>
      </c>
      <c r="Q392" s="92">
        <v>9113.2000000000007</v>
      </c>
      <c r="R392" s="92">
        <v>11787.41</v>
      </c>
      <c r="S392" s="91" t="s">
        <v>3256</v>
      </c>
      <c r="T392" s="91" t="s">
        <v>4077</v>
      </c>
      <c r="U392" s="93"/>
      <c r="V392" s="93"/>
      <c r="W392" s="92">
        <v>7802.97</v>
      </c>
      <c r="X392" s="92">
        <v>50</v>
      </c>
      <c r="Y392" s="92">
        <v>25</v>
      </c>
      <c r="Z392" s="93"/>
      <c r="AB392" s="93"/>
    </row>
    <row r="393" spans="1:28">
      <c r="A393" s="91" t="s">
        <v>2476</v>
      </c>
      <c r="B393" s="91" t="s">
        <v>11</v>
      </c>
      <c r="C393" s="91" t="s">
        <v>2509</v>
      </c>
      <c r="D393" s="91" t="s">
        <v>3251</v>
      </c>
      <c r="E393" s="91" t="s">
        <v>4053</v>
      </c>
      <c r="F393" s="91" t="s">
        <v>3276</v>
      </c>
      <c r="G393" s="91" t="s">
        <v>493</v>
      </c>
      <c r="H393" s="91" t="s">
        <v>1181</v>
      </c>
      <c r="I393" s="91" t="s">
        <v>494</v>
      </c>
      <c r="J393" s="91" t="s">
        <v>482</v>
      </c>
      <c r="K393" s="91" t="s">
        <v>4078</v>
      </c>
      <c r="L393" s="91" t="s">
        <v>3255</v>
      </c>
      <c r="M393" s="92">
        <v>35000</v>
      </c>
      <c r="N393" s="93">
        <v>0</v>
      </c>
      <c r="O393" s="92">
        <v>1064</v>
      </c>
      <c r="P393" s="92">
        <v>1004.5</v>
      </c>
      <c r="Q393" s="92">
        <v>22862.5</v>
      </c>
      <c r="R393" s="92">
        <v>12137.5</v>
      </c>
      <c r="S393" s="91" t="s">
        <v>3256</v>
      </c>
      <c r="T393" s="91" t="s">
        <v>4079</v>
      </c>
      <c r="U393" s="93"/>
      <c r="V393" s="92">
        <v>300</v>
      </c>
      <c r="W393" s="92">
        <v>20419</v>
      </c>
      <c r="X393" s="92">
        <v>50</v>
      </c>
      <c r="Y393" s="92">
        <v>25</v>
      </c>
      <c r="Z393" s="93"/>
      <c r="AB393" s="93"/>
    </row>
    <row r="394" spans="1:28">
      <c r="A394" s="91" t="s">
        <v>2476</v>
      </c>
      <c r="B394" s="91" t="s">
        <v>11</v>
      </c>
      <c r="C394" s="91" t="s">
        <v>2509</v>
      </c>
      <c r="D394" s="91" t="s">
        <v>3251</v>
      </c>
      <c r="E394" s="91" t="s">
        <v>4053</v>
      </c>
      <c r="F394" s="91" t="s">
        <v>3266</v>
      </c>
      <c r="G394" s="91" t="s">
        <v>1517</v>
      </c>
      <c r="H394" s="91" t="s">
        <v>1965</v>
      </c>
      <c r="I394" s="91" t="s">
        <v>27</v>
      </c>
      <c r="J394" s="91" t="s">
        <v>482</v>
      </c>
      <c r="K394" s="91" t="s">
        <v>4080</v>
      </c>
      <c r="L394" s="91" t="s">
        <v>3255</v>
      </c>
      <c r="M394" s="92">
        <v>16500</v>
      </c>
      <c r="N394" s="93">
        <v>0</v>
      </c>
      <c r="O394" s="92">
        <v>501.6</v>
      </c>
      <c r="P394" s="92">
        <v>473.55</v>
      </c>
      <c r="Q394" s="92">
        <v>1000.15</v>
      </c>
      <c r="R394" s="92">
        <v>15499.85</v>
      </c>
      <c r="S394" s="91" t="s">
        <v>3256</v>
      </c>
      <c r="T394" s="91" t="s">
        <v>4081</v>
      </c>
      <c r="U394" s="93"/>
      <c r="V394" s="93"/>
      <c r="W394" s="93"/>
      <c r="X394" s="93"/>
      <c r="Y394" s="92">
        <v>25</v>
      </c>
      <c r="Z394" s="93"/>
      <c r="AB394" s="93"/>
    </row>
    <row r="395" spans="1:28">
      <c r="A395" s="91" t="s">
        <v>2476</v>
      </c>
      <c r="B395" s="91" t="s">
        <v>11</v>
      </c>
      <c r="C395" s="91" t="s">
        <v>2509</v>
      </c>
      <c r="D395" s="91" t="s">
        <v>3251</v>
      </c>
      <c r="E395" s="91" t="s">
        <v>4053</v>
      </c>
      <c r="F395" s="91" t="s">
        <v>3288</v>
      </c>
      <c r="G395" s="91" t="s">
        <v>495</v>
      </c>
      <c r="H395" s="91" t="s">
        <v>1183</v>
      </c>
      <c r="I395" s="91" t="s">
        <v>395</v>
      </c>
      <c r="J395" s="91" t="s">
        <v>482</v>
      </c>
      <c r="K395" s="91" t="s">
        <v>4082</v>
      </c>
      <c r="L395" s="91" t="s">
        <v>3255</v>
      </c>
      <c r="M395" s="92">
        <v>11000</v>
      </c>
      <c r="N395" s="93">
        <v>0</v>
      </c>
      <c r="O395" s="92">
        <v>334.4</v>
      </c>
      <c r="P395" s="92">
        <v>315.7</v>
      </c>
      <c r="Q395" s="92">
        <v>9124.19</v>
      </c>
      <c r="R395" s="92">
        <v>1875.81</v>
      </c>
      <c r="S395" s="91" t="s">
        <v>3256</v>
      </c>
      <c r="T395" s="91" t="s">
        <v>4083</v>
      </c>
      <c r="U395" s="93"/>
      <c r="V395" s="92">
        <v>300</v>
      </c>
      <c r="W395" s="92">
        <v>5349.09</v>
      </c>
      <c r="X395" s="93"/>
      <c r="Y395" s="92">
        <v>25</v>
      </c>
      <c r="Z395" s="92">
        <v>2800</v>
      </c>
      <c r="AB395" s="93"/>
    </row>
    <row r="396" spans="1:28">
      <c r="A396" s="91" t="s">
        <v>2476</v>
      </c>
      <c r="B396" s="91" t="s">
        <v>11</v>
      </c>
      <c r="C396" s="91" t="s">
        <v>2509</v>
      </c>
      <c r="D396" s="91" t="s">
        <v>3251</v>
      </c>
      <c r="E396" s="91" t="s">
        <v>4053</v>
      </c>
      <c r="F396" s="91" t="s">
        <v>3266</v>
      </c>
      <c r="G396" s="91" t="s">
        <v>1021</v>
      </c>
      <c r="H396" s="91" t="s">
        <v>1966</v>
      </c>
      <c r="I396" s="91" t="s">
        <v>378</v>
      </c>
      <c r="J396" s="91" t="s">
        <v>482</v>
      </c>
      <c r="K396" s="91" t="s">
        <v>4084</v>
      </c>
      <c r="L396" s="91" t="s">
        <v>3255</v>
      </c>
      <c r="M396" s="92">
        <v>25000</v>
      </c>
      <c r="N396" s="93">
        <v>0</v>
      </c>
      <c r="O396" s="92">
        <v>760</v>
      </c>
      <c r="P396" s="92">
        <v>717.5</v>
      </c>
      <c r="Q396" s="92">
        <v>1502.5</v>
      </c>
      <c r="R396" s="92">
        <v>23497.5</v>
      </c>
      <c r="S396" s="91" t="s">
        <v>3256</v>
      </c>
      <c r="T396" s="91" t="s">
        <v>4085</v>
      </c>
      <c r="U396" s="93"/>
      <c r="V396" s="93"/>
      <c r="W396" s="93"/>
      <c r="X396" s="93"/>
      <c r="Y396" s="92">
        <v>25</v>
      </c>
      <c r="Z396" s="93"/>
      <c r="AB396" s="93"/>
    </row>
    <row r="397" spans="1:28">
      <c r="A397" s="91" t="s">
        <v>2476</v>
      </c>
      <c r="B397" s="91" t="s">
        <v>11</v>
      </c>
      <c r="C397" s="91" t="s">
        <v>2509</v>
      </c>
      <c r="D397" s="91" t="s">
        <v>3251</v>
      </c>
      <c r="E397" s="91" t="s">
        <v>4053</v>
      </c>
      <c r="F397" s="91" t="s">
        <v>3279</v>
      </c>
      <c r="G397" s="91" t="s">
        <v>366</v>
      </c>
      <c r="H397" s="91" t="s">
        <v>2216</v>
      </c>
      <c r="I397" s="91" t="s">
        <v>8</v>
      </c>
      <c r="J397" s="91" t="s">
        <v>241</v>
      </c>
      <c r="K397" s="91" t="s">
        <v>4086</v>
      </c>
      <c r="L397" s="91" t="s">
        <v>3255</v>
      </c>
      <c r="M397" s="92">
        <v>20000</v>
      </c>
      <c r="N397" s="93">
        <v>0</v>
      </c>
      <c r="O397" s="92">
        <v>608</v>
      </c>
      <c r="P397" s="92">
        <v>574</v>
      </c>
      <c r="Q397" s="92">
        <v>15505.13</v>
      </c>
      <c r="R397" s="92">
        <v>4494.87</v>
      </c>
      <c r="S397" s="91" t="s">
        <v>3256</v>
      </c>
      <c r="T397" s="91" t="s">
        <v>4087</v>
      </c>
      <c r="U397" s="93"/>
      <c r="V397" s="92">
        <v>300</v>
      </c>
      <c r="W397" s="92">
        <v>13898.13</v>
      </c>
      <c r="X397" s="92">
        <v>100</v>
      </c>
      <c r="Y397" s="92">
        <v>25</v>
      </c>
      <c r="Z397" s="93"/>
      <c r="AB397" s="93"/>
    </row>
    <row r="398" spans="1:28">
      <c r="A398" s="91" t="s">
        <v>2476</v>
      </c>
      <c r="B398" s="91" t="s">
        <v>11</v>
      </c>
      <c r="C398" s="91" t="s">
        <v>2509</v>
      </c>
      <c r="D398" s="91" t="s">
        <v>3251</v>
      </c>
      <c r="E398" s="91" t="s">
        <v>4053</v>
      </c>
      <c r="F398" s="91" t="s">
        <v>3266</v>
      </c>
      <c r="G398" s="91" t="s">
        <v>1539</v>
      </c>
      <c r="H398" s="91" t="s">
        <v>2022</v>
      </c>
      <c r="I398" s="91" t="s">
        <v>8</v>
      </c>
      <c r="J398" s="91" t="s">
        <v>241</v>
      </c>
      <c r="K398" s="91" t="s">
        <v>4088</v>
      </c>
      <c r="L398" s="91" t="s">
        <v>3255</v>
      </c>
      <c r="M398" s="92">
        <v>20000</v>
      </c>
      <c r="N398" s="93">
        <v>0</v>
      </c>
      <c r="O398" s="92">
        <v>608</v>
      </c>
      <c r="P398" s="92">
        <v>574</v>
      </c>
      <c r="Q398" s="92">
        <v>14924.95</v>
      </c>
      <c r="R398" s="92">
        <v>5075.05</v>
      </c>
      <c r="S398" s="91" t="s">
        <v>3256</v>
      </c>
      <c r="T398" s="91" t="s">
        <v>4089</v>
      </c>
      <c r="U398" s="93"/>
      <c r="V398" s="93"/>
      <c r="W398" s="92">
        <v>13717.95</v>
      </c>
      <c r="X398" s="93"/>
      <c r="Y398" s="92">
        <v>25</v>
      </c>
      <c r="Z398" s="93"/>
      <c r="AB398" s="93"/>
    </row>
    <row r="399" spans="1:28">
      <c r="A399" s="91" t="s">
        <v>2476</v>
      </c>
      <c r="B399" s="91" t="s">
        <v>11</v>
      </c>
      <c r="C399" s="91" t="s">
        <v>2509</v>
      </c>
      <c r="D399" s="91" t="s">
        <v>3251</v>
      </c>
      <c r="E399" s="91" t="s">
        <v>4053</v>
      </c>
      <c r="F399" s="91" t="s">
        <v>3266</v>
      </c>
      <c r="G399" s="91" t="s">
        <v>1552</v>
      </c>
      <c r="H399" s="91" t="s">
        <v>1967</v>
      </c>
      <c r="I399" s="91" t="s">
        <v>355</v>
      </c>
      <c r="J399" s="91" t="s">
        <v>482</v>
      </c>
      <c r="K399" s="91" t="s">
        <v>4090</v>
      </c>
      <c r="L399" s="91" t="s">
        <v>3255</v>
      </c>
      <c r="M399" s="92">
        <v>35000</v>
      </c>
      <c r="N399" s="93">
        <v>0</v>
      </c>
      <c r="O399" s="92">
        <v>1064</v>
      </c>
      <c r="P399" s="92">
        <v>1004.5</v>
      </c>
      <c r="Q399" s="92">
        <v>2093.5</v>
      </c>
      <c r="R399" s="92">
        <v>32906.5</v>
      </c>
      <c r="S399" s="91" t="s">
        <v>3256</v>
      </c>
      <c r="T399" s="91" t="s">
        <v>4091</v>
      </c>
      <c r="U399" s="93"/>
      <c r="V399" s="93"/>
      <c r="W399" s="93"/>
      <c r="X399" s="93"/>
      <c r="Y399" s="92">
        <v>25</v>
      </c>
      <c r="Z399" s="93"/>
      <c r="AB399" s="93"/>
    </row>
    <row r="400" spans="1:28">
      <c r="A400" s="91" t="s">
        <v>2476</v>
      </c>
      <c r="B400" s="91" t="s">
        <v>11</v>
      </c>
      <c r="C400" s="91" t="s">
        <v>2509</v>
      </c>
      <c r="D400" s="91" t="s">
        <v>3251</v>
      </c>
      <c r="E400" s="91" t="s">
        <v>4053</v>
      </c>
      <c r="F400" s="91" t="s">
        <v>3266</v>
      </c>
      <c r="G400" s="91" t="s">
        <v>1022</v>
      </c>
      <c r="H400" s="91" t="s">
        <v>1968</v>
      </c>
      <c r="I400" s="91" t="s">
        <v>27</v>
      </c>
      <c r="J400" s="91" t="s">
        <v>482</v>
      </c>
      <c r="K400" s="91" t="s">
        <v>4092</v>
      </c>
      <c r="L400" s="91" t="s">
        <v>3255</v>
      </c>
      <c r="M400" s="92">
        <v>20000</v>
      </c>
      <c r="N400" s="93">
        <v>0</v>
      </c>
      <c r="O400" s="92">
        <v>608</v>
      </c>
      <c r="P400" s="92">
        <v>574</v>
      </c>
      <c r="Q400" s="92">
        <v>1207</v>
      </c>
      <c r="R400" s="92">
        <v>18793</v>
      </c>
      <c r="S400" s="91" t="s">
        <v>3256</v>
      </c>
      <c r="T400" s="91" t="s">
        <v>4093</v>
      </c>
      <c r="U400" s="93"/>
      <c r="V400" s="93"/>
      <c r="W400" s="93"/>
      <c r="X400" s="93"/>
      <c r="Y400" s="92">
        <v>25</v>
      </c>
      <c r="Z400" s="93"/>
      <c r="AB400" s="93"/>
    </row>
    <row r="401" spans="1:28">
      <c r="A401" s="91" t="s">
        <v>2476</v>
      </c>
      <c r="B401" s="91" t="s">
        <v>11</v>
      </c>
      <c r="C401" s="91" t="s">
        <v>2509</v>
      </c>
      <c r="D401" s="91" t="s">
        <v>3251</v>
      </c>
      <c r="E401" s="91" t="s">
        <v>4053</v>
      </c>
      <c r="F401" s="91" t="s">
        <v>3273</v>
      </c>
      <c r="G401" s="91" t="s">
        <v>497</v>
      </c>
      <c r="H401" s="91" t="s">
        <v>1193</v>
      </c>
      <c r="I401" s="91" t="s">
        <v>405</v>
      </c>
      <c r="J401" s="91" t="s">
        <v>482</v>
      </c>
      <c r="K401" s="91" t="s">
        <v>4094</v>
      </c>
      <c r="L401" s="91" t="s">
        <v>3255</v>
      </c>
      <c r="M401" s="92">
        <v>50000</v>
      </c>
      <c r="N401" s="92">
        <v>1617.38</v>
      </c>
      <c r="O401" s="92">
        <v>1520</v>
      </c>
      <c r="P401" s="92">
        <v>1435</v>
      </c>
      <c r="Q401" s="92">
        <v>26396.26</v>
      </c>
      <c r="R401" s="92">
        <v>23603.74</v>
      </c>
      <c r="S401" s="91" t="s">
        <v>3256</v>
      </c>
      <c r="T401" s="91" t="s">
        <v>4095</v>
      </c>
      <c r="U401" s="93"/>
      <c r="V401" s="92">
        <v>300</v>
      </c>
      <c r="W401" s="92">
        <v>19821.43</v>
      </c>
      <c r="X401" s="92">
        <v>100</v>
      </c>
      <c r="Y401" s="92">
        <v>25</v>
      </c>
      <c r="Z401" s="93"/>
      <c r="AB401" s="92">
        <v>1577.45</v>
      </c>
    </row>
    <row r="402" spans="1:28">
      <c r="A402" s="91" t="s">
        <v>2476</v>
      </c>
      <c r="B402" s="91" t="s">
        <v>11</v>
      </c>
      <c r="C402" s="91" t="s">
        <v>2509</v>
      </c>
      <c r="D402" s="91" t="s">
        <v>3251</v>
      </c>
      <c r="E402" s="91" t="s">
        <v>4053</v>
      </c>
      <c r="F402" s="91" t="s">
        <v>3258</v>
      </c>
      <c r="G402" s="91" t="s">
        <v>4096</v>
      </c>
      <c r="H402" s="91" t="s">
        <v>1970</v>
      </c>
      <c r="I402" s="91" t="s">
        <v>671</v>
      </c>
      <c r="J402" s="91" t="s">
        <v>667</v>
      </c>
      <c r="K402" s="91" t="s">
        <v>4097</v>
      </c>
      <c r="L402" s="91" t="s">
        <v>3255</v>
      </c>
      <c r="M402" s="92">
        <v>13300.39</v>
      </c>
      <c r="N402" s="93">
        <v>0</v>
      </c>
      <c r="O402" s="92">
        <v>404.33</v>
      </c>
      <c r="P402" s="92">
        <v>381.72</v>
      </c>
      <c r="Q402" s="92">
        <v>3271.35</v>
      </c>
      <c r="R402" s="92">
        <v>10029.040000000001</v>
      </c>
      <c r="S402" s="91" t="s">
        <v>3256</v>
      </c>
      <c r="T402" s="91" t="s">
        <v>4098</v>
      </c>
      <c r="U402" s="93"/>
      <c r="V402" s="92">
        <v>300</v>
      </c>
      <c r="W402" s="92">
        <v>2110.3000000000002</v>
      </c>
      <c r="X402" s="92">
        <v>50</v>
      </c>
      <c r="Y402" s="92">
        <v>25</v>
      </c>
      <c r="Z402" s="93"/>
      <c r="AB402" s="93"/>
    </row>
    <row r="403" spans="1:28">
      <c r="A403" s="91" t="s">
        <v>2476</v>
      </c>
      <c r="B403" s="91" t="s">
        <v>11</v>
      </c>
      <c r="C403" s="91" t="s">
        <v>2509</v>
      </c>
      <c r="D403" s="91" t="s">
        <v>3251</v>
      </c>
      <c r="E403" s="91" t="s">
        <v>4053</v>
      </c>
      <c r="F403" s="91" t="s">
        <v>3315</v>
      </c>
      <c r="G403" s="91" t="s">
        <v>240</v>
      </c>
      <c r="H403" s="91" t="s">
        <v>2023</v>
      </c>
      <c r="I403" s="91" t="s">
        <v>238</v>
      </c>
      <c r="J403" s="91" t="s">
        <v>241</v>
      </c>
      <c r="K403" s="91" t="s">
        <v>4099</v>
      </c>
      <c r="L403" s="91" t="s">
        <v>3255</v>
      </c>
      <c r="M403" s="92">
        <v>55000</v>
      </c>
      <c r="N403" s="92">
        <v>2559.6799999999998</v>
      </c>
      <c r="O403" s="92">
        <v>1672</v>
      </c>
      <c r="P403" s="92">
        <v>1578.5</v>
      </c>
      <c r="Q403" s="92">
        <v>15147.78</v>
      </c>
      <c r="R403" s="92">
        <v>39852.22</v>
      </c>
      <c r="S403" s="91" t="s">
        <v>3256</v>
      </c>
      <c r="T403" s="91" t="s">
        <v>4100</v>
      </c>
      <c r="U403" s="93"/>
      <c r="V403" s="93"/>
      <c r="W403" s="92">
        <v>9262.6</v>
      </c>
      <c r="X403" s="92">
        <v>50</v>
      </c>
      <c r="Y403" s="92">
        <v>25</v>
      </c>
      <c r="Z403" s="93"/>
      <c r="AB403" s="93"/>
    </row>
    <row r="404" spans="1:28">
      <c r="A404" s="91" t="s">
        <v>2476</v>
      </c>
      <c r="B404" s="91" t="s">
        <v>11</v>
      </c>
      <c r="C404" s="91" t="s">
        <v>2509</v>
      </c>
      <c r="D404" s="91" t="s">
        <v>3251</v>
      </c>
      <c r="E404" s="91" t="s">
        <v>4053</v>
      </c>
      <c r="F404" s="91" t="s">
        <v>3266</v>
      </c>
      <c r="G404" s="91" t="s">
        <v>1023</v>
      </c>
      <c r="H404" s="91" t="s">
        <v>1971</v>
      </c>
      <c r="I404" s="91" t="s">
        <v>67</v>
      </c>
      <c r="J404" s="91" t="s">
        <v>482</v>
      </c>
      <c r="K404" s="91" t="s">
        <v>4101</v>
      </c>
      <c r="L404" s="91" t="s">
        <v>3255</v>
      </c>
      <c r="M404" s="92">
        <v>30000</v>
      </c>
      <c r="N404" s="93">
        <v>0</v>
      </c>
      <c r="O404" s="92">
        <v>912</v>
      </c>
      <c r="P404" s="92">
        <v>861</v>
      </c>
      <c r="Q404" s="92">
        <v>1798</v>
      </c>
      <c r="R404" s="92">
        <v>28202</v>
      </c>
      <c r="S404" s="91" t="s">
        <v>3256</v>
      </c>
      <c r="T404" s="91" t="s">
        <v>4102</v>
      </c>
      <c r="U404" s="93"/>
      <c r="V404" s="93"/>
      <c r="W404" s="93"/>
      <c r="X404" s="93"/>
      <c r="Y404" s="92">
        <v>25</v>
      </c>
      <c r="Z404" s="93"/>
      <c r="AB404" s="93"/>
    </row>
    <row r="405" spans="1:28">
      <c r="A405" s="91" t="s">
        <v>2476</v>
      </c>
      <c r="B405" s="91" t="s">
        <v>11</v>
      </c>
      <c r="C405" s="91" t="s">
        <v>2509</v>
      </c>
      <c r="D405" s="91" t="s">
        <v>3251</v>
      </c>
      <c r="E405" s="91" t="s">
        <v>4053</v>
      </c>
      <c r="F405" s="91" t="s">
        <v>3273</v>
      </c>
      <c r="G405" s="91" t="s">
        <v>374</v>
      </c>
      <c r="H405" s="91" t="s">
        <v>1195</v>
      </c>
      <c r="I405" s="91" t="s">
        <v>375</v>
      </c>
      <c r="J405" s="91" t="s">
        <v>241</v>
      </c>
      <c r="K405" s="91" t="s">
        <v>4103</v>
      </c>
      <c r="L405" s="91" t="s">
        <v>3255</v>
      </c>
      <c r="M405" s="92">
        <v>40000</v>
      </c>
      <c r="N405" s="92">
        <v>442.65</v>
      </c>
      <c r="O405" s="92">
        <v>1216</v>
      </c>
      <c r="P405" s="92">
        <v>1148</v>
      </c>
      <c r="Q405" s="92">
        <v>15086.18</v>
      </c>
      <c r="R405" s="92">
        <v>24913.82</v>
      </c>
      <c r="S405" s="91" t="s">
        <v>3256</v>
      </c>
      <c r="T405" s="91" t="s">
        <v>4104</v>
      </c>
      <c r="U405" s="93"/>
      <c r="V405" s="92">
        <v>300</v>
      </c>
      <c r="W405" s="92">
        <v>11904.53</v>
      </c>
      <c r="X405" s="92">
        <v>50</v>
      </c>
      <c r="Y405" s="92">
        <v>25</v>
      </c>
      <c r="Z405" s="93"/>
      <c r="AB405" s="93"/>
    </row>
    <row r="406" spans="1:28">
      <c r="A406" s="91" t="s">
        <v>2476</v>
      </c>
      <c r="B406" s="91" t="s">
        <v>11</v>
      </c>
      <c r="C406" s="91" t="s">
        <v>2509</v>
      </c>
      <c r="D406" s="91" t="s">
        <v>3251</v>
      </c>
      <c r="E406" s="91" t="s">
        <v>4053</v>
      </c>
      <c r="F406" s="91" t="s">
        <v>3288</v>
      </c>
      <c r="G406" s="91" t="s">
        <v>471</v>
      </c>
      <c r="H406" s="91" t="s">
        <v>2024</v>
      </c>
      <c r="I406" s="91" t="s">
        <v>472</v>
      </c>
      <c r="J406" s="91" t="s">
        <v>1031</v>
      </c>
      <c r="K406" s="91" t="s">
        <v>4105</v>
      </c>
      <c r="L406" s="91" t="s">
        <v>3255</v>
      </c>
      <c r="M406" s="92">
        <v>40000</v>
      </c>
      <c r="N406" s="92">
        <v>442.65</v>
      </c>
      <c r="O406" s="92">
        <v>1216</v>
      </c>
      <c r="P406" s="92">
        <v>1148</v>
      </c>
      <c r="Q406" s="92">
        <v>3181.65</v>
      </c>
      <c r="R406" s="92">
        <v>36818.35</v>
      </c>
      <c r="S406" s="91" t="s">
        <v>3256</v>
      </c>
      <c r="T406" s="91" t="s">
        <v>4106</v>
      </c>
      <c r="U406" s="93"/>
      <c r="V406" s="92">
        <v>300</v>
      </c>
      <c r="W406" s="93"/>
      <c r="X406" s="92">
        <v>50</v>
      </c>
      <c r="Y406" s="92">
        <v>25</v>
      </c>
      <c r="Z406" s="93"/>
      <c r="AB406" s="93"/>
    </row>
    <row r="407" spans="1:28">
      <c r="A407" s="91" t="s">
        <v>2476</v>
      </c>
      <c r="B407" s="91" t="s">
        <v>11</v>
      </c>
      <c r="C407" s="91" t="s">
        <v>2509</v>
      </c>
      <c r="D407" s="91" t="s">
        <v>3251</v>
      </c>
      <c r="E407" s="91" t="s">
        <v>4053</v>
      </c>
      <c r="F407" s="91" t="s">
        <v>3258</v>
      </c>
      <c r="G407" s="91" t="s">
        <v>499</v>
      </c>
      <c r="H407" s="91" t="s">
        <v>1196</v>
      </c>
      <c r="I407" s="91" t="s">
        <v>389</v>
      </c>
      <c r="J407" s="91" t="s">
        <v>482</v>
      </c>
      <c r="K407" s="91" t="s">
        <v>4107</v>
      </c>
      <c r="L407" s="91" t="s">
        <v>3255</v>
      </c>
      <c r="M407" s="92">
        <v>23577.96</v>
      </c>
      <c r="N407" s="93">
        <v>0</v>
      </c>
      <c r="O407" s="92">
        <v>716.77</v>
      </c>
      <c r="P407" s="92">
        <v>676.69</v>
      </c>
      <c r="Q407" s="92">
        <v>2952.46</v>
      </c>
      <c r="R407" s="92">
        <v>20625.5</v>
      </c>
      <c r="S407" s="91" t="s">
        <v>3256</v>
      </c>
      <c r="T407" s="91" t="s">
        <v>4108</v>
      </c>
      <c r="U407" s="93"/>
      <c r="V407" s="92">
        <v>300</v>
      </c>
      <c r="W407" s="92">
        <v>1184</v>
      </c>
      <c r="X407" s="92">
        <v>50</v>
      </c>
      <c r="Y407" s="92">
        <v>25</v>
      </c>
      <c r="Z407" s="93"/>
      <c r="AB407" s="93"/>
    </row>
    <row r="408" spans="1:28">
      <c r="A408" s="91" t="s">
        <v>2476</v>
      </c>
      <c r="B408" s="91" t="s">
        <v>11</v>
      </c>
      <c r="C408" s="91" t="s">
        <v>2509</v>
      </c>
      <c r="D408" s="91" t="s">
        <v>3251</v>
      </c>
      <c r="E408" s="91" t="s">
        <v>4053</v>
      </c>
      <c r="F408" s="91" t="s">
        <v>3273</v>
      </c>
      <c r="G408" s="91" t="s">
        <v>500</v>
      </c>
      <c r="H408" s="91" t="s">
        <v>1197</v>
      </c>
      <c r="I408" s="91" t="s">
        <v>42</v>
      </c>
      <c r="J408" s="91" t="s">
        <v>482</v>
      </c>
      <c r="K408" s="91" t="s">
        <v>4109</v>
      </c>
      <c r="L408" s="91" t="s">
        <v>3255</v>
      </c>
      <c r="M408" s="92">
        <v>26250</v>
      </c>
      <c r="N408" s="93">
        <v>0</v>
      </c>
      <c r="O408" s="92">
        <v>798</v>
      </c>
      <c r="P408" s="92">
        <v>753.38</v>
      </c>
      <c r="Q408" s="92">
        <v>13279.92</v>
      </c>
      <c r="R408" s="92">
        <v>12970.08</v>
      </c>
      <c r="S408" s="91" t="s">
        <v>3256</v>
      </c>
      <c r="T408" s="91" t="s">
        <v>4110</v>
      </c>
      <c r="U408" s="93"/>
      <c r="V408" s="92">
        <v>300</v>
      </c>
      <c r="W408" s="92">
        <v>11353.54</v>
      </c>
      <c r="X408" s="92">
        <v>50</v>
      </c>
      <c r="Y408" s="92">
        <v>25</v>
      </c>
      <c r="Z408" s="93"/>
      <c r="AB408" s="93"/>
    </row>
    <row r="409" spans="1:28">
      <c r="A409" s="91" t="s">
        <v>2476</v>
      </c>
      <c r="B409" s="91" t="s">
        <v>11</v>
      </c>
      <c r="C409" s="91" t="s">
        <v>2509</v>
      </c>
      <c r="D409" s="91" t="s">
        <v>3251</v>
      </c>
      <c r="E409" s="91" t="s">
        <v>4053</v>
      </c>
      <c r="F409" s="91" t="s">
        <v>3288</v>
      </c>
      <c r="G409" s="91" t="s">
        <v>501</v>
      </c>
      <c r="H409" s="91" t="s">
        <v>1973</v>
      </c>
      <c r="I409" s="91" t="s">
        <v>95</v>
      </c>
      <c r="J409" s="91" t="s">
        <v>482</v>
      </c>
      <c r="K409" s="91" t="s">
        <v>4111</v>
      </c>
      <c r="L409" s="91" t="s">
        <v>3255</v>
      </c>
      <c r="M409" s="92">
        <v>11000</v>
      </c>
      <c r="N409" s="93">
        <v>0</v>
      </c>
      <c r="O409" s="92">
        <v>334.4</v>
      </c>
      <c r="P409" s="92">
        <v>315.7</v>
      </c>
      <c r="Q409" s="92">
        <v>8744.86</v>
      </c>
      <c r="R409" s="92">
        <v>2255.14</v>
      </c>
      <c r="S409" s="91" t="s">
        <v>3256</v>
      </c>
      <c r="T409" s="91" t="s">
        <v>4112</v>
      </c>
      <c r="U409" s="93"/>
      <c r="V409" s="93"/>
      <c r="W409" s="92">
        <v>8069.76</v>
      </c>
      <c r="X409" s="93"/>
      <c r="Y409" s="92">
        <v>25</v>
      </c>
      <c r="Z409" s="93"/>
      <c r="AB409" s="93"/>
    </row>
    <row r="410" spans="1:28">
      <c r="A410" s="91" t="s">
        <v>2476</v>
      </c>
      <c r="B410" s="91" t="s">
        <v>11</v>
      </c>
      <c r="C410" s="91" t="s">
        <v>2509</v>
      </c>
      <c r="D410" s="91" t="s">
        <v>3251</v>
      </c>
      <c r="E410" s="91" t="s">
        <v>4053</v>
      </c>
      <c r="F410" s="91" t="s">
        <v>3288</v>
      </c>
      <c r="G410" s="91" t="s">
        <v>502</v>
      </c>
      <c r="H410" s="91" t="s">
        <v>1974</v>
      </c>
      <c r="I410" s="91" t="s">
        <v>395</v>
      </c>
      <c r="J410" s="91" t="s">
        <v>482</v>
      </c>
      <c r="K410" s="91" t="s">
        <v>4113</v>
      </c>
      <c r="L410" s="91" t="s">
        <v>3255</v>
      </c>
      <c r="M410" s="92">
        <v>11000</v>
      </c>
      <c r="N410" s="93">
        <v>0</v>
      </c>
      <c r="O410" s="92">
        <v>334.4</v>
      </c>
      <c r="P410" s="92">
        <v>315.7</v>
      </c>
      <c r="Q410" s="92">
        <v>8859.35</v>
      </c>
      <c r="R410" s="92">
        <v>2140.65</v>
      </c>
      <c r="S410" s="91" t="s">
        <v>3256</v>
      </c>
      <c r="T410" s="91" t="s">
        <v>4114</v>
      </c>
      <c r="U410" s="93"/>
      <c r="V410" s="93"/>
      <c r="W410" s="92">
        <v>8184.25</v>
      </c>
      <c r="X410" s="93"/>
      <c r="Y410" s="92">
        <v>25</v>
      </c>
      <c r="Z410" s="93"/>
      <c r="AB410" s="93"/>
    </row>
    <row r="411" spans="1:28">
      <c r="A411" s="91" t="s">
        <v>2476</v>
      </c>
      <c r="B411" s="91" t="s">
        <v>11</v>
      </c>
      <c r="C411" s="91" t="s">
        <v>2509</v>
      </c>
      <c r="D411" s="91" t="s">
        <v>3251</v>
      </c>
      <c r="E411" s="91" t="s">
        <v>4053</v>
      </c>
      <c r="F411" s="91" t="s">
        <v>3361</v>
      </c>
      <c r="G411" s="91" t="s">
        <v>226</v>
      </c>
      <c r="H411" s="91" t="s">
        <v>1102</v>
      </c>
      <c r="I411" s="91" t="s">
        <v>228</v>
      </c>
      <c r="J411" s="91" t="s">
        <v>482</v>
      </c>
      <c r="K411" s="91" t="s">
        <v>4115</v>
      </c>
      <c r="L411" s="91" t="s">
        <v>3255</v>
      </c>
      <c r="M411" s="92">
        <v>50000</v>
      </c>
      <c r="N411" s="92">
        <v>1854</v>
      </c>
      <c r="O411" s="92">
        <v>1520</v>
      </c>
      <c r="P411" s="92">
        <v>1435</v>
      </c>
      <c r="Q411" s="92">
        <v>34190.81</v>
      </c>
      <c r="R411" s="92">
        <v>15809.19</v>
      </c>
      <c r="S411" s="91" t="s">
        <v>3256</v>
      </c>
      <c r="T411" s="91" t="s">
        <v>4116</v>
      </c>
      <c r="U411" s="93"/>
      <c r="V411" s="93"/>
      <c r="W411" s="92">
        <v>29306.81</v>
      </c>
      <c r="X411" s="92">
        <v>50</v>
      </c>
      <c r="Y411" s="92">
        <v>25</v>
      </c>
      <c r="Z411" s="93"/>
      <c r="AB411" s="93"/>
    </row>
    <row r="412" spans="1:28">
      <c r="A412" s="91" t="s">
        <v>2476</v>
      </c>
      <c r="B412" s="91" t="s">
        <v>11</v>
      </c>
      <c r="C412" s="91" t="s">
        <v>2509</v>
      </c>
      <c r="D412" s="91" t="s">
        <v>3251</v>
      </c>
      <c r="E412" s="91" t="s">
        <v>4053</v>
      </c>
      <c r="F412" s="91" t="s">
        <v>3261</v>
      </c>
      <c r="G412" s="91" t="s">
        <v>247</v>
      </c>
      <c r="H412" s="91" t="s">
        <v>1975</v>
      </c>
      <c r="I412" s="91" t="s">
        <v>129</v>
      </c>
      <c r="J412" s="91" t="s">
        <v>1686</v>
      </c>
      <c r="K412" s="91" t="s">
        <v>4117</v>
      </c>
      <c r="L412" s="91" t="s">
        <v>3255</v>
      </c>
      <c r="M412" s="92">
        <v>115000</v>
      </c>
      <c r="N412" s="92">
        <v>15633.74</v>
      </c>
      <c r="O412" s="92">
        <v>3496</v>
      </c>
      <c r="P412" s="92">
        <v>3300.5</v>
      </c>
      <c r="Q412" s="92">
        <v>25951.24</v>
      </c>
      <c r="R412" s="92">
        <v>89048.76</v>
      </c>
      <c r="S412" s="91" t="s">
        <v>3256</v>
      </c>
      <c r="T412" s="91" t="s">
        <v>4118</v>
      </c>
      <c r="U412" s="93"/>
      <c r="V412" s="93"/>
      <c r="W412" s="92">
        <v>3496</v>
      </c>
      <c r="X412" s="93"/>
      <c r="Y412" s="92">
        <v>25</v>
      </c>
      <c r="Z412" s="93"/>
      <c r="AB412" s="93"/>
    </row>
    <row r="413" spans="1:28">
      <c r="A413" s="91" t="s">
        <v>2476</v>
      </c>
      <c r="B413" s="91" t="s">
        <v>11</v>
      </c>
      <c r="C413" s="91" t="s">
        <v>2509</v>
      </c>
      <c r="D413" s="91" t="s">
        <v>3251</v>
      </c>
      <c r="E413" s="91" t="s">
        <v>4053</v>
      </c>
      <c r="F413" s="91" t="s">
        <v>3266</v>
      </c>
      <c r="G413" s="91" t="s">
        <v>1364</v>
      </c>
      <c r="H413" s="91" t="s">
        <v>1976</v>
      </c>
      <c r="I413" s="91" t="s">
        <v>27</v>
      </c>
      <c r="J413" s="91" t="s">
        <v>482</v>
      </c>
      <c r="K413" s="91" t="s">
        <v>4119</v>
      </c>
      <c r="L413" s="91" t="s">
        <v>3255</v>
      </c>
      <c r="M413" s="92">
        <v>20000</v>
      </c>
      <c r="N413" s="93">
        <v>0</v>
      </c>
      <c r="O413" s="92">
        <v>608</v>
      </c>
      <c r="P413" s="92">
        <v>574</v>
      </c>
      <c r="Q413" s="92">
        <v>1207</v>
      </c>
      <c r="R413" s="92">
        <v>18793</v>
      </c>
      <c r="S413" s="91" t="s">
        <v>3256</v>
      </c>
      <c r="T413" s="91" t="s">
        <v>4120</v>
      </c>
      <c r="U413" s="93"/>
      <c r="V413" s="93"/>
      <c r="W413" s="93"/>
      <c r="X413" s="93"/>
      <c r="Y413" s="92">
        <v>25</v>
      </c>
      <c r="Z413" s="93"/>
      <c r="AB413" s="93"/>
    </row>
    <row r="414" spans="1:28">
      <c r="A414" s="91" t="s">
        <v>2476</v>
      </c>
      <c r="B414" s="91" t="s">
        <v>11</v>
      </c>
      <c r="C414" s="91" t="s">
        <v>2509</v>
      </c>
      <c r="D414" s="91" t="s">
        <v>3251</v>
      </c>
      <c r="E414" s="91" t="s">
        <v>4053</v>
      </c>
      <c r="F414" s="91" t="s">
        <v>3288</v>
      </c>
      <c r="G414" s="91" t="s">
        <v>503</v>
      </c>
      <c r="H414" s="91" t="s">
        <v>1977</v>
      </c>
      <c r="I414" s="91" t="s">
        <v>95</v>
      </c>
      <c r="J414" s="91" t="s">
        <v>482</v>
      </c>
      <c r="K414" s="91" t="s">
        <v>4121</v>
      </c>
      <c r="L414" s="91" t="s">
        <v>3255</v>
      </c>
      <c r="M414" s="92">
        <v>11000</v>
      </c>
      <c r="N414" s="93">
        <v>0</v>
      </c>
      <c r="O414" s="92">
        <v>334.4</v>
      </c>
      <c r="P414" s="92">
        <v>315.7</v>
      </c>
      <c r="Q414" s="92">
        <v>8935.02</v>
      </c>
      <c r="R414" s="92">
        <v>2064.98</v>
      </c>
      <c r="S414" s="91" t="s">
        <v>3256</v>
      </c>
      <c r="T414" s="91" t="s">
        <v>4122</v>
      </c>
      <c r="U414" s="93"/>
      <c r="V414" s="93"/>
      <c r="W414" s="92">
        <v>8259.92</v>
      </c>
      <c r="X414" s="93"/>
      <c r="Y414" s="92">
        <v>25</v>
      </c>
      <c r="Z414" s="93"/>
      <c r="AB414" s="93"/>
    </row>
    <row r="415" spans="1:28">
      <c r="A415" s="91" t="s">
        <v>2476</v>
      </c>
      <c r="B415" s="91" t="s">
        <v>11</v>
      </c>
      <c r="C415" s="91" t="s">
        <v>2509</v>
      </c>
      <c r="D415" s="91" t="s">
        <v>3251</v>
      </c>
      <c r="E415" s="91" t="s">
        <v>4053</v>
      </c>
      <c r="F415" s="91" t="s">
        <v>3288</v>
      </c>
      <c r="G415" s="91" t="s">
        <v>504</v>
      </c>
      <c r="H415" s="91" t="s">
        <v>1203</v>
      </c>
      <c r="I415" s="91" t="s">
        <v>27</v>
      </c>
      <c r="J415" s="91" t="s">
        <v>482</v>
      </c>
      <c r="K415" s="91" t="s">
        <v>4123</v>
      </c>
      <c r="L415" s="91" t="s">
        <v>3255</v>
      </c>
      <c r="M415" s="92">
        <v>10000</v>
      </c>
      <c r="N415" s="93">
        <v>0</v>
      </c>
      <c r="O415" s="92">
        <v>304</v>
      </c>
      <c r="P415" s="92">
        <v>287</v>
      </c>
      <c r="Q415" s="92">
        <v>966</v>
      </c>
      <c r="R415" s="92">
        <v>9034</v>
      </c>
      <c r="S415" s="91" t="s">
        <v>3256</v>
      </c>
      <c r="T415" s="91" t="s">
        <v>4124</v>
      </c>
      <c r="U415" s="93"/>
      <c r="V415" s="92">
        <v>300</v>
      </c>
      <c r="W415" s="93"/>
      <c r="X415" s="92">
        <v>50</v>
      </c>
      <c r="Y415" s="92">
        <v>25</v>
      </c>
      <c r="Z415" s="93"/>
      <c r="AB415" s="93"/>
    </row>
    <row r="416" spans="1:28">
      <c r="A416" s="91" t="s">
        <v>2476</v>
      </c>
      <c r="B416" s="91" t="s">
        <v>11</v>
      </c>
      <c r="C416" s="91" t="s">
        <v>2509</v>
      </c>
      <c r="D416" s="91" t="s">
        <v>3251</v>
      </c>
      <c r="E416" s="91" t="s">
        <v>4053</v>
      </c>
      <c r="F416" s="91" t="s">
        <v>3288</v>
      </c>
      <c r="G416" s="91" t="s">
        <v>505</v>
      </c>
      <c r="H416" s="91" t="s">
        <v>1978</v>
      </c>
      <c r="I416" s="91" t="s">
        <v>27</v>
      </c>
      <c r="J416" s="91" t="s">
        <v>482</v>
      </c>
      <c r="K416" s="91" t="s">
        <v>4125</v>
      </c>
      <c r="L416" s="91" t="s">
        <v>3255</v>
      </c>
      <c r="M416" s="92">
        <v>11000</v>
      </c>
      <c r="N416" s="93">
        <v>0</v>
      </c>
      <c r="O416" s="92">
        <v>334.4</v>
      </c>
      <c r="P416" s="92">
        <v>315.7</v>
      </c>
      <c r="Q416" s="92">
        <v>8907.64</v>
      </c>
      <c r="R416" s="92">
        <v>2092.36</v>
      </c>
      <c r="S416" s="91" t="s">
        <v>3256</v>
      </c>
      <c r="T416" s="91" t="s">
        <v>4126</v>
      </c>
      <c r="U416" s="93"/>
      <c r="V416" s="93"/>
      <c r="W416" s="92">
        <v>8232.5400000000009</v>
      </c>
      <c r="X416" s="93"/>
      <c r="Y416" s="92">
        <v>25</v>
      </c>
      <c r="Z416" s="93"/>
      <c r="AB416" s="93"/>
    </row>
    <row r="417" spans="1:28">
      <c r="A417" s="91" t="s">
        <v>2476</v>
      </c>
      <c r="B417" s="91" t="s">
        <v>11</v>
      </c>
      <c r="C417" s="91" t="s">
        <v>2509</v>
      </c>
      <c r="D417" s="91" t="s">
        <v>3251</v>
      </c>
      <c r="E417" s="91" t="s">
        <v>4053</v>
      </c>
      <c r="F417" s="91" t="s">
        <v>3266</v>
      </c>
      <c r="G417" s="91" t="s">
        <v>1024</v>
      </c>
      <c r="H417" s="91" t="s">
        <v>1979</v>
      </c>
      <c r="I417" s="91" t="s">
        <v>344</v>
      </c>
      <c r="J417" s="91" t="s">
        <v>482</v>
      </c>
      <c r="K417" s="91" t="s">
        <v>4127</v>
      </c>
      <c r="L417" s="91" t="s">
        <v>3255</v>
      </c>
      <c r="M417" s="92">
        <v>25000</v>
      </c>
      <c r="N417" s="93">
        <v>0</v>
      </c>
      <c r="O417" s="92">
        <v>760</v>
      </c>
      <c r="P417" s="92">
        <v>717.5</v>
      </c>
      <c r="Q417" s="92">
        <v>1502.5</v>
      </c>
      <c r="R417" s="92">
        <v>23497.5</v>
      </c>
      <c r="S417" s="91" t="s">
        <v>3256</v>
      </c>
      <c r="T417" s="91" t="s">
        <v>4128</v>
      </c>
      <c r="U417" s="93"/>
      <c r="V417" s="93"/>
      <c r="W417" s="93"/>
      <c r="X417" s="93"/>
      <c r="Y417" s="92">
        <v>25</v>
      </c>
      <c r="Z417" s="93"/>
      <c r="AB417" s="93"/>
    </row>
    <row r="418" spans="1:28">
      <c r="A418" s="91" t="s">
        <v>2476</v>
      </c>
      <c r="B418" s="91" t="s">
        <v>11</v>
      </c>
      <c r="C418" s="91" t="s">
        <v>2509</v>
      </c>
      <c r="D418" s="91" t="s">
        <v>3251</v>
      </c>
      <c r="E418" s="91" t="s">
        <v>4053</v>
      </c>
      <c r="F418" s="91" t="s">
        <v>3258</v>
      </c>
      <c r="G418" s="91" t="s">
        <v>507</v>
      </c>
      <c r="H418" s="91" t="s">
        <v>1980</v>
      </c>
      <c r="I418" s="91" t="s">
        <v>27</v>
      </c>
      <c r="J418" s="91" t="s">
        <v>482</v>
      </c>
      <c r="K418" s="91" t="s">
        <v>4129</v>
      </c>
      <c r="L418" s="91" t="s">
        <v>3255</v>
      </c>
      <c r="M418" s="92">
        <v>16500</v>
      </c>
      <c r="N418" s="93">
        <v>0</v>
      </c>
      <c r="O418" s="92">
        <v>501.6</v>
      </c>
      <c r="P418" s="92">
        <v>473.55</v>
      </c>
      <c r="Q418" s="92">
        <v>7834.43</v>
      </c>
      <c r="R418" s="92">
        <v>8665.57</v>
      </c>
      <c r="S418" s="91" t="s">
        <v>3256</v>
      </c>
      <c r="T418" s="91" t="s">
        <v>4130</v>
      </c>
      <c r="U418" s="93"/>
      <c r="V418" s="93"/>
      <c r="W418" s="92">
        <v>6834.28</v>
      </c>
      <c r="X418" s="93"/>
      <c r="Y418" s="92">
        <v>25</v>
      </c>
      <c r="Z418" s="93"/>
      <c r="AB418" s="93"/>
    </row>
    <row r="419" spans="1:28">
      <c r="A419" s="91" t="s">
        <v>2476</v>
      </c>
      <c r="B419" s="91" t="s">
        <v>11</v>
      </c>
      <c r="C419" s="91" t="s">
        <v>2509</v>
      </c>
      <c r="D419" s="91" t="s">
        <v>3251</v>
      </c>
      <c r="E419" s="91" t="s">
        <v>4053</v>
      </c>
      <c r="F419" s="91" t="s">
        <v>3279</v>
      </c>
      <c r="G419" s="91" t="s">
        <v>508</v>
      </c>
      <c r="H419" s="91" t="s">
        <v>1981</v>
      </c>
      <c r="I419" s="91" t="s">
        <v>132</v>
      </c>
      <c r="J419" s="91" t="s">
        <v>482</v>
      </c>
      <c r="K419" s="91" t="s">
        <v>4131</v>
      </c>
      <c r="L419" s="91" t="s">
        <v>3255</v>
      </c>
      <c r="M419" s="92">
        <v>30000</v>
      </c>
      <c r="N419" s="93">
        <v>0</v>
      </c>
      <c r="O419" s="92">
        <v>912</v>
      </c>
      <c r="P419" s="92">
        <v>861</v>
      </c>
      <c r="Q419" s="92">
        <v>16285.5</v>
      </c>
      <c r="R419" s="92">
        <v>13714.5</v>
      </c>
      <c r="S419" s="91" t="s">
        <v>3256</v>
      </c>
      <c r="T419" s="91" t="s">
        <v>4132</v>
      </c>
      <c r="U419" s="93"/>
      <c r="V419" s="93"/>
      <c r="W419" s="92">
        <v>14437.5</v>
      </c>
      <c r="X419" s="92">
        <v>50</v>
      </c>
      <c r="Y419" s="92">
        <v>25</v>
      </c>
      <c r="Z419" s="93"/>
      <c r="AB419" s="93"/>
    </row>
    <row r="420" spans="1:28">
      <c r="A420" s="91" t="s">
        <v>2476</v>
      </c>
      <c r="B420" s="91" t="s">
        <v>11</v>
      </c>
      <c r="C420" s="91" t="s">
        <v>2509</v>
      </c>
      <c r="D420" s="91" t="s">
        <v>3251</v>
      </c>
      <c r="E420" s="91" t="s">
        <v>4053</v>
      </c>
      <c r="F420" s="91" t="s">
        <v>3288</v>
      </c>
      <c r="G420" s="91" t="s">
        <v>1500</v>
      </c>
      <c r="H420" s="91" t="s">
        <v>1982</v>
      </c>
      <c r="I420" s="91" t="s">
        <v>27</v>
      </c>
      <c r="J420" s="91" t="s">
        <v>482</v>
      </c>
      <c r="K420" s="91" t="s">
        <v>4133</v>
      </c>
      <c r="L420" s="91" t="s">
        <v>3255</v>
      </c>
      <c r="M420" s="92">
        <v>16500</v>
      </c>
      <c r="N420" s="93">
        <v>0</v>
      </c>
      <c r="O420" s="92">
        <v>501.6</v>
      </c>
      <c r="P420" s="92">
        <v>473.55</v>
      </c>
      <c r="Q420" s="92">
        <v>8257.82</v>
      </c>
      <c r="R420" s="92">
        <v>8242.18</v>
      </c>
      <c r="S420" s="91" t="s">
        <v>3256</v>
      </c>
      <c r="T420" s="91" t="s">
        <v>4134</v>
      </c>
      <c r="U420" s="93"/>
      <c r="V420" s="93"/>
      <c r="W420" s="92">
        <v>7257.67</v>
      </c>
      <c r="X420" s="93"/>
      <c r="Y420" s="92">
        <v>25</v>
      </c>
      <c r="Z420" s="93"/>
      <c r="AB420" s="93"/>
    </row>
    <row r="421" spans="1:28">
      <c r="A421" s="91" t="s">
        <v>2476</v>
      </c>
      <c r="B421" s="91" t="s">
        <v>11</v>
      </c>
      <c r="C421" s="91" t="s">
        <v>2509</v>
      </c>
      <c r="D421" s="91" t="s">
        <v>3251</v>
      </c>
      <c r="E421" s="91" t="s">
        <v>4053</v>
      </c>
      <c r="F421" s="91" t="s">
        <v>3266</v>
      </c>
      <c r="G421" s="91" t="s">
        <v>1529</v>
      </c>
      <c r="H421" s="91" t="s">
        <v>1983</v>
      </c>
      <c r="I421" s="91" t="s">
        <v>27</v>
      </c>
      <c r="J421" s="91" t="s">
        <v>482</v>
      </c>
      <c r="K421" s="91" t="s">
        <v>4135</v>
      </c>
      <c r="L421" s="91" t="s">
        <v>3255</v>
      </c>
      <c r="M421" s="92">
        <v>16500</v>
      </c>
      <c r="N421" s="93">
        <v>0</v>
      </c>
      <c r="O421" s="92">
        <v>501.6</v>
      </c>
      <c r="P421" s="92">
        <v>473.55</v>
      </c>
      <c r="Q421" s="92">
        <v>1000.15</v>
      </c>
      <c r="R421" s="92">
        <v>15499.85</v>
      </c>
      <c r="S421" s="91" t="s">
        <v>3256</v>
      </c>
      <c r="T421" s="91" t="s">
        <v>4136</v>
      </c>
      <c r="U421" s="93"/>
      <c r="V421" s="93"/>
      <c r="W421" s="93"/>
      <c r="X421" s="93"/>
      <c r="Y421" s="92">
        <v>25</v>
      </c>
      <c r="Z421" s="93"/>
      <c r="AB421" s="93"/>
    </row>
    <row r="422" spans="1:28">
      <c r="A422" s="91" t="s">
        <v>2476</v>
      </c>
      <c r="B422" s="91" t="s">
        <v>11</v>
      </c>
      <c r="C422" s="91" t="s">
        <v>2509</v>
      </c>
      <c r="D422" s="91" t="s">
        <v>3251</v>
      </c>
      <c r="E422" s="91" t="s">
        <v>4053</v>
      </c>
      <c r="F422" s="91" t="s">
        <v>3266</v>
      </c>
      <c r="G422" s="91" t="s">
        <v>1509</v>
      </c>
      <c r="H422" s="91" t="s">
        <v>1984</v>
      </c>
      <c r="I422" s="91" t="s">
        <v>27</v>
      </c>
      <c r="J422" s="91" t="s">
        <v>482</v>
      </c>
      <c r="K422" s="91" t="s">
        <v>4137</v>
      </c>
      <c r="L422" s="91" t="s">
        <v>3255</v>
      </c>
      <c r="M422" s="92">
        <v>16500</v>
      </c>
      <c r="N422" s="93">
        <v>0</v>
      </c>
      <c r="O422" s="92">
        <v>501.6</v>
      </c>
      <c r="P422" s="92">
        <v>473.55</v>
      </c>
      <c r="Q422" s="92">
        <v>6546.15</v>
      </c>
      <c r="R422" s="92">
        <v>9953.85</v>
      </c>
      <c r="S422" s="91" t="s">
        <v>3256</v>
      </c>
      <c r="T422" s="91" t="s">
        <v>4138</v>
      </c>
      <c r="U422" s="93"/>
      <c r="V422" s="93"/>
      <c r="W422" s="92">
        <v>5546</v>
      </c>
      <c r="X422" s="93"/>
      <c r="Y422" s="92">
        <v>25</v>
      </c>
      <c r="Z422" s="93"/>
      <c r="AB422" s="93"/>
    </row>
    <row r="423" spans="1:28">
      <c r="A423" s="91" t="s">
        <v>2476</v>
      </c>
      <c r="B423" s="91" t="s">
        <v>11</v>
      </c>
      <c r="C423" s="91" t="s">
        <v>2509</v>
      </c>
      <c r="D423" s="91" t="s">
        <v>3251</v>
      </c>
      <c r="E423" s="91" t="s">
        <v>4053</v>
      </c>
      <c r="F423" s="91" t="s">
        <v>3261</v>
      </c>
      <c r="G423" s="91" t="s">
        <v>305</v>
      </c>
      <c r="H423" s="91" t="s">
        <v>1985</v>
      </c>
      <c r="I423" s="91" t="s">
        <v>27</v>
      </c>
      <c r="J423" s="91" t="s">
        <v>482</v>
      </c>
      <c r="K423" s="91" t="s">
        <v>4139</v>
      </c>
      <c r="L423" s="91" t="s">
        <v>3255</v>
      </c>
      <c r="M423" s="92">
        <v>11000</v>
      </c>
      <c r="N423" s="93">
        <v>0</v>
      </c>
      <c r="O423" s="92">
        <v>334.4</v>
      </c>
      <c r="P423" s="92">
        <v>315.7</v>
      </c>
      <c r="Q423" s="92">
        <v>675.1</v>
      </c>
      <c r="R423" s="92">
        <v>10324.9</v>
      </c>
      <c r="S423" s="91" t="s">
        <v>3256</v>
      </c>
      <c r="T423" s="91" t="s">
        <v>4140</v>
      </c>
      <c r="U423" s="93"/>
      <c r="V423" s="93"/>
      <c r="W423" s="93"/>
      <c r="X423" s="93"/>
      <c r="Y423" s="92">
        <v>25</v>
      </c>
      <c r="Z423" s="93"/>
      <c r="AB423" s="93"/>
    </row>
    <row r="424" spans="1:28">
      <c r="A424" s="91" t="s">
        <v>2476</v>
      </c>
      <c r="B424" s="91" t="s">
        <v>11</v>
      </c>
      <c r="C424" s="91" t="s">
        <v>2509</v>
      </c>
      <c r="D424" s="91" t="s">
        <v>3251</v>
      </c>
      <c r="E424" s="91" t="s">
        <v>4053</v>
      </c>
      <c r="F424" s="91" t="s">
        <v>3261</v>
      </c>
      <c r="G424" s="91" t="s">
        <v>509</v>
      </c>
      <c r="H424" s="91" t="s">
        <v>1207</v>
      </c>
      <c r="I424" s="91" t="s">
        <v>30</v>
      </c>
      <c r="J424" s="91" t="s">
        <v>482</v>
      </c>
      <c r="K424" s="91" t="s">
        <v>4141</v>
      </c>
      <c r="L424" s="91" t="s">
        <v>3255</v>
      </c>
      <c r="M424" s="92">
        <v>36000</v>
      </c>
      <c r="N424" s="93">
        <v>0</v>
      </c>
      <c r="O424" s="92">
        <v>1094.4000000000001</v>
      </c>
      <c r="P424" s="92">
        <v>1033.2</v>
      </c>
      <c r="Q424" s="92">
        <v>3628.6</v>
      </c>
      <c r="R424" s="92">
        <v>32371.4</v>
      </c>
      <c r="S424" s="91" t="s">
        <v>3256</v>
      </c>
      <c r="T424" s="91" t="s">
        <v>4142</v>
      </c>
      <c r="U424" s="93"/>
      <c r="V424" s="92">
        <v>300</v>
      </c>
      <c r="W424" s="92">
        <v>1126</v>
      </c>
      <c r="X424" s="92">
        <v>50</v>
      </c>
      <c r="Y424" s="92">
        <v>25</v>
      </c>
      <c r="Z424" s="93"/>
      <c r="AB424" s="93"/>
    </row>
    <row r="425" spans="1:28">
      <c r="A425" s="91" t="s">
        <v>2476</v>
      </c>
      <c r="B425" s="91" t="s">
        <v>11</v>
      </c>
      <c r="C425" s="91" t="s">
        <v>2509</v>
      </c>
      <c r="D425" s="91" t="s">
        <v>3251</v>
      </c>
      <c r="E425" s="91" t="s">
        <v>4053</v>
      </c>
      <c r="F425" s="91" t="s">
        <v>3315</v>
      </c>
      <c r="G425" s="91" t="s">
        <v>510</v>
      </c>
      <c r="H425" s="91" t="s">
        <v>1271</v>
      </c>
      <c r="I425" s="91" t="s">
        <v>27</v>
      </c>
      <c r="J425" s="91" t="s">
        <v>241</v>
      </c>
      <c r="K425" s="91" t="s">
        <v>4143</v>
      </c>
      <c r="L425" s="91" t="s">
        <v>3255</v>
      </c>
      <c r="M425" s="92">
        <v>20000</v>
      </c>
      <c r="N425" s="93">
        <v>0</v>
      </c>
      <c r="O425" s="92">
        <v>608</v>
      </c>
      <c r="P425" s="92">
        <v>574</v>
      </c>
      <c r="Q425" s="92">
        <v>10560.83</v>
      </c>
      <c r="R425" s="92">
        <v>9439.17</v>
      </c>
      <c r="S425" s="91" t="s">
        <v>3256</v>
      </c>
      <c r="T425" s="91" t="s">
        <v>4144</v>
      </c>
      <c r="U425" s="93"/>
      <c r="V425" s="93"/>
      <c r="W425" s="92">
        <v>9353.83</v>
      </c>
      <c r="X425" s="93"/>
      <c r="Y425" s="92">
        <v>25</v>
      </c>
      <c r="Z425" s="93"/>
      <c r="AB425" s="93"/>
    </row>
    <row r="426" spans="1:28">
      <c r="A426" s="91" t="s">
        <v>2476</v>
      </c>
      <c r="B426" s="91" t="s">
        <v>11</v>
      </c>
      <c r="C426" s="91" t="s">
        <v>2509</v>
      </c>
      <c r="D426" s="91" t="s">
        <v>3251</v>
      </c>
      <c r="E426" s="91" t="s">
        <v>4053</v>
      </c>
      <c r="F426" s="91" t="s">
        <v>3261</v>
      </c>
      <c r="G426" s="91" t="s">
        <v>511</v>
      </c>
      <c r="H426" s="91" t="s">
        <v>1986</v>
      </c>
      <c r="I426" s="91" t="s">
        <v>27</v>
      </c>
      <c r="J426" s="91" t="s">
        <v>482</v>
      </c>
      <c r="K426" s="91" t="s">
        <v>4145</v>
      </c>
      <c r="L426" s="91" t="s">
        <v>3255</v>
      </c>
      <c r="M426" s="92">
        <v>11000</v>
      </c>
      <c r="N426" s="93">
        <v>0</v>
      </c>
      <c r="O426" s="92">
        <v>334.4</v>
      </c>
      <c r="P426" s="92">
        <v>315.7</v>
      </c>
      <c r="Q426" s="92">
        <v>3963.32</v>
      </c>
      <c r="R426" s="92">
        <v>7036.68</v>
      </c>
      <c r="S426" s="91" t="s">
        <v>3256</v>
      </c>
      <c r="T426" s="91" t="s">
        <v>4146</v>
      </c>
      <c r="U426" s="93"/>
      <c r="V426" s="92">
        <v>300</v>
      </c>
      <c r="W426" s="92">
        <v>2938.22</v>
      </c>
      <c r="X426" s="92">
        <v>50</v>
      </c>
      <c r="Y426" s="92">
        <v>25</v>
      </c>
      <c r="Z426" s="93"/>
      <c r="AB426" s="93"/>
    </row>
    <row r="427" spans="1:28">
      <c r="A427" s="91" t="s">
        <v>2476</v>
      </c>
      <c r="B427" s="91" t="s">
        <v>11</v>
      </c>
      <c r="C427" s="91" t="s">
        <v>2509</v>
      </c>
      <c r="D427" s="91" t="s">
        <v>3251</v>
      </c>
      <c r="E427" s="91" t="s">
        <v>4053</v>
      </c>
      <c r="F427" s="91" t="s">
        <v>3266</v>
      </c>
      <c r="G427" s="91" t="s">
        <v>1530</v>
      </c>
      <c r="H427" s="91" t="s">
        <v>1987</v>
      </c>
      <c r="I427" s="91" t="s">
        <v>27</v>
      </c>
      <c r="J427" s="91" t="s">
        <v>482</v>
      </c>
      <c r="K427" s="91" t="s">
        <v>4147</v>
      </c>
      <c r="L427" s="91" t="s">
        <v>3255</v>
      </c>
      <c r="M427" s="92">
        <v>16500</v>
      </c>
      <c r="N427" s="93">
        <v>0</v>
      </c>
      <c r="O427" s="92">
        <v>501.6</v>
      </c>
      <c r="P427" s="92">
        <v>473.55</v>
      </c>
      <c r="Q427" s="92">
        <v>1000.15</v>
      </c>
      <c r="R427" s="92">
        <v>15499.85</v>
      </c>
      <c r="S427" s="91" t="s">
        <v>3256</v>
      </c>
      <c r="T427" s="91" t="s">
        <v>4148</v>
      </c>
      <c r="U427" s="93"/>
      <c r="V427" s="93"/>
      <c r="W427" s="93"/>
      <c r="X427" s="93"/>
      <c r="Y427" s="92">
        <v>25</v>
      </c>
      <c r="Z427" s="93"/>
      <c r="AB427" s="93"/>
    </row>
    <row r="428" spans="1:28">
      <c r="A428" s="91" t="s">
        <v>2476</v>
      </c>
      <c r="B428" s="91" t="s">
        <v>11</v>
      </c>
      <c r="C428" s="91" t="s">
        <v>2509</v>
      </c>
      <c r="D428" s="91" t="s">
        <v>3251</v>
      </c>
      <c r="E428" s="91" t="s">
        <v>4053</v>
      </c>
      <c r="F428" s="91" t="s">
        <v>3266</v>
      </c>
      <c r="G428" s="91" t="s">
        <v>512</v>
      </c>
      <c r="H428" s="91" t="s">
        <v>1988</v>
      </c>
      <c r="I428" s="91" t="s">
        <v>59</v>
      </c>
      <c r="J428" s="91" t="s">
        <v>482</v>
      </c>
      <c r="K428" s="91" t="s">
        <v>4149</v>
      </c>
      <c r="L428" s="91" t="s">
        <v>3255</v>
      </c>
      <c r="M428" s="92">
        <v>160000</v>
      </c>
      <c r="N428" s="92">
        <v>26218.87</v>
      </c>
      <c r="O428" s="92">
        <v>4864</v>
      </c>
      <c r="P428" s="92">
        <v>4592</v>
      </c>
      <c r="Q428" s="92">
        <v>35699.870000000003</v>
      </c>
      <c r="R428" s="92">
        <v>124300.13</v>
      </c>
      <c r="S428" s="91" t="s">
        <v>3256</v>
      </c>
      <c r="T428" s="91" t="s">
        <v>4150</v>
      </c>
      <c r="U428" s="93"/>
      <c r="V428" s="93"/>
      <c r="W428" s="93"/>
      <c r="X428" s="93"/>
      <c r="Y428" s="92">
        <v>25</v>
      </c>
      <c r="Z428" s="93"/>
      <c r="AB428" s="93"/>
    </row>
    <row r="429" spans="1:28">
      <c r="A429" s="91" t="s">
        <v>2476</v>
      </c>
      <c r="B429" s="91" t="s">
        <v>11</v>
      </c>
      <c r="C429" s="91" t="s">
        <v>2509</v>
      </c>
      <c r="D429" s="91" t="s">
        <v>3251</v>
      </c>
      <c r="E429" s="91" t="s">
        <v>4053</v>
      </c>
      <c r="F429" s="91" t="s">
        <v>3261</v>
      </c>
      <c r="G429" s="91" t="s">
        <v>513</v>
      </c>
      <c r="H429" s="91" t="s">
        <v>1211</v>
      </c>
      <c r="I429" s="91" t="s">
        <v>385</v>
      </c>
      <c r="J429" s="91" t="s">
        <v>482</v>
      </c>
      <c r="K429" s="91" t="s">
        <v>4151</v>
      </c>
      <c r="L429" s="91" t="s">
        <v>3255</v>
      </c>
      <c r="M429" s="92">
        <v>11000</v>
      </c>
      <c r="N429" s="93">
        <v>0</v>
      </c>
      <c r="O429" s="92">
        <v>334.4</v>
      </c>
      <c r="P429" s="92">
        <v>315.7</v>
      </c>
      <c r="Q429" s="92">
        <v>1025.0999999999999</v>
      </c>
      <c r="R429" s="92">
        <v>9974.9</v>
      </c>
      <c r="S429" s="91" t="s">
        <v>3256</v>
      </c>
      <c r="T429" s="91" t="s">
        <v>4152</v>
      </c>
      <c r="U429" s="93"/>
      <c r="V429" s="92">
        <v>300</v>
      </c>
      <c r="W429" s="93"/>
      <c r="X429" s="92">
        <v>50</v>
      </c>
      <c r="Y429" s="92">
        <v>25</v>
      </c>
      <c r="Z429" s="93"/>
      <c r="AB429" s="93"/>
    </row>
    <row r="430" spans="1:28">
      <c r="A430" s="91" t="s">
        <v>2476</v>
      </c>
      <c r="B430" s="91" t="s">
        <v>11</v>
      </c>
      <c r="C430" s="91" t="s">
        <v>2509</v>
      </c>
      <c r="D430" s="91" t="s">
        <v>3251</v>
      </c>
      <c r="E430" s="91" t="s">
        <v>4053</v>
      </c>
      <c r="F430" s="91" t="s">
        <v>3258</v>
      </c>
      <c r="G430" s="91" t="s">
        <v>672</v>
      </c>
      <c r="H430" s="91" t="s">
        <v>1216</v>
      </c>
      <c r="I430" s="91" t="s">
        <v>673</v>
      </c>
      <c r="J430" s="91" t="s">
        <v>667</v>
      </c>
      <c r="K430" s="91" t="s">
        <v>4153</v>
      </c>
      <c r="L430" s="91" t="s">
        <v>3255</v>
      </c>
      <c r="M430" s="92">
        <v>21850.63</v>
      </c>
      <c r="N430" s="93">
        <v>0</v>
      </c>
      <c r="O430" s="92">
        <v>664.26</v>
      </c>
      <c r="P430" s="92">
        <v>627.11</v>
      </c>
      <c r="Q430" s="92">
        <v>1666.37</v>
      </c>
      <c r="R430" s="92">
        <v>20184.259999999998</v>
      </c>
      <c r="S430" s="91" t="s">
        <v>3256</v>
      </c>
      <c r="T430" s="91" t="s">
        <v>4154</v>
      </c>
      <c r="U430" s="93"/>
      <c r="V430" s="92">
        <v>300</v>
      </c>
      <c r="W430" s="93"/>
      <c r="X430" s="92">
        <v>50</v>
      </c>
      <c r="Y430" s="92">
        <v>25</v>
      </c>
      <c r="Z430" s="93"/>
      <c r="AB430" s="93"/>
    </row>
    <row r="431" spans="1:28">
      <c r="A431" s="91" t="s">
        <v>2476</v>
      </c>
      <c r="B431" s="91" t="s">
        <v>11</v>
      </c>
      <c r="C431" s="91" t="s">
        <v>2509</v>
      </c>
      <c r="D431" s="91" t="s">
        <v>3251</v>
      </c>
      <c r="E431" s="91" t="s">
        <v>4053</v>
      </c>
      <c r="F431" s="91" t="s">
        <v>3261</v>
      </c>
      <c r="G431" s="91" t="s">
        <v>514</v>
      </c>
      <c r="H431" s="91" t="s">
        <v>1989</v>
      </c>
      <c r="I431" s="91" t="s">
        <v>8</v>
      </c>
      <c r="J431" s="91" t="s">
        <v>482</v>
      </c>
      <c r="K431" s="91" t="s">
        <v>4155</v>
      </c>
      <c r="L431" s="91" t="s">
        <v>3255</v>
      </c>
      <c r="M431" s="92">
        <v>11000</v>
      </c>
      <c r="N431" s="93">
        <v>0</v>
      </c>
      <c r="O431" s="92">
        <v>334.4</v>
      </c>
      <c r="P431" s="92">
        <v>315.7</v>
      </c>
      <c r="Q431" s="92">
        <v>8940.6200000000008</v>
      </c>
      <c r="R431" s="92">
        <v>2059.38</v>
      </c>
      <c r="S431" s="91" t="s">
        <v>3256</v>
      </c>
      <c r="T431" s="91" t="s">
        <v>4156</v>
      </c>
      <c r="U431" s="93"/>
      <c r="V431" s="92">
        <v>300</v>
      </c>
      <c r="W431" s="92">
        <v>7965.52</v>
      </c>
      <c r="X431" s="93"/>
      <c r="Y431" s="92">
        <v>25</v>
      </c>
      <c r="Z431" s="93"/>
      <c r="AB431" s="93"/>
    </row>
    <row r="432" spans="1:28">
      <c r="A432" s="91" t="s">
        <v>2476</v>
      </c>
      <c r="B432" s="91" t="s">
        <v>11</v>
      </c>
      <c r="C432" s="91" t="s">
        <v>2509</v>
      </c>
      <c r="D432" s="91" t="s">
        <v>3251</v>
      </c>
      <c r="E432" s="91" t="s">
        <v>4053</v>
      </c>
      <c r="F432" s="91" t="s">
        <v>3253</v>
      </c>
      <c r="G432" s="91" t="s">
        <v>270</v>
      </c>
      <c r="H432" s="91" t="s">
        <v>1120</v>
      </c>
      <c r="I432" s="91" t="s">
        <v>129</v>
      </c>
      <c r="J432" s="91" t="s">
        <v>482</v>
      </c>
      <c r="K432" s="91" t="s">
        <v>4157</v>
      </c>
      <c r="L432" s="91" t="s">
        <v>3255</v>
      </c>
      <c r="M432" s="92">
        <v>100000</v>
      </c>
      <c r="N432" s="92">
        <v>12105.37</v>
      </c>
      <c r="O432" s="92">
        <v>3040</v>
      </c>
      <c r="P432" s="92">
        <v>2870</v>
      </c>
      <c r="Q432" s="92">
        <v>27436.37</v>
      </c>
      <c r="R432" s="92">
        <v>72563.63</v>
      </c>
      <c r="S432" s="91" t="s">
        <v>3256</v>
      </c>
      <c r="T432" s="91" t="s">
        <v>4158</v>
      </c>
      <c r="U432" s="93"/>
      <c r="V432" s="92">
        <v>300</v>
      </c>
      <c r="W432" s="92">
        <v>9046</v>
      </c>
      <c r="X432" s="92">
        <v>50</v>
      </c>
      <c r="Y432" s="92">
        <v>25</v>
      </c>
      <c r="Z432" s="93"/>
      <c r="AB432" s="93"/>
    </row>
    <row r="433" spans="1:28">
      <c r="A433" s="91" t="s">
        <v>2476</v>
      </c>
      <c r="B433" s="91" t="s">
        <v>11</v>
      </c>
      <c r="C433" s="91" t="s">
        <v>2509</v>
      </c>
      <c r="D433" s="91" t="s">
        <v>3251</v>
      </c>
      <c r="E433" s="91" t="s">
        <v>4053</v>
      </c>
      <c r="F433" s="91" t="s">
        <v>3485</v>
      </c>
      <c r="G433" s="91" t="s">
        <v>243</v>
      </c>
      <c r="H433" s="91" t="s">
        <v>2026</v>
      </c>
      <c r="I433" s="91" t="s">
        <v>244</v>
      </c>
      <c r="J433" s="91" t="s">
        <v>241</v>
      </c>
      <c r="K433" s="91" t="s">
        <v>4159</v>
      </c>
      <c r="L433" s="91" t="s">
        <v>3255</v>
      </c>
      <c r="M433" s="92">
        <v>20000</v>
      </c>
      <c r="N433" s="93">
        <v>0</v>
      </c>
      <c r="O433" s="92">
        <v>608</v>
      </c>
      <c r="P433" s="92">
        <v>574</v>
      </c>
      <c r="Q433" s="92">
        <v>13202.15</v>
      </c>
      <c r="R433" s="92">
        <v>6797.85</v>
      </c>
      <c r="S433" s="91" t="s">
        <v>3256</v>
      </c>
      <c r="T433" s="91" t="s">
        <v>4160</v>
      </c>
      <c r="U433" s="93"/>
      <c r="V433" s="93"/>
      <c r="W433" s="92">
        <v>11995.15</v>
      </c>
      <c r="X433" s="93"/>
      <c r="Y433" s="92">
        <v>25</v>
      </c>
      <c r="Z433" s="93"/>
      <c r="AB433" s="93"/>
    </row>
    <row r="434" spans="1:28">
      <c r="A434" s="91" t="s">
        <v>2476</v>
      </c>
      <c r="B434" s="91" t="s">
        <v>11</v>
      </c>
      <c r="C434" s="91" t="s">
        <v>2509</v>
      </c>
      <c r="D434" s="91" t="s">
        <v>3251</v>
      </c>
      <c r="E434" s="91" t="s">
        <v>4053</v>
      </c>
      <c r="F434" s="91" t="s">
        <v>3279</v>
      </c>
      <c r="G434" s="91" t="s">
        <v>515</v>
      </c>
      <c r="H434" s="91" t="s">
        <v>1991</v>
      </c>
      <c r="I434" s="91" t="s">
        <v>27</v>
      </c>
      <c r="J434" s="91" t="s">
        <v>482</v>
      </c>
      <c r="K434" s="91" t="s">
        <v>4161</v>
      </c>
      <c r="L434" s="91" t="s">
        <v>3255</v>
      </c>
      <c r="M434" s="92">
        <v>15000</v>
      </c>
      <c r="N434" s="93">
        <v>0</v>
      </c>
      <c r="O434" s="92">
        <v>456</v>
      </c>
      <c r="P434" s="92">
        <v>430.5</v>
      </c>
      <c r="Q434" s="92">
        <v>8467.16</v>
      </c>
      <c r="R434" s="92">
        <v>6532.84</v>
      </c>
      <c r="S434" s="91" t="s">
        <v>3256</v>
      </c>
      <c r="T434" s="91" t="s">
        <v>4162</v>
      </c>
      <c r="U434" s="93"/>
      <c r="V434" s="92">
        <v>300</v>
      </c>
      <c r="W434" s="92">
        <v>7205.66</v>
      </c>
      <c r="X434" s="92">
        <v>50</v>
      </c>
      <c r="Y434" s="92">
        <v>25</v>
      </c>
      <c r="Z434" s="93"/>
      <c r="AB434" s="93"/>
    </row>
    <row r="435" spans="1:28">
      <c r="A435" s="91" t="s">
        <v>2476</v>
      </c>
      <c r="B435" s="91" t="s">
        <v>11</v>
      </c>
      <c r="C435" s="91" t="s">
        <v>2509</v>
      </c>
      <c r="D435" s="91" t="s">
        <v>3251</v>
      </c>
      <c r="E435" s="91" t="s">
        <v>4053</v>
      </c>
      <c r="F435" s="91" t="s">
        <v>3253</v>
      </c>
      <c r="G435" s="91" t="s">
        <v>413</v>
      </c>
      <c r="H435" s="91" t="s">
        <v>2027</v>
      </c>
      <c r="I435" s="91" t="s">
        <v>246</v>
      </c>
      <c r="J435" s="91" t="s">
        <v>295</v>
      </c>
      <c r="K435" s="91" t="s">
        <v>4163</v>
      </c>
      <c r="L435" s="91" t="s">
        <v>3255</v>
      </c>
      <c r="M435" s="92">
        <v>35000</v>
      </c>
      <c r="N435" s="93">
        <v>0</v>
      </c>
      <c r="O435" s="92">
        <v>1064</v>
      </c>
      <c r="P435" s="92">
        <v>1004.5</v>
      </c>
      <c r="Q435" s="92">
        <v>3189.5</v>
      </c>
      <c r="R435" s="92">
        <v>31810.5</v>
      </c>
      <c r="S435" s="91" t="s">
        <v>3256</v>
      </c>
      <c r="T435" s="91" t="s">
        <v>4164</v>
      </c>
      <c r="U435" s="93"/>
      <c r="V435" s="93"/>
      <c r="W435" s="92">
        <v>1096</v>
      </c>
      <c r="X435" s="93"/>
      <c r="Y435" s="92">
        <v>25</v>
      </c>
      <c r="Z435" s="93"/>
      <c r="AB435" s="93"/>
    </row>
    <row r="436" spans="1:28">
      <c r="A436" s="91" t="s">
        <v>2476</v>
      </c>
      <c r="B436" s="91" t="s">
        <v>11</v>
      </c>
      <c r="C436" s="91" t="s">
        <v>2509</v>
      </c>
      <c r="D436" s="91" t="s">
        <v>3251</v>
      </c>
      <c r="E436" s="91" t="s">
        <v>4053</v>
      </c>
      <c r="F436" s="91" t="s">
        <v>3288</v>
      </c>
      <c r="G436" s="91" t="s">
        <v>516</v>
      </c>
      <c r="H436" s="91" t="s">
        <v>1992</v>
      </c>
      <c r="I436" s="91" t="s">
        <v>517</v>
      </c>
      <c r="J436" s="91" t="s">
        <v>482</v>
      </c>
      <c r="K436" s="91" t="s">
        <v>4165</v>
      </c>
      <c r="L436" s="91" t="s">
        <v>3255</v>
      </c>
      <c r="M436" s="92">
        <v>31500</v>
      </c>
      <c r="N436" s="93">
        <v>0</v>
      </c>
      <c r="O436" s="92">
        <v>957.6</v>
      </c>
      <c r="P436" s="92">
        <v>904.05</v>
      </c>
      <c r="Q436" s="92">
        <v>1886.65</v>
      </c>
      <c r="R436" s="92">
        <v>29613.35</v>
      </c>
      <c r="S436" s="91" t="s">
        <v>3256</v>
      </c>
      <c r="T436" s="91" t="s">
        <v>4166</v>
      </c>
      <c r="U436" s="93"/>
      <c r="V436" s="93"/>
      <c r="W436" s="93"/>
      <c r="X436" s="93"/>
      <c r="Y436" s="92">
        <v>25</v>
      </c>
      <c r="Z436" s="93"/>
      <c r="AB436" s="93"/>
    </row>
    <row r="437" spans="1:28">
      <c r="A437" s="91" t="s">
        <v>2476</v>
      </c>
      <c r="B437" s="91" t="s">
        <v>11</v>
      </c>
      <c r="C437" s="91" t="s">
        <v>2509</v>
      </c>
      <c r="D437" s="91" t="s">
        <v>3251</v>
      </c>
      <c r="E437" s="91" t="s">
        <v>4053</v>
      </c>
      <c r="F437" s="91" t="s">
        <v>3266</v>
      </c>
      <c r="G437" s="91" t="s">
        <v>1025</v>
      </c>
      <c r="H437" s="91" t="s">
        <v>1993</v>
      </c>
      <c r="I437" s="91" t="s">
        <v>8</v>
      </c>
      <c r="J437" s="91" t="s">
        <v>482</v>
      </c>
      <c r="K437" s="91" t="s">
        <v>4167</v>
      </c>
      <c r="L437" s="91" t="s">
        <v>3255</v>
      </c>
      <c r="M437" s="92">
        <v>20000</v>
      </c>
      <c r="N437" s="93">
        <v>0</v>
      </c>
      <c r="O437" s="92">
        <v>608</v>
      </c>
      <c r="P437" s="92">
        <v>574</v>
      </c>
      <c r="Q437" s="92">
        <v>1207</v>
      </c>
      <c r="R437" s="92">
        <v>18793</v>
      </c>
      <c r="S437" s="91" t="s">
        <v>3256</v>
      </c>
      <c r="T437" s="91" t="s">
        <v>4168</v>
      </c>
      <c r="U437" s="93"/>
      <c r="V437" s="93"/>
      <c r="W437" s="93"/>
      <c r="X437" s="93"/>
      <c r="Y437" s="92">
        <v>25</v>
      </c>
      <c r="Z437" s="93"/>
      <c r="AB437" s="93"/>
    </row>
    <row r="438" spans="1:28">
      <c r="A438" s="91" t="s">
        <v>2476</v>
      </c>
      <c r="B438" s="91" t="s">
        <v>11</v>
      </c>
      <c r="C438" s="91" t="s">
        <v>2509</v>
      </c>
      <c r="D438" s="91" t="s">
        <v>3251</v>
      </c>
      <c r="E438" s="91" t="s">
        <v>4053</v>
      </c>
      <c r="F438" s="91" t="s">
        <v>3258</v>
      </c>
      <c r="G438" s="91" t="s">
        <v>518</v>
      </c>
      <c r="H438" s="91" t="s">
        <v>1994</v>
      </c>
      <c r="I438" s="91" t="s">
        <v>179</v>
      </c>
      <c r="J438" s="91" t="s">
        <v>482</v>
      </c>
      <c r="K438" s="91" t="s">
        <v>4169</v>
      </c>
      <c r="L438" s="91" t="s">
        <v>3255</v>
      </c>
      <c r="M438" s="92">
        <v>22000</v>
      </c>
      <c r="N438" s="93">
        <v>0</v>
      </c>
      <c r="O438" s="92">
        <v>668.8</v>
      </c>
      <c r="P438" s="92">
        <v>631.4</v>
      </c>
      <c r="Q438" s="92">
        <v>1625.2</v>
      </c>
      <c r="R438" s="92">
        <v>20374.8</v>
      </c>
      <c r="S438" s="91" t="s">
        <v>3256</v>
      </c>
      <c r="T438" s="91" t="s">
        <v>4170</v>
      </c>
      <c r="U438" s="93"/>
      <c r="V438" s="92">
        <v>300</v>
      </c>
      <c r="W438" s="93"/>
      <c r="X438" s="93"/>
      <c r="Y438" s="92">
        <v>25</v>
      </c>
      <c r="Z438" s="93"/>
      <c r="AB438" s="93"/>
    </row>
    <row r="439" spans="1:28">
      <c r="A439" s="91" t="s">
        <v>2476</v>
      </c>
      <c r="B439" s="91" t="s">
        <v>11</v>
      </c>
      <c r="C439" s="91" t="s">
        <v>2509</v>
      </c>
      <c r="D439" s="91" t="s">
        <v>3251</v>
      </c>
      <c r="E439" s="91" t="s">
        <v>4053</v>
      </c>
      <c r="F439" s="91" t="s">
        <v>3266</v>
      </c>
      <c r="G439" s="91" t="s">
        <v>2688</v>
      </c>
      <c r="H439" s="91" t="s">
        <v>2689</v>
      </c>
      <c r="I439" s="91" t="s">
        <v>10</v>
      </c>
      <c r="J439" s="91" t="s">
        <v>482</v>
      </c>
      <c r="K439" s="91" t="s">
        <v>4171</v>
      </c>
      <c r="L439" s="91" t="s">
        <v>3255</v>
      </c>
      <c r="M439" s="92">
        <v>25000</v>
      </c>
      <c r="N439" s="93">
        <v>0</v>
      </c>
      <c r="O439" s="92">
        <v>760</v>
      </c>
      <c r="P439" s="92">
        <v>717.5</v>
      </c>
      <c r="Q439" s="92">
        <v>1502.5</v>
      </c>
      <c r="R439" s="92">
        <v>23497.5</v>
      </c>
      <c r="S439" s="91" t="s">
        <v>3256</v>
      </c>
      <c r="T439" s="91" t="s">
        <v>4172</v>
      </c>
      <c r="U439" s="93"/>
      <c r="V439" s="93"/>
      <c r="W439" s="93"/>
      <c r="X439" s="93"/>
      <c r="Y439" s="92">
        <v>25</v>
      </c>
      <c r="Z439" s="93"/>
      <c r="AB439" s="93"/>
    </row>
    <row r="440" spans="1:28">
      <c r="A440" s="91" t="s">
        <v>2476</v>
      </c>
      <c r="B440" s="91" t="s">
        <v>11</v>
      </c>
      <c r="C440" s="91" t="s">
        <v>2509</v>
      </c>
      <c r="D440" s="91" t="s">
        <v>3251</v>
      </c>
      <c r="E440" s="91" t="s">
        <v>4053</v>
      </c>
      <c r="F440" s="91" t="s">
        <v>3361</v>
      </c>
      <c r="G440" s="91" t="s">
        <v>519</v>
      </c>
      <c r="H440" s="91" t="s">
        <v>1272</v>
      </c>
      <c r="I440" s="91" t="s">
        <v>100</v>
      </c>
      <c r="J440" s="91" t="s">
        <v>241</v>
      </c>
      <c r="K440" s="91" t="s">
        <v>4173</v>
      </c>
      <c r="L440" s="91" t="s">
        <v>3255</v>
      </c>
      <c r="M440" s="92">
        <v>50000</v>
      </c>
      <c r="N440" s="92">
        <v>1617.38</v>
      </c>
      <c r="O440" s="92">
        <v>1520</v>
      </c>
      <c r="P440" s="92">
        <v>1435</v>
      </c>
      <c r="Q440" s="92">
        <v>6224.83</v>
      </c>
      <c r="R440" s="92">
        <v>43775.17</v>
      </c>
      <c r="S440" s="91" t="s">
        <v>3256</v>
      </c>
      <c r="T440" s="91" t="s">
        <v>4174</v>
      </c>
      <c r="U440" s="93"/>
      <c r="V440" s="93"/>
      <c r="W440" s="93"/>
      <c r="X440" s="92">
        <v>50</v>
      </c>
      <c r="Y440" s="92">
        <v>25</v>
      </c>
      <c r="Z440" s="93"/>
      <c r="AB440" s="92">
        <v>1577.45</v>
      </c>
    </row>
    <row r="441" spans="1:28">
      <c r="A441" s="91" t="s">
        <v>2476</v>
      </c>
      <c r="B441" s="91" t="s">
        <v>11</v>
      </c>
      <c r="C441" s="91" t="s">
        <v>2509</v>
      </c>
      <c r="D441" s="91" t="s">
        <v>3251</v>
      </c>
      <c r="E441" s="91" t="s">
        <v>4053</v>
      </c>
      <c r="F441" s="91" t="s">
        <v>3279</v>
      </c>
      <c r="G441" s="91" t="s">
        <v>520</v>
      </c>
      <c r="H441" s="91" t="s">
        <v>1995</v>
      </c>
      <c r="I441" s="91" t="s">
        <v>8</v>
      </c>
      <c r="J441" s="91" t="s">
        <v>482</v>
      </c>
      <c r="K441" s="91" t="s">
        <v>4175</v>
      </c>
      <c r="L441" s="91" t="s">
        <v>3255</v>
      </c>
      <c r="M441" s="92">
        <v>11000</v>
      </c>
      <c r="N441" s="93">
        <v>0</v>
      </c>
      <c r="O441" s="92">
        <v>334.4</v>
      </c>
      <c r="P441" s="92">
        <v>315.7</v>
      </c>
      <c r="Q441" s="92">
        <v>6966.37</v>
      </c>
      <c r="R441" s="92">
        <v>4033.63</v>
      </c>
      <c r="S441" s="91" t="s">
        <v>3256</v>
      </c>
      <c r="T441" s="91" t="s">
        <v>4176</v>
      </c>
      <c r="U441" s="93"/>
      <c r="V441" s="93"/>
      <c r="W441" s="92">
        <v>6291.27</v>
      </c>
      <c r="X441" s="93"/>
      <c r="Y441" s="92">
        <v>25</v>
      </c>
      <c r="Z441" s="93"/>
      <c r="AB441" s="93"/>
    </row>
    <row r="442" spans="1:28">
      <c r="A442" s="91" t="s">
        <v>2476</v>
      </c>
      <c r="B442" s="91" t="s">
        <v>11</v>
      </c>
      <c r="C442" s="91" t="s">
        <v>2509</v>
      </c>
      <c r="D442" s="91" t="s">
        <v>3251</v>
      </c>
      <c r="E442" s="91" t="s">
        <v>4053</v>
      </c>
      <c r="F442" s="91" t="s">
        <v>3261</v>
      </c>
      <c r="G442" s="91" t="s">
        <v>521</v>
      </c>
      <c r="H442" s="91" t="s">
        <v>1232</v>
      </c>
      <c r="I442" s="91" t="s">
        <v>27</v>
      </c>
      <c r="J442" s="91" t="s">
        <v>482</v>
      </c>
      <c r="K442" s="91" t="s">
        <v>4177</v>
      </c>
      <c r="L442" s="91" t="s">
        <v>3255</v>
      </c>
      <c r="M442" s="92">
        <v>11000</v>
      </c>
      <c r="N442" s="93">
        <v>0</v>
      </c>
      <c r="O442" s="92">
        <v>334.4</v>
      </c>
      <c r="P442" s="92">
        <v>315.7</v>
      </c>
      <c r="Q442" s="92">
        <v>8287.15</v>
      </c>
      <c r="R442" s="92">
        <v>2712.85</v>
      </c>
      <c r="S442" s="91" t="s">
        <v>3256</v>
      </c>
      <c r="T442" s="91" t="s">
        <v>4178</v>
      </c>
      <c r="U442" s="93"/>
      <c r="V442" s="92">
        <v>300</v>
      </c>
      <c r="W442" s="92">
        <v>7312.05</v>
      </c>
      <c r="X442" s="93"/>
      <c r="Y442" s="92">
        <v>25</v>
      </c>
      <c r="Z442" s="93"/>
      <c r="AB442" s="93"/>
    </row>
    <row r="443" spans="1:28">
      <c r="A443" s="91" t="s">
        <v>2476</v>
      </c>
      <c r="B443" s="91" t="s">
        <v>11</v>
      </c>
      <c r="C443" s="91" t="s">
        <v>2509</v>
      </c>
      <c r="D443" s="91" t="s">
        <v>3251</v>
      </c>
      <c r="E443" s="91" t="s">
        <v>4053</v>
      </c>
      <c r="F443" s="91" t="s">
        <v>3288</v>
      </c>
      <c r="G443" s="91" t="s">
        <v>4179</v>
      </c>
      <c r="H443" s="91" t="s">
        <v>1996</v>
      </c>
      <c r="I443" s="91" t="s">
        <v>10</v>
      </c>
      <c r="J443" s="91" t="s">
        <v>482</v>
      </c>
      <c r="K443" s="91" t="s">
        <v>4180</v>
      </c>
      <c r="L443" s="91" t="s">
        <v>3255</v>
      </c>
      <c r="M443" s="92">
        <v>31500</v>
      </c>
      <c r="N443" s="93">
        <v>0</v>
      </c>
      <c r="O443" s="92">
        <v>957.6</v>
      </c>
      <c r="P443" s="92">
        <v>904.05</v>
      </c>
      <c r="Q443" s="92">
        <v>2882.65</v>
      </c>
      <c r="R443" s="92">
        <v>28617.35</v>
      </c>
      <c r="S443" s="91" t="s">
        <v>3256</v>
      </c>
      <c r="T443" s="91" t="s">
        <v>4181</v>
      </c>
      <c r="U443" s="93"/>
      <c r="V443" s="93"/>
      <c r="W443" s="92">
        <v>996</v>
      </c>
      <c r="X443" s="93"/>
      <c r="Y443" s="92">
        <v>25</v>
      </c>
      <c r="Z443" s="93"/>
      <c r="AB443" s="93"/>
    </row>
    <row r="444" spans="1:28">
      <c r="A444" s="91" t="s">
        <v>2476</v>
      </c>
      <c r="B444" s="91" t="s">
        <v>11</v>
      </c>
      <c r="C444" s="91" t="s">
        <v>2509</v>
      </c>
      <c r="D444" s="91" t="s">
        <v>3251</v>
      </c>
      <c r="E444" s="91" t="s">
        <v>4053</v>
      </c>
      <c r="F444" s="91" t="s">
        <v>3261</v>
      </c>
      <c r="G444" s="91" t="s">
        <v>522</v>
      </c>
      <c r="H444" s="91" t="s">
        <v>1997</v>
      </c>
      <c r="I444" s="91" t="s">
        <v>10</v>
      </c>
      <c r="J444" s="91" t="s">
        <v>482</v>
      </c>
      <c r="K444" s="91" t="s">
        <v>4182</v>
      </c>
      <c r="L444" s="91" t="s">
        <v>3255</v>
      </c>
      <c r="M444" s="92">
        <v>26250</v>
      </c>
      <c r="N444" s="93">
        <v>0</v>
      </c>
      <c r="O444" s="92">
        <v>798</v>
      </c>
      <c r="P444" s="92">
        <v>753.38</v>
      </c>
      <c r="Q444" s="92">
        <v>1876.38</v>
      </c>
      <c r="R444" s="92">
        <v>24373.62</v>
      </c>
      <c r="S444" s="91" t="s">
        <v>3256</v>
      </c>
      <c r="T444" s="91" t="s">
        <v>4183</v>
      </c>
      <c r="U444" s="93"/>
      <c r="V444" s="92">
        <v>300</v>
      </c>
      <c r="W444" s="93"/>
      <c r="X444" s="93"/>
      <c r="Y444" s="92">
        <v>25</v>
      </c>
      <c r="Z444" s="93"/>
      <c r="AB444" s="93"/>
    </row>
    <row r="445" spans="1:28">
      <c r="A445" s="91" t="s">
        <v>2476</v>
      </c>
      <c r="B445" s="91" t="s">
        <v>11</v>
      </c>
      <c r="C445" s="91" t="s">
        <v>2509</v>
      </c>
      <c r="D445" s="91" t="s">
        <v>3251</v>
      </c>
      <c r="E445" s="91" t="s">
        <v>4053</v>
      </c>
      <c r="F445" s="91" t="s">
        <v>3315</v>
      </c>
      <c r="G445" s="91" t="s">
        <v>655</v>
      </c>
      <c r="H445" s="91" t="s">
        <v>1130</v>
      </c>
      <c r="I445" s="91" t="s">
        <v>4184</v>
      </c>
      <c r="J445" s="91" t="s">
        <v>482</v>
      </c>
      <c r="K445" s="91" t="s">
        <v>4185</v>
      </c>
      <c r="L445" s="91" t="s">
        <v>3255</v>
      </c>
      <c r="M445" s="92">
        <v>35000</v>
      </c>
      <c r="N445" s="93">
        <v>0</v>
      </c>
      <c r="O445" s="92">
        <v>1064</v>
      </c>
      <c r="P445" s="92">
        <v>1004.5</v>
      </c>
      <c r="Q445" s="92">
        <v>8270.85</v>
      </c>
      <c r="R445" s="92">
        <v>26729.15</v>
      </c>
      <c r="S445" s="91" t="s">
        <v>3256</v>
      </c>
      <c r="T445" s="91" t="s">
        <v>4186</v>
      </c>
      <c r="U445" s="93"/>
      <c r="V445" s="93"/>
      <c r="W445" s="92">
        <v>6077.35</v>
      </c>
      <c r="X445" s="92">
        <v>100</v>
      </c>
      <c r="Y445" s="92">
        <v>25</v>
      </c>
      <c r="Z445" s="93"/>
      <c r="AB445" s="93"/>
    </row>
    <row r="446" spans="1:28">
      <c r="A446" s="91" t="s">
        <v>2476</v>
      </c>
      <c r="B446" s="91" t="s">
        <v>11</v>
      </c>
      <c r="C446" s="91" t="s">
        <v>2509</v>
      </c>
      <c r="D446" s="91" t="s">
        <v>3251</v>
      </c>
      <c r="E446" s="91" t="s">
        <v>4053</v>
      </c>
      <c r="F446" s="91" t="s">
        <v>3288</v>
      </c>
      <c r="G446" s="91" t="s">
        <v>523</v>
      </c>
      <c r="H446" s="91" t="s">
        <v>1239</v>
      </c>
      <c r="I446" s="91" t="s">
        <v>27</v>
      </c>
      <c r="J446" s="91" t="s">
        <v>482</v>
      </c>
      <c r="K446" s="91" t="s">
        <v>4187</v>
      </c>
      <c r="L446" s="91" t="s">
        <v>3255</v>
      </c>
      <c r="M446" s="92">
        <v>11000</v>
      </c>
      <c r="N446" s="93">
        <v>0</v>
      </c>
      <c r="O446" s="92">
        <v>334.4</v>
      </c>
      <c r="P446" s="92">
        <v>315.7</v>
      </c>
      <c r="Q446" s="92">
        <v>1025.0999999999999</v>
      </c>
      <c r="R446" s="92">
        <v>9974.9</v>
      </c>
      <c r="S446" s="91" t="s">
        <v>3256</v>
      </c>
      <c r="T446" s="91" t="s">
        <v>4188</v>
      </c>
      <c r="U446" s="93"/>
      <c r="V446" s="92">
        <v>300</v>
      </c>
      <c r="W446" s="93"/>
      <c r="X446" s="92">
        <v>50</v>
      </c>
      <c r="Y446" s="92">
        <v>25</v>
      </c>
      <c r="Z446" s="93"/>
      <c r="AB446" s="93"/>
    </row>
    <row r="447" spans="1:28">
      <c r="A447" s="91" t="s">
        <v>2476</v>
      </c>
      <c r="B447" s="91" t="s">
        <v>11</v>
      </c>
      <c r="C447" s="91" t="s">
        <v>2509</v>
      </c>
      <c r="D447" s="91" t="s">
        <v>3251</v>
      </c>
      <c r="E447" s="91" t="s">
        <v>4053</v>
      </c>
      <c r="F447" s="91" t="s">
        <v>3273</v>
      </c>
      <c r="G447" s="91" t="s">
        <v>524</v>
      </c>
      <c r="H447" s="91" t="s">
        <v>1998</v>
      </c>
      <c r="I447" s="91" t="s">
        <v>10</v>
      </c>
      <c r="J447" s="91" t="s">
        <v>482</v>
      </c>
      <c r="K447" s="91" t="s">
        <v>4189</v>
      </c>
      <c r="L447" s="91" t="s">
        <v>3255</v>
      </c>
      <c r="M447" s="92">
        <v>22050</v>
      </c>
      <c r="N447" s="93">
        <v>0</v>
      </c>
      <c r="O447" s="92">
        <v>670.32</v>
      </c>
      <c r="P447" s="92">
        <v>632.84</v>
      </c>
      <c r="Q447" s="92">
        <v>1328.16</v>
      </c>
      <c r="R447" s="92">
        <v>20721.84</v>
      </c>
      <c r="S447" s="91" t="s">
        <v>3256</v>
      </c>
      <c r="T447" s="91" t="s">
        <v>4190</v>
      </c>
      <c r="U447" s="93"/>
      <c r="V447" s="93"/>
      <c r="W447" s="93"/>
      <c r="X447" s="93"/>
      <c r="Y447" s="92">
        <v>25</v>
      </c>
      <c r="Z447" s="93"/>
      <c r="AB447" s="93"/>
    </row>
    <row r="448" spans="1:28">
      <c r="A448" s="91" t="s">
        <v>2476</v>
      </c>
      <c r="B448" s="91" t="s">
        <v>11</v>
      </c>
      <c r="C448" s="91" t="s">
        <v>2509</v>
      </c>
      <c r="D448" s="91" t="s">
        <v>3251</v>
      </c>
      <c r="E448" s="91" t="s">
        <v>4053</v>
      </c>
      <c r="F448" s="91" t="s">
        <v>3266</v>
      </c>
      <c r="G448" s="91" t="s">
        <v>1026</v>
      </c>
      <c r="H448" s="91" t="s">
        <v>1999</v>
      </c>
      <c r="I448" s="91" t="s">
        <v>1027</v>
      </c>
      <c r="J448" s="91" t="s">
        <v>482</v>
      </c>
      <c r="K448" s="91" t="s">
        <v>4191</v>
      </c>
      <c r="L448" s="91" t="s">
        <v>3255</v>
      </c>
      <c r="M448" s="92">
        <v>25000</v>
      </c>
      <c r="N448" s="93">
        <v>0</v>
      </c>
      <c r="O448" s="92">
        <v>760</v>
      </c>
      <c r="P448" s="92">
        <v>717.5</v>
      </c>
      <c r="Q448" s="92">
        <v>1502.5</v>
      </c>
      <c r="R448" s="92">
        <v>23497.5</v>
      </c>
      <c r="S448" s="91" t="s">
        <v>3256</v>
      </c>
      <c r="T448" s="91" t="s">
        <v>4192</v>
      </c>
      <c r="U448" s="93"/>
      <c r="V448" s="93"/>
      <c r="W448" s="93"/>
      <c r="X448" s="93"/>
      <c r="Y448" s="92">
        <v>25</v>
      </c>
      <c r="Z448" s="93"/>
      <c r="AB448" s="93"/>
    </row>
    <row r="449" spans="1:28">
      <c r="A449" s="91" t="s">
        <v>2476</v>
      </c>
      <c r="B449" s="91" t="s">
        <v>11</v>
      </c>
      <c r="C449" s="91" t="s">
        <v>2509</v>
      </c>
      <c r="D449" s="91" t="s">
        <v>3251</v>
      </c>
      <c r="E449" s="91" t="s">
        <v>4053</v>
      </c>
      <c r="F449" s="91" t="s">
        <v>3266</v>
      </c>
      <c r="G449" s="91" t="s">
        <v>4193</v>
      </c>
      <c r="H449" s="91" t="s">
        <v>4194</v>
      </c>
      <c r="I449" s="91" t="s">
        <v>55</v>
      </c>
      <c r="J449" s="91" t="s">
        <v>482</v>
      </c>
      <c r="K449" s="91" t="s">
        <v>4195</v>
      </c>
      <c r="L449" s="91" t="s">
        <v>3255</v>
      </c>
      <c r="M449" s="92">
        <v>25000</v>
      </c>
      <c r="N449" s="93">
        <v>0</v>
      </c>
      <c r="O449" s="92">
        <v>760</v>
      </c>
      <c r="P449" s="92">
        <v>717.5</v>
      </c>
      <c r="Q449" s="92">
        <v>1502.5</v>
      </c>
      <c r="R449" s="92">
        <v>23497.5</v>
      </c>
      <c r="S449" s="91" t="s">
        <v>3256</v>
      </c>
      <c r="T449" s="91" t="s">
        <v>4196</v>
      </c>
      <c r="U449" s="93"/>
      <c r="V449" s="93"/>
      <c r="W449" s="93"/>
      <c r="X449" s="93"/>
      <c r="Y449" s="92">
        <v>25</v>
      </c>
      <c r="Z449" s="93"/>
      <c r="AB449" s="93"/>
    </row>
    <row r="450" spans="1:28">
      <c r="A450" s="91" t="s">
        <v>2476</v>
      </c>
      <c r="B450" s="91" t="s">
        <v>11</v>
      </c>
      <c r="C450" s="91" t="s">
        <v>2509</v>
      </c>
      <c r="D450" s="91" t="s">
        <v>3251</v>
      </c>
      <c r="E450" s="91" t="s">
        <v>4053</v>
      </c>
      <c r="F450" s="91" t="s">
        <v>3266</v>
      </c>
      <c r="G450" s="91" t="s">
        <v>3192</v>
      </c>
      <c r="H450" s="91" t="s">
        <v>3193</v>
      </c>
      <c r="I450" s="91" t="s">
        <v>8</v>
      </c>
      <c r="J450" s="91" t="s">
        <v>482</v>
      </c>
      <c r="K450" s="91" t="s">
        <v>4197</v>
      </c>
      <c r="L450" s="91" t="s">
        <v>3255</v>
      </c>
      <c r="M450" s="92">
        <v>17000</v>
      </c>
      <c r="N450" s="93">
        <v>0</v>
      </c>
      <c r="O450" s="92">
        <v>516.79999999999995</v>
      </c>
      <c r="P450" s="92">
        <v>487.9</v>
      </c>
      <c r="Q450" s="92">
        <v>1029.7</v>
      </c>
      <c r="R450" s="92">
        <v>15970.3</v>
      </c>
      <c r="S450" s="91" t="s">
        <v>3256</v>
      </c>
      <c r="T450" s="91" t="s">
        <v>4198</v>
      </c>
      <c r="U450" s="93"/>
      <c r="V450" s="93"/>
      <c r="W450" s="93"/>
      <c r="X450" s="93"/>
      <c r="Y450" s="92">
        <v>25</v>
      </c>
      <c r="Z450" s="93"/>
      <c r="AB450" s="93"/>
    </row>
    <row r="451" spans="1:28">
      <c r="A451" s="91" t="s">
        <v>2476</v>
      </c>
      <c r="B451" s="91" t="s">
        <v>11</v>
      </c>
      <c r="C451" s="91" t="s">
        <v>2509</v>
      </c>
      <c r="D451" s="91" t="s">
        <v>3251</v>
      </c>
      <c r="E451" s="91" t="s">
        <v>4053</v>
      </c>
      <c r="F451" s="91" t="s">
        <v>3279</v>
      </c>
      <c r="G451" s="91" t="s">
        <v>525</v>
      </c>
      <c r="H451" s="91" t="s">
        <v>1247</v>
      </c>
      <c r="I451" s="91" t="s">
        <v>27</v>
      </c>
      <c r="J451" s="91" t="s">
        <v>482</v>
      </c>
      <c r="K451" s="91" t="s">
        <v>4199</v>
      </c>
      <c r="L451" s="91" t="s">
        <v>3255</v>
      </c>
      <c r="M451" s="92">
        <v>15000</v>
      </c>
      <c r="N451" s="93">
        <v>0</v>
      </c>
      <c r="O451" s="92">
        <v>456</v>
      </c>
      <c r="P451" s="92">
        <v>430.5</v>
      </c>
      <c r="Q451" s="92">
        <v>11132.71</v>
      </c>
      <c r="R451" s="92">
        <v>3867.29</v>
      </c>
      <c r="S451" s="91" t="s">
        <v>3256</v>
      </c>
      <c r="T451" s="91" t="s">
        <v>4200</v>
      </c>
      <c r="U451" s="93"/>
      <c r="V451" s="93"/>
      <c r="W451" s="92">
        <v>10171.209999999999</v>
      </c>
      <c r="X451" s="92">
        <v>50</v>
      </c>
      <c r="Y451" s="92">
        <v>25</v>
      </c>
      <c r="Z451" s="93"/>
      <c r="AB451" s="93"/>
    </row>
    <row r="452" spans="1:28">
      <c r="A452" s="91" t="s">
        <v>2476</v>
      </c>
      <c r="B452" s="91" t="s">
        <v>11</v>
      </c>
      <c r="C452" s="91" t="s">
        <v>2509</v>
      </c>
      <c r="D452" s="91" t="s">
        <v>3251</v>
      </c>
      <c r="E452" s="91" t="s">
        <v>4053</v>
      </c>
      <c r="F452" s="91" t="s">
        <v>3258</v>
      </c>
      <c r="G452" s="91" t="s">
        <v>674</v>
      </c>
      <c r="H452" s="91" t="s">
        <v>1249</v>
      </c>
      <c r="I452" s="91" t="s">
        <v>675</v>
      </c>
      <c r="J452" s="91" t="s">
        <v>667</v>
      </c>
      <c r="K452" s="91" t="s">
        <v>4201</v>
      </c>
      <c r="L452" s="91" t="s">
        <v>3255</v>
      </c>
      <c r="M452" s="92">
        <v>18240.53</v>
      </c>
      <c r="N452" s="93">
        <v>0</v>
      </c>
      <c r="O452" s="92">
        <v>554.51</v>
      </c>
      <c r="P452" s="92">
        <v>523.5</v>
      </c>
      <c r="Q452" s="92">
        <v>1453.01</v>
      </c>
      <c r="R452" s="92">
        <v>16787.52</v>
      </c>
      <c r="S452" s="91" t="s">
        <v>3256</v>
      </c>
      <c r="T452" s="91" t="s">
        <v>4202</v>
      </c>
      <c r="U452" s="93"/>
      <c r="V452" s="92">
        <v>300</v>
      </c>
      <c r="W452" s="93"/>
      <c r="X452" s="92">
        <v>50</v>
      </c>
      <c r="Y452" s="92">
        <v>25</v>
      </c>
      <c r="Z452" s="93"/>
      <c r="AB452" s="93"/>
    </row>
    <row r="453" spans="1:28">
      <c r="A453" s="91" t="s">
        <v>2476</v>
      </c>
      <c r="B453" s="91" t="s">
        <v>11</v>
      </c>
      <c r="C453" s="91" t="s">
        <v>2509</v>
      </c>
      <c r="D453" s="91" t="s">
        <v>3251</v>
      </c>
      <c r="E453" s="91" t="s">
        <v>4053</v>
      </c>
      <c r="F453" s="91" t="s">
        <v>3266</v>
      </c>
      <c r="G453" s="91" t="s">
        <v>916</v>
      </c>
      <c r="H453" s="91" t="s">
        <v>2028</v>
      </c>
      <c r="I453" s="91" t="s">
        <v>59</v>
      </c>
      <c r="J453" s="91" t="s">
        <v>1031</v>
      </c>
      <c r="K453" s="91" t="s">
        <v>4203</v>
      </c>
      <c r="L453" s="91" t="s">
        <v>3255</v>
      </c>
      <c r="M453" s="92">
        <v>180000</v>
      </c>
      <c r="N453" s="92">
        <v>30923.37</v>
      </c>
      <c r="O453" s="92">
        <v>5472</v>
      </c>
      <c r="P453" s="92">
        <v>5166</v>
      </c>
      <c r="Q453" s="92">
        <v>41586.370000000003</v>
      </c>
      <c r="R453" s="92">
        <v>138413.63</v>
      </c>
      <c r="S453" s="91" t="s">
        <v>3256</v>
      </c>
      <c r="T453" s="91" t="s">
        <v>4204</v>
      </c>
      <c r="U453" s="93"/>
      <c r="V453" s="93"/>
      <c r="W453" s="93"/>
      <c r="X453" s="93"/>
      <c r="Y453" s="92">
        <v>25</v>
      </c>
      <c r="Z453" s="93"/>
      <c r="AB453" s="93"/>
    </row>
    <row r="454" spans="1:28">
      <c r="A454" s="91" t="s">
        <v>2476</v>
      </c>
      <c r="B454" s="91" t="s">
        <v>11</v>
      </c>
      <c r="C454" s="91" t="s">
        <v>2509</v>
      </c>
      <c r="D454" s="91" t="s">
        <v>3251</v>
      </c>
      <c r="E454" s="91" t="s">
        <v>4053</v>
      </c>
      <c r="F454" s="91" t="s">
        <v>3261</v>
      </c>
      <c r="G454" s="91" t="s">
        <v>528</v>
      </c>
      <c r="H454" s="91" t="s">
        <v>2001</v>
      </c>
      <c r="I454" s="91" t="s">
        <v>376</v>
      </c>
      <c r="J454" s="91" t="s">
        <v>482</v>
      </c>
      <c r="K454" s="91" t="s">
        <v>4205</v>
      </c>
      <c r="L454" s="91" t="s">
        <v>3255</v>
      </c>
      <c r="M454" s="92">
        <v>11000</v>
      </c>
      <c r="N454" s="93">
        <v>0</v>
      </c>
      <c r="O454" s="92">
        <v>334.4</v>
      </c>
      <c r="P454" s="92">
        <v>315.7</v>
      </c>
      <c r="Q454" s="92">
        <v>8775.6</v>
      </c>
      <c r="R454" s="92">
        <v>2224.4</v>
      </c>
      <c r="S454" s="91" t="s">
        <v>3256</v>
      </c>
      <c r="T454" s="91" t="s">
        <v>4206</v>
      </c>
      <c r="U454" s="93"/>
      <c r="V454" s="92">
        <v>300</v>
      </c>
      <c r="W454" s="92">
        <v>7750.5</v>
      </c>
      <c r="X454" s="92">
        <v>50</v>
      </c>
      <c r="Y454" s="92">
        <v>25</v>
      </c>
      <c r="Z454" s="93"/>
      <c r="AB454" s="93"/>
    </row>
    <row r="455" spans="1:28">
      <c r="A455" s="91" t="s">
        <v>2476</v>
      </c>
      <c r="B455" s="91" t="s">
        <v>11</v>
      </c>
      <c r="C455" s="91" t="s">
        <v>2509</v>
      </c>
      <c r="D455" s="91" t="s">
        <v>3251</v>
      </c>
      <c r="E455" s="91" t="s">
        <v>4053</v>
      </c>
      <c r="F455" s="91" t="s">
        <v>3266</v>
      </c>
      <c r="G455" s="91" t="s">
        <v>1028</v>
      </c>
      <c r="H455" s="91" t="s">
        <v>2002</v>
      </c>
      <c r="I455" s="91" t="s">
        <v>127</v>
      </c>
      <c r="J455" s="91" t="s">
        <v>482</v>
      </c>
      <c r="K455" s="91" t="s">
        <v>4207</v>
      </c>
      <c r="L455" s="91" t="s">
        <v>3255</v>
      </c>
      <c r="M455" s="92">
        <v>20000</v>
      </c>
      <c r="N455" s="93">
        <v>0</v>
      </c>
      <c r="O455" s="92">
        <v>608</v>
      </c>
      <c r="P455" s="92">
        <v>574</v>
      </c>
      <c r="Q455" s="92">
        <v>1207</v>
      </c>
      <c r="R455" s="92">
        <v>18793</v>
      </c>
      <c r="S455" s="91" t="s">
        <v>3256</v>
      </c>
      <c r="T455" s="91" t="s">
        <v>4208</v>
      </c>
      <c r="U455" s="93"/>
      <c r="V455" s="93"/>
      <c r="W455" s="93"/>
      <c r="X455" s="93"/>
      <c r="Y455" s="92">
        <v>25</v>
      </c>
      <c r="Z455" s="93"/>
      <c r="AB455" s="93"/>
    </row>
    <row r="456" spans="1:28">
      <c r="A456" s="91" t="s">
        <v>2476</v>
      </c>
      <c r="B456" s="91" t="s">
        <v>11</v>
      </c>
      <c r="C456" s="91" t="s">
        <v>2509</v>
      </c>
      <c r="D456" s="91" t="s">
        <v>3251</v>
      </c>
      <c r="E456" s="91" t="s">
        <v>4053</v>
      </c>
      <c r="F456" s="91" t="s">
        <v>3279</v>
      </c>
      <c r="G456" s="91" t="s">
        <v>476</v>
      </c>
      <c r="H456" s="91" t="s">
        <v>2029</v>
      </c>
      <c r="I456" s="91" t="s">
        <v>477</v>
      </c>
      <c r="J456" s="91" t="s">
        <v>1031</v>
      </c>
      <c r="K456" s="91" t="s">
        <v>4209</v>
      </c>
      <c r="L456" s="91" t="s">
        <v>3255</v>
      </c>
      <c r="M456" s="92">
        <v>22000</v>
      </c>
      <c r="N456" s="93">
        <v>0</v>
      </c>
      <c r="O456" s="92">
        <v>668.8</v>
      </c>
      <c r="P456" s="92">
        <v>631.4</v>
      </c>
      <c r="Q456" s="92">
        <v>1675.2</v>
      </c>
      <c r="R456" s="92">
        <v>20324.8</v>
      </c>
      <c r="S456" s="91" t="s">
        <v>3256</v>
      </c>
      <c r="T456" s="91" t="s">
        <v>4210</v>
      </c>
      <c r="U456" s="93"/>
      <c r="V456" s="92">
        <v>300</v>
      </c>
      <c r="W456" s="93"/>
      <c r="X456" s="92">
        <v>50</v>
      </c>
      <c r="Y456" s="92">
        <v>25</v>
      </c>
      <c r="Z456" s="93"/>
      <c r="AB456" s="93"/>
    </row>
    <row r="457" spans="1:28">
      <c r="A457" s="91" t="s">
        <v>2476</v>
      </c>
      <c r="B457" s="91" t="s">
        <v>11</v>
      </c>
      <c r="C457" s="91" t="s">
        <v>2509</v>
      </c>
      <c r="D457" s="91" t="s">
        <v>3251</v>
      </c>
      <c r="E457" s="91" t="s">
        <v>4053</v>
      </c>
      <c r="F457" s="91" t="s">
        <v>3288</v>
      </c>
      <c r="G457" s="91" t="s">
        <v>676</v>
      </c>
      <c r="H457" s="91" t="s">
        <v>1253</v>
      </c>
      <c r="I457" s="91" t="s">
        <v>492</v>
      </c>
      <c r="J457" s="91" t="s">
        <v>667</v>
      </c>
      <c r="K457" s="91" t="s">
        <v>4211</v>
      </c>
      <c r="L457" s="91" t="s">
        <v>3255</v>
      </c>
      <c r="M457" s="92">
        <v>26250</v>
      </c>
      <c r="N457" s="93">
        <v>0</v>
      </c>
      <c r="O457" s="92">
        <v>798</v>
      </c>
      <c r="P457" s="92">
        <v>753.38</v>
      </c>
      <c r="Q457" s="92">
        <v>1626.38</v>
      </c>
      <c r="R457" s="92">
        <v>24623.62</v>
      </c>
      <c r="S457" s="91" t="s">
        <v>3256</v>
      </c>
      <c r="T457" s="91" t="s">
        <v>4212</v>
      </c>
      <c r="U457" s="93"/>
      <c r="V457" s="93"/>
      <c r="W457" s="93"/>
      <c r="X457" s="92">
        <v>50</v>
      </c>
      <c r="Y457" s="92">
        <v>25</v>
      </c>
      <c r="Z457" s="93"/>
      <c r="AB457" s="93"/>
    </row>
    <row r="458" spans="1:28">
      <c r="A458" s="91" t="s">
        <v>2476</v>
      </c>
      <c r="B458" s="91" t="s">
        <v>11</v>
      </c>
      <c r="C458" s="91" t="s">
        <v>2509</v>
      </c>
      <c r="D458" s="91" t="s">
        <v>3251</v>
      </c>
      <c r="E458" s="91" t="s">
        <v>4053</v>
      </c>
      <c r="F458" s="91" t="s">
        <v>3258</v>
      </c>
      <c r="G458" s="91" t="s">
        <v>677</v>
      </c>
      <c r="H458" s="91" t="s">
        <v>1254</v>
      </c>
      <c r="I458" s="91" t="s">
        <v>1036</v>
      </c>
      <c r="J458" s="91" t="s">
        <v>667</v>
      </c>
      <c r="K458" s="91" t="s">
        <v>4213</v>
      </c>
      <c r="L458" s="91" t="s">
        <v>3255</v>
      </c>
      <c r="M458" s="92">
        <v>25391.65</v>
      </c>
      <c r="N458" s="93">
        <v>0</v>
      </c>
      <c r="O458" s="92">
        <v>771.91</v>
      </c>
      <c r="P458" s="92">
        <v>728.74</v>
      </c>
      <c r="Q458" s="92">
        <v>1575.65</v>
      </c>
      <c r="R458" s="92">
        <v>23816</v>
      </c>
      <c r="S458" s="91" t="s">
        <v>3256</v>
      </c>
      <c r="T458" s="91" t="s">
        <v>4214</v>
      </c>
      <c r="U458" s="93"/>
      <c r="V458" s="93"/>
      <c r="W458" s="93"/>
      <c r="X458" s="92">
        <v>50</v>
      </c>
      <c r="Y458" s="92">
        <v>25</v>
      </c>
      <c r="Z458" s="93"/>
      <c r="AB458" s="93"/>
    </row>
    <row r="459" spans="1:28">
      <c r="A459" s="91" t="s">
        <v>2476</v>
      </c>
      <c r="B459" s="91" t="s">
        <v>11</v>
      </c>
      <c r="C459" s="91" t="s">
        <v>2509</v>
      </c>
      <c r="D459" s="91" t="s">
        <v>3251</v>
      </c>
      <c r="E459" s="91" t="s">
        <v>4053</v>
      </c>
      <c r="F459" s="91" t="s">
        <v>3266</v>
      </c>
      <c r="G459" s="91" t="s">
        <v>1029</v>
      </c>
      <c r="H459" s="91" t="s">
        <v>2003</v>
      </c>
      <c r="I459" s="91" t="s">
        <v>206</v>
      </c>
      <c r="J459" s="91" t="s">
        <v>482</v>
      </c>
      <c r="K459" s="91" t="s">
        <v>4215</v>
      </c>
      <c r="L459" s="91" t="s">
        <v>3255</v>
      </c>
      <c r="M459" s="92">
        <v>20000</v>
      </c>
      <c r="N459" s="93">
        <v>0</v>
      </c>
      <c r="O459" s="92">
        <v>608</v>
      </c>
      <c r="P459" s="92">
        <v>574</v>
      </c>
      <c r="Q459" s="92">
        <v>1207</v>
      </c>
      <c r="R459" s="92">
        <v>18793</v>
      </c>
      <c r="S459" s="91" t="s">
        <v>3256</v>
      </c>
      <c r="T459" s="91" t="s">
        <v>4216</v>
      </c>
      <c r="U459" s="93"/>
      <c r="V459" s="93"/>
      <c r="W459" s="93"/>
      <c r="X459" s="93"/>
      <c r="Y459" s="92">
        <v>25</v>
      </c>
      <c r="Z459" s="93"/>
      <c r="AB459" s="93"/>
    </row>
    <row r="460" spans="1:28">
      <c r="A460" s="91" t="s">
        <v>2476</v>
      </c>
      <c r="B460" s="91" t="s">
        <v>11</v>
      </c>
      <c r="C460" s="91" t="s">
        <v>2509</v>
      </c>
      <c r="D460" s="91" t="s">
        <v>3251</v>
      </c>
      <c r="E460" s="91" t="s">
        <v>4053</v>
      </c>
      <c r="F460" s="91" t="s">
        <v>3315</v>
      </c>
      <c r="G460" s="91" t="s">
        <v>529</v>
      </c>
      <c r="H460" s="91" t="s">
        <v>2030</v>
      </c>
      <c r="I460" s="91" t="s">
        <v>915</v>
      </c>
      <c r="J460" s="91" t="s">
        <v>241</v>
      </c>
      <c r="K460" s="91" t="s">
        <v>4217</v>
      </c>
      <c r="L460" s="91" t="s">
        <v>3255</v>
      </c>
      <c r="M460" s="92">
        <v>115000</v>
      </c>
      <c r="N460" s="92">
        <v>15633.74</v>
      </c>
      <c r="O460" s="92">
        <v>3496</v>
      </c>
      <c r="P460" s="92">
        <v>3300.5</v>
      </c>
      <c r="Q460" s="92">
        <v>22955.24</v>
      </c>
      <c r="R460" s="92">
        <v>92044.76</v>
      </c>
      <c r="S460" s="91" t="s">
        <v>3256</v>
      </c>
      <c r="T460" s="91" t="s">
        <v>4218</v>
      </c>
      <c r="U460" s="93"/>
      <c r="V460" s="92">
        <v>500</v>
      </c>
      <c r="W460" s="93"/>
      <c r="X460" s="93"/>
      <c r="Y460" s="92">
        <v>25</v>
      </c>
      <c r="Z460" s="93"/>
      <c r="AB460" s="93"/>
    </row>
    <row r="461" spans="1:28">
      <c r="A461" s="91" t="s">
        <v>2476</v>
      </c>
      <c r="B461" s="91" t="s">
        <v>11</v>
      </c>
      <c r="C461" s="91" t="s">
        <v>2509</v>
      </c>
      <c r="D461" s="91" t="s">
        <v>3251</v>
      </c>
      <c r="E461" s="91" t="s">
        <v>4053</v>
      </c>
      <c r="F461" s="91" t="s">
        <v>3261</v>
      </c>
      <c r="G461" s="91" t="s">
        <v>530</v>
      </c>
      <c r="H461" s="91" t="s">
        <v>2005</v>
      </c>
      <c r="I461" s="91" t="s">
        <v>127</v>
      </c>
      <c r="J461" s="91" t="s">
        <v>482</v>
      </c>
      <c r="K461" s="91" t="s">
        <v>4219</v>
      </c>
      <c r="L461" s="91" t="s">
        <v>3255</v>
      </c>
      <c r="M461" s="92">
        <v>25000</v>
      </c>
      <c r="N461" s="93">
        <v>0</v>
      </c>
      <c r="O461" s="92">
        <v>760</v>
      </c>
      <c r="P461" s="92">
        <v>717.5</v>
      </c>
      <c r="Q461" s="92">
        <v>9656.6</v>
      </c>
      <c r="R461" s="92">
        <v>15343.4</v>
      </c>
      <c r="S461" s="91" t="s">
        <v>3256</v>
      </c>
      <c r="T461" s="91" t="s">
        <v>4220</v>
      </c>
      <c r="U461" s="93"/>
      <c r="V461" s="93"/>
      <c r="W461" s="92">
        <v>8154.1</v>
      </c>
      <c r="X461" s="93"/>
      <c r="Y461" s="92">
        <v>25</v>
      </c>
      <c r="Z461" s="93"/>
      <c r="AB461" s="93"/>
    </row>
    <row r="462" spans="1:28">
      <c r="A462" s="91" t="s">
        <v>2476</v>
      </c>
      <c r="B462" s="91" t="s">
        <v>11</v>
      </c>
      <c r="C462" s="91" t="s">
        <v>2509</v>
      </c>
      <c r="D462" s="91" t="s">
        <v>3251</v>
      </c>
      <c r="E462" s="91" t="s">
        <v>4053</v>
      </c>
      <c r="F462" s="91" t="s">
        <v>3266</v>
      </c>
      <c r="G462" s="91" t="s">
        <v>1365</v>
      </c>
      <c r="H462" s="91" t="s">
        <v>2006</v>
      </c>
      <c r="I462" s="91" t="s">
        <v>27</v>
      </c>
      <c r="J462" s="91" t="s">
        <v>482</v>
      </c>
      <c r="K462" s="91" t="s">
        <v>4221</v>
      </c>
      <c r="L462" s="91" t="s">
        <v>3255</v>
      </c>
      <c r="M462" s="92">
        <v>20000</v>
      </c>
      <c r="N462" s="93">
        <v>0</v>
      </c>
      <c r="O462" s="92">
        <v>608</v>
      </c>
      <c r="P462" s="92">
        <v>574</v>
      </c>
      <c r="Q462" s="92">
        <v>1207</v>
      </c>
      <c r="R462" s="92">
        <v>18793</v>
      </c>
      <c r="S462" s="91" t="s">
        <v>3256</v>
      </c>
      <c r="T462" s="91" t="s">
        <v>4222</v>
      </c>
      <c r="U462" s="93"/>
      <c r="V462" s="93"/>
      <c r="W462" s="93"/>
      <c r="X462" s="93"/>
      <c r="Y462" s="92">
        <v>25</v>
      </c>
      <c r="Z462" s="93"/>
      <c r="AB462" s="93"/>
    </row>
    <row r="463" spans="1:28">
      <c r="A463" s="91" t="s">
        <v>2476</v>
      </c>
      <c r="B463" s="91" t="s">
        <v>11</v>
      </c>
      <c r="C463" s="91" t="s">
        <v>2509</v>
      </c>
      <c r="D463" s="91" t="s">
        <v>3251</v>
      </c>
      <c r="E463" s="91" t="s">
        <v>4053</v>
      </c>
      <c r="F463" s="91" t="s">
        <v>3261</v>
      </c>
      <c r="G463" s="91" t="s">
        <v>4223</v>
      </c>
      <c r="H463" s="91" t="s">
        <v>2007</v>
      </c>
      <c r="I463" s="91" t="s">
        <v>32</v>
      </c>
      <c r="J463" s="91" t="s">
        <v>482</v>
      </c>
      <c r="K463" s="91" t="s">
        <v>4224</v>
      </c>
      <c r="L463" s="91" t="s">
        <v>3255</v>
      </c>
      <c r="M463" s="92">
        <v>90000</v>
      </c>
      <c r="N463" s="92">
        <v>9753.1200000000008</v>
      </c>
      <c r="O463" s="92">
        <v>2736</v>
      </c>
      <c r="P463" s="92">
        <v>2583</v>
      </c>
      <c r="Q463" s="92">
        <v>15097.12</v>
      </c>
      <c r="R463" s="92">
        <v>74902.880000000005</v>
      </c>
      <c r="S463" s="91" t="s">
        <v>3256</v>
      </c>
      <c r="T463" s="91" t="s">
        <v>4225</v>
      </c>
      <c r="U463" s="93"/>
      <c r="V463" s="93"/>
      <c r="W463" s="93"/>
      <c r="X463" s="93"/>
      <c r="Y463" s="92">
        <v>25</v>
      </c>
      <c r="Z463" s="93"/>
      <c r="AB463" s="93"/>
    </row>
    <row r="464" spans="1:28">
      <c r="A464" s="91" t="s">
        <v>2476</v>
      </c>
      <c r="B464" s="91" t="s">
        <v>11</v>
      </c>
      <c r="C464" s="91" t="s">
        <v>2509</v>
      </c>
      <c r="D464" s="91" t="s">
        <v>3251</v>
      </c>
      <c r="E464" s="91" t="s">
        <v>4053</v>
      </c>
      <c r="F464" s="91" t="s">
        <v>3288</v>
      </c>
      <c r="G464" s="91" t="s">
        <v>678</v>
      </c>
      <c r="H464" s="91" t="s">
        <v>2008</v>
      </c>
      <c r="I464" s="91" t="s">
        <v>154</v>
      </c>
      <c r="J464" s="91" t="s">
        <v>667</v>
      </c>
      <c r="K464" s="91" t="s">
        <v>4226</v>
      </c>
      <c r="L464" s="91" t="s">
        <v>3255</v>
      </c>
      <c r="M464" s="92">
        <v>13110.38</v>
      </c>
      <c r="N464" s="93">
        <v>0</v>
      </c>
      <c r="O464" s="92">
        <v>398.56</v>
      </c>
      <c r="P464" s="92">
        <v>376.27</v>
      </c>
      <c r="Q464" s="92">
        <v>1749.83</v>
      </c>
      <c r="R464" s="92">
        <v>11360.55</v>
      </c>
      <c r="S464" s="91" t="s">
        <v>3256</v>
      </c>
      <c r="T464" s="91" t="s">
        <v>4227</v>
      </c>
      <c r="U464" s="93"/>
      <c r="V464" s="92">
        <v>900</v>
      </c>
      <c r="W464" s="93"/>
      <c r="X464" s="92">
        <v>50</v>
      </c>
      <c r="Y464" s="92">
        <v>25</v>
      </c>
      <c r="Z464" s="93"/>
      <c r="AB464" s="93"/>
    </row>
    <row r="465" spans="1:28">
      <c r="A465" s="91" t="s">
        <v>2476</v>
      </c>
      <c r="B465" s="91" t="s">
        <v>11</v>
      </c>
      <c r="C465" s="91" t="s">
        <v>2509</v>
      </c>
      <c r="D465" s="91" t="s">
        <v>3251</v>
      </c>
      <c r="E465" s="91" t="s">
        <v>4053</v>
      </c>
      <c r="F465" s="91" t="s">
        <v>3288</v>
      </c>
      <c r="G465" s="91" t="s">
        <v>478</v>
      </c>
      <c r="H465" s="91" t="s">
        <v>2031</v>
      </c>
      <c r="I465" s="91" t="s">
        <v>479</v>
      </c>
      <c r="J465" s="91" t="s">
        <v>1031</v>
      </c>
      <c r="K465" s="91" t="s">
        <v>4228</v>
      </c>
      <c r="L465" s="91" t="s">
        <v>3255</v>
      </c>
      <c r="M465" s="92">
        <v>31500</v>
      </c>
      <c r="N465" s="93">
        <v>0</v>
      </c>
      <c r="O465" s="92">
        <v>957.6</v>
      </c>
      <c r="P465" s="92">
        <v>904.05</v>
      </c>
      <c r="Q465" s="92">
        <v>3464.1</v>
      </c>
      <c r="R465" s="92">
        <v>28035.9</v>
      </c>
      <c r="S465" s="91" t="s">
        <v>3256</v>
      </c>
      <c r="T465" s="91" t="s">
        <v>4229</v>
      </c>
      <c r="U465" s="93"/>
      <c r="V465" s="93"/>
      <c r="W465" s="93"/>
      <c r="X465" s="93"/>
      <c r="Y465" s="92">
        <v>25</v>
      </c>
      <c r="Z465" s="93"/>
      <c r="AB465" s="92">
        <v>1577.45</v>
      </c>
    </row>
    <row r="466" spans="1:28">
      <c r="A466" s="91" t="s">
        <v>2476</v>
      </c>
      <c r="B466" s="91" t="s">
        <v>11</v>
      </c>
      <c r="C466" s="91" t="s">
        <v>2509</v>
      </c>
      <c r="D466" s="91" t="s">
        <v>3251</v>
      </c>
      <c r="E466" s="91" t="s">
        <v>4053</v>
      </c>
      <c r="F466" s="91" t="s">
        <v>3273</v>
      </c>
      <c r="G466" s="91" t="s">
        <v>469</v>
      </c>
      <c r="H466" s="91" t="s">
        <v>1259</v>
      </c>
      <c r="I466" s="91" t="s">
        <v>470</v>
      </c>
      <c r="J466" s="91" t="s">
        <v>482</v>
      </c>
      <c r="K466" s="91" t="s">
        <v>4230</v>
      </c>
      <c r="L466" s="91" t="s">
        <v>3255</v>
      </c>
      <c r="M466" s="92">
        <v>60000</v>
      </c>
      <c r="N466" s="92">
        <v>3171.19</v>
      </c>
      <c r="O466" s="92">
        <v>1824</v>
      </c>
      <c r="P466" s="92">
        <v>1722</v>
      </c>
      <c r="Q466" s="92">
        <v>28443.42</v>
      </c>
      <c r="R466" s="92">
        <v>31556.58</v>
      </c>
      <c r="S466" s="91" t="s">
        <v>3256</v>
      </c>
      <c r="T466" s="91" t="s">
        <v>4231</v>
      </c>
      <c r="U466" s="93"/>
      <c r="V466" s="92">
        <v>300</v>
      </c>
      <c r="W466" s="92">
        <v>19823.78</v>
      </c>
      <c r="X466" s="93"/>
      <c r="Y466" s="92">
        <v>25</v>
      </c>
      <c r="Z466" s="93"/>
      <c r="AB466" s="92">
        <v>1577.45</v>
      </c>
    </row>
    <row r="467" spans="1:28">
      <c r="A467" s="91" t="s">
        <v>2476</v>
      </c>
      <c r="B467" s="91" t="s">
        <v>11</v>
      </c>
      <c r="C467" s="91" t="s">
        <v>2509</v>
      </c>
      <c r="D467" s="91" t="s">
        <v>3251</v>
      </c>
      <c r="E467" s="91" t="s">
        <v>4053</v>
      </c>
      <c r="F467" s="91" t="s">
        <v>3288</v>
      </c>
      <c r="G467" s="91" t="s">
        <v>679</v>
      </c>
      <c r="H467" s="91" t="s">
        <v>1260</v>
      </c>
      <c r="I467" s="91" t="s">
        <v>680</v>
      </c>
      <c r="J467" s="91" t="s">
        <v>667</v>
      </c>
      <c r="K467" s="91" t="s">
        <v>4232</v>
      </c>
      <c r="L467" s="91" t="s">
        <v>3255</v>
      </c>
      <c r="M467" s="92">
        <v>50000</v>
      </c>
      <c r="N467" s="92">
        <v>1854</v>
      </c>
      <c r="O467" s="92">
        <v>1520</v>
      </c>
      <c r="P467" s="92">
        <v>1435</v>
      </c>
      <c r="Q467" s="92">
        <v>6430</v>
      </c>
      <c r="R467" s="92">
        <v>43570</v>
      </c>
      <c r="S467" s="91" t="s">
        <v>3256</v>
      </c>
      <c r="T467" s="91" t="s">
        <v>4233</v>
      </c>
      <c r="U467" s="93"/>
      <c r="V467" s="93"/>
      <c r="W467" s="92">
        <v>1546</v>
      </c>
      <c r="X467" s="92">
        <v>50</v>
      </c>
      <c r="Y467" s="92">
        <v>25</v>
      </c>
      <c r="Z467" s="93"/>
      <c r="AB467" s="93"/>
    </row>
    <row r="468" spans="1:28">
      <c r="A468" s="91" t="s">
        <v>2476</v>
      </c>
      <c r="B468" s="91" t="s">
        <v>11</v>
      </c>
      <c r="C468" s="91" t="s">
        <v>2509</v>
      </c>
      <c r="D468" s="91" t="s">
        <v>3251</v>
      </c>
      <c r="E468" s="91" t="s">
        <v>4053</v>
      </c>
      <c r="F468" s="91" t="s">
        <v>3258</v>
      </c>
      <c r="G468" s="91" t="s">
        <v>531</v>
      </c>
      <c r="H468" s="91" t="s">
        <v>2009</v>
      </c>
      <c r="I468" s="91" t="s">
        <v>506</v>
      </c>
      <c r="J468" s="91" t="s">
        <v>482</v>
      </c>
      <c r="K468" s="91" t="s">
        <v>4234</v>
      </c>
      <c r="L468" s="91" t="s">
        <v>3255</v>
      </c>
      <c r="M468" s="92">
        <v>12650</v>
      </c>
      <c r="N468" s="93">
        <v>0</v>
      </c>
      <c r="O468" s="92">
        <v>384.56</v>
      </c>
      <c r="P468" s="92">
        <v>363.06</v>
      </c>
      <c r="Q468" s="92">
        <v>1318.62</v>
      </c>
      <c r="R468" s="92">
        <v>11331.38</v>
      </c>
      <c r="S468" s="91" t="s">
        <v>3256</v>
      </c>
      <c r="T468" s="91" t="s">
        <v>4235</v>
      </c>
      <c r="U468" s="93"/>
      <c r="V468" s="93"/>
      <c r="W468" s="92">
        <v>546</v>
      </c>
      <c r="X468" s="93"/>
      <c r="Y468" s="92">
        <v>25</v>
      </c>
      <c r="Z468" s="93"/>
      <c r="AB468" s="93"/>
    </row>
    <row r="469" spans="1:28">
      <c r="A469" s="91" t="s">
        <v>2476</v>
      </c>
      <c r="B469" s="91" t="s">
        <v>11</v>
      </c>
      <c r="C469" s="91" t="s">
        <v>2509</v>
      </c>
      <c r="D469" s="91" t="s">
        <v>3251</v>
      </c>
      <c r="E469" s="91" t="s">
        <v>4053</v>
      </c>
      <c r="F469" s="91" t="s">
        <v>3288</v>
      </c>
      <c r="G469" s="91" t="s">
        <v>532</v>
      </c>
      <c r="H469" s="91" t="s">
        <v>1261</v>
      </c>
      <c r="I469" s="91" t="s">
        <v>533</v>
      </c>
      <c r="J469" s="91" t="s">
        <v>482</v>
      </c>
      <c r="K469" s="91" t="s">
        <v>4236</v>
      </c>
      <c r="L469" s="91" t="s">
        <v>3255</v>
      </c>
      <c r="M469" s="92">
        <v>24719.919999999998</v>
      </c>
      <c r="N469" s="93">
        <v>0</v>
      </c>
      <c r="O469" s="92">
        <v>751.49</v>
      </c>
      <c r="P469" s="92">
        <v>709.46</v>
      </c>
      <c r="Q469" s="92">
        <v>3113.4</v>
      </c>
      <c r="R469" s="92">
        <v>21606.52</v>
      </c>
      <c r="S469" s="91" t="s">
        <v>3256</v>
      </c>
      <c r="T469" s="91" t="s">
        <v>4237</v>
      </c>
      <c r="U469" s="93"/>
      <c r="V469" s="93"/>
      <c r="W469" s="93"/>
      <c r="X469" s="92">
        <v>50</v>
      </c>
      <c r="Y469" s="92">
        <v>25</v>
      </c>
      <c r="Z469" s="93"/>
      <c r="AB469" s="92">
        <v>1577.45</v>
      </c>
    </row>
    <row r="470" spans="1:28">
      <c r="A470" s="91" t="s">
        <v>2476</v>
      </c>
      <c r="B470" s="91" t="s">
        <v>11</v>
      </c>
      <c r="C470" s="91" t="s">
        <v>2509</v>
      </c>
      <c r="D470" s="91" t="s">
        <v>3251</v>
      </c>
      <c r="E470" s="91" t="s">
        <v>4053</v>
      </c>
      <c r="F470" s="91" t="s">
        <v>3258</v>
      </c>
      <c r="G470" s="91" t="s">
        <v>681</v>
      </c>
      <c r="H470" s="91" t="s">
        <v>1263</v>
      </c>
      <c r="I470" s="91" t="s">
        <v>10</v>
      </c>
      <c r="J470" s="91" t="s">
        <v>667</v>
      </c>
      <c r="K470" s="91" t="s">
        <v>4238</v>
      </c>
      <c r="L470" s="91" t="s">
        <v>3255</v>
      </c>
      <c r="M470" s="92">
        <v>12350.36</v>
      </c>
      <c r="N470" s="93">
        <v>0</v>
      </c>
      <c r="O470" s="92">
        <v>375.45</v>
      </c>
      <c r="P470" s="92">
        <v>354.46</v>
      </c>
      <c r="Q470" s="92">
        <v>2382.36</v>
      </c>
      <c r="R470" s="92">
        <v>9968</v>
      </c>
      <c r="S470" s="91" t="s">
        <v>3256</v>
      </c>
      <c r="T470" s="91" t="s">
        <v>4239</v>
      </c>
      <c r="U470" s="93"/>
      <c r="V470" s="93"/>
      <c r="W470" s="93"/>
      <c r="X470" s="92">
        <v>50</v>
      </c>
      <c r="Y470" s="92">
        <v>25</v>
      </c>
      <c r="Z470" s="93"/>
      <c r="AB470" s="92">
        <v>1577.45</v>
      </c>
    </row>
    <row r="471" spans="1:28">
      <c r="A471" s="91" t="s">
        <v>2476</v>
      </c>
      <c r="B471" s="91" t="s">
        <v>11</v>
      </c>
      <c r="C471" s="91" t="s">
        <v>2509</v>
      </c>
      <c r="D471" s="91" t="s">
        <v>3251</v>
      </c>
      <c r="E471" s="91" t="s">
        <v>4053</v>
      </c>
      <c r="F471" s="91" t="s">
        <v>3261</v>
      </c>
      <c r="G471" s="91" t="s">
        <v>534</v>
      </c>
      <c r="H471" s="91" t="s">
        <v>2010</v>
      </c>
      <c r="I471" s="91" t="s">
        <v>235</v>
      </c>
      <c r="J471" s="91" t="s">
        <v>482</v>
      </c>
      <c r="K471" s="91" t="s">
        <v>4240</v>
      </c>
      <c r="L471" s="91" t="s">
        <v>3255</v>
      </c>
      <c r="M471" s="92">
        <v>31500</v>
      </c>
      <c r="N471" s="93">
        <v>0</v>
      </c>
      <c r="O471" s="92">
        <v>957.6</v>
      </c>
      <c r="P471" s="92">
        <v>904.05</v>
      </c>
      <c r="Q471" s="92">
        <v>3227.65</v>
      </c>
      <c r="R471" s="92">
        <v>28272.35</v>
      </c>
      <c r="S471" s="91" t="s">
        <v>3256</v>
      </c>
      <c r="T471" s="91" t="s">
        <v>4241</v>
      </c>
      <c r="U471" s="93"/>
      <c r="V471" s="92">
        <v>300</v>
      </c>
      <c r="W471" s="92">
        <v>991</v>
      </c>
      <c r="X471" s="92">
        <v>50</v>
      </c>
      <c r="Y471" s="92">
        <v>25</v>
      </c>
      <c r="Z471" s="93"/>
      <c r="AB471" s="93"/>
    </row>
    <row r="472" spans="1:28">
      <c r="A472" s="91" t="s">
        <v>2476</v>
      </c>
      <c r="B472" s="91" t="s">
        <v>11</v>
      </c>
      <c r="C472" s="91" t="s">
        <v>2509</v>
      </c>
      <c r="D472" s="91" t="s">
        <v>3251</v>
      </c>
      <c r="E472" s="91" t="s">
        <v>4053</v>
      </c>
      <c r="F472" s="91" t="s">
        <v>3273</v>
      </c>
      <c r="G472" s="91" t="s">
        <v>535</v>
      </c>
      <c r="H472" s="91" t="s">
        <v>2011</v>
      </c>
      <c r="I472" s="91" t="s">
        <v>95</v>
      </c>
      <c r="J472" s="91" t="s">
        <v>482</v>
      </c>
      <c r="K472" s="91" t="s">
        <v>4242</v>
      </c>
      <c r="L472" s="91" t="s">
        <v>3255</v>
      </c>
      <c r="M472" s="92">
        <v>30000</v>
      </c>
      <c r="N472" s="93">
        <v>0</v>
      </c>
      <c r="O472" s="92">
        <v>912</v>
      </c>
      <c r="P472" s="92">
        <v>861</v>
      </c>
      <c r="Q472" s="92">
        <v>2844</v>
      </c>
      <c r="R472" s="92">
        <v>27156</v>
      </c>
      <c r="S472" s="91" t="s">
        <v>3256</v>
      </c>
      <c r="T472" s="91" t="s">
        <v>4243</v>
      </c>
      <c r="U472" s="93"/>
      <c r="V472" s="93"/>
      <c r="W472" s="92">
        <v>1046</v>
      </c>
      <c r="X472" s="93"/>
      <c r="Y472" s="92">
        <v>25</v>
      </c>
      <c r="Z472" s="93"/>
      <c r="AB472" s="93"/>
    </row>
    <row r="473" spans="1:28">
      <c r="A473" s="91" t="s">
        <v>2476</v>
      </c>
      <c r="B473" s="91" t="s">
        <v>11</v>
      </c>
      <c r="C473" s="91" t="s">
        <v>2509</v>
      </c>
      <c r="D473" s="91" t="s">
        <v>3251</v>
      </c>
      <c r="E473" s="91" t="s">
        <v>4053</v>
      </c>
      <c r="F473" s="91" t="s">
        <v>3266</v>
      </c>
      <c r="G473" s="91" t="s">
        <v>1527</v>
      </c>
      <c r="H473" s="91" t="s">
        <v>2012</v>
      </c>
      <c r="I473" s="91" t="s">
        <v>378</v>
      </c>
      <c r="J473" s="91" t="s">
        <v>482</v>
      </c>
      <c r="K473" s="91" t="s">
        <v>4244</v>
      </c>
      <c r="L473" s="91" t="s">
        <v>3255</v>
      </c>
      <c r="M473" s="92">
        <v>26250</v>
      </c>
      <c r="N473" s="93">
        <v>0</v>
      </c>
      <c r="O473" s="92">
        <v>798</v>
      </c>
      <c r="P473" s="92">
        <v>753.38</v>
      </c>
      <c r="Q473" s="92">
        <v>6422.38</v>
      </c>
      <c r="R473" s="92">
        <v>19827.62</v>
      </c>
      <c r="S473" s="91" t="s">
        <v>3256</v>
      </c>
      <c r="T473" s="91" t="s">
        <v>4245</v>
      </c>
      <c r="U473" s="93"/>
      <c r="V473" s="93"/>
      <c r="W473" s="92">
        <v>4846</v>
      </c>
      <c r="X473" s="93"/>
      <c r="Y473" s="92">
        <v>25</v>
      </c>
      <c r="Z473" s="93"/>
      <c r="AB473" s="93"/>
    </row>
    <row r="474" spans="1:28">
      <c r="A474" s="91" t="s">
        <v>2476</v>
      </c>
      <c r="B474" s="91" t="s">
        <v>11</v>
      </c>
      <c r="C474" s="91" t="s">
        <v>2509</v>
      </c>
      <c r="D474" s="91" t="s">
        <v>3251</v>
      </c>
      <c r="E474" s="91" t="s">
        <v>4053</v>
      </c>
      <c r="F474" s="91" t="s">
        <v>3261</v>
      </c>
      <c r="G474" s="91" t="s">
        <v>480</v>
      </c>
      <c r="H474" s="91" t="s">
        <v>2032</v>
      </c>
      <c r="I474" s="91" t="s">
        <v>8</v>
      </c>
      <c r="J474" s="91" t="s">
        <v>1031</v>
      </c>
      <c r="K474" s="91" t="s">
        <v>4246</v>
      </c>
      <c r="L474" s="91" t="s">
        <v>3255</v>
      </c>
      <c r="M474" s="92">
        <v>16500</v>
      </c>
      <c r="N474" s="93">
        <v>0</v>
      </c>
      <c r="O474" s="92">
        <v>501.6</v>
      </c>
      <c r="P474" s="92">
        <v>473.55</v>
      </c>
      <c r="Q474" s="92">
        <v>7486.79</v>
      </c>
      <c r="R474" s="92">
        <v>9013.2099999999991</v>
      </c>
      <c r="S474" s="91" t="s">
        <v>3256</v>
      </c>
      <c r="T474" s="91" t="s">
        <v>4247</v>
      </c>
      <c r="U474" s="93"/>
      <c r="V474" s="92">
        <v>300</v>
      </c>
      <c r="W474" s="92">
        <v>6136.64</v>
      </c>
      <c r="X474" s="92">
        <v>50</v>
      </c>
      <c r="Y474" s="92">
        <v>25</v>
      </c>
      <c r="Z474" s="93"/>
      <c r="AB474" s="93"/>
    </row>
    <row r="475" spans="1:28">
      <c r="A475" s="91" t="s">
        <v>2476</v>
      </c>
      <c r="B475" s="91" t="s">
        <v>11</v>
      </c>
      <c r="C475" s="91" t="s">
        <v>2509</v>
      </c>
      <c r="D475" s="91" t="s">
        <v>3251</v>
      </c>
      <c r="E475" s="91" t="s">
        <v>4053</v>
      </c>
      <c r="F475" s="91" t="s">
        <v>3288</v>
      </c>
      <c r="G475" s="91" t="s">
        <v>682</v>
      </c>
      <c r="H475" s="91" t="s">
        <v>2013</v>
      </c>
      <c r="I475" s="91" t="s">
        <v>683</v>
      </c>
      <c r="J475" s="91" t="s">
        <v>667</v>
      </c>
      <c r="K475" s="91" t="s">
        <v>4248</v>
      </c>
      <c r="L475" s="91" t="s">
        <v>3255</v>
      </c>
      <c r="M475" s="92">
        <v>11400.33</v>
      </c>
      <c r="N475" s="93">
        <v>0</v>
      </c>
      <c r="O475" s="92">
        <v>346.57</v>
      </c>
      <c r="P475" s="92">
        <v>327.19</v>
      </c>
      <c r="Q475" s="92">
        <v>1136.77</v>
      </c>
      <c r="R475" s="92">
        <v>10263.56</v>
      </c>
      <c r="S475" s="91" t="s">
        <v>3256</v>
      </c>
      <c r="T475" s="91" t="s">
        <v>4249</v>
      </c>
      <c r="U475" s="93"/>
      <c r="V475" s="93"/>
      <c r="W475" s="92">
        <v>388.01</v>
      </c>
      <c r="X475" s="92">
        <v>50</v>
      </c>
      <c r="Y475" s="92">
        <v>25</v>
      </c>
      <c r="Z475" s="93"/>
      <c r="AB475" s="93"/>
    </row>
    <row r="476" spans="1:28">
      <c r="A476" s="91" t="s">
        <v>2476</v>
      </c>
      <c r="B476" s="91" t="s">
        <v>11</v>
      </c>
      <c r="C476" s="91" t="s">
        <v>2509</v>
      </c>
      <c r="D476" s="91" t="s">
        <v>3251</v>
      </c>
      <c r="E476" s="91" t="s">
        <v>4053</v>
      </c>
      <c r="F476" s="91" t="s">
        <v>3266</v>
      </c>
      <c r="G476" s="91" t="s">
        <v>1547</v>
      </c>
      <c r="H476" s="91" t="s">
        <v>2014</v>
      </c>
      <c r="I476" s="91" t="s">
        <v>10</v>
      </c>
      <c r="J476" s="91" t="s">
        <v>482</v>
      </c>
      <c r="K476" s="91" t="s">
        <v>4250</v>
      </c>
      <c r="L476" s="91" t="s">
        <v>3255</v>
      </c>
      <c r="M476" s="92">
        <v>25000</v>
      </c>
      <c r="N476" s="93">
        <v>0</v>
      </c>
      <c r="O476" s="92">
        <v>760</v>
      </c>
      <c r="P476" s="92">
        <v>717.5</v>
      </c>
      <c r="Q476" s="92">
        <v>1502.5</v>
      </c>
      <c r="R476" s="92">
        <v>23497.5</v>
      </c>
      <c r="S476" s="91" t="s">
        <v>3256</v>
      </c>
      <c r="T476" s="91" t="s">
        <v>4251</v>
      </c>
      <c r="U476" s="93"/>
      <c r="V476" s="93"/>
      <c r="W476" s="93"/>
      <c r="X476" s="93"/>
      <c r="Y476" s="92">
        <v>25</v>
      </c>
      <c r="Z476" s="93"/>
      <c r="AB476" s="93"/>
    </row>
    <row r="477" spans="1:28">
      <c r="A477" s="91" t="s">
        <v>2476</v>
      </c>
      <c r="B477" s="91" t="s">
        <v>11</v>
      </c>
      <c r="C477" s="91" t="s">
        <v>2509</v>
      </c>
      <c r="D477" s="91" t="s">
        <v>3251</v>
      </c>
      <c r="E477" s="91" t="s">
        <v>4053</v>
      </c>
      <c r="F477" s="91" t="s">
        <v>3266</v>
      </c>
      <c r="G477" s="91" t="s">
        <v>3194</v>
      </c>
      <c r="H477" s="91" t="s">
        <v>3195</v>
      </c>
      <c r="I477" s="91" t="s">
        <v>355</v>
      </c>
      <c r="J477" s="91" t="s">
        <v>482</v>
      </c>
      <c r="K477" s="91" t="s">
        <v>4252</v>
      </c>
      <c r="L477" s="91" t="s">
        <v>3255</v>
      </c>
      <c r="M477" s="92">
        <v>30000</v>
      </c>
      <c r="N477" s="93">
        <v>0</v>
      </c>
      <c r="O477" s="92">
        <v>912</v>
      </c>
      <c r="P477" s="92">
        <v>861</v>
      </c>
      <c r="Q477" s="92">
        <v>1798</v>
      </c>
      <c r="R477" s="92">
        <v>28202</v>
      </c>
      <c r="S477" s="91" t="s">
        <v>3256</v>
      </c>
      <c r="T477" s="91" t="s">
        <v>4253</v>
      </c>
      <c r="U477" s="93"/>
      <c r="V477" s="93"/>
      <c r="W477" s="93"/>
      <c r="X477" s="93"/>
      <c r="Y477" s="92">
        <v>25</v>
      </c>
      <c r="Z477" s="93"/>
      <c r="AB477" s="93"/>
    </row>
    <row r="478" spans="1:28">
      <c r="A478" s="91" t="s">
        <v>2476</v>
      </c>
      <c r="B478" s="91" t="s">
        <v>11</v>
      </c>
      <c r="C478" s="91" t="s">
        <v>2509</v>
      </c>
      <c r="D478" s="91" t="s">
        <v>3251</v>
      </c>
      <c r="E478" s="91" t="s">
        <v>4053</v>
      </c>
      <c r="F478" s="91" t="s">
        <v>3276</v>
      </c>
      <c r="G478" s="91" t="s">
        <v>455</v>
      </c>
      <c r="H478" s="91" t="s">
        <v>1274</v>
      </c>
      <c r="I478" s="91" t="s">
        <v>456</v>
      </c>
      <c r="J478" s="91" t="s">
        <v>241</v>
      </c>
      <c r="K478" s="91" t="s">
        <v>4254</v>
      </c>
      <c r="L478" s="91" t="s">
        <v>3255</v>
      </c>
      <c r="M478" s="92">
        <v>35000</v>
      </c>
      <c r="N478" s="93">
        <v>0</v>
      </c>
      <c r="O478" s="92">
        <v>1064</v>
      </c>
      <c r="P478" s="92">
        <v>1004.5</v>
      </c>
      <c r="Q478" s="92">
        <v>15135.55</v>
      </c>
      <c r="R478" s="92">
        <v>19864.45</v>
      </c>
      <c r="S478" s="91" t="s">
        <v>3256</v>
      </c>
      <c r="T478" s="91" t="s">
        <v>4255</v>
      </c>
      <c r="U478" s="93"/>
      <c r="V478" s="92">
        <v>300</v>
      </c>
      <c r="W478" s="92">
        <v>12692.05</v>
      </c>
      <c r="X478" s="92">
        <v>50</v>
      </c>
      <c r="Y478" s="92">
        <v>25</v>
      </c>
      <c r="Z478" s="93"/>
      <c r="AB478" s="93"/>
    </row>
    <row r="479" spans="1:28">
      <c r="A479" s="91" t="s">
        <v>2476</v>
      </c>
      <c r="B479" s="91" t="s">
        <v>11</v>
      </c>
      <c r="C479" s="91" t="s">
        <v>2509</v>
      </c>
      <c r="D479" s="91" t="s">
        <v>3251</v>
      </c>
      <c r="E479" s="91" t="s">
        <v>4053</v>
      </c>
      <c r="F479" s="91" t="s">
        <v>3288</v>
      </c>
      <c r="G479" s="91" t="s">
        <v>1640</v>
      </c>
      <c r="H479" s="91" t="s">
        <v>2033</v>
      </c>
      <c r="I479" s="91" t="s">
        <v>10</v>
      </c>
      <c r="J479" s="91" t="s">
        <v>1031</v>
      </c>
      <c r="K479" s="91" t="s">
        <v>4256</v>
      </c>
      <c r="L479" s="91" t="s">
        <v>3255</v>
      </c>
      <c r="M479" s="92">
        <v>30000</v>
      </c>
      <c r="N479" s="93">
        <v>0</v>
      </c>
      <c r="O479" s="92">
        <v>912</v>
      </c>
      <c r="P479" s="92">
        <v>861</v>
      </c>
      <c r="Q479" s="92">
        <v>6844</v>
      </c>
      <c r="R479" s="92">
        <v>23156</v>
      </c>
      <c r="S479" s="91" t="s">
        <v>3256</v>
      </c>
      <c r="T479" s="91" t="s">
        <v>4257</v>
      </c>
      <c r="U479" s="93"/>
      <c r="V479" s="93"/>
      <c r="W479" s="92">
        <v>5046</v>
      </c>
      <c r="X479" s="93"/>
      <c r="Y479" s="92">
        <v>25</v>
      </c>
      <c r="Z479" s="93"/>
      <c r="AB479" s="93"/>
    </row>
    <row r="480" spans="1:28">
      <c r="A480" s="91" t="s">
        <v>2476</v>
      </c>
      <c r="B480" s="91" t="s">
        <v>11</v>
      </c>
      <c r="C480" s="91" t="s">
        <v>2509</v>
      </c>
      <c r="D480" s="91" t="s">
        <v>3251</v>
      </c>
      <c r="E480" s="91" t="s">
        <v>4053</v>
      </c>
      <c r="F480" s="91" t="s">
        <v>3261</v>
      </c>
      <c r="G480" s="91" t="s">
        <v>139</v>
      </c>
      <c r="H480" s="91" t="s">
        <v>1266</v>
      </c>
      <c r="I480" s="91" t="s">
        <v>140</v>
      </c>
      <c r="J480" s="91" t="s">
        <v>482</v>
      </c>
      <c r="K480" s="91" t="s">
        <v>4258</v>
      </c>
      <c r="L480" s="91" t="s">
        <v>3255</v>
      </c>
      <c r="M480" s="92">
        <v>26250</v>
      </c>
      <c r="N480" s="93">
        <v>0</v>
      </c>
      <c r="O480" s="92">
        <v>798</v>
      </c>
      <c r="P480" s="92">
        <v>753.38</v>
      </c>
      <c r="Q480" s="92">
        <v>4884.88</v>
      </c>
      <c r="R480" s="92">
        <v>21365.119999999999</v>
      </c>
      <c r="S480" s="91" t="s">
        <v>3256</v>
      </c>
      <c r="T480" s="91" t="s">
        <v>4259</v>
      </c>
      <c r="U480" s="93"/>
      <c r="V480" s="92">
        <v>900</v>
      </c>
      <c r="W480" s="92">
        <v>2408.5</v>
      </c>
      <c r="X480" s="93"/>
      <c r="Y480" s="92">
        <v>25</v>
      </c>
      <c r="Z480" s="93"/>
      <c r="AB480" s="93"/>
    </row>
    <row r="481" spans="1:28">
      <c r="A481" s="91" t="s">
        <v>2476</v>
      </c>
      <c r="B481" s="91" t="s">
        <v>11</v>
      </c>
      <c r="C481" s="91" t="s">
        <v>2509</v>
      </c>
      <c r="D481" s="91" t="s">
        <v>3251</v>
      </c>
      <c r="E481" s="91" t="s">
        <v>4053</v>
      </c>
      <c r="F481" s="91" t="s">
        <v>3266</v>
      </c>
      <c r="G481" s="91" t="s">
        <v>1030</v>
      </c>
      <c r="H481" s="91" t="s">
        <v>2015</v>
      </c>
      <c r="I481" s="91" t="s">
        <v>10</v>
      </c>
      <c r="J481" s="91" t="s">
        <v>482</v>
      </c>
      <c r="K481" s="91" t="s">
        <v>4260</v>
      </c>
      <c r="L481" s="91" t="s">
        <v>3255</v>
      </c>
      <c r="M481" s="92">
        <v>35000</v>
      </c>
      <c r="N481" s="93">
        <v>0</v>
      </c>
      <c r="O481" s="92">
        <v>1064</v>
      </c>
      <c r="P481" s="92">
        <v>1004.5</v>
      </c>
      <c r="Q481" s="92">
        <v>2093.5</v>
      </c>
      <c r="R481" s="92">
        <v>32906.5</v>
      </c>
      <c r="S481" s="91" t="s">
        <v>3256</v>
      </c>
      <c r="T481" s="91" t="s">
        <v>4261</v>
      </c>
      <c r="U481" s="93"/>
      <c r="V481" s="93"/>
      <c r="W481" s="93"/>
      <c r="X481" s="93"/>
      <c r="Y481" s="92">
        <v>25</v>
      </c>
      <c r="Z481" s="93"/>
      <c r="AB481" s="93"/>
    </row>
    <row r="482" spans="1:28">
      <c r="A482" s="91" t="s">
        <v>2476</v>
      </c>
      <c r="B482" s="91" t="s">
        <v>11</v>
      </c>
      <c r="C482" s="91" t="s">
        <v>2509</v>
      </c>
      <c r="D482" s="91" t="s">
        <v>3251</v>
      </c>
      <c r="E482" s="91" t="s">
        <v>4053</v>
      </c>
      <c r="F482" s="91" t="s">
        <v>3288</v>
      </c>
      <c r="G482" s="91" t="s">
        <v>684</v>
      </c>
      <c r="H482" s="91" t="s">
        <v>2016</v>
      </c>
      <c r="I482" s="91" t="s">
        <v>263</v>
      </c>
      <c r="J482" s="91" t="s">
        <v>667</v>
      </c>
      <c r="K482" s="91" t="s">
        <v>4262</v>
      </c>
      <c r="L482" s="91" t="s">
        <v>3255</v>
      </c>
      <c r="M482" s="92">
        <v>35000</v>
      </c>
      <c r="N482" s="93">
        <v>0</v>
      </c>
      <c r="O482" s="92">
        <v>1064</v>
      </c>
      <c r="P482" s="92">
        <v>1004.5</v>
      </c>
      <c r="Q482" s="92">
        <v>2143.5</v>
      </c>
      <c r="R482" s="92">
        <v>32856.5</v>
      </c>
      <c r="S482" s="91" t="s">
        <v>3256</v>
      </c>
      <c r="T482" s="91" t="s">
        <v>4263</v>
      </c>
      <c r="U482" s="93"/>
      <c r="V482" s="93"/>
      <c r="W482" s="93"/>
      <c r="X482" s="92">
        <v>50</v>
      </c>
      <c r="Y482" s="92">
        <v>25</v>
      </c>
      <c r="Z482" s="93"/>
      <c r="AB482" s="93"/>
    </row>
    <row r="483" spans="1:28">
      <c r="A483" s="91" t="s">
        <v>2476</v>
      </c>
      <c r="B483" s="91" t="s">
        <v>11</v>
      </c>
      <c r="C483" s="91" t="s">
        <v>2509</v>
      </c>
      <c r="D483" s="91" t="s">
        <v>3251</v>
      </c>
      <c r="E483" s="91" t="s">
        <v>4053</v>
      </c>
      <c r="F483" s="91" t="s">
        <v>3266</v>
      </c>
      <c r="G483" s="91" t="s">
        <v>1502</v>
      </c>
      <c r="H483" s="91" t="s">
        <v>2017</v>
      </c>
      <c r="I483" s="91" t="s">
        <v>10</v>
      </c>
      <c r="J483" s="91" t="s">
        <v>482</v>
      </c>
      <c r="K483" s="91" t="s">
        <v>4264</v>
      </c>
      <c r="L483" s="91" t="s">
        <v>3255</v>
      </c>
      <c r="M483" s="92">
        <v>26250</v>
      </c>
      <c r="N483" s="93">
        <v>0</v>
      </c>
      <c r="O483" s="92">
        <v>798</v>
      </c>
      <c r="P483" s="92">
        <v>753.38</v>
      </c>
      <c r="Q483" s="92">
        <v>2622.38</v>
      </c>
      <c r="R483" s="92">
        <v>23627.62</v>
      </c>
      <c r="S483" s="91" t="s">
        <v>3256</v>
      </c>
      <c r="T483" s="91" t="s">
        <v>4265</v>
      </c>
      <c r="U483" s="93"/>
      <c r="V483" s="93"/>
      <c r="W483" s="92">
        <v>1046</v>
      </c>
      <c r="X483" s="93"/>
      <c r="Y483" s="92">
        <v>25</v>
      </c>
      <c r="Z483" s="93"/>
      <c r="AB483" s="93"/>
    </row>
    <row r="484" spans="1:28">
      <c r="A484" s="91" t="s">
        <v>2476</v>
      </c>
      <c r="B484" s="91" t="s">
        <v>11</v>
      </c>
      <c r="C484" s="91" t="s">
        <v>2509</v>
      </c>
      <c r="D484" s="91" t="s">
        <v>3251</v>
      </c>
      <c r="E484" s="91" t="s">
        <v>4053</v>
      </c>
      <c r="F484" s="91" t="s">
        <v>3288</v>
      </c>
      <c r="G484" s="91" t="s">
        <v>536</v>
      </c>
      <c r="H484" s="91" t="s">
        <v>2018</v>
      </c>
      <c r="I484" s="91" t="s">
        <v>8</v>
      </c>
      <c r="J484" s="91" t="s">
        <v>482</v>
      </c>
      <c r="K484" s="91" t="s">
        <v>4266</v>
      </c>
      <c r="L484" s="91" t="s">
        <v>3255</v>
      </c>
      <c r="M484" s="92">
        <v>11000</v>
      </c>
      <c r="N484" s="93">
        <v>0</v>
      </c>
      <c r="O484" s="92">
        <v>334.4</v>
      </c>
      <c r="P484" s="92">
        <v>315.7</v>
      </c>
      <c r="Q484" s="92">
        <v>975.1</v>
      </c>
      <c r="R484" s="92">
        <v>10024.9</v>
      </c>
      <c r="S484" s="91" t="s">
        <v>3256</v>
      </c>
      <c r="T484" s="91" t="s">
        <v>4267</v>
      </c>
      <c r="U484" s="93"/>
      <c r="V484" s="92">
        <v>300</v>
      </c>
      <c r="W484" s="93"/>
      <c r="X484" s="93"/>
      <c r="Y484" s="92">
        <v>25</v>
      </c>
      <c r="Z484" s="93"/>
      <c r="AB484" s="93"/>
    </row>
    <row r="485" spans="1:28">
      <c r="A485" s="91" t="s">
        <v>2476</v>
      </c>
      <c r="B485" s="91" t="s">
        <v>11</v>
      </c>
      <c r="C485" s="91" t="s">
        <v>2509</v>
      </c>
      <c r="D485" s="91" t="s">
        <v>3251</v>
      </c>
      <c r="E485" s="91" t="s">
        <v>4053</v>
      </c>
      <c r="F485" s="91" t="s">
        <v>3288</v>
      </c>
      <c r="G485" s="91" t="s">
        <v>537</v>
      </c>
      <c r="H485" s="91" t="s">
        <v>2019</v>
      </c>
      <c r="I485" s="91" t="s">
        <v>8</v>
      </c>
      <c r="J485" s="91" t="s">
        <v>482</v>
      </c>
      <c r="K485" s="91" t="s">
        <v>4268</v>
      </c>
      <c r="L485" s="91" t="s">
        <v>3255</v>
      </c>
      <c r="M485" s="92">
        <v>11000</v>
      </c>
      <c r="N485" s="93">
        <v>0</v>
      </c>
      <c r="O485" s="92">
        <v>334.4</v>
      </c>
      <c r="P485" s="92">
        <v>315.7</v>
      </c>
      <c r="Q485" s="92">
        <v>675.1</v>
      </c>
      <c r="R485" s="92">
        <v>10324.9</v>
      </c>
      <c r="S485" s="91" t="s">
        <v>3256</v>
      </c>
      <c r="T485" s="91" t="s">
        <v>4269</v>
      </c>
      <c r="U485" s="93"/>
      <c r="V485" s="93"/>
      <c r="W485" s="93"/>
      <c r="X485" s="93"/>
      <c r="Y485" s="92">
        <v>25</v>
      </c>
      <c r="Z485" s="93"/>
      <c r="AB485" s="93"/>
    </row>
    <row r="486" spans="1:28">
      <c r="A486" s="91" t="s">
        <v>2476</v>
      </c>
      <c r="B486" s="91" t="s">
        <v>11</v>
      </c>
      <c r="C486" s="91" t="s">
        <v>2509</v>
      </c>
      <c r="D486" s="91" t="s">
        <v>3251</v>
      </c>
      <c r="E486" s="91" t="s">
        <v>4053</v>
      </c>
      <c r="F486" s="91" t="s">
        <v>3261</v>
      </c>
      <c r="G486" s="91" t="s">
        <v>538</v>
      </c>
      <c r="H486" s="91" t="s">
        <v>2020</v>
      </c>
      <c r="I486" s="91" t="s">
        <v>539</v>
      </c>
      <c r="J486" s="91" t="s">
        <v>482</v>
      </c>
      <c r="K486" s="91" t="s">
        <v>4270</v>
      </c>
      <c r="L486" s="91" t="s">
        <v>3255</v>
      </c>
      <c r="M486" s="92">
        <v>35000</v>
      </c>
      <c r="N486" s="93">
        <v>0</v>
      </c>
      <c r="O486" s="92">
        <v>1064</v>
      </c>
      <c r="P486" s="92">
        <v>1004.5</v>
      </c>
      <c r="Q486" s="92">
        <v>2443.5</v>
      </c>
      <c r="R486" s="92">
        <v>32556.5</v>
      </c>
      <c r="S486" s="91" t="s">
        <v>3256</v>
      </c>
      <c r="T486" s="91" t="s">
        <v>4271</v>
      </c>
      <c r="U486" s="93"/>
      <c r="V486" s="92">
        <v>300</v>
      </c>
      <c r="W486" s="93"/>
      <c r="X486" s="92">
        <v>50</v>
      </c>
      <c r="Y486" s="92">
        <v>25</v>
      </c>
      <c r="Z486" s="93"/>
      <c r="AB486" s="93"/>
    </row>
    <row r="487" spans="1:28">
      <c r="A487" s="91" t="s">
        <v>2476</v>
      </c>
      <c r="B487" s="91" t="s">
        <v>11</v>
      </c>
      <c r="C487" s="91" t="s">
        <v>2509</v>
      </c>
      <c r="D487" s="91" t="s">
        <v>3251</v>
      </c>
      <c r="E487" s="91" t="s">
        <v>4053</v>
      </c>
      <c r="F487" s="91" t="s">
        <v>3261</v>
      </c>
      <c r="G487" s="91" t="s">
        <v>540</v>
      </c>
      <c r="H487" s="91" t="s">
        <v>2034</v>
      </c>
      <c r="I487" s="91" t="s">
        <v>541</v>
      </c>
      <c r="J487" s="91" t="s">
        <v>241</v>
      </c>
      <c r="K487" s="91" t="s">
        <v>4272</v>
      </c>
      <c r="L487" s="91" t="s">
        <v>3255</v>
      </c>
      <c r="M487" s="92">
        <v>26250</v>
      </c>
      <c r="N487" s="93">
        <v>0</v>
      </c>
      <c r="O487" s="92">
        <v>798</v>
      </c>
      <c r="P487" s="92">
        <v>753.38</v>
      </c>
      <c r="Q487" s="92">
        <v>1926.38</v>
      </c>
      <c r="R487" s="92">
        <v>24323.62</v>
      </c>
      <c r="S487" s="91" t="s">
        <v>3256</v>
      </c>
      <c r="T487" s="91" t="s">
        <v>4273</v>
      </c>
      <c r="U487" s="93"/>
      <c r="V487" s="92">
        <v>300</v>
      </c>
      <c r="W487" s="93"/>
      <c r="X487" s="92">
        <v>50</v>
      </c>
      <c r="Y487" s="92">
        <v>25</v>
      </c>
      <c r="Z487" s="93"/>
      <c r="AB487" s="93"/>
    </row>
    <row r="488" spans="1:28">
      <c r="A488" s="91" t="s">
        <v>2476</v>
      </c>
      <c r="B488" s="91" t="s">
        <v>11</v>
      </c>
      <c r="C488" s="91" t="s">
        <v>2510</v>
      </c>
      <c r="D488" s="91" t="s">
        <v>4274</v>
      </c>
      <c r="E488" s="91" t="s">
        <v>3252</v>
      </c>
      <c r="F488" s="91" t="s">
        <v>3288</v>
      </c>
      <c r="G488" s="91" t="s">
        <v>592</v>
      </c>
      <c r="H488" s="91" t="s">
        <v>2035</v>
      </c>
      <c r="I488" s="91" t="s">
        <v>60</v>
      </c>
      <c r="J488" s="91" t="s">
        <v>591</v>
      </c>
      <c r="K488" s="91" t="s">
        <v>4275</v>
      </c>
      <c r="L488" s="91" t="s">
        <v>3255</v>
      </c>
      <c r="M488" s="92">
        <v>22000</v>
      </c>
      <c r="N488" s="93">
        <v>0</v>
      </c>
      <c r="O488" s="92">
        <v>668.8</v>
      </c>
      <c r="P488" s="92">
        <v>631.4</v>
      </c>
      <c r="Q488" s="92">
        <v>1925.2</v>
      </c>
      <c r="R488" s="92">
        <v>20074.8</v>
      </c>
      <c r="S488" s="91" t="s">
        <v>3256</v>
      </c>
      <c r="T488" s="91" t="s">
        <v>4276</v>
      </c>
      <c r="U488" s="93"/>
      <c r="V488" s="92">
        <v>600</v>
      </c>
      <c r="W488" s="93"/>
      <c r="X488" s="93"/>
      <c r="Y488" s="92">
        <v>25</v>
      </c>
      <c r="Z488" s="93"/>
      <c r="AB488" s="93"/>
    </row>
    <row r="489" spans="1:28">
      <c r="A489" s="91" t="s">
        <v>2476</v>
      </c>
      <c r="B489" s="91" t="s">
        <v>11</v>
      </c>
      <c r="C489" s="91" t="s">
        <v>2510</v>
      </c>
      <c r="D489" s="91" t="s">
        <v>4274</v>
      </c>
      <c r="E489" s="91" t="s">
        <v>3252</v>
      </c>
      <c r="F489" s="91" t="s">
        <v>3258</v>
      </c>
      <c r="G489" s="91" t="s">
        <v>994</v>
      </c>
      <c r="H489" s="91" t="s">
        <v>2038</v>
      </c>
      <c r="I489" s="91" t="s">
        <v>55</v>
      </c>
      <c r="J489" s="91" t="s">
        <v>73</v>
      </c>
      <c r="K489" s="91" t="s">
        <v>4277</v>
      </c>
      <c r="L489" s="91" t="s">
        <v>3255</v>
      </c>
      <c r="M489" s="92">
        <v>16500</v>
      </c>
      <c r="N489" s="93">
        <v>0</v>
      </c>
      <c r="O489" s="92">
        <v>501.6</v>
      </c>
      <c r="P489" s="92">
        <v>473.55</v>
      </c>
      <c r="Q489" s="92">
        <v>5591.16</v>
      </c>
      <c r="R489" s="92">
        <v>10908.84</v>
      </c>
      <c r="S489" s="91" t="s">
        <v>3256</v>
      </c>
      <c r="T489" s="91" t="s">
        <v>4278</v>
      </c>
      <c r="U489" s="93"/>
      <c r="V489" s="93"/>
      <c r="W489" s="92">
        <v>4591.01</v>
      </c>
      <c r="X489" s="93"/>
      <c r="Y489" s="92">
        <v>25</v>
      </c>
      <c r="Z489" s="93"/>
      <c r="AB489" s="93"/>
    </row>
    <row r="490" spans="1:28">
      <c r="A490" s="91" t="s">
        <v>2476</v>
      </c>
      <c r="B490" s="91" t="s">
        <v>11</v>
      </c>
      <c r="C490" s="91" t="s">
        <v>2510</v>
      </c>
      <c r="D490" s="91" t="s">
        <v>4274</v>
      </c>
      <c r="E490" s="91" t="s">
        <v>3252</v>
      </c>
      <c r="F490" s="91" t="s">
        <v>3261</v>
      </c>
      <c r="G490" s="91" t="s">
        <v>105</v>
      </c>
      <c r="H490" s="91" t="s">
        <v>2215</v>
      </c>
      <c r="I490" s="91" t="s">
        <v>107</v>
      </c>
      <c r="J490" s="91" t="s">
        <v>106</v>
      </c>
      <c r="K490" s="91" t="s">
        <v>4279</v>
      </c>
      <c r="L490" s="91" t="s">
        <v>3255</v>
      </c>
      <c r="M490" s="92">
        <v>30000</v>
      </c>
      <c r="N490" s="93">
        <v>0</v>
      </c>
      <c r="O490" s="92">
        <v>912</v>
      </c>
      <c r="P490" s="92">
        <v>861</v>
      </c>
      <c r="Q490" s="92">
        <v>4514.7700000000004</v>
      </c>
      <c r="R490" s="92">
        <v>25485.23</v>
      </c>
      <c r="S490" s="91" t="s">
        <v>3256</v>
      </c>
      <c r="T490" s="91" t="s">
        <v>4280</v>
      </c>
      <c r="U490" s="93"/>
      <c r="V490" s="92">
        <v>300</v>
      </c>
      <c r="W490" s="92">
        <v>2366.77</v>
      </c>
      <c r="X490" s="92">
        <v>50</v>
      </c>
      <c r="Y490" s="92">
        <v>25</v>
      </c>
      <c r="Z490" s="93"/>
      <c r="AB490" s="93"/>
    </row>
    <row r="491" spans="1:28">
      <c r="A491" s="91" t="s">
        <v>2476</v>
      </c>
      <c r="B491" s="91" t="s">
        <v>11</v>
      </c>
      <c r="C491" s="91" t="s">
        <v>2510</v>
      </c>
      <c r="D491" s="91" t="s">
        <v>4274</v>
      </c>
      <c r="E491" s="91" t="s">
        <v>3252</v>
      </c>
      <c r="F491" s="91" t="s">
        <v>3258</v>
      </c>
      <c r="G491" s="91" t="s">
        <v>1360</v>
      </c>
      <c r="H491" s="91" t="s">
        <v>1715</v>
      </c>
      <c r="I491" s="91" t="s">
        <v>32</v>
      </c>
      <c r="J491" s="91" t="s">
        <v>461</v>
      </c>
      <c r="K491" s="91" t="s">
        <v>4281</v>
      </c>
      <c r="L491" s="91" t="s">
        <v>3255</v>
      </c>
      <c r="M491" s="92">
        <v>80000</v>
      </c>
      <c r="N491" s="92">
        <v>7400.87</v>
      </c>
      <c r="O491" s="92">
        <v>2432</v>
      </c>
      <c r="P491" s="92">
        <v>2296</v>
      </c>
      <c r="Q491" s="92">
        <v>12153.87</v>
      </c>
      <c r="R491" s="92">
        <v>67846.13</v>
      </c>
      <c r="S491" s="91" t="s">
        <v>3256</v>
      </c>
      <c r="T491" s="91" t="s">
        <v>4282</v>
      </c>
      <c r="U491" s="93"/>
      <c r="V491" s="93"/>
      <c r="W491" s="93"/>
      <c r="X491" s="93"/>
      <c r="Y491" s="92">
        <v>25</v>
      </c>
      <c r="Z491" s="93"/>
      <c r="AB491" s="93"/>
    </row>
    <row r="492" spans="1:28">
      <c r="A492" s="91" t="s">
        <v>2476</v>
      </c>
      <c r="B492" s="91" t="s">
        <v>11</v>
      </c>
      <c r="C492" s="91" t="s">
        <v>2510</v>
      </c>
      <c r="D492" s="91" t="s">
        <v>4274</v>
      </c>
      <c r="E492" s="91" t="s">
        <v>3252</v>
      </c>
      <c r="F492" s="91" t="s">
        <v>3261</v>
      </c>
      <c r="G492" s="91" t="s">
        <v>685</v>
      </c>
      <c r="H492" s="91" t="s">
        <v>2039</v>
      </c>
      <c r="I492" s="91" t="s">
        <v>687</v>
      </c>
      <c r="J492" s="91" t="s">
        <v>686</v>
      </c>
      <c r="K492" s="91" t="s">
        <v>4283</v>
      </c>
      <c r="L492" s="91" t="s">
        <v>3255</v>
      </c>
      <c r="M492" s="92">
        <v>27300</v>
      </c>
      <c r="N492" s="93">
        <v>0</v>
      </c>
      <c r="O492" s="92">
        <v>829.92</v>
      </c>
      <c r="P492" s="92">
        <v>783.51</v>
      </c>
      <c r="Q492" s="92">
        <v>14265.36</v>
      </c>
      <c r="R492" s="92">
        <v>13034.64</v>
      </c>
      <c r="S492" s="91" t="s">
        <v>3256</v>
      </c>
      <c r="T492" s="91" t="s">
        <v>4284</v>
      </c>
      <c r="U492" s="93"/>
      <c r="V492" s="93"/>
      <c r="W492" s="92">
        <v>9422.0300000000007</v>
      </c>
      <c r="X492" s="92">
        <v>50</v>
      </c>
      <c r="Y492" s="92">
        <v>25</v>
      </c>
      <c r="Z492" s="93"/>
      <c r="AB492" s="92">
        <v>3154.9</v>
      </c>
    </row>
    <row r="493" spans="1:28">
      <c r="A493" s="91" t="s">
        <v>2476</v>
      </c>
      <c r="B493" s="91" t="s">
        <v>11</v>
      </c>
      <c r="C493" s="91" t="s">
        <v>2510</v>
      </c>
      <c r="D493" s="91" t="s">
        <v>4274</v>
      </c>
      <c r="E493" s="91" t="s">
        <v>3252</v>
      </c>
      <c r="F493" s="91" t="s">
        <v>3258</v>
      </c>
      <c r="G493" s="91" t="s">
        <v>141</v>
      </c>
      <c r="H493" s="91" t="s">
        <v>2040</v>
      </c>
      <c r="I493" s="91" t="s">
        <v>143</v>
      </c>
      <c r="J493" s="91" t="s">
        <v>142</v>
      </c>
      <c r="K493" s="91" t="s">
        <v>4285</v>
      </c>
      <c r="L493" s="91" t="s">
        <v>3255</v>
      </c>
      <c r="M493" s="92">
        <v>10000</v>
      </c>
      <c r="N493" s="93">
        <v>0</v>
      </c>
      <c r="O493" s="92">
        <v>304</v>
      </c>
      <c r="P493" s="92">
        <v>287</v>
      </c>
      <c r="Q493" s="92">
        <v>666</v>
      </c>
      <c r="R493" s="92">
        <v>9334</v>
      </c>
      <c r="S493" s="91" t="s">
        <v>3256</v>
      </c>
      <c r="T493" s="91" t="s">
        <v>4286</v>
      </c>
      <c r="U493" s="93"/>
      <c r="V493" s="93"/>
      <c r="W493" s="93"/>
      <c r="X493" s="92">
        <v>50</v>
      </c>
      <c r="Y493" s="92">
        <v>25</v>
      </c>
      <c r="Z493" s="93"/>
      <c r="AB493" s="93"/>
    </row>
    <row r="494" spans="1:28">
      <c r="A494" s="91" t="s">
        <v>2476</v>
      </c>
      <c r="B494" s="91" t="s">
        <v>11</v>
      </c>
      <c r="C494" s="91" t="s">
        <v>2510</v>
      </c>
      <c r="D494" s="91" t="s">
        <v>4274</v>
      </c>
      <c r="E494" s="91" t="s">
        <v>3252</v>
      </c>
      <c r="F494" s="91" t="s">
        <v>3266</v>
      </c>
      <c r="G494" s="91" t="s">
        <v>990</v>
      </c>
      <c r="H494" s="91" t="s">
        <v>2041</v>
      </c>
      <c r="I494" s="91" t="s">
        <v>989</v>
      </c>
      <c r="J494" s="91" t="s">
        <v>686</v>
      </c>
      <c r="K494" s="91" t="s">
        <v>4287</v>
      </c>
      <c r="L494" s="91" t="s">
        <v>3255</v>
      </c>
      <c r="M494" s="92">
        <v>175000</v>
      </c>
      <c r="N494" s="92">
        <v>29747.24</v>
      </c>
      <c r="O494" s="92">
        <v>5320</v>
      </c>
      <c r="P494" s="92">
        <v>5022.5</v>
      </c>
      <c r="Q494" s="92">
        <v>41114.74</v>
      </c>
      <c r="R494" s="92">
        <v>133885.26</v>
      </c>
      <c r="S494" s="91" t="s">
        <v>3256</v>
      </c>
      <c r="T494" s="91" t="s">
        <v>4288</v>
      </c>
      <c r="U494" s="93"/>
      <c r="V494" s="92">
        <v>1000</v>
      </c>
      <c r="W494" s="93"/>
      <c r="X494" s="93"/>
      <c r="Y494" s="92">
        <v>25</v>
      </c>
      <c r="Z494" s="93"/>
      <c r="AB494" s="93"/>
    </row>
    <row r="495" spans="1:28">
      <c r="A495" s="91" t="s">
        <v>2476</v>
      </c>
      <c r="B495" s="91" t="s">
        <v>11</v>
      </c>
      <c r="C495" s="91" t="s">
        <v>2510</v>
      </c>
      <c r="D495" s="91" t="s">
        <v>4274</v>
      </c>
      <c r="E495" s="91" t="s">
        <v>3252</v>
      </c>
      <c r="F495" s="91" t="s">
        <v>3266</v>
      </c>
      <c r="G495" s="91" t="s">
        <v>2767</v>
      </c>
      <c r="H495" s="91" t="s">
        <v>2768</v>
      </c>
      <c r="I495" s="91" t="s">
        <v>55</v>
      </c>
      <c r="J495" s="91" t="s">
        <v>920</v>
      </c>
      <c r="K495" s="91" t="s">
        <v>4289</v>
      </c>
      <c r="L495" s="91" t="s">
        <v>3255</v>
      </c>
      <c r="M495" s="92">
        <v>25000</v>
      </c>
      <c r="N495" s="93">
        <v>0</v>
      </c>
      <c r="O495" s="92">
        <v>760</v>
      </c>
      <c r="P495" s="92">
        <v>717.5</v>
      </c>
      <c r="Q495" s="92">
        <v>7048.5</v>
      </c>
      <c r="R495" s="92">
        <v>17951.5</v>
      </c>
      <c r="S495" s="91" t="s">
        <v>3256</v>
      </c>
      <c r="T495" s="91" t="s">
        <v>4290</v>
      </c>
      <c r="U495" s="93"/>
      <c r="V495" s="93"/>
      <c r="W495" s="92">
        <v>5546</v>
      </c>
      <c r="X495" s="93"/>
      <c r="Y495" s="92">
        <v>25</v>
      </c>
      <c r="Z495" s="93"/>
      <c r="AB495" s="93"/>
    </row>
    <row r="496" spans="1:28">
      <c r="A496" s="91" t="s">
        <v>2476</v>
      </c>
      <c r="B496" s="91" t="s">
        <v>11</v>
      </c>
      <c r="C496" s="91" t="s">
        <v>2510</v>
      </c>
      <c r="D496" s="91" t="s">
        <v>4274</v>
      </c>
      <c r="E496" s="91" t="s">
        <v>3252</v>
      </c>
      <c r="F496" s="91" t="s">
        <v>3261</v>
      </c>
      <c r="G496" s="91" t="s">
        <v>690</v>
      </c>
      <c r="H496" s="91" t="s">
        <v>1276</v>
      </c>
      <c r="I496" s="91" t="s">
        <v>691</v>
      </c>
      <c r="J496" s="91" t="s">
        <v>686</v>
      </c>
      <c r="K496" s="91" t="s">
        <v>4291</v>
      </c>
      <c r="L496" s="91" t="s">
        <v>3255</v>
      </c>
      <c r="M496" s="92">
        <v>75000</v>
      </c>
      <c r="N496" s="92">
        <v>5993.89</v>
      </c>
      <c r="O496" s="92">
        <v>2280</v>
      </c>
      <c r="P496" s="92">
        <v>2152.5</v>
      </c>
      <c r="Q496" s="92">
        <v>28040.05</v>
      </c>
      <c r="R496" s="92">
        <v>46959.95</v>
      </c>
      <c r="S496" s="91" t="s">
        <v>3256</v>
      </c>
      <c r="T496" s="91" t="s">
        <v>4292</v>
      </c>
      <c r="U496" s="93"/>
      <c r="V496" s="93"/>
      <c r="W496" s="92">
        <v>15961.21</v>
      </c>
      <c r="X496" s="92">
        <v>50</v>
      </c>
      <c r="Y496" s="92">
        <v>25</v>
      </c>
      <c r="Z496" s="93"/>
      <c r="AB496" s="92">
        <v>1577.45</v>
      </c>
    </row>
    <row r="497" spans="1:28">
      <c r="A497" s="91" t="s">
        <v>2476</v>
      </c>
      <c r="B497" s="91" t="s">
        <v>11</v>
      </c>
      <c r="C497" s="91" t="s">
        <v>2510</v>
      </c>
      <c r="D497" s="91" t="s">
        <v>4274</v>
      </c>
      <c r="E497" s="91" t="s">
        <v>3252</v>
      </c>
      <c r="F497" s="91" t="s">
        <v>3258</v>
      </c>
      <c r="G497" s="91" t="s">
        <v>1633</v>
      </c>
      <c r="H497" s="91" t="s">
        <v>2042</v>
      </c>
      <c r="I497" s="91" t="s">
        <v>982</v>
      </c>
      <c r="J497" s="91" t="s">
        <v>591</v>
      </c>
      <c r="K497" s="91" t="s">
        <v>4293</v>
      </c>
      <c r="L497" s="91" t="s">
        <v>3255</v>
      </c>
      <c r="M497" s="92">
        <v>50000</v>
      </c>
      <c r="N497" s="92">
        <v>1854</v>
      </c>
      <c r="O497" s="92">
        <v>1520</v>
      </c>
      <c r="P497" s="92">
        <v>1435</v>
      </c>
      <c r="Q497" s="92">
        <v>4834</v>
      </c>
      <c r="R497" s="92">
        <v>45166</v>
      </c>
      <c r="S497" s="91" t="s">
        <v>3256</v>
      </c>
      <c r="T497" s="91" t="s">
        <v>4294</v>
      </c>
      <c r="U497" s="93"/>
      <c r="V497" s="93"/>
      <c r="W497" s="93"/>
      <c r="X497" s="93"/>
      <c r="Y497" s="92">
        <v>25</v>
      </c>
      <c r="Z497" s="93"/>
      <c r="AB497" s="93"/>
    </row>
    <row r="498" spans="1:28">
      <c r="A498" s="91" t="s">
        <v>2476</v>
      </c>
      <c r="B498" s="91" t="s">
        <v>11</v>
      </c>
      <c r="C498" s="91" t="s">
        <v>2510</v>
      </c>
      <c r="D498" s="91" t="s">
        <v>4274</v>
      </c>
      <c r="E498" s="91" t="s">
        <v>3252</v>
      </c>
      <c r="F498" s="91" t="s">
        <v>3266</v>
      </c>
      <c r="G498" s="91" t="s">
        <v>2690</v>
      </c>
      <c r="H498" s="91" t="s">
        <v>2691</v>
      </c>
      <c r="I498" s="91" t="s">
        <v>69</v>
      </c>
      <c r="J498" s="91" t="s">
        <v>18</v>
      </c>
      <c r="K498" s="91" t="s">
        <v>4295</v>
      </c>
      <c r="L498" s="91" t="s">
        <v>3255</v>
      </c>
      <c r="M498" s="92">
        <v>10000</v>
      </c>
      <c r="N498" s="93">
        <v>0</v>
      </c>
      <c r="O498" s="92">
        <v>304</v>
      </c>
      <c r="P498" s="92">
        <v>287</v>
      </c>
      <c r="Q498" s="92">
        <v>616</v>
      </c>
      <c r="R498" s="92">
        <v>9384</v>
      </c>
      <c r="S498" s="91" t="s">
        <v>3256</v>
      </c>
      <c r="T498" s="91" t="s">
        <v>4296</v>
      </c>
      <c r="U498" s="93"/>
      <c r="V498" s="93"/>
      <c r="W498" s="93"/>
      <c r="X498" s="93"/>
      <c r="Y498" s="92">
        <v>25</v>
      </c>
      <c r="Z498" s="93"/>
      <c r="AB498" s="93"/>
    </row>
    <row r="499" spans="1:28">
      <c r="A499" s="91" t="s">
        <v>2476</v>
      </c>
      <c r="B499" s="91" t="s">
        <v>11</v>
      </c>
      <c r="C499" s="91" t="s">
        <v>2510</v>
      </c>
      <c r="D499" s="91" t="s">
        <v>4274</v>
      </c>
      <c r="E499" s="91" t="s">
        <v>3252</v>
      </c>
      <c r="F499" s="91" t="s">
        <v>3279</v>
      </c>
      <c r="G499" s="91" t="s">
        <v>692</v>
      </c>
      <c r="H499" s="91" t="s">
        <v>1277</v>
      </c>
      <c r="I499" s="91" t="s">
        <v>4297</v>
      </c>
      <c r="J499" s="91" t="s">
        <v>686</v>
      </c>
      <c r="K499" s="91" t="s">
        <v>4298</v>
      </c>
      <c r="L499" s="91" t="s">
        <v>3255</v>
      </c>
      <c r="M499" s="92">
        <v>110000</v>
      </c>
      <c r="N499" s="92">
        <v>14457.62</v>
      </c>
      <c r="O499" s="92">
        <v>3344</v>
      </c>
      <c r="P499" s="92">
        <v>3157</v>
      </c>
      <c r="Q499" s="92">
        <v>21633.62</v>
      </c>
      <c r="R499" s="92">
        <v>88366.38</v>
      </c>
      <c r="S499" s="91" t="s">
        <v>3256</v>
      </c>
      <c r="T499" s="91" t="s">
        <v>4299</v>
      </c>
      <c r="U499" s="93"/>
      <c r="V499" s="92">
        <v>600</v>
      </c>
      <c r="W499" s="93"/>
      <c r="X499" s="92">
        <v>50</v>
      </c>
      <c r="Y499" s="92">
        <v>25</v>
      </c>
      <c r="Z499" s="93"/>
      <c r="AB499" s="93"/>
    </row>
    <row r="500" spans="1:28">
      <c r="A500" s="91" t="s">
        <v>2476</v>
      </c>
      <c r="B500" s="91" t="s">
        <v>11</v>
      </c>
      <c r="C500" s="91" t="s">
        <v>2510</v>
      </c>
      <c r="D500" s="91" t="s">
        <v>4274</v>
      </c>
      <c r="E500" s="91" t="s">
        <v>3252</v>
      </c>
      <c r="F500" s="91" t="s">
        <v>3258</v>
      </c>
      <c r="G500" s="91" t="s">
        <v>19</v>
      </c>
      <c r="H500" s="91" t="s">
        <v>2043</v>
      </c>
      <c r="I500" s="91" t="s">
        <v>20</v>
      </c>
      <c r="J500" s="91" t="s">
        <v>18</v>
      </c>
      <c r="K500" s="91" t="s">
        <v>4300</v>
      </c>
      <c r="L500" s="91" t="s">
        <v>3255</v>
      </c>
      <c r="M500" s="92">
        <v>10000</v>
      </c>
      <c r="N500" s="93">
        <v>0</v>
      </c>
      <c r="O500" s="92">
        <v>304</v>
      </c>
      <c r="P500" s="92">
        <v>287</v>
      </c>
      <c r="Q500" s="92">
        <v>716</v>
      </c>
      <c r="R500" s="92">
        <v>9284</v>
      </c>
      <c r="S500" s="91" t="s">
        <v>3256</v>
      </c>
      <c r="T500" s="91" t="s">
        <v>4301</v>
      </c>
      <c r="U500" s="93"/>
      <c r="V500" s="93"/>
      <c r="W500" s="93"/>
      <c r="X500" s="92">
        <v>100</v>
      </c>
      <c r="Y500" s="92">
        <v>25</v>
      </c>
      <c r="Z500" s="93"/>
      <c r="AB500" s="93"/>
    </row>
    <row r="501" spans="1:28">
      <c r="A501" s="91" t="s">
        <v>2476</v>
      </c>
      <c r="B501" s="91" t="s">
        <v>11</v>
      </c>
      <c r="C501" s="91" t="s">
        <v>2510</v>
      </c>
      <c r="D501" s="91" t="s">
        <v>4274</v>
      </c>
      <c r="E501" s="91" t="s">
        <v>3252</v>
      </c>
      <c r="F501" s="91" t="s">
        <v>3266</v>
      </c>
      <c r="G501" s="91" t="s">
        <v>2769</v>
      </c>
      <c r="H501" s="91" t="s">
        <v>2770</v>
      </c>
      <c r="I501" s="91" t="s">
        <v>22</v>
      </c>
      <c r="J501" s="91" t="s">
        <v>686</v>
      </c>
      <c r="K501" s="91" t="s">
        <v>4302</v>
      </c>
      <c r="L501" s="91" t="s">
        <v>3255</v>
      </c>
      <c r="M501" s="92">
        <v>36000</v>
      </c>
      <c r="N501" s="93">
        <v>0</v>
      </c>
      <c r="O501" s="92">
        <v>1094.4000000000001</v>
      </c>
      <c r="P501" s="92">
        <v>1033.2</v>
      </c>
      <c r="Q501" s="92">
        <v>2152.6</v>
      </c>
      <c r="R501" s="92">
        <v>33847.4</v>
      </c>
      <c r="S501" s="91" t="s">
        <v>3256</v>
      </c>
      <c r="T501" s="91" t="s">
        <v>4303</v>
      </c>
      <c r="U501" s="93"/>
      <c r="V501" s="93"/>
      <c r="W501" s="93"/>
      <c r="X501" s="93"/>
      <c r="Y501" s="92">
        <v>25</v>
      </c>
      <c r="Z501" s="93"/>
      <c r="AB501" s="93"/>
    </row>
    <row r="502" spans="1:28">
      <c r="A502" s="91" t="s">
        <v>2476</v>
      </c>
      <c r="B502" s="91" t="s">
        <v>11</v>
      </c>
      <c r="C502" s="91" t="s">
        <v>2510</v>
      </c>
      <c r="D502" s="91" t="s">
        <v>4274</v>
      </c>
      <c r="E502" s="91" t="s">
        <v>3252</v>
      </c>
      <c r="F502" s="91" t="s">
        <v>3258</v>
      </c>
      <c r="G502" s="91" t="s">
        <v>988</v>
      </c>
      <c r="H502" s="91" t="s">
        <v>2044</v>
      </c>
      <c r="I502" s="91" t="s">
        <v>42</v>
      </c>
      <c r="J502" s="91" t="s">
        <v>73</v>
      </c>
      <c r="K502" s="91" t="s">
        <v>4304</v>
      </c>
      <c r="L502" s="91" t="s">
        <v>3255</v>
      </c>
      <c r="M502" s="92">
        <v>24000</v>
      </c>
      <c r="N502" s="93">
        <v>0</v>
      </c>
      <c r="O502" s="92">
        <v>729.6</v>
      </c>
      <c r="P502" s="92">
        <v>688.8</v>
      </c>
      <c r="Q502" s="92">
        <v>3649.4</v>
      </c>
      <c r="R502" s="92">
        <v>20350.599999999999</v>
      </c>
      <c r="S502" s="91" t="s">
        <v>3256</v>
      </c>
      <c r="T502" s="91" t="s">
        <v>4305</v>
      </c>
      <c r="U502" s="93"/>
      <c r="V502" s="93"/>
      <c r="W502" s="92">
        <v>2206</v>
      </c>
      <c r="X502" s="93"/>
      <c r="Y502" s="92">
        <v>25</v>
      </c>
      <c r="Z502" s="93"/>
      <c r="AB502" s="93"/>
    </row>
    <row r="503" spans="1:28">
      <c r="A503" s="91" t="s">
        <v>2476</v>
      </c>
      <c r="B503" s="91" t="s">
        <v>11</v>
      </c>
      <c r="C503" s="91" t="s">
        <v>2510</v>
      </c>
      <c r="D503" s="91" t="s">
        <v>4274</v>
      </c>
      <c r="E503" s="91" t="s">
        <v>3252</v>
      </c>
      <c r="F503" s="91" t="s">
        <v>3288</v>
      </c>
      <c r="G503" s="91" t="s">
        <v>21</v>
      </c>
      <c r="H503" s="91" t="s">
        <v>2045</v>
      </c>
      <c r="I503" s="91" t="s">
        <v>22</v>
      </c>
      <c r="J503" s="91" t="s">
        <v>18</v>
      </c>
      <c r="K503" s="91" t="s">
        <v>4306</v>
      </c>
      <c r="L503" s="91" t="s">
        <v>3255</v>
      </c>
      <c r="M503" s="92">
        <v>15000</v>
      </c>
      <c r="N503" s="93">
        <v>0</v>
      </c>
      <c r="O503" s="92">
        <v>456</v>
      </c>
      <c r="P503" s="92">
        <v>430.5</v>
      </c>
      <c r="Q503" s="92">
        <v>1261.5</v>
      </c>
      <c r="R503" s="92">
        <v>13738.5</v>
      </c>
      <c r="S503" s="91" t="s">
        <v>3256</v>
      </c>
      <c r="T503" s="91" t="s">
        <v>4307</v>
      </c>
      <c r="U503" s="93"/>
      <c r="V503" s="92">
        <v>300</v>
      </c>
      <c r="W503" s="93"/>
      <c r="X503" s="92">
        <v>50</v>
      </c>
      <c r="Y503" s="92">
        <v>25</v>
      </c>
      <c r="Z503" s="93"/>
      <c r="AB503" s="93"/>
    </row>
    <row r="504" spans="1:28">
      <c r="A504" s="91" t="s">
        <v>2476</v>
      </c>
      <c r="B504" s="91" t="s">
        <v>11</v>
      </c>
      <c r="C504" s="91" t="s">
        <v>2510</v>
      </c>
      <c r="D504" s="91" t="s">
        <v>4274</v>
      </c>
      <c r="E504" s="91" t="s">
        <v>3252</v>
      </c>
      <c r="F504" s="91" t="s">
        <v>3261</v>
      </c>
      <c r="G504" s="91" t="s">
        <v>109</v>
      </c>
      <c r="H504" s="91" t="s">
        <v>1332</v>
      </c>
      <c r="I504" s="91" t="s">
        <v>110</v>
      </c>
      <c r="J504" s="91" t="s">
        <v>106</v>
      </c>
      <c r="K504" s="91" t="s">
        <v>4308</v>
      </c>
      <c r="L504" s="91" t="s">
        <v>3255</v>
      </c>
      <c r="M504" s="92">
        <v>30000</v>
      </c>
      <c r="N504" s="93">
        <v>0</v>
      </c>
      <c r="O504" s="92">
        <v>912</v>
      </c>
      <c r="P504" s="92">
        <v>861</v>
      </c>
      <c r="Q504" s="92">
        <v>11688.75</v>
      </c>
      <c r="R504" s="92">
        <v>18311.25</v>
      </c>
      <c r="S504" s="91" t="s">
        <v>3256</v>
      </c>
      <c r="T504" s="91" t="s">
        <v>4309</v>
      </c>
      <c r="U504" s="93"/>
      <c r="V504" s="92">
        <v>300</v>
      </c>
      <c r="W504" s="92">
        <v>9540.75</v>
      </c>
      <c r="X504" s="92">
        <v>50</v>
      </c>
      <c r="Y504" s="92">
        <v>25</v>
      </c>
      <c r="Z504" s="93"/>
      <c r="AB504" s="93"/>
    </row>
    <row r="505" spans="1:28">
      <c r="A505" s="91" t="s">
        <v>2476</v>
      </c>
      <c r="B505" s="91" t="s">
        <v>11</v>
      </c>
      <c r="C505" s="91" t="s">
        <v>2510</v>
      </c>
      <c r="D505" s="91" t="s">
        <v>4274</v>
      </c>
      <c r="E505" s="91" t="s">
        <v>3252</v>
      </c>
      <c r="F505" s="91" t="s">
        <v>3456</v>
      </c>
      <c r="G505" s="91" t="s">
        <v>323</v>
      </c>
      <c r="H505" s="91" t="s">
        <v>2046</v>
      </c>
      <c r="I505" s="91" t="s">
        <v>325</v>
      </c>
      <c r="J505" s="91" t="s">
        <v>324</v>
      </c>
      <c r="K505" s="91" t="s">
        <v>4310</v>
      </c>
      <c r="L505" s="91" t="s">
        <v>3255</v>
      </c>
      <c r="M505" s="92">
        <v>50000</v>
      </c>
      <c r="N505" s="92">
        <v>1854</v>
      </c>
      <c r="O505" s="92">
        <v>1520</v>
      </c>
      <c r="P505" s="92">
        <v>1435</v>
      </c>
      <c r="Q505" s="92">
        <v>18700.93</v>
      </c>
      <c r="R505" s="92">
        <v>31299.07</v>
      </c>
      <c r="S505" s="91" t="s">
        <v>3256</v>
      </c>
      <c r="T505" s="91" t="s">
        <v>4311</v>
      </c>
      <c r="U505" s="93"/>
      <c r="V505" s="93"/>
      <c r="W505" s="92">
        <v>13746.93</v>
      </c>
      <c r="X505" s="92">
        <v>120</v>
      </c>
      <c r="Y505" s="92">
        <v>25</v>
      </c>
      <c r="Z505" s="93"/>
      <c r="AB505" s="93"/>
    </row>
    <row r="506" spans="1:28">
      <c r="A506" s="91" t="s">
        <v>2476</v>
      </c>
      <c r="B506" s="91" t="s">
        <v>11</v>
      </c>
      <c r="C506" s="91" t="s">
        <v>2510</v>
      </c>
      <c r="D506" s="91" t="s">
        <v>4274</v>
      </c>
      <c r="E506" s="91" t="s">
        <v>3252</v>
      </c>
      <c r="F506" s="91" t="s">
        <v>3288</v>
      </c>
      <c r="G506" s="91" t="s">
        <v>1579</v>
      </c>
      <c r="H506" s="91" t="s">
        <v>2047</v>
      </c>
      <c r="I506" s="91" t="s">
        <v>138</v>
      </c>
      <c r="J506" s="91" t="s">
        <v>142</v>
      </c>
      <c r="K506" s="91" t="s">
        <v>4312</v>
      </c>
      <c r="L506" s="91" t="s">
        <v>3255</v>
      </c>
      <c r="M506" s="92">
        <v>27205.34</v>
      </c>
      <c r="N506" s="93">
        <v>0</v>
      </c>
      <c r="O506" s="92">
        <v>827.04</v>
      </c>
      <c r="P506" s="92">
        <v>780.79</v>
      </c>
      <c r="Q506" s="92">
        <v>1632.83</v>
      </c>
      <c r="R506" s="92">
        <v>25572.51</v>
      </c>
      <c r="S506" s="91" t="s">
        <v>3256</v>
      </c>
      <c r="T506" s="91" t="s">
        <v>4313</v>
      </c>
      <c r="U506" s="93"/>
      <c r="V506" s="93"/>
      <c r="W506" s="93"/>
      <c r="X506" s="93"/>
      <c r="Y506" s="92">
        <v>25</v>
      </c>
      <c r="Z506" s="93"/>
      <c r="AB506" s="93"/>
    </row>
    <row r="507" spans="1:28">
      <c r="A507" s="91" t="s">
        <v>2476</v>
      </c>
      <c r="B507" s="91" t="s">
        <v>11</v>
      </c>
      <c r="C507" s="91" t="s">
        <v>2510</v>
      </c>
      <c r="D507" s="91" t="s">
        <v>4274</v>
      </c>
      <c r="E507" s="91" t="s">
        <v>3252</v>
      </c>
      <c r="F507" s="91" t="s">
        <v>3266</v>
      </c>
      <c r="G507" s="91" t="s">
        <v>1680</v>
      </c>
      <c r="H507" s="91" t="s">
        <v>2048</v>
      </c>
      <c r="I507" s="91" t="s">
        <v>8</v>
      </c>
      <c r="J507" s="91" t="s">
        <v>73</v>
      </c>
      <c r="K507" s="91" t="s">
        <v>4314</v>
      </c>
      <c r="L507" s="91" t="s">
        <v>3255</v>
      </c>
      <c r="M507" s="92">
        <v>20000</v>
      </c>
      <c r="N507" s="93">
        <v>0</v>
      </c>
      <c r="O507" s="92">
        <v>608</v>
      </c>
      <c r="P507" s="92">
        <v>574</v>
      </c>
      <c r="Q507" s="92">
        <v>6361.33</v>
      </c>
      <c r="R507" s="92">
        <v>13638.67</v>
      </c>
      <c r="S507" s="91" t="s">
        <v>3256</v>
      </c>
      <c r="T507" s="91" t="s">
        <v>4315</v>
      </c>
      <c r="U507" s="93"/>
      <c r="V507" s="93"/>
      <c r="W507" s="92">
        <v>5154.33</v>
      </c>
      <c r="X507" s="93"/>
      <c r="Y507" s="92">
        <v>25</v>
      </c>
      <c r="Z507" s="93"/>
      <c r="AB507" s="93"/>
    </row>
    <row r="508" spans="1:28">
      <c r="A508" s="91" t="s">
        <v>2476</v>
      </c>
      <c r="B508" s="91" t="s">
        <v>11</v>
      </c>
      <c r="C508" s="91" t="s">
        <v>2510</v>
      </c>
      <c r="D508" s="91" t="s">
        <v>4274</v>
      </c>
      <c r="E508" s="91" t="s">
        <v>3252</v>
      </c>
      <c r="F508" s="91" t="s">
        <v>3261</v>
      </c>
      <c r="G508" s="91" t="s">
        <v>596</v>
      </c>
      <c r="H508" s="91" t="s">
        <v>2049</v>
      </c>
      <c r="I508" s="91" t="s">
        <v>395</v>
      </c>
      <c r="J508" s="91" t="s">
        <v>591</v>
      </c>
      <c r="K508" s="91" t="s">
        <v>4316</v>
      </c>
      <c r="L508" s="91" t="s">
        <v>3255</v>
      </c>
      <c r="M508" s="92">
        <v>18000</v>
      </c>
      <c r="N508" s="93">
        <v>0</v>
      </c>
      <c r="O508" s="92">
        <v>547.20000000000005</v>
      </c>
      <c r="P508" s="92">
        <v>516.6</v>
      </c>
      <c r="Q508" s="92">
        <v>1388.8</v>
      </c>
      <c r="R508" s="92">
        <v>16611.2</v>
      </c>
      <c r="S508" s="91" t="s">
        <v>3256</v>
      </c>
      <c r="T508" s="91" t="s">
        <v>4317</v>
      </c>
      <c r="U508" s="93"/>
      <c r="V508" s="92">
        <v>300</v>
      </c>
      <c r="W508" s="93"/>
      <c r="X508" s="93"/>
      <c r="Y508" s="92">
        <v>25</v>
      </c>
      <c r="Z508" s="93"/>
      <c r="AB508" s="93"/>
    </row>
    <row r="509" spans="1:28">
      <c r="A509" s="91" t="s">
        <v>2476</v>
      </c>
      <c r="B509" s="91" t="s">
        <v>11</v>
      </c>
      <c r="C509" s="91" t="s">
        <v>2510</v>
      </c>
      <c r="D509" s="91" t="s">
        <v>4274</v>
      </c>
      <c r="E509" s="91" t="s">
        <v>3252</v>
      </c>
      <c r="F509" s="91" t="s">
        <v>3258</v>
      </c>
      <c r="G509" s="91" t="s">
        <v>597</v>
      </c>
      <c r="H509" s="91" t="s">
        <v>1279</v>
      </c>
      <c r="I509" s="91" t="s">
        <v>598</v>
      </c>
      <c r="J509" s="91" t="s">
        <v>591</v>
      </c>
      <c r="K509" s="91" t="s">
        <v>4318</v>
      </c>
      <c r="L509" s="91" t="s">
        <v>3255</v>
      </c>
      <c r="M509" s="92">
        <v>14800.5</v>
      </c>
      <c r="N509" s="93">
        <v>0</v>
      </c>
      <c r="O509" s="92">
        <v>449.94</v>
      </c>
      <c r="P509" s="92">
        <v>424.77</v>
      </c>
      <c r="Q509" s="92">
        <v>1199.71</v>
      </c>
      <c r="R509" s="92">
        <v>13600.79</v>
      </c>
      <c r="S509" s="91" t="s">
        <v>3256</v>
      </c>
      <c r="T509" s="91" t="s">
        <v>4319</v>
      </c>
      <c r="U509" s="93"/>
      <c r="V509" s="92">
        <v>300</v>
      </c>
      <c r="W509" s="93"/>
      <c r="X509" s="93"/>
      <c r="Y509" s="92">
        <v>25</v>
      </c>
      <c r="Z509" s="93"/>
      <c r="AB509" s="93"/>
    </row>
    <row r="510" spans="1:28">
      <c r="A510" s="91" t="s">
        <v>2476</v>
      </c>
      <c r="B510" s="91" t="s">
        <v>11</v>
      </c>
      <c r="C510" s="91" t="s">
        <v>2510</v>
      </c>
      <c r="D510" s="91" t="s">
        <v>4274</v>
      </c>
      <c r="E510" s="91" t="s">
        <v>3252</v>
      </c>
      <c r="F510" s="91" t="s">
        <v>3273</v>
      </c>
      <c r="G510" s="91" t="s">
        <v>314</v>
      </c>
      <c r="H510" s="91" t="s">
        <v>1280</v>
      </c>
      <c r="I510" s="91" t="s">
        <v>4320</v>
      </c>
      <c r="J510" s="91" t="s">
        <v>142</v>
      </c>
      <c r="K510" s="91" t="s">
        <v>4321</v>
      </c>
      <c r="L510" s="91" t="s">
        <v>3255</v>
      </c>
      <c r="M510" s="92">
        <v>65000</v>
      </c>
      <c r="N510" s="92">
        <v>4427.58</v>
      </c>
      <c r="O510" s="92">
        <v>1976</v>
      </c>
      <c r="P510" s="92">
        <v>1865.5</v>
      </c>
      <c r="Q510" s="92">
        <v>12228.08</v>
      </c>
      <c r="R510" s="92">
        <v>52771.92</v>
      </c>
      <c r="S510" s="91" t="s">
        <v>3256</v>
      </c>
      <c r="T510" s="91" t="s">
        <v>4322</v>
      </c>
      <c r="U510" s="93"/>
      <c r="V510" s="92">
        <v>1200</v>
      </c>
      <c r="W510" s="92">
        <v>2634</v>
      </c>
      <c r="X510" s="92">
        <v>100</v>
      </c>
      <c r="Y510" s="92">
        <v>25</v>
      </c>
      <c r="Z510" s="93"/>
      <c r="AB510" s="93"/>
    </row>
    <row r="511" spans="1:28">
      <c r="A511" s="91" t="s">
        <v>2476</v>
      </c>
      <c r="B511" s="91" t="s">
        <v>11</v>
      </c>
      <c r="C511" s="91" t="s">
        <v>2510</v>
      </c>
      <c r="D511" s="91" t="s">
        <v>4274</v>
      </c>
      <c r="E511" s="91" t="s">
        <v>3252</v>
      </c>
      <c r="F511" s="91" t="s">
        <v>3258</v>
      </c>
      <c r="G511" s="91" t="s">
        <v>599</v>
      </c>
      <c r="H511" s="91" t="s">
        <v>2050</v>
      </c>
      <c r="I511" s="91" t="s">
        <v>588</v>
      </c>
      <c r="J511" s="91" t="s">
        <v>591</v>
      </c>
      <c r="K511" s="91" t="s">
        <v>4323</v>
      </c>
      <c r="L511" s="91" t="s">
        <v>3255</v>
      </c>
      <c r="M511" s="92">
        <v>10000</v>
      </c>
      <c r="N511" s="93">
        <v>0</v>
      </c>
      <c r="O511" s="92">
        <v>304</v>
      </c>
      <c r="P511" s="92">
        <v>287</v>
      </c>
      <c r="Q511" s="92">
        <v>916</v>
      </c>
      <c r="R511" s="92">
        <v>9084</v>
      </c>
      <c r="S511" s="91" t="s">
        <v>3256</v>
      </c>
      <c r="T511" s="91" t="s">
        <v>4324</v>
      </c>
      <c r="U511" s="93"/>
      <c r="V511" s="92">
        <v>300</v>
      </c>
      <c r="W511" s="93"/>
      <c r="X511" s="93"/>
      <c r="Y511" s="92">
        <v>25</v>
      </c>
      <c r="Z511" s="93"/>
      <c r="AB511" s="93"/>
    </row>
    <row r="512" spans="1:28">
      <c r="A512" s="91" t="s">
        <v>2476</v>
      </c>
      <c r="B512" s="91" t="s">
        <v>11</v>
      </c>
      <c r="C512" s="91" t="s">
        <v>2510</v>
      </c>
      <c r="D512" s="91" t="s">
        <v>4274</v>
      </c>
      <c r="E512" s="91" t="s">
        <v>3252</v>
      </c>
      <c r="F512" s="91" t="s">
        <v>3276</v>
      </c>
      <c r="G512" s="91" t="s">
        <v>326</v>
      </c>
      <c r="H512" s="91" t="s">
        <v>2051</v>
      </c>
      <c r="I512" s="91" t="s">
        <v>327</v>
      </c>
      <c r="J512" s="91" t="s">
        <v>324</v>
      </c>
      <c r="K512" s="91" t="s">
        <v>4325</v>
      </c>
      <c r="L512" s="91" t="s">
        <v>3255</v>
      </c>
      <c r="M512" s="92">
        <v>130000</v>
      </c>
      <c r="N512" s="92">
        <v>19162.12</v>
      </c>
      <c r="O512" s="92">
        <v>3952</v>
      </c>
      <c r="P512" s="92">
        <v>3731</v>
      </c>
      <c r="Q512" s="92">
        <v>26870.12</v>
      </c>
      <c r="R512" s="92">
        <v>103129.88</v>
      </c>
      <c r="S512" s="91" t="s">
        <v>3256</v>
      </c>
      <c r="T512" s="91" t="s">
        <v>4326</v>
      </c>
      <c r="U512" s="93"/>
      <c r="V512" s="93"/>
      <c r="W512" s="93"/>
      <c r="X512" s="93"/>
      <c r="Y512" s="92">
        <v>25</v>
      </c>
      <c r="Z512" s="93"/>
      <c r="AB512" s="93"/>
    </row>
    <row r="513" spans="1:28">
      <c r="A513" s="91" t="s">
        <v>2476</v>
      </c>
      <c r="B513" s="91" t="s">
        <v>11</v>
      </c>
      <c r="C513" s="91" t="s">
        <v>2510</v>
      </c>
      <c r="D513" s="91" t="s">
        <v>4274</v>
      </c>
      <c r="E513" s="91" t="s">
        <v>3252</v>
      </c>
      <c r="F513" s="91" t="s">
        <v>3266</v>
      </c>
      <c r="G513" s="91" t="s">
        <v>987</v>
      </c>
      <c r="H513" s="91" t="s">
        <v>2052</v>
      </c>
      <c r="I513" s="91" t="s">
        <v>132</v>
      </c>
      <c r="J513" s="91" t="s">
        <v>686</v>
      </c>
      <c r="K513" s="91" t="s">
        <v>4327</v>
      </c>
      <c r="L513" s="91" t="s">
        <v>3255</v>
      </c>
      <c r="M513" s="92">
        <v>26250</v>
      </c>
      <c r="N513" s="93">
        <v>0</v>
      </c>
      <c r="O513" s="92">
        <v>798</v>
      </c>
      <c r="P513" s="92">
        <v>753.38</v>
      </c>
      <c r="Q513" s="92">
        <v>6846.12</v>
      </c>
      <c r="R513" s="92">
        <v>19403.88</v>
      </c>
      <c r="S513" s="91" t="s">
        <v>3256</v>
      </c>
      <c r="T513" s="91" t="s">
        <v>4328</v>
      </c>
      <c r="U513" s="93"/>
      <c r="V513" s="93"/>
      <c r="W513" s="92">
        <v>5269.74</v>
      </c>
      <c r="X513" s="93"/>
      <c r="Y513" s="92">
        <v>25</v>
      </c>
      <c r="Z513" s="93"/>
      <c r="AB513" s="93"/>
    </row>
    <row r="514" spans="1:28">
      <c r="A514" s="91" t="s">
        <v>2476</v>
      </c>
      <c r="B514" s="91" t="s">
        <v>11</v>
      </c>
      <c r="C514" s="91" t="s">
        <v>2510</v>
      </c>
      <c r="D514" s="91" t="s">
        <v>4274</v>
      </c>
      <c r="E514" s="91" t="s">
        <v>3252</v>
      </c>
      <c r="F514" s="91" t="s">
        <v>3315</v>
      </c>
      <c r="G514" s="91" t="s">
        <v>868</v>
      </c>
      <c r="H514" s="91" t="s">
        <v>2053</v>
      </c>
      <c r="I514" s="91" t="s">
        <v>110</v>
      </c>
      <c r="J514" s="91" t="s">
        <v>73</v>
      </c>
      <c r="K514" s="91" t="s">
        <v>4329</v>
      </c>
      <c r="L514" s="91" t="s">
        <v>3255</v>
      </c>
      <c r="M514" s="92">
        <v>25000</v>
      </c>
      <c r="N514" s="93">
        <v>0</v>
      </c>
      <c r="O514" s="92">
        <v>760</v>
      </c>
      <c r="P514" s="92">
        <v>717.5</v>
      </c>
      <c r="Q514" s="92">
        <v>1502.5</v>
      </c>
      <c r="R514" s="92">
        <v>23497.5</v>
      </c>
      <c r="S514" s="91" t="s">
        <v>3256</v>
      </c>
      <c r="T514" s="91" t="s">
        <v>4330</v>
      </c>
      <c r="U514" s="93"/>
      <c r="V514" s="93"/>
      <c r="W514" s="93"/>
      <c r="X514" s="93"/>
      <c r="Y514" s="92">
        <v>25</v>
      </c>
      <c r="Z514" s="93"/>
      <c r="AB514" s="93"/>
    </row>
    <row r="515" spans="1:28">
      <c r="A515" s="91" t="s">
        <v>2476</v>
      </c>
      <c r="B515" s="91" t="s">
        <v>11</v>
      </c>
      <c r="C515" s="91" t="s">
        <v>2510</v>
      </c>
      <c r="D515" s="91" t="s">
        <v>4274</v>
      </c>
      <c r="E515" s="91" t="s">
        <v>3252</v>
      </c>
      <c r="F515" s="91" t="s">
        <v>3266</v>
      </c>
      <c r="G515" s="91" t="s">
        <v>1044</v>
      </c>
      <c r="H515" s="91" t="s">
        <v>2054</v>
      </c>
      <c r="I515" s="91" t="s">
        <v>355</v>
      </c>
      <c r="J515" s="91" t="s">
        <v>142</v>
      </c>
      <c r="K515" s="91" t="s">
        <v>4331</v>
      </c>
      <c r="L515" s="91" t="s">
        <v>3255</v>
      </c>
      <c r="M515" s="92">
        <v>26250</v>
      </c>
      <c r="N515" s="93">
        <v>0</v>
      </c>
      <c r="O515" s="92">
        <v>798</v>
      </c>
      <c r="P515" s="92">
        <v>753.38</v>
      </c>
      <c r="Q515" s="92">
        <v>1576.38</v>
      </c>
      <c r="R515" s="92">
        <v>24673.62</v>
      </c>
      <c r="S515" s="91" t="s">
        <v>3256</v>
      </c>
      <c r="T515" s="91" t="s">
        <v>4332</v>
      </c>
      <c r="U515" s="93"/>
      <c r="V515" s="93"/>
      <c r="W515" s="93"/>
      <c r="X515" s="93"/>
      <c r="Y515" s="92">
        <v>25</v>
      </c>
      <c r="Z515" s="93"/>
      <c r="AB515" s="93"/>
    </row>
    <row r="516" spans="1:28">
      <c r="A516" s="91" t="s">
        <v>2476</v>
      </c>
      <c r="B516" s="91" t="s">
        <v>11</v>
      </c>
      <c r="C516" s="91" t="s">
        <v>2510</v>
      </c>
      <c r="D516" s="91" t="s">
        <v>4274</v>
      </c>
      <c r="E516" s="91" t="s">
        <v>3252</v>
      </c>
      <c r="F516" s="91" t="s">
        <v>3261</v>
      </c>
      <c r="G516" s="91" t="s">
        <v>693</v>
      </c>
      <c r="H516" s="91" t="s">
        <v>1281</v>
      </c>
      <c r="I516" s="91" t="s">
        <v>694</v>
      </c>
      <c r="J516" s="91" t="s">
        <v>686</v>
      </c>
      <c r="K516" s="91" t="s">
        <v>4333</v>
      </c>
      <c r="L516" s="91" t="s">
        <v>3255</v>
      </c>
      <c r="M516" s="92">
        <v>22000</v>
      </c>
      <c r="N516" s="93">
        <v>0</v>
      </c>
      <c r="O516" s="92">
        <v>668.8</v>
      </c>
      <c r="P516" s="92">
        <v>631.4</v>
      </c>
      <c r="Q516" s="92">
        <v>14195.11</v>
      </c>
      <c r="R516" s="92">
        <v>7804.89</v>
      </c>
      <c r="S516" s="91" t="s">
        <v>3256</v>
      </c>
      <c r="T516" s="91" t="s">
        <v>4334</v>
      </c>
      <c r="U516" s="93"/>
      <c r="V516" s="92">
        <v>300</v>
      </c>
      <c r="W516" s="92">
        <v>12569.91</v>
      </c>
      <c r="X516" s="93"/>
      <c r="Y516" s="92">
        <v>25</v>
      </c>
      <c r="Z516" s="93"/>
      <c r="AB516" s="93"/>
    </row>
    <row r="517" spans="1:28">
      <c r="A517" s="91" t="s">
        <v>2476</v>
      </c>
      <c r="B517" s="91" t="s">
        <v>11</v>
      </c>
      <c r="C517" s="91" t="s">
        <v>2510</v>
      </c>
      <c r="D517" s="91" t="s">
        <v>4274</v>
      </c>
      <c r="E517" s="91" t="s">
        <v>3252</v>
      </c>
      <c r="F517" s="91" t="s">
        <v>3266</v>
      </c>
      <c r="G517" s="91" t="s">
        <v>1580</v>
      </c>
      <c r="H517" s="91" t="s">
        <v>2055</v>
      </c>
      <c r="I517" s="91" t="s">
        <v>8</v>
      </c>
      <c r="J517" s="91" t="s">
        <v>591</v>
      </c>
      <c r="K517" s="91" t="s">
        <v>4335</v>
      </c>
      <c r="L517" s="91" t="s">
        <v>3255</v>
      </c>
      <c r="M517" s="92">
        <v>10000</v>
      </c>
      <c r="N517" s="93">
        <v>0</v>
      </c>
      <c r="O517" s="92">
        <v>304</v>
      </c>
      <c r="P517" s="92">
        <v>287</v>
      </c>
      <c r="Q517" s="92">
        <v>616</v>
      </c>
      <c r="R517" s="92">
        <v>9384</v>
      </c>
      <c r="S517" s="91" t="s">
        <v>3256</v>
      </c>
      <c r="T517" s="91" t="s">
        <v>4336</v>
      </c>
      <c r="U517" s="93"/>
      <c r="V517" s="93"/>
      <c r="W517" s="93"/>
      <c r="X517" s="93"/>
      <c r="Y517" s="92">
        <v>25</v>
      </c>
      <c r="Z517" s="93"/>
      <c r="AB517" s="93"/>
    </row>
    <row r="518" spans="1:28">
      <c r="A518" s="91" t="s">
        <v>2476</v>
      </c>
      <c r="B518" s="91" t="s">
        <v>11</v>
      </c>
      <c r="C518" s="91" t="s">
        <v>2510</v>
      </c>
      <c r="D518" s="91" t="s">
        <v>4274</v>
      </c>
      <c r="E518" s="91" t="s">
        <v>3252</v>
      </c>
      <c r="F518" s="91" t="s">
        <v>3266</v>
      </c>
      <c r="G518" s="91" t="s">
        <v>2631</v>
      </c>
      <c r="H518" s="91" t="s">
        <v>2659</v>
      </c>
      <c r="I518" s="91" t="s">
        <v>10</v>
      </c>
      <c r="J518" s="91" t="s">
        <v>18</v>
      </c>
      <c r="K518" s="91" t="s">
        <v>4337</v>
      </c>
      <c r="L518" s="91" t="s">
        <v>3255</v>
      </c>
      <c r="M518" s="92">
        <v>25000</v>
      </c>
      <c r="N518" s="93">
        <v>0</v>
      </c>
      <c r="O518" s="92">
        <v>760</v>
      </c>
      <c r="P518" s="92">
        <v>717.5</v>
      </c>
      <c r="Q518" s="92">
        <v>1502.5</v>
      </c>
      <c r="R518" s="92">
        <v>23497.5</v>
      </c>
      <c r="S518" s="91" t="s">
        <v>3256</v>
      </c>
      <c r="T518" s="91" t="s">
        <v>4338</v>
      </c>
      <c r="U518" s="93"/>
      <c r="V518" s="93"/>
      <c r="W518" s="93"/>
      <c r="X518" s="93"/>
      <c r="Y518" s="92">
        <v>25</v>
      </c>
      <c r="Z518" s="93"/>
      <c r="AB518" s="93"/>
    </row>
    <row r="519" spans="1:28">
      <c r="A519" s="91" t="s">
        <v>2476</v>
      </c>
      <c r="B519" s="91" t="s">
        <v>11</v>
      </c>
      <c r="C519" s="91" t="s">
        <v>2510</v>
      </c>
      <c r="D519" s="91" t="s">
        <v>4274</v>
      </c>
      <c r="E519" s="91" t="s">
        <v>3252</v>
      </c>
      <c r="F519" s="91" t="s">
        <v>3266</v>
      </c>
      <c r="G519" s="91" t="s">
        <v>2771</v>
      </c>
      <c r="H519" s="91" t="s">
        <v>2772</v>
      </c>
      <c r="I519" s="91" t="s">
        <v>675</v>
      </c>
      <c r="J519" s="91" t="s">
        <v>686</v>
      </c>
      <c r="K519" s="91" t="s">
        <v>4339</v>
      </c>
      <c r="L519" s="91" t="s">
        <v>3255</v>
      </c>
      <c r="M519" s="92">
        <v>40000</v>
      </c>
      <c r="N519" s="92">
        <v>442.65</v>
      </c>
      <c r="O519" s="92">
        <v>1216</v>
      </c>
      <c r="P519" s="92">
        <v>1148</v>
      </c>
      <c r="Q519" s="92">
        <v>2831.65</v>
      </c>
      <c r="R519" s="92">
        <v>37168.35</v>
      </c>
      <c r="S519" s="91" t="s">
        <v>3256</v>
      </c>
      <c r="T519" s="91" t="s">
        <v>4340</v>
      </c>
      <c r="U519" s="93"/>
      <c r="V519" s="93"/>
      <c r="W519" s="93"/>
      <c r="X519" s="93"/>
      <c r="Y519" s="92">
        <v>25</v>
      </c>
      <c r="Z519" s="93"/>
      <c r="AB519" s="93"/>
    </row>
    <row r="520" spans="1:28">
      <c r="A520" s="91" t="s">
        <v>2476</v>
      </c>
      <c r="B520" s="91" t="s">
        <v>11</v>
      </c>
      <c r="C520" s="91" t="s">
        <v>2510</v>
      </c>
      <c r="D520" s="91" t="s">
        <v>4274</v>
      </c>
      <c r="E520" s="91" t="s">
        <v>3252</v>
      </c>
      <c r="F520" s="91" t="s">
        <v>3273</v>
      </c>
      <c r="G520" s="91" t="s">
        <v>133</v>
      </c>
      <c r="H520" s="91" t="s">
        <v>1282</v>
      </c>
      <c r="I520" s="91" t="s">
        <v>8</v>
      </c>
      <c r="J520" s="91" t="s">
        <v>293</v>
      </c>
      <c r="K520" s="91" t="s">
        <v>4341</v>
      </c>
      <c r="L520" s="91" t="s">
        <v>3255</v>
      </c>
      <c r="M520" s="92">
        <v>20000</v>
      </c>
      <c r="N520" s="93">
        <v>0</v>
      </c>
      <c r="O520" s="92">
        <v>608</v>
      </c>
      <c r="P520" s="92">
        <v>574</v>
      </c>
      <c r="Q520" s="92">
        <v>7256.35</v>
      </c>
      <c r="R520" s="92">
        <v>12743.65</v>
      </c>
      <c r="S520" s="91" t="s">
        <v>3256</v>
      </c>
      <c r="T520" s="91" t="s">
        <v>4342</v>
      </c>
      <c r="U520" s="93"/>
      <c r="V520" s="92">
        <v>300</v>
      </c>
      <c r="W520" s="92">
        <v>5699.35</v>
      </c>
      <c r="X520" s="92">
        <v>50</v>
      </c>
      <c r="Y520" s="92">
        <v>25</v>
      </c>
      <c r="Z520" s="93"/>
      <c r="AB520" s="93"/>
    </row>
    <row r="521" spans="1:28">
      <c r="A521" s="91" t="s">
        <v>2476</v>
      </c>
      <c r="B521" s="91" t="s">
        <v>11</v>
      </c>
      <c r="C521" s="91" t="s">
        <v>2510</v>
      </c>
      <c r="D521" s="91" t="s">
        <v>4274</v>
      </c>
      <c r="E521" s="91" t="s">
        <v>3252</v>
      </c>
      <c r="F521" s="91" t="s">
        <v>3258</v>
      </c>
      <c r="G521" s="91" t="s">
        <v>2511</v>
      </c>
      <c r="H521" s="91" t="s">
        <v>2512</v>
      </c>
      <c r="I521" s="91" t="s">
        <v>353</v>
      </c>
      <c r="J521" s="91" t="s">
        <v>686</v>
      </c>
      <c r="K521" s="91" t="s">
        <v>4343</v>
      </c>
      <c r="L521" s="91" t="s">
        <v>3255</v>
      </c>
      <c r="M521" s="92">
        <v>200000</v>
      </c>
      <c r="N521" s="92">
        <v>35726.519999999997</v>
      </c>
      <c r="O521" s="92">
        <v>5685.41</v>
      </c>
      <c r="P521" s="92">
        <v>5740</v>
      </c>
      <c r="Q521" s="92">
        <v>47176.93</v>
      </c>
      <c r="R521" s="92">
        <v>152823.07</v>
      </c>
      <c r="S521" s="91" t="s">
        <v>3256</v>
      </c>
      <c r="T521" s="91" t="s">
        <v>4344</v>
      </c>
      <c r="U521" s="93"/>
      <c r="V521" s="93"/>
      <c r="W521" s="93"/>
      <c r="X521" s="93"/>
      <c r="Y521" s="92">
        <v>25</v>
      </c>
      <c r="Z521" s="93"/>
      <c r="AB521" s="93"/>
    </row>
    <row r="522" spans="1:28">
      <c r="A522" s="91" t="s">
        <v>2476</v>
      </c>
      <c r="B522" s="91" t="s">
        <v>11</v>
      </c>
      <c r="C522" s="91" t="s">
        <v>2510</v>
      </c>
      <c r="D522" s="91" t="s">
        <v>4274</v>
      </c>
      <c r="E522" s="91" t="s">
        <v>3252</v>
      </c>
      <c r="F522" s="91" t="s">
        <v>3266</v>
      </c>
      <c r="G522" s="91" t="s">
        <v>1060</v>
      </c>
      <c r="H522" s="91" t="s">
        <v>2056</v>
      </c>
      <c r="I522" s="91" t="s">
        <v>138</v>
      </c>
      <c r="J522" s="91" t="s">
        <v>142</v>
      </c>
      <c r="K522" s="91" t="s">
        <v>4345</v>
      </c>
      <c r="L522" s="91" t="s">
        <v>3255</v>
      </c>
      <c r="M522" s="92">
        <v>27300</v>
      </c>
      <c r="N522" s="93">
        <v>0</v>
      </c>
      <c r="O522" s="92">
        <v>829.92</v>
      </c>
      <c r="P522" s="92">
        <v>783.51</v>
      </c>
      <c r="Q522" s="92">
        <v>1638.43</v>
      </c>
      <c r="R522" s="92">
        <v>25661.57</v>
      </c>
      <c r="S522" s="91" t="s">
        <v>3256</v>
      </c>
      <c r="T522" s="91" t="s">
        <v>4346</v>
      </c>
      <c r="U522" s="93"/>
      <c r="V522" s="93"/>
      <c r="W522" s="93"/>
      <c r="X522" s="93"/>
      <c r="Y522" s="92">
        <v>25</v>
      </c>
      <c r="Z522" s="93"/>
      <c r="AB522" s="93"/>
    </row>
    <row r="523" spans="1:28">
      <c r="A523" s="91" t="s">
        <v>2476</v>
      </c>
      <c r="B523" s="91" t="s">
        <v>11</v>
      </c>
      <c r="C523" s="91" t="s">
        <v>2510</v>
      </c>
      <c r="D523" s="91" t="s">
        <v>4274</v>
      </c>
      <c r="E523" s="91" t="s">
        <v>3252</v>
      </c>
      <c r="F523" s="91" t="s">
        <v>3261</v>
      </c>
      <c r="G523" s="91" t="s">
        <v>695</v>
      </c>
      <c r="H523" s="91" t="s">
        <v>1283</v>
      </c>
      <c r="I523" s="91" t="s">
        <v>22</v>
      </c>
      <c r="J523" s="91" t="s">
        <v>686</v>
      </c>
      <c r="K523" s="91" t="s">
        <v>4347</v>
      </c>
      <c r="L523" s="91" t="s">
        <v>3255</v>
      </c>
      <c r="M523" s="92">
        <v>35000</v>
      </c>
      <c r="N523" s="93">
        <v>0</v>
      </c>
      <c r="O523" s="92">
        <v>1064</v>
      </c>
      <c r="P523" s="92">
        <v>1004.5</v>
      </c>
      <c r="Q523" s="92">
        <v>27861.56</v>
      </c>
      <c r="R523" s="92">
        <v>7138.44</v>
      </c>
      <c r="S523" s="91" t="s">
        <v>3256</v>
      </c>
      <c r="T523" s="91" t="s">
        <v>4348</v>
      </c>
      <c r="U523" s="93"/>
      <c r="V523" s="92">
        <v>300</v>
      </c>
      <c r="W523" s="92">
        <v>25418.06</v>
      </c>
      <c r="X523" s="92">
        <v>50</v>
      </c>
      <c r="Y523" s="92">
        <v>25</v>
      </c>
      <c r="Z523" s="93"/>
      <c r="AB523" s="93"/>
    </row>
    <row r="524" spans="1:28">
      <c r="A524" s="91" t="s">
        <v>2476</v>
      </c>
      <c r="B524" s="91" t="s">
        <v>11</v>
      </c>
      <c r="C524" s="91" t="s">
        <v>2510</v>
      </c>
      <c r="D524" s="91" t="s">
        <v>4274</v>
      </c>
      <c r="E524" s="91" t="s">
        <v>3252</v>
      </c>
      <c r="F524" s="91" t="s">
        <v>3261</v>
      </c>
      <c r="G524" s="91" t="s">
        <v>696</v>
      </c>
      <c r="H524" s="91" t="s">
        <v>2057</v>
      </c>
      <c r="I524" s="91" t="s">
        <v>651</v>
      </c>
      <c r="J524" s="91" t="s">
        <v>686</v>
      </c>
      <c r="K524" s="91" t="s">
        <v>4349</v>
      </c>
      <c r="L524" s="91" t="s">
        <v>3255</v>
      </c>
      <c r="M524" s="92">
        <v>35000</v>
      </c>
      <c r="N524" s="93">
        <v>0</v>
      </c>
      <c r="O524" s="92">
        <v>1064</v>
      </c>
      <c r="P524" s="92">
        <v>1004.5</v>
      </c>
      <c r="Q524" s="92">
        <v>3539.5</v>
      </c>
      <c r="R524" s="92">
        <v>31460.5</v>
      </c>
      <c r="S524" s="91" t="s">
        <v>3256</v>
      </c>
      <c r="T524" s="91" t="s">
        <v>4350</v>
      </c>
      <c r="U524" s="93"/>
      <c r="V524" s="92">
        <v>300</v>
      </c>
      <c r="W524" s="92">
        <v>1096</v>
      </c>
      <c r="X524" s="92">
        <v>50</v>
      </c>
      <c r="Y524" s="92">
        <v>25</v>
      </c>
      <c r="Z524" s="93"/>
      <c r="AB524" s="93"/>
    </row>
    <row r="525" spans="1:28">
      <c r="A525" s="91" t="s">
        <v>2476</v>
      </c>
      <c r="B525" s="91" t="s">
        <v>11</v>
      </c>
      <c r="C525" s="91" t="s">
        <v>2510</v>
      </c>
      <c r="D525" s="91" t="s">
        <v>4274</v>
      </c>
      <c r="E525" s="91" t="s">
        <v>3252</v>
      </c>
      <c r="F525" s="91" t="s">
        <v>3266</v>
      </c>
      <c r="G525" s="91" t="s">
        <v>1634</v>
      </c>
      <c r="H525" s="91" t="s">
        <v>2058</v>
      </c>
      <c r="I525" s="91" t="s">
        <v>2629</v>
      </c>
      <c r="J525" s="91" t="s">
        <v>686</v>
      </c>
      <c r="K525" s="91" t="s">
        <v>4351</v>
      </c>
      <c r="L525" s="91" t="s">
        <v>3255</v>
      </c>
      <c r="M525" s="92">
        <v>30000</v>
      </c>
      <c r="N525" s="93">
        <v>0</v>
      </c>
      <c r="O525" s="92">
        <v>912</v>
      </c>
      <c r="P525" s="92">
        <v>861</v>
      </c>
      <c r="Q525" s="92">
        <v>1798</v>
      </c>
      <c r="R525" s="92">
        <v>28202</v>
      </c>
      <c r="S525" s="91" t="s">
        <v>3256</v>
      </c>
      <c r="T525" s="91" t="s">
        <v>4352</v>
      </c>
      <c r="U525" s="93"/>
      <c r="V525" s="93"/>
      <c r="W525" s="93"/>
      <c r="X525" s="93"/>
      <c r="Y525" s="92">
        <v>25</v>
      </c>
      <c r="Z525" s="93"/>
      <c r="AB525" s="93"/>
    </row>
    <row r="526" spans="1:28">
      <c r="A526" s="91" t="s">
        <v>2476</v>
      </c>
      <c r="B526" s="91" t="s">
        <v>11</v>
      </c>
      <c r="C526" s="91" t="s">
        <v>2510</v>
      </c>
      <c r="D526" s="91" t="s">
        <v>4274</v>
      </c>
      <c r="E526" s="91" t="s">
        <v>3252</v>
      </c>
      <c r="F526" s="91" t="s">
        <v>3273</v>
      </c>
      <c r="G526" s="91" t="s">
        <v>957</v>
      </c>
      <c r="H526" s="91" t="s">
        <v>2059</v>
      </c>
      <c r="I526" s="91" t="s">
        <v>60</v>
      </c>
      <c r="J526" s="91" t="s">
        <v>73</v>
      </c>
      <c r="K526" s="91" t="s">
        <v>4353</v>
      </c>
      <c r="L526" s="91" t="s">
        <v>3255</v>
      </c>
      <c r="M526" s="92">
        <v>16500</v>
      </c>
      <c r="N526" s="93">
        <v>0</v>
      </c>
      <c r="O526" s="92">
        <v>501.6</v>
      </c>
      <c r="P526" s="92">
        <v>473.55</v>
      </c>
      <c r="Q526" s="92">
        <v>13363.12</v>
      </c>
      <c r="R526" s="92">
        <v>3136.88</v>
      </c>
      <c r="S526" s="91" t="s">
        <v>3256</v>
      </c>
      <c r="T526" s="91" t="s">
        <v>4354</v>
      </c>
      <c r="U526" s="93"/>
      <c r="V526" s="93"/>
      <c r="W526" s="92">
        <v>12362.97</v>
      </c>
      <c r="X526" s="93"/>
      <c r="Y526" s="92">
        <v>25</v>
      </c>
      <c r="Z526" s="93"/>
      <c r="AB526" s="93"/>
    </row>
    <row r="527" spans="1:28">
      <c r="A527" s="91" t="s">
        <v>2476</v>
      </c>
      <c r="B527" s="91" t="s">
        <v>11</v>
      </c>
      <c r="C527" s="91" t="s">
        <v>2510</v>
      </c>
      <c r="D527" s="91" t="s">
        <v>4274</v>
      </c>
      <c r="E527" s="91" t="s">
        <v>3252</v>
      </c>
      <c r="F527" s="91" t="s">
        <v>3258</v>
      </c>
      <c r="G527" s="91" t="s">
        <v>146</v>
      </c>
      <c r="H527" s="91" t="s">
        <v>2060</v>
      </c>
      <c r="I527" s="91" t="s">
        <v>147</v>
      </c>
      <c r="J527" s="91" t="s">
        <v>142</v>
      </c>
      <c r="K527" s="91" t="s">
        <v>4355</v>
      </c>
      <c r="L527" s="91" t="s">
        <v>3255</v>
      </c>
      <c r="M527" s="92">
        <v>10000</v>
      </c>
      <c r="N527" s="93">
        <v>0</v>
      </c>
      <c r="O527" s="92">
        <v>304</v>
      </c>
      <c r="P527" s="92">
        <v>287</v>
      </c>
      <c r="Q527" s="92">
        <v>5111.45</v>
      </c>
      <c r="R527" s="92">
        <v>4888.55</v>
      </c>
      <c r="S527" s="91" t="s">
        <v>3256</v>
      </c>
      <c r="T527" s="91" t="s">
        <v>4356</v>
      </c>
      <c r="U527" s="93"/>
      <c r="V527" s="92">
        <v>300</v>
      </c>
      <c r="W527" s="92">
        <v>4095.45</v>
      </c>
      <c r="X527" s="92">
        <v>100</v>
      </c>
      <c r="Y527" s="92">
        <v>25</v>
      </c>
      <c r="Z527" s="93"/>
      <c r="AB527" s="93"/>
    </row>
    <row r="528" spans="1:28">
      <c r="A528" s="91" t="s">
        <v>2476</v>
      </c>
      <c r="B528" s="91" t="s">
        <v>11</v>
      </c>
      <c r="C528" s="91" t="s">
        <v>2510</v>
      </c>
      <c r="D528" s="91" t="s">
        <v>4274</v>
      </c>
      <c r="E528" s="91" t="s">
        <v>3252</v>
      </c>
      <c r="F528" s="91" t="s">
        <v>3258</v>
      </c>
      <c r="G528" s="91" t="s">
        <v>148</v>
      </c>
      <c r="H528" s="91" t="s">
        <v>2061</v>
      </c>
      <c r="I528" s="91" t="s">
        <v>8</v>
      </c>
      <c r="J528" s="91" t="s">
        <v>142</v>
      </c>
      <c r="K528" s="91" t="s">
        <v>4357</v>
      </c>
      <c r="L528" s="91" t="s">
        <v>3255</v>
      </c>
      <c r="M528" s="92">
        <v>10000</v>
      </c>
      <c r="N528" s="93">
        <v>0</v>
      </c>
      <c r="O528" s="92">
        <v>304</v>
      </c>
      <c r="P528" s="92">
        <v>287</v>
      </c>
      <c r="Q528" s="92">
        <v>4394.5</v>
      </c>
      <c r="R528" s="92">
        <v>5605.5</v>
      </c>
      <c r="S528" s="91" t="s">
        <v>3256</v>
      </c>
      <c r="T528" s="91" t="s">
        <v>4358</v>
      </c>
      <c r="U528" s="93"/>
      <c r="V528" s="93"/>
      <c r="W528" s="92">
        <v>3778.5</v>
      </c>
      <c r="X528" s="93"/>
      <c r="Y528" s="92">
        <v>25</v>
      </c>
      <c r="Z528" s="93"/>
      <c r="AB528" s="93"/>
    </row>
    <row r="529" spans="1:28">
      <c r="A529" s="91" t="s">
        <v>2476</v>
      </c>
      <c r="B529" s="91" t="s">
        <v>11</v>
      </c>
      <c r="C529" s="91" t="s">
        <v>2510</v>
      </c>
      <c r="D529" s="91" t="s">
        <v>4274</v>
      </c>
      <c r="E529" s="91" t="s">
        <v>3252</v>
      </c>
      <c r="F529" s="91" t="s">
        <v>3261</v>
      </c>
      <c r="G529" s="91" t="s">
        <v>74</v>
      </c>
      <c r="H529" s="91" t="s">
        <v>2062</v>
      </c>
      <c r="I529" s="91" t="s">
        <v>22</v>
      </c>
      <c r="J529" s="91" t="s">
        <v>73</v>
      </c>
      <c r="K529" s="91" t="s">
        <v>4359</v>
      </c>
      <c r="L529" s="91" t="s">
        <v>3255</v>
      </c>
      <c r="M529" s="92">
        <v>31500</v>
      </c>
      <c r="N529" s="93">
        <v>0</v>
      </c>
      <c r="O529" s="92">
        <v>957.6</v>
      </c>
      <c r="P529" s="92">
        <v>904.05</v>
      </c>
      <c r="Q529" s="92">
        <v>14290.79</v>
      </c>
      <c r="R529" s="92">
        <v>17209.21</v>
      </c>
      <c r="S529" s="91" t="s">
        <v>3256</v>
      </c>
      <c r="T529" s="91" t="s">
        <v>4360</v>
      </c>
      <c r="U529" s="93"/>
      <c r="V529" s="93"/>
      <c r="W529" s="92">
        <v>12354.14</v>
      </c>
      <c r="X529" s="92">
        <v>50</v>
      </c>
      <c r="Y529" s="92">
        <v>25</v>
      </c>
      <c r="Z529" s="93"/>
      <c r="AB529" s="93"/>
    </row>
    <row r="530" spans="1:28">
      <c r="A530" s="91" t="s">
        <v>2476</v>
      </c>
      <c r="B530" s="91" t="s">
        <v>11</v>
      </c>
      <c r="C530" s="91" t="s">
        <v>2510</v>
      </c>
      <c r="D530" s="91" t="s">
        <v>4274</v>
      </c>
      <c r="E530" s="91" t="s">
        <v>3252</v>
      </c>
      <c r="F530" s="91" t="s">
        <v>3261</v>
      </c>
      <c r="G530" s="91" t="s">
        <v>112</v>
      </c>
      <c r="H530" s="91" t="s">
        <v>1333</v>
      </c>
      <c r="I530" s="91" t="s">
        <v>113</v>
      </c>
      <c r="J530" s="91" t="s">
        <v>106</v>
      </c>
      <c r="K530" s="91" t="s">
        <v>4361</v>
      </c>
      <c r="L530" s="91" t="s">
        <v>3255</v>
      </c>
      <c r="M530" s="92">
        <v>30000</v>
      </c>
      <c r="N530" s="93">
        <v>0</v>
      </c>
      <c r="O530" s="92">
        <v>912</v>
      </c>
      <c r="P530" s="92">
        <v>861</v>
      </c>
      <c r="Q530" s="92">
        <v>6971.45</v>
      </c>
      <c r="R530" s="92">
        <v>23028.55</v>
      </c>
      <c r="S530" s="91" t="s">
        <v>3256</v>
      </c>
      <c r="T530" s="91" t="s">
        <v>4362</v>
      </c>
      <c r="U530" s="93"/>
      <c r="V530" s="93"/>
      <c r="W530" s="92">
        <v>3546</v>
      </c>
      <c r="X530" s="92">
        <v>50</v>
      </c>
      <c r="Y530" s="92">
        <v>25</v>
      </c>
      <c r="Z530" s="93"/>
      <c r="AB530" s="92">
        <v>1577.45</v>
      </c>
    </row>
    <row r="531" spans="1:28">
      <c r="A531" s="91" t="s">
        <v>2476</v>
      </c>
      <c r="B531" s="91" t="s">
        <v>11</v>
      </c>
      <c r="C531" s="91" t="s">
        <v>2510</v>
      </c>
      <c r="D531" s="91" t="s">
        <v>4274</v>
      </c>
      <c r="E531" s="91" t="s">
        <v>3252</v>
      </c>
      <c r="F531" s="91" t="s">
        <v>3288</v>
      </c>
      <c r="G531" s="91" t="s">
        <v>23</v>
      </c>
      <c r="H531" s="91" t="s">
        <v>2063</v>
      </c>
      <c r="I531" s="91" t="s">
        <v>24</v>
      </c>
      <c r="J531" s="91" t="s">
        <v>18</v>
      </c>
      <c r="K531" s="91" t="s">
        <v>4363</v>
      </c>
      <c r="L531" s="91" t="s">
        <v>3255</v>
      </c>
      <c r="M531" s="92">
        <v>16500</v>
      </c>
      <c r="N531" s="93">
        <v>0</v>
      </c>
      <c r="O531" s="92">
        <v>501.6</v>
      </c>
      <c r="P531" s="92">
        <v>473.55</v>
      </c>
      <c r="Q531" s="92">
        <v>1050.1500000000001</v>
      </c>
      <c r="R531" s="92">
        <v>15449.85</v>
      </c>
      <c r="S531" s="91" t="s">
        <v>3256</v>
      </c>
      <c r="T531" s="91" t="s">
        <v>4364</v>
      </c>
      <c r="U531" s="93"/>
      <c r="V531" s="93"/>
      <c r="W531" s="93"/>
      <c r="X531" s="92">
        <v>50</v>
      </c>
      <c r="Y531" s="92">
        <v>25</v>
      </c>
      <c r="Z531" s="93"/>
      <c r="AB531" s="93"/>
    </row>
    <row r="532" spans="1:28">
      <c r="A532" s="91" t="s">
        <v>2476</v>
      </c>
      <c r="B532" s="91" t="s">
        <v>11</v>
      </c>
      <c r="C532" s="91" t="s">
        <v>2510</v>
      </c>
      <c r="D532" s="91" t="s">
        <v>4274</v>
      </c>
      <c r="E532" s="91" t="s">
        <v>3252</v>
      </c>
      <c r="F532" s="91" t="s">
        <v>3261</v>
      </c>
      <c r="G532" s="91" t="s">
        <v>697</v>
      </c>
      <c r="H532" s="91" t="s">
        <v>2065</v>
      </c>
      <c r="I532" s="91" t="s">
        <v>395</v>
      </c>
      <c r="J532" s="91" t="s">
        <v>686</v>
      </c>
      <c r="K532" s="91" t="s">
        <v>4365</v>
      </c>
      <c r="L532" s="91" t="s">
        <v>3255</v>
      </c>
      <c r="M532" s="92">
        <v>36000</v>
      </c>
      <c r="N532" s="93">
        <v>0</v>
      </c>
      <c r="O532" s="92">
        <v>1094.4000000000001</v>
      </c>
      <c r="P532" s="92">
        <v>1033.2</v>
      </c>
      <c r="Q532" s="92">
        <v>17533.29</v>
      </c>
      <c r="R532" s="92">
        <v>18466.71</v>
      </c>
      <c r="S532" s="91" t="s">
        <v>3256</v>
      </c>
      <c r="T532" s="91" t="s">
        <v>4366</v>
      </c>
      <c r="U532" s="93"/>
      <c r="V532" s="93"/>
      <c r="W532" s="92">
        <v>15330.69</v>
      </c>
      <c r="X532" s="92">
        <v>50</v>
      </c>
      <c r="Y532" s="92">
        <v>25</v>
      </c>
      <c r="Z532" s="93"/>
      <c r="AB532" s="93"/>
    </row>
    <row r="533" spans="1:28">
      <c r="A533" s="91" t="s">
        <v>2476</v>
      </c>
      <c r="B533" s="91" t="s">
        <v>11</v>
      </c>
      <c r="C533" s="91" t="s">
        <v>2510</v>
      </c>
      <c r="D533" s="91" t="s">
        <v>4274</v>
      </c>
      <c r="E533" s="91" t="s">
        <v>3252</v>
      </c>
      <c r="F533" s="91" t="s">
        <v>3258</v>
      </c>
      <c r="G533" s="91" t="s">
        <v>600</v>
      </c>
      <c r="H533" s="91" t="s">
        <v>2066</v>
      </c>
      <c r="I533" s="91" t="s">
        <v>30</v>
      </c>
      <c r="J533" s="91" t="s">
        <v>591</v>
      </c>
      <c r="K533" s="91" t="s">
        <v>4367</v>
      </c>
      <c r="L533" s="91" t="s">
        <v>3255</v>
      </c>
      <c r="M533" s="92">
        <v>11758.18</v>
      </c>
      <c r="N533" s="93">
        <v>0</v>
      </c>
      <c r="O533" s="92">
        <v>357.45</v>
      </c>
      <c r="P533" s="92">
        <v>337.46</v>
      </c>
      <c r="Q533" s="92">
        <v>1019.91</v>
      </c>
      <c r="R533" s="92">
        <v>10738.27</v>
      </c>
      <c r="S533" s="91" t="s">
        <v>3256</v>
      </c>
      <c r="T533" s="91" t="s">
        <v>4368</v>
      </c>
      <c r="U533" s="93"/>
      <c r="V533" s="92">
        <v>300</v>
      </c>
      <c r="W533" s="93"/>
      <c r="X533" s="93"/>
      <c r="Y533" s="92">
        <v>25</v>
      </c>
      <c r="Z533" s="93"/>
      <c r="AB533" s="93"/>
    </row>
    <row r="534" spans="1:28">
      <c r="A534" s="91" t="s">
        <v>2476</v>
      </c>
      <c r="B534" s="91" t="s">
        <v>11</v>
      </c>
      <c r="C534" s="91" t="s">
        <v>2510</v>
      </c>
      <c r="D534" s="91" t="s">
        <v>4274</v>
      </c>
      <c r="E534" s="91" t="s">
        <v>3252</v>
      </c>
      <c r="F534" s="91" t="s">
        <v>3261</v>
      </c>
      <c r="G534" s="91" t="s">
        <v>114</v>
      </c>
      <c r="H534" s="91" t="s">
        <v>1334</v>
      </c>
      <c r="I534" s="91" t="s">
        <v>115</v>
      </c>
      <c r="J534" s="91" t="s">
        <v>106</v>
      </c>
      <c r="K534" s="91" t="s">
        <v>4369</v>
      </c>
      <c r="L534" s="91" t="s">
        <v>3255</v>
      </c>
      <c r="M534" s="92">
        <v>30000</v>
      </c>
      <c r="N534" s="93">
        <v>0</v>
      </c>
      <c r="O534" s="92">
        <v>912</v>
      </c>
      <c r="P534" s="92">
        <v>861</v>
      </c>
      <c r="Q534" s="92">
        <v>7665.38</v>
      </c>
      <c r="R534" s="92">
        <v>22334.62</v>
      </c>
      <c r="S534" s="91" t="s">
        <v>3256</v>
      </c>
      <c r="T534" s="91" t="s">
        <v>4370</v>
      </c>
      <c r="U534" s="93"/>
      <c r="V534" s="92">
        <v>300</v>
      </c>
      <c r="W534" s="92">
        <v>5517.38</v>
      </c>
      <c r="X534" s="92">
        <v>50</v>
      </c>
      <c r="Y534" s="92">
        <v>25</v>
      </c>
      <c r="Z534" s="93"/>
      <c r="AB534" s="93"/>
    </row>
    <row r="535" spans="1:28">
      <c r="A535" s="91" t="s">
        <v>2476</v>
      </c>
      <c r="B535" s="91" t="s">
        <v>11</v>
      </c>
      <c r="C535" s="91" t="s">
        <v>2510</v>
      </c>
      <c r="D535" s="91" t="s">
        <v>4274</v>
      </c>
      <c r="E535" s="91" t="s">
        <v>3252</v>
      </c>
      <c r="F535" s="91" t="s">
        <v>3266</v>
      </c>
      <c r="G535" s="91" t="s">
        <v>2587</v>
      </c>
      <c r="H535" s="91" t="s">
        <v>2603</v>
      </c>
      <c r="I535" s="91" t="s">
        <v>104</v>
      </c>
      <c r="J535" s="91" t="s">
        <v>686</v>
      </c>
      <c r="K535" s="91" t="s">
        <v>4371</v>
      </c>
      <c r="L535" s="91" t="s">
        <v>3255</v>
      </c>
      <c r="M535" s="92">
        <v>25000</v>
      </c>
      <c r="N535" s="93">
        <v>0</v>
      </c>
      <c r="O535" s="92">
        <v>760</v>
      </c>
      <c r="P535" s="92">
        <v>717.5</v>
      </c>
      <c r="Q535" s="92">
        <v>1502.5</v>
      </c>
      <c r="R535" s="92">
        <v>23497.5</v>
      </c>
      <c r="S535" s="91" t="s">
        <v>3256</v>
      </c>
      <c r="T535" s="91" t="s">
        <v>4372</v>
      </c>
      <c r="U535" s="93"/>
      <c r="V535" s="93"/>
      <c r="W535" s="93"/>
      <c r="X535" s="93"/>
      <c r="Y535" s="92">
        <v>25</v>
      </c>
      <c r="Z535" s="93"/>
      <c r="AB535" s="93"/>
    </row>
    <row r="536" spans="1:28">
      <c r="A536" s="91" t="s">
        <v>2476</v>
      </c>
      <c r="B536" s="91" t="s">
        <v>11</v>
      </c>
      <c r="C536" s="91" t="s">
        <v>2510</v>
      </c>
      <c r="D536" s="91" t="s">
        <v>4274</v>
      </c>
      <c r="E536" s="91" t="s">
        <v>3252</v>
      </c>
      <c r="F536" s="91" t="s">
        <v>3261</v>
      </c>
      <c r="G536" s="91" t="s">
        <v>698</v>
      </c>
      <c r="H536" s="91" t="s">
        <v>2067</v>
      </c>
      <c r="I536" s="91" t="s">
        <v>8</v>
      </c>
      <c r="J536" s="91" t="s">
        <v>686</v>
      </c>
      <c r="K536" s="91" t="s">
        <v>4373</v>
      </c>
      <c r="L536" s="91" t="s">
        <v>3255</v>
      </c>
      <c r="M536" s="92">
        <v>22000</v>
      </c>
      <c r="N536" s="93">
        <v>0</v>
      </c>
      <c r="O536" s="92">
        <v>668.8</v>
      </c>
      <c r="P536" s="92">
        <v>631.4</v>
      </c>
      <c r="Q536" s="92">
        <v>11758.08</v>
      </c>
      <c r="R536" s="92">
        <v>10241.92</v>
      </c>
      <c r="S536" s="91" t="s">
        <v>3256</v>
      </c>
      <c r="T536" s="91" t="s">
        <v>4374</v>
      </c>
      <c r="U536" s="93"/>
      <c r="V536" s="93"/>
      <c r="W536" s="92">
        <v>10432.879999999999</v>
      </c>
      <c r="X536" s="93"/>
      <c r="Y536" s="92">
        <v>25</v>
      </c>
      <c r="Z536" s="93"/>
      <c r="AB536" s="93"/>
    </row>
    <row r="537" spans="1:28">
      <c r="A537" s="91" t="s">
        <v>2476</v>
      </c>
      <c r="B537" s="91" t="s">
        <v>11</v>
      </c>
      <c r="C537" s="91" t="s">
        <v>2510</v>
      </c>
      <c r="D537" s="91" t="s">
        <v>4274</v>
      </c>
      <c r="E537" s="91" t="s">
        <v>3252</v>
      </c>
      <c r="F537" s="91" t="s">
        <v>3261</v>
      </c>
      <c r="G537" s="91" t="s">
        <v>1053</v>
      </c>
      <c r="H537" s="91" t="s">
        <v>2068</v>
      </c>
      <c r="I537" s="91" t="s">
        <v>1054</v>
      </c>
      <c r="J537" s="91" t="s">
        <v>18</v>
      </c>
      <c r="K537" s="91" t="s">
        <v>4375</v>
      </c>
      <c r="L537" s="91" t="s">
        <v>3255</v>
      </c>
      <c r="M537" s="92">
        <v>16500</v>
      </c>
      <c r="N537" s="93">
        <v>0</v>
      </c>
      <c r="O537" s="92">
        <v>501.6</v>
      </c>
      <c r="P537" s="92">
        <v>473.55</v>
      </c>
      <c r="Q537" s="92">
        <v>1000.15</v>
      </c>
      <c r="R537" s="92">
        <v>15499.85</v>
      </c>
      <c r="S537" s="91" t="s">
        <v>3256</v>
      </c>
      <c r="T537" s="91" t="s">
        <v>4376</v>
      </c>
      <c r="U537" s="93"/>
      <c r="V537" s="93"/>
      <c r="W537" s="93"/>
      <c r="X537" s="93"/>
      <c r="Y537" s="92">
        <v>25</v>
      </c>
      <c r="Z537" s="93"/>
      <c r="AB537" s="93"/>
    </row>
    <row r="538" spans="1:28">
      <c r="A538" s="91" t="s">
        <v>2476</v>
      </c>
      <c r="B538" s="91" t="s">
        <v>11</v>
      </c>
      <c r="C538" s="91" t="s">
        <v>2510</v>
      </c>
      <c r="D538" s="91" t="s">
        <v>4274</v>
      </c>
      <c r="E538" s="91" t="s">
        <v>3252</v>
      </c>
      <c r="F538" s="91" t="s">
        <v>3288</v>
      </c>
      <c r="G538" s="91" t="s">
        <v>699</v>
      </c>
      <c r="H538" s="91" t="s">
        <v>2069</v>
      </c>
      <c r="I538" s="91" t="s">
        <v>42</v>
      </c>
      <c r="J538" s="91" t="s">
        <v>686</v>
      </c>
      <c r="K538" s="91" t="s">
        <v>4377</v>
      </c>
      <c r="L538" s="91" t="s">
        <v>3255</v>
      </c>
      <c r="M538" s="92">
        <v>26250</v>
      </c>
      <c r="N538" s="93">
        <v>0</v>
      </c>
      <c r="O538" s="92">
        <v>798</v>
      </c>
      <c r="P538" s="92">
        <v>753.38</v>
      </c>
      <c r="Q538" s="92">
        <v>7476.25</v>
      </c>
      <c r="R538" s="92">
        <v>18773.75</v>
      </c>
      <c r="S538" s="91" t="s">
        <v>3256</v>
      </c>
      <c r="T538" s="91" t="s">
        <v>4378</v>
      </c>
      <c r="U538" s="93"/>
      <c r="V538" s="93"/>
      <c r="W538" s="92">
        <v>5899.87</v>
      </c>
      <c r="X538" s="93"/>
      <c r="Y538" s="92">
        <v>25</v>
      </c>
      <c r="Z538" s="93"/>
      <c r="AB538" s="93"/>
    </row>
    <row r="539" spans="1:28">
      <c r="A539" s="91" t="s">
        <v>2476</v>
      </c>
      <c r="B539" s="91" t="s">
        <v>11</v>
      </c>
      <c r="C539" s="91" t="s">
        <v>2510</v>
      </c>
      <c r="D539" s="91" t="s">
        <v>4274</v>
      </c>
      <c r="E539" s="91" t="s">
        <v>3252</v>
      </c>
      <c r="F539" s="91" t="s">
        <v>3266</v>
      </c>
      <c r="G539" s="91" t="s">
        <v>2773</v>
      </c>
      <c r="H539" s="91" t="s">
        <v>2774</v>
      </c>
      <c r="I539" s="91" t="s">
        <v>395</v>
      </c>
      <c r="J539" s="91" t="s">
        <v>686</v>
      </c>
      <c r="K539" s="91" t="s">
        <v>4379</v>
      </c>
      <c r="L539" s="91" t="s">
        <v>3255</v>
      </c>
      <c r="M539" s="92">
        <v>22000</v>
      </c>
      <c r="N539" s="93">
        <v>0</v>
      </c>
      <c r="O539" s="92">
        <v>668.8</v>
      </c>
      <c r="P539" s="92">
        <v>631.4</v>
      </c>
      <c r="Q539" s="92">
        <v>1325.2</v>
      </c>
      <c r="R539" s="92">
        <v>20674.8</v>
      </c>
      <c r="S539" s="91" t="s">
        <v>3256</v>
      </c>
      <c r="T539" s="91" t="s">
        <v>4380</v>
      </c>
      <c r="U539" s="93"/>
      <c r="V539" s="93"/>
      <c r="W539" s="93"/>
      <c r="X539" s="93"/>
      <c r="Y539" s="92">
        <v>25</v>
      </c>
      <c r="Z539" s="93"/>
      <c r="AB539" s="93"/>
    </row>
    <row r="540" spans="1:28">
      <c r="A540" s="91" t="s">
        <v>2476</v>
      </c>
      <c r="B540" s="91" t="s">
        <v>11</v>
      </c>
      <c r="C540" s="91" t="s">
        <v>2510</v>
      </c>
      <c r="D540" s="91" t="s">
        <v>4274</v>
      </c>
      <c r="E540" s="91" t="s">
        <v>3252</v>
      </c>
      <c r="F540" s="91" t="s">
        <v>4381</v>
      </c>
      <c r="G540" s="91" t="s">
        <v>255</v>
      </c>
      <c r="H540" s="91" t="s">
        <v>1093</v>
      </c>
      <c r="I540" s="91" t="s">
        <v>256</v>
      </c>
      <c r="J540" s="91" t="s">
        <v>73</v>
      </c>
      <c r="K540" s="91" t="s">
        <v>4382</v>
      </c>
      <c r="L540" s="91" t="s">
        <v>3255</v>
      </c>
      <c r="M540" s="92">
        <v>70000</v>
      </c>
      <c r="N540" s="92">
        <v>5368.48</v>
      </c>
      <c r="O540" s="92">
        <v>2128</v>
      </c>
      <c r="P540" s="92">
        <v>2009</v>
      </c>
      <c r="Q540" s="92">
        <v>17110.48</v>
      </c>
      <c r="R540" s="92">
        <v>52889.52</v>
      </c>
      <c r="S540" s="91" t="s">
        <v>3256</v>
      </c>
      <c r="T540" s="91" t="s">
        <v>4383</v>
      </c>
      <c r="U540" s="93"/>
      <c r="V540" s="92">
        <v>1200</v>
      </c>
      <c r="W540" s="92">
        <v>6330</v>
      </c>
      <c r="X540" s="92">
        <v>50</v>
      </c>
      <c r="Y540" s="92">
        <v>25</v>
      </c>
      <c r="Z540" s="93"/>
      <c r="AB540" s="93"/>
    </row>
    <row r="541" spans="1:28">
      <c r="A541" s="91" t="s">
        <v>2476</v>
      </c>
      <c r="B541" s="91" t="s">
        <v>11</v>
      </c>
      <c r="C541" s="91" t="s">
        <v>2510</v>
      </c>
      <c r="D541" s="91" t="s">
        <v>4274</v>
      </c>
      <c r="E541" s="91" t="s">
        <v>3252</v>
      </c>
      <c r="F541" s="91" t="s">
        <v>3266</v>
      </c>
      <c r="G541" s="91" t="s">
        <v>1061</v>
      </c>
      <c r="H541" s="91" t="s">
        <v>2070</v>
      </c>
      <c r="I541" s="91" t="s">
        <v>395</v>
      </c>
      <c r="J541" s="91" t="s">
        <v>591</v>
      </c>
      <c r="K541" s="91" t="s">
        <v>4384</v>
      </c>
      <c r="L541" s="91" t="s">
        <v>3255</v>
      </c>
      <c r="M541" s="92">
        <v>10000</v>
      </c>
      <c r="N541" s="93">
        <v>0</v>
      </c>
      <c r="O541" s="92">
        <v>304</v>
      </c>
      <c r="P541" s="92">
        <v>287</v>
      </c>
      <c r="Q541" s="92">
        <v>616</v>
      </c>
      <c r="R541" s="92">
        <v>9384</v>
      </c>
      <c r="S541" s="91" t="s">
        <v>3256</v>
      </c>
      <c r="T541" s="91" t="s">
        <v>4385</v>
      </c>
      <c r="U541" s="93"/>
      <c r="V541" s="93"/>
      <c r="W541" s="93"/>
      <c r="X541" s="93"/>
      <c r="Y541" s="92">
        <v>25</v>
      </c>
      <c r="Z541" s="93"/>
      <c r="AB541" s="93"/>
    </row>
    <row r="542" spans="1:28">
      <c r="A542" s="91" t="s">
        <v>2476</v>
      </c>
      <c r="B542" s="91" t="s">
        <v>11</v>
      </c>
      <c r="C542" s="91" t="s">
        <v>2510</v>
      </c>
      <c r="D542" s="91" t="s">
        <v>4274</v>
      </c>
      <c r="E542" s="91" t="s">
        <v>3252</v>
      </c>
      <c r="F542" s="91" t="s">
        <v>3279</v>
      </c>
      <c r="G542" s="91" t="s">
        <v>700</v>
      </c>
      <c r="H542" s="91" t="s">
        <v>1284</v>
      </c>
      <c r="I542" s="91" t="s">
        <v>157</v>
      </c>
      <c r="J542" s="91" t="s">
        <v>686</v>
      </c>
      <c r="K542" s="91" t="s">
        <v>4386</v>
      </c>
      <c r="L542" s="91" t="s">
        <v>3255</v>
      </c>
      <c r="M542" s="92">
        <v>31500</v>
      </c>
      <c r="N542" s="93">
        <v>0</v>
      </c>
      <c r="O542" s="92">
        <v>957.6</v>
      </c>
      <c r="P542" s="92">
        <v>904.05</v>
      </c>
      <c r="Q542" s="92">
        <v>14506.54</v>
      </c>
      <c r="R542" s="92">
        <v>16993.46</v>
      </c>
      <c r="S542" s="91" t="s">
        <v>3256</v>
      </c>
      <c r="T542" s="91" t="s">
        <v>4387</v>
      </c>
      <c r="U542" s="93"/>
      <c r="V542" s="92">
        <v>600</v>
      </c>
      <c r="W542" s="92">
        <v>11969.89</v>
      </c>
      <c r="X542" s="92">
        <v>50</v>
      </c>
      <c r="Y542" s="92">
        <v>25</v>
      </c>
      <c r="Z542" s="93"/>
      <c r="AB542" s="93"/>
    </row>
    <row r="543" spans="1:28">
      <c r="A543" s="91" t="s">
        <v>2476</v>
      </c>
      <c r="B543" s="91" t="s">
        <v>11</v>
      </c>
      <c r="C543" s="91" t="s">
        <v>2510</v>
      </c>
      <c r="D543" s="91" t="s">
        <v>4274</v>
      </c>
      <c r="E543" s="91" t="s">
        <v>3252</v>
      </c>
      <c r="F543" s="91" t="s">
        <v>3261</v>
      </c>
      <c r="G543" s="91" t="s">
        <v>701</v>
      </c>
      <c r="H543" s="91" t="s">
        <v>1285</v>
      </c>
      <c r="I543" s="91" t="s">
        <v>8</v>
      </c>
      <c r="J543" s="91" t="s">
        <v>686</v>
      </c>
      <c r="K543" s="91" t="s">
        <v>4388</v>
      </c>
      <c r="L543" s="91" t="s">
        <v>3255</v>
      </c>
      <c r="M543" s="92">
        <v>22000</v>
      </c>
      <c r="N543" s="93">
        <v>0</v>
      </c>
      <c r="O543" s="92">
        <v>668.8</v>
      </c>
      <c r="P543" s="92">
        <v>631.4</v>
      </c>
      <c r="Q543" s="92">
        <v>9689.93</v>
      </c>
      <c r="R543" s="92">
        <v>12310.07</v>
      </c>
      <c r="S543" s="91" t="s">
        <v>3256</v>
      </c>
      <c r="T543" s="91" t="s">
        <v>4389</v>
      </c>
      <c r="U543" s="93"/>
      <c r="V543" s="93"/>
      <c r="W543" s="92">
        <v>8314.73</v>
      </c>
      <c r="X543" s="92">
        <v>50</v>
      </c>
      <c r="Y543" s="92">
        <v>25</v>
      </c>
      <c r="Z543" s="93"/>
      <c r="AB543" s="93"/>
    </row>
    <row r="544" spans="1:28">
      <c r="A544" s="91" t="s">
        <v>2476</v>
      </c>
      <c r="B544" s="91" t="s">
        <v>11</v>
      </c>
      <c r="C544" s="91" t="s">
        <v>2510</v>
      </c>
      <c r="D544" s="91" t="s">
        <v>4274</v>
      </c>
      <c r="E544" s="91" t="s">
        <v>3252</v>
      </c>
      <c r="F544" s="91" t="s">
        <v>3288</v>
      </c>
      <c r="G544" s="91" t="s">
        <v>601</v>
      </c>
      <c r="H544" s="91" t="s">
        <v>2071</v>
      </c>
      <c r="I544" s="91" t="s">
        <v>127</v>
      </c>
      <c r="J544" s="91" t="s">
        <v>591</v>
      </c>
      <c r="K544" s="91" t="s">
        <v>4390</v>
      </c>
      <c r="L544" s="91" t="s">
        <v>3255</v>
      </c>
      <c r="M544" s="92">
        <v>15000</v>
      </c>
      <c r="N544" s="93">
        <v>0</v>
      </c>
      <c r="O544" s="92">
        <v>456</v>
      </c>
      <c r="P544" s="92">
        <v>430.5</v>
      </c>
      <c r="Q544" s="92">
        <v>1211.5</v>
      </c>
      <c r="R544" s="92">
        <v>13788.5</v>
      </c>
      <c r="S544" s="91" t="s">
        <v>3256</v>
      </c>
      <c r="T544" s="91" t="s">
        <v>4391</v>
      </c>
      <c r="U544" s="93"/>
      <c r="V544" s="92">
        <v>300</v>
      </c>
      <c r="W544" s="93"/>
      <c r="X544" s="93"/>
      <c r="Y544" s="92">
        <v>25</v>
      </c>
      <c r="Z544" s="93"/>
      <c r="AB544" s="93"/>
    </row>
    <row r="545" spans="1:28">
      <c r="A545" s="91" t="s">
        <v>2476</v>
      </c>
      <c r="B545" s="91" t="s">
        <v>11</v>
      </c>
      <c r="C545" s="91" t="s">
        <v>2510</v>
      </c>
      <c r="D545" s="91" t="s">
        <v>4274</v>
      </c>
      <c r="E545" s="91" t="s">
        <v>3252</v>
      </c>
      <c r="F545" s="91" t="s">
        <v>3258</v>
      </c>
      <c r="G545" s="91" t="s">
        <v>25</v>
      </c>
      <c r="H545" s="91" t="s">
        <v>2072</v>
      </c>
      <c r="I545" s="91" t="s">
        <v>8</v>
      </c>
      <c r="J545" s="91" t="s">
        <v>18</v>
      </c>
      <c r="K545" s="91" t="s">
        <v>4392</v>
      </c>
      <c r="L545" s="91" t="s">
        <v>3255</v>
      </c>
      <c r="M545" s="92">
        <v>10000</v>
      </c>
      <c r="N545" s="93">
        <v>0</v>
      </c>
      <c r="O545" s="92">
        <v>304</v>
      </c>
      <c r="P545" s="92">
        <v>287</v>
      </c>
      <c r="Q545" s="92">
        <v>666</v>
      </c>
      <c r="R545" s="92">
        <v>9334</v>
      </c>
      <c r="S545" s="91" t="s">
        <v>3256</v>
      </c>
      <c r="T545" s="91" t="s">
        <v>4393</v>
      </c>
      <c r="U545" s="93"/>
      <c r="V545" s="93"/>
      <c r="W545" s="93"/>
      <c r="X545" s="92">
        <v>50</v>
      </c>
      <c r="Y545" s="92">
        <v>25</v>
      </c>
      <c r="Z545" s="93"/>
      <c r="AB545" s="93"/>
    </row>
    <row r="546" spans="1:28">
      <c r="A546" s="91" t="s">
        <v>2476</v>
      </c>
      <c r="B546" s="91" t="s">
        <v>11</v>
      </c>
      <c r="C546" s="91" t="s">
        <v>2510</v>
      </c>
      <c r="D546" s="91" t="s">
        <v>4274</v>
      </c>
      <c r="E546" s="91" t="s">
        <v>3252</v>
      </c>
      <c r="F546" s="91" t="s">
        <v>3261</v>
      </c>
      <c r="G546" s="91" t="s">
        <v>116</v>
      </c>
      <c r="H546" s="91" t="s">
        <v>1335</v>
      </c>
      <c r="I546" s="91" t="s">
        <v>117</v>
      </c>
      <c r="J546" s="91" t="s">
        <v>106</v>
      </c>
      <c r="K546" s="91" t="s">
        <v>4394</v>
      </c>
      <c r="L546" s="91" t="s">
        <v>3255</v>
      </c>
      <c r="M546" s="92">
        <v>17000</v>
      </c>
      <c r="N546" s="93">
        <v>0</v>
      </c>
      <c r="O546" s="92">
        <v>516.79999999999995</v>
      </c>
      <c r="P546" s="92">
        <v>487.9</v>
      </c>
      <c r="Q546" s="92">
        <v>1379.7</v>
      </c>
      <c r="R546" s="92">
        <v>15620.3</v>
      </c>
      <c r="S546" s="91" t="s">
        <v>3256</v>
      </c>
      <c r="T546" s="91" t="s">
        <v>4395</v>
      </c>
      <c r="U546" s="93"/>
      <c r="V546" s="92">
        <v>300</v>
      </c>
      <c r="W546" s="93"/>
      <c r="X546" s="92">
        <v>50</v>
      </c>
      <c r="Y546" s="92">
        <v>25</v>
      </c>
      <c r="Z546" s="93"/>
      <c r="AB546" s="93"/>
    </row>
    <row r="547" spans="1:28">
      <c r="A547" s="91" t="s">
        <v>2476</v>
      </c>
      <c r="B547" s="91" t="s">
        <v>11</v>
      </c>
      <c r="C547" s="91" t="s">
        <v>2510</v>
      </c>
      <c r="D547" s="91" t="s">
        <v>4274</v>
      </c>
      <c r="E547" s="91" t="s">
        <v>3252</v>
      </c>
      <c r="F547" s="91" t="s">
        <v>3258</v>
      </c>
      <c r="G547" s="91" t="s">
        <v>152</v>
      </c>
      <c r="H547" s="91" t="s">
        <v>1286</v>
      </c>
      <c r="I547" s="91" t="s">
        <v>153</v>
      </c>
      <c r="J547" s="91" t="s">
        <v>142</v>
      </c>
      <c r="K547" s="91" t="s">
        <v>4396</v>
      </c>
      <c r="L547" s="91" t="s">
        <v>3255</v>
      </c>
      <c r="M547" s="92">
        <v>10000</v>
      </c>
      <c r="N547" s="93">
        <v>0</v>
      </c>
      <c r="O547" s="92">
        <v>304</v>
      </c>
      <c r="P547" s="92">
        <v>287</v>
      </c>
      <c r="Q547" s="92">
        <v>666</v>
      </c>
      <c r="R547" s="92">
        <v>9334</v>
      </c>
      <c r="S547" s="91" t="s">
        <v>3256</v>
      </c>
      <c r="T547" s="91" t="s">
        <v>4397</v>
      </c>
      <c r="U547" s="93"/>
      <c r="V547" s="93"/>
      <c r="W547" s="93"/>
      <c r="X547" s="92">
        <v>50</v>
      </c>
      <c r="Y547" s="92">
        <v>25</v>
      </c>
      <c r="Z547" s="93"/>
      <c r="AB547" s="93"/>
    </row>
    <row r="548" spans="1:28">
      <c r="A548" s="91" t="s">
        <v>2476</v>
      </c>
      <c r="B548" s="91" t="s">
        <v>11</v>
      </c>
      <c r="C548" s="91" t="s">
        <v>2510</v>
      </c>
      <c r="D548" s="91" t="s">
        <v>4274</v>
      </c>
      <c r="E548" s="91" t="s">
        <v>3252</v>
      </c>
      <c r="F548" s="91" t="s">
        <v>3288</v>
      </c>
      <c r="G548" s="91" t="s">
        <v>1596</v>
      </c>
      <c r="H548" s="91" t="s">
        <v>2073</v>
      </c>
      <c r="I548" s="91" t="s">
        <v>623</v>
      </c>
      <c r="J548" s="91" t="s">
        <v>686</v>
      </c>
      <c r="K548" s="91" t="s">
        <v>4398</v>
      </c>
      <c r="L548" s="91" t="s">
        <v>3255</v>
      </c>
      <c r="M548" s="92">
        <v>36000</v>
      </c>
      <c r="N548" s="93">
        <v>0</v>
      </c>
      <c r="O548" s="92">
        <v>1094.4000000000001</v>
      </c>
      <c r="P548" s="92">
        <v>1033.2</v>
      </c>
      <c r="Q548" s="92">
        <v>2152.6</v>
      </c>
      <c r="R548" s="92">
        <v>33847.4</v>
      </c>
      <c r="S548" s="91" t="s">
        <v>3256</v>
      </c>
      <c r="T548" s="91" t="s">
        <v>4399</v>
      </c>
      <c r="U548" s="93"/>
      <c r="V548" s="93"/>
      <c r="W548" s="93"/>
      <c r="X548" s="93"/>
      <c r="Y548" s="92">
        <v>25</v>
      </c>
      <c r="Z548" s="93"/>
      <c r="AB548" s="93"/>
    </row>
    <row r="549" spans="1:28">
      <c r="A549" s="91" t="s">
        <v>2476</v>
      </c>
      <c r="B549" s="91" t="s">
        <v>11</v>
      </c>
      <c r="C549" s="91" t="s">
        <v>2510</v>
      </c>
      <c r="D549" s="91" t="s">
        <v>4274</v>
      </c>
      <c r="E549" s="91" t="s">
        <v>3252</v>
      </c>
      <c r="F549" s="91" t="s">
        <v>3258</v>
      </c>
      <c r="G549" s="91" t="s">
        <v>26</v>
      </c>
      <c r="H549" s="91" t="s">
        <v>2074</v>
      </c>
      <c r="I549" s="91" t="s">
        <v>27</v>
      </c>
      <c r="J549" s="91" t="s">
        <v>18</v>
      </c>
      <c r="K549" s="91" t="s">
        <v>4400</v>
      </c>
      <c r="L549" s="91" t="s">
        <v>3255</v>
      </c>
      <c r="M549" s="92">
        <v>11000</v>
      </c>
      <c r="N549" s="93">
        <v>0</v>
      </c>
      <c r="O549" s="92">
        <v>334.4</v>
      </c>
      <c r="P549" s="92">
        <v>315.7</v>
      </c>
      <c r="Q549" s="92">
        <v>675.1</v>
      </c>
      <c r="R549" s="92">
        <v>10324.9</v>
      </c>
      <c r="S549" s="91" t="s">
        <v>3256</v>
      </c>
      <c r="T549" s="91" t="s">
        <v>4401</v>
      </c>
      <c r="U549" s="93"/>
      <c r="V549" s="93"/>
      <c r="W549" s="93"/>
      <c r="X549" s="93"/>
      <c r="Y549" s="92">
        <v>25</v>
      </c>
      <c r="Z549" s="93"/>
      <c r="AB549" s="93"/>
    </row>
    <row r="550" spans="1:28">
      <c r="A550" s="91" t="s">
        <v>2476</v>
      </c>
      <c r="B550" s="91" t="s">
        <v>11</v>
      </c>
      <c r="C550" s="91" t="s">
        <v>2510</v>
      </c>
      <c r="D550" s="91" t="s">
        <v>4274</v>
      </c>
      <c r="E550" s="91" t="s">
        <v>3252</v>
      </c>
      <c r="F550" s="91" t="s">
        <v>3258</v>
      </c>
      <c r="G550" s="91" t="s">
        <v>155</v>
      </c>
      <c r="H550" s="91" t="s">
        <v>1287</v>
      </c>
      <c r="I550" s="91" t="s">
        <v>151</v>
      </c>
      <c r="J550" s="91" t="s">
        <v>142</v>
      </c>
      <c r="K550" s="91" t="s">
        <v>4402</v>
      </c>
      <c r="L550" s="91" t="s">
        <v>3255</v>
      </c>
      <c r="M550" s="92">
        <v>10000</v>
      </c>
      <c r="N550" s="93">
        <v>0</v>
      </c>
      <c r="O550" s="92">
        <v>304</v>
      </c>
      <c r="P550" s="92">
        <v>287</v>
      </c>
      <c r="Q550" s="92">
        <v>966</v>
      </c>
      <c r="R550" s="92">
        <v>9034</v>
      </c>
      <c r="S550" s="91" t="s">
        <v>3256</v>
      </c>
      <c r="T550" s="91" t="s">
        <v>4403</v>
      </c>
      <c r="U550" s="93"/>
      <c r="V550" s="92">
        <v>300</v>
      </c>
      <c r="W550" s="93"/>
      <c r="X550" s="92">
        <v>50</v>
      </c>
      <c r="Y550" s="92">
        <v>25</v>
      </c>
      <c r="Z550" s="93"/>
      <c r="AB550" s="93"/>
    </row>
    <row r="551" spans="1:28">
      <c r="A551" s="91" t="s">
        <v>2476</v>
      </c>
      <c r="B551" s="91" t="s">
        <v>11</v>
      </c>
      <c r="C551" s="91" t="s">
        <v>2510</v>
      </c>
      <c r="D551" s="91" t="s">
        <v>4274</v>
      </c>
      <c r="E551" s="91" t="s">
        <v>3252</v>
      </c>
      <c r="F551" s="91" t="s">
        <v>3266</v>
      </c>
      <c r="G551" s="91" t="s">
        <v>2775</v>
      </c>
      <c r="H551" s="91" t="s">
        <v>2776</v>
      </c>
      <c r="I551" s="91" t="s">
        <v>22</v>
      </c>
      <c r="J551" s="91" t="s">
        <v>686</v>
      </c>
      <c r="K551" s="91" t="s">
        <v>4404</v>
      </c>
      <c r="L551" s="91" t="s">
        <v>3255</v>
      </c>
      <c r="M551" s="92">
        <v>36000</v>
      </c>
      <c r="N551" s="93">
        <v>0</v>
      </c>
      <c r="O551" s="92">
        <v>1094.4000000000001</v>
      </c>
      <c r="P551" s="92">
        <v>1033.2</v>
      </c>
      <c r="Q551" s="92">
        <v>2152.6</v>
      </c>
      <c r="R551" s="92">
        <v>33847.4</v>
      </c>
      <c r="S551" s="91" t="s">
        <v>3256</v>
      </c>
      <c r="T551" s="91" t="s">
        <v>4405</v>
      </c>
      <c r="U551" s="93"/>
      <c r="V551" s="93"/>
      <c r="W551" s="93"/>
      <c r="X551" s="93"/>
      <c r="Y551" s="92">
        <v>25</v>
      </c>
      <c r="Z551" s="93"/>
      <c r="AB551" s="93"/>
    </row>
    <row r="552" spans="1:28">
      <c r="A552" s="91" t="s">
        <v>2476</v>
      </c>
      <c r="B552" s="91" t="s">
        <v>11</v>
      </c>
      <c r="C552" s="91" t="s">
        <v>2510</v>
      </c>
      <c r="D552" s="91" t="s">
        <v>4274</v>
      </c>
      <c r="E552" s="91" t="s">
        <v>3252</v>
      </c>
      <c r="F552" s="91" t="s">
        <v>3266</v>
      </c>
      <c r="G552" s="91" t="s">
        <v>1366</v>
      </c>
      <c r="H552" s="91" t="s">
        <v>2075</v>
      </c>
      <c r="I552" s="91" t="s">
        <v>10</v>
      </c>
      <c r="J552" s="91" t="s">
        <v>1063</v>
      </c>
      <c r="K552" s="91" t="s">
        <v>4406</v>
      </c>
      <c r="L552" s="91" t="s">
        <v>3255</v>
      </c>
      <c r="M552" s="92">
        <v>25000</v>
      </c>
      <c r="N552" s="93">
        <v>0</v>
      </c>
      <c r="O552" s="92">
        <v>760</v>
      </c>
      <c r="P552" s="92">
        <v>717.5</v>
      </c>
      <c r="Q552" s="92">
        <v>3079.95</v>
      </c>
      <c r="R552" s="92">
        <v>21920.05</v>
      </c>
      <c r="S552" s="91" t="s">
        <v>3256</v>
      </c>
      <c r="T552" s="91" t="s">
        <v>4407</v>
      </c>
      <c r="U552" s="93"/>
      <c r="V552" s="93"/>
      <c r="W552" s="93"/>
      <c r="X552" s="93"/>
      <c r="Y552" s="92">
        <v>25</v>
      </c>
      <c r="Z552" s="93"/>
      <c r="AB552" s="92">
        <v>1577.45</v>
      </c>
    </row>
    <row r="553" spans="1:28">
      <c r="A553" s="91" t="s">
        <v>2476</v>
      </c>
      <c r="B553" s="91" t="s">
        <v>11</v>
      </c>
      <c r="C553" s="91" t="s">
        <v>2510</v>
      </c>
      <c r="D553" s="91" t="s">
        <v>4274</v>
      </c>
      <c r="E553" s="91" t="s">
        <v>3252</v>
      </c>
      <c r="F553" s="91" t="s">
        <v>3266</v>
      </c>
      <c r="G553" s="91" t="s">
        <v>2777</v>
      </c>
      <c r="H553" s="91" t="s">
        <v>2778</v>
      </c>
      <c r="I553" s="91" t="s">
        <v>206</v>
      </c>
      <c r="J553" s="91" t="s">
        <v>920</v>
      </c>
      <c r="K553" s="91" t="s">
        <v>4408</v>
      </c>
      <c r="L553" s="91" t="s">
        <v>3255</v>
      </c>
      <c r="M553" s="92">
        <v>25000</v>
      </c>
      <c r="N553" s="93">
        <v>0</v>
      </c>
      <c r="O553" s="92">
        <v>760</v>
      </c>
      <c r="P553" s="92">
        <v>717.5</v>
      </c>
      <c r="Q553" s="92">
        <v>1502.5</v>
      </c>
      <c r="R553" s="92">
        <v>23497.5</v>
      </c>
      <c r="S553" s="91" t="s">
        <v>3256</v>
      </c>
      <c r="T553" s="91" t="s">
        <v>4409</v>
      </c>
      <c r="U553" s="93"/>
      <c r="V553" s="93"/>
      <c r="W553" s="93"/>
      <c r="X553" s="93"/>
      <c r="Y553" s="92">
        <v>25</v>
      </c>
      <c r="Z553" s="93"/>
      <c r="AB553" s="93"/>
    </row>
    <row r="554" spans="1:28">
      <c r="A554" s="91" t="s">
        <v>2476</v>
      </c>
      <c r="B554" s="91" t="s">
        <v>11</v>
      </c>
      <c r="C554" s="91" t="s">
        <v>2510</v>
      </c>
      <c r="D554" s="91" t="s">
        <v>4274</v>
      </c>
      <c r="E554" s="91" t="s">
        <v>3252</v>
      </c>
      <c r="F554" s="91" t="s">
        <v>3266</v>
      </c>
      <c r="G554" s="91" t="s">
        <v>1507</v>
      </c>
      <c r="H554" s="91" t="s">
        <v>2076</v>
      </c>
      <c r="I554" s="91" t="s">
        <v>286</v>
      </c>
      <c r="J554" s="91" t="s">
        <v>324</v>
      </c>
      <c r="K554" s="91" t="s">
        <v>4410</v>
      </c>
      <c r="L554" s="91" t="s">
        <v>3255</v>
      </c>
      <c r="M554" s="92">
        <v>36000</v>
      </c>
      <c r="N554" s="93">
        <v>0</v>
      </c>
      <c r="O554" s="92">
        <v>1094.4000000000001</v>
      </c>
      <c r="P554" s="92">
        <v>1033.2</v>
      </c>
      <c r="Q554" s="92">
        <v>2152.6</v>
      </c>
      <c r="R554" s="92">
        <v>33847.4</v>
      </c>
      <c r="S554" s="91" t="s">
        <v>3256</v>
      </c>
      <c r="T554" s="91" t="s">
        <v>4411</v>
      </c>
      <c r="U554" s="93"/>
      <c r="V554" s="93"/>
      <c r="W554" s="93"/>
      <c r="X554" s="93"/>
      <c r="Y554" s="92">
        <v>25</v>
      </c>
      <c r="Z554" s="93"/>
      <c r="AB554" s="93"/>
    </row>
    <row r="555" spans="1:28">
      <c r="A555" s="91" t="s">
        <v>2476</v>
      </c>
      <c r="B555" s="91" t="s">
        <v>11</v>
      </c>
      <c r="C555" s="91" t="s">
        <v>2510</v>
      </c>
      <c r="D555" s="91" t="s">
        <v>4274</v>
      </c>
      <c r="E555" s="91" t="s">
        <v>3252</v>
      </c>
      <c r="F555" s="91" t="s">
        <v>3266</v>
      </c>
      <c r="G555" s="91" t="s">
        <v>2692</v>
      </c>
      <c r="H555" s="91" t="s">
        <v>2693</v>
      </c>
      <c r="I555" s="91" t="s">
        <v>8</v>
      </c>
      <c r="J555" s="91" t="s">
        <v>591</v>
      </c>
      <c r="K555" s="91" t="s">
        <v>4412</v>
      </c>
      <c r="L555" s="91" t="s">
        <v>3255</v>
      </c>
      <c r="M555" s="92">
        <v>17000</v>
      </c>
      <c r="N555" s="93">
        <v>0</v>
      </c>
      <c r="O555" s="92">
        <v>516.79999999999995</v>
      </c>
      <c r="P555" s="92">
        <v>487.9</v>
      </c>
      <c r="Q555" s="92">
        <v>1029.7</v>
      </c>
      <c r="R555" s="92">
        <v>15970.3</v>
      </c>
      <c r="S555" s="91" t="s">
        <v>3256</v>
      </c>
      <c r="T555" s="91" t="s">
        <v>4413</v>
      </c>
      <c r="U555" s="93"/>
      <c r="V555" s="93"/>
      <c r="W555" s="93"/>
      <c r="X555" s="93"/>
      <c r="Y555" s="92">
        <v>25</v>
      </c>
      <c r="Z555" s="93"/>
      <c r="AB555" s="93"/>
    </row>
    <row r="556" spans="1:28">
      <c r="A556" s="91" t="s">
        <v>2476</v>
      </c>
      <c r="B556" s="91" t="s">
        <v>11</v>
      </c>
      <c r="C556" s="91" t="s">
        <v>2510</v>
      </c>
      <c r="D556" s="91" t="s">
        <v>4274</v>
      </c>
      <c r="E556" s="91" t="s">
        <v>3252</v>
      </c>
      <c r="F556" s="91" t="s">
        <v>3258</v>
      </c>
      <c r="G556" s="91" t="s">
        <v>1032</v>
      </c>
      <c r="H556" s="91" t="s">
        <v>2077</v>
      </c>
      <c r="I556" s="91" t="s">
        <v>27</v>
      </c>
      <c r="J556" s="91" t="s">
        <v>686</v>
      </c>
      <c r="K556" s="91" t="s">
        <v>4414</v>
      </c>
      <c r="L556" s="91" t="s">
        <v>3255</v>
      </c>
      <c r="M556" s="92">
        <v>20000</v>
      </c>
      <c r="N556" s="93">
        <v>0</v>
      </c>
      <c r="O556" s="92">
        <v>608</v>
      </c>
      <c r="P556" s="92">
        <v>574</v>
      </c>
      <c r="Q556" s="92">
        <v>1207</v>
      </c>
      <c r="R556" s="92">
        <v>18793</v>
      </c>
      <c r="S556" s="91" t="s">
        <v>3256</v>
      </c>
      <c r="T556" s="91" t="s">
        <v>4415</v>
      </c>
      <c r="U556" s="93"/>
      <c r="V556" s="93"/>
      <c r="W556" s="93"/>
      <c r="X556" s="93"/>
      <c r="Y556" s="92">
        <v>25</v>
      </c>
      <c r="Z556" s="93"/>
      <c r="AB556" s="93"/>
    </row>
    <row r="557" spans="1:28">
      <c r="A557" s="91" t="s">
        <v>2476</v>
      </c>
      <c r="B557" s="91" t="s">
        <v>11</v>
      </c>
      <c r="C557" s="91" t="s">
        <v>2510</v>
      </c>
      <c r="D557" s="91" t="s">
        <v>4274</v>
      </c>
      <c r="E557" s="91" t="s">
        <v>3252</v>
      </c>
      <c r="F557" s="91" t="s">
        <v>3288</v>
      </c>
      <c r="G557" s="91" t="s">
        <v>702</v>
      </c>
      <c r="H557" s="91" t="s">
        <v>2078</v>
      </c>
      <c r="I557" s="91" t="s">
        <v>117</v>
      </c>
      <c r="J557" s="91" t="s">
        <v>686</v>
      </c>
      <c r="K557" s="91" t="s">
        <v>4416</v>
      </c>
      <c r="L557" s="91" t="s">
        <v>3255</v>
      </c>
      <c r="M557" s="92">
        <v>22000</v>
      </c>
      <c r="N557" s="93">
        <v>0</v>
      </c>
      <c r="O557" s="92">
        <v>668.8</v>
      </c>
      <c r="P557" s="92">
        <v>631.4</v>
      </c>
      <c r="Q557" s="92">
        <v>1325.2</v>
      </c>
      <c r="R557" s="92">
        <v>20674.8</v>
      </c>
      <c r="S557" s="91" t="s">
        <v>3256</v>
      </c>
      <c r="T557" s="91" t="s">
        <v>4417</v>
      </c>
      <c r="U557" s="93"/>
      <c r="V557" s="93"/>
      <c r="W557" s="93"/>
      <c r="X557" s="93"/>
      <c r="Y557" s="92">
        <v>25</v>
      </c>
      <c r="Z557" s="93"/>
      <c r="AB557" s="93"/>
    </row>
    <row r="558" spans="1:28">
      <c r="A558" s="91" t="s">
        <v>2476</v>
      </c>
      <c r="B558" s="91" t="s">
        <v>11</v>
      </c>
      <c r="C558" s="91" t="s">
        <v>2510</v>
      </c>
      <c r="D558" s="91" t="s">
        <v>4274</v>
      </c>
      <c r="E558" s="91" t="s">
        <v>3252</v>
      </c>
      <c r="F558" s="91" t="s">
        <v>3279</v>
      </c>
      <c r="G558" s="91" t="s">
        <v>703</v>
      </c>
      <c r="H558" s="91" t="s">
        <v>2079</v>
      </c>
      <c r="I558" s="91" t="s">
        <v>8</v>
      </c>
      <c r="J558" s="91" t="s">
        <v>686</v>
      </c>
      <c r="K558" s="91" t="s">
        <v>4418</v>
      </c>
      <c r="L558" s="91" t="s">
        <v>3255</v>
      </c>
      <c r="M558" s="92">
        <v>22000</v>
      </c>
      <c r="N558" s="93">
        <v>0</v>
      </c>
      <c r="O558" s="92">
        <v>668.8</v>
      </c>
      <c r="P558" s="92">
        <v>631.4</v>
      </c>
      <c r="Q558" s="92">
        <v>13845.22</v>
      </c>
      <c r="R558" s="92">
        <v>8154.78</v>
      </c>
      <c r="S558" s="91" t="s">
        <v>3256</v>
      </c>
      <c r="T558" s="91" t="s">
        <v>4419</v>
      </c>
      <c r="U558" s="93"/>
      <c r="V558" s="92">
        <v>300</v>
      </c>
      <c r="W558" s="92">
        <v>12170.02</v>
      </c>
      <c r="X558" s="92">
        <v>50</v>
      </c>
      <c r="Y558" s="92">
        <v>25</v>
      </c>
      <c r="Z558" s="93"/>
      <c r="AB558" s="93"/>
    </row>
    <row r="559" spans="1:28">
      <c r="A559" s="91" t="s">
        <v>2476</v>
      </c>
      <c r="B559" s="91" t="s">
        <v>11</v>
      </c>
      <c r="C559" s="91" t="s">
        <v>2510</v>
      </c>
      <c r="D559" s="91" t="s">
        <v>4274</v>
      </c>
      <c r="E559" s="91" t="s">
        <v>3252</v>
      </c>
      <c r="F559" s="91" t="s">
        <v>3266</v>
      </c>
      <c r="G559" s="91" t="s">
        <v>958</v>
      </c>
      <c r="H559" s="91" t="s">
        <v>2080</v>
      </c>
      <c r="I559" s="91" t="s">
        <v>42</v>
      </c>
      <c r="J559" s="91" t="s">
        <v>18</v>
      </c>
      <c r="K559" s="91" t="s">
        <v>4420</v>
      </c>
      <c r="L559" s="91" t="s">
        <v>3255</v>
      </c>
      <c r="M559" s="92">
        <v>13200</v>
      </c>
      <c r="N559" s="93">
        <v>0</v>
      </c>
      <c r="O559" s="92">
        <v>401.28</v>
      </c>
      <c r="P559" s="92">
        <v>378.84</v>
      </c>
      <c r="Q559" s="92">
        <v>805.12</v>
      </c>
      <c r="R559" s="92">
        <v>12394.88</v>
      </c>
      <c r="S559" s="91" t="s">
        <v>3256</v>
      </c>
      <c r="T559" s="91" t="s">
        <v>4421</v>
      </c>
      <c r="U559" s="93"/>
      <c r="V559" s="93"/>
      <c r="W559" s="93"/>
      <c r="X559" s="93"/>
      <c r="Y559" s="92">
        <v>25</v>
      </c>
      <c r="Z559" s="93"/>
      <c r="AB559" s="93"/>
    </row>
    <row r="560" spans="1:28">
      <c r="A560" s="91" t="s">
        <v>2476</v>
      </c>
      <c r="B560" s="91" t="s">
        <v>11</v>
      </c>
      <c r="C560" s="91" t="s">
        <v>2510</v>
      </c>
      <c r="D560" s="91" t="s">
        <v>4274</v>
      </c>
      <c r="E560" s="91" t="s">
        <v>3252</v>
      </c>
      <c r="F560" s="91" t="s">
        <v>3258</v>
      </c>
      <c r="G560" s="91" t="s">
        <v>28</v>
      </c>
      <c r="H560" s="91" t="s">
        <v>2081</v>
      </c>
      <c r="I560" s="91" t="s">
        <v>8</v>
      </c>
      <c r="J560" s="91" t="s">
        <v>18</v>
      </c>
      <c r="K560" s="91" t="s">
        <v>4422</v>
      </c>
      <c r="L560" s="91" t="s">
        <v>3255</v>
      </c>
      <c r="M560" s="92">
        <v>10000</v>
      </c>
      <c r="N560" s="93">
        <v>0</v>
      </c>
      <c r="O560" s="92">
        <v>304</v>
      </c>
      <c r="P560" s="92">
        <v>287</v>
      </c>
      <c r="Q560" s="92">
        <v>616</v>
      </c>
      <c r="R560" s="92">
        <v>9384</v>
      </c>
      <c r="S560" s="91" t="s">
        <v>3256</v>
      </c>
      <c r="T560" s="91" t="s">
        <v>4423</v>
      </c>
      <c r="U560" s="93"/>
      <c r="V560" s="93"/>
      <c r="W560" s="93"/>
      <c r="X560" s="93"/>
      <c r="Y560" s="92">
        <v>25</v>
      </c>
      <c r="Z560" s="93"/>
      <c r="AB560" s="93"/>
    </row>
    <row r="561" spans="1:28">
      <c r="A561" s="91" t="s">
        <v>2476</v>
      </c>
      <c r="B561" s="91" t="s">
        <v>11</v>
      </c>
      <c r="C561" s="91" t="s">
        <v>2510</v>
      </c>
      <c r="D561" s="91" t="s">
        <v>4274</v>
      </c>
      <c r="E561" s="91" t="s">
        <v>3252</v>
      </c>
      <c r="F561" s="91" t="s">
        <v>3361</v>
      </c>
      <c r="G561" s="91" t="s">
        <v>704</v>
      </c>
      <c r="H561" s="91" t="s">
        <v>1288</v>
      </c>
      <c r="I561" s="91" t="s">
        <v>705</v>
      </c>
      <c r="J561" s="91" t="s">
        <v>686</v>
      </c>
      <c r="K561" s="91" t="s">
        <v>4424</v>
      </c>
      <c r="L561" s="91" t="s">
        <v>3255</v>
      </c>
      <c r="M561" s="92">
        <v>75000</v>
      </c>
      <c r="N561" s="92">
        <v>14955.94</v>
      </c>
      <c r="O561" s="92">
        <v>2280</v>
      </c>
      <c r="P561" s="92">
        <v>2152.5</v>
      </c>
      <c r="Q561" s="92">
        <v>39479.410000000003</v>
      </c>
      <c r="R561" s="92">
        <v>35520.589999999997</v>
      </c>
      <c r="S561" s="91" t="s">
        <v>3256</v>
      </c>
      <c r="T561" s="91" t="s">
        <v>4425</v>
      </c>
      <c r="U561" s="93"/>
      <c r="V561" s="92">
        <v>300</v>
      </c>
      <c r="W561" s="92">
        <v>19765.97</v>
      </c>
      <c r="X561" s="93"/>
      <c r="Y561" s="92">
        <v>25</v>
      </c>
      <c r="Z561" s="93"/>
      <c r="AB561" s="93"/>
    </row>
    <row r="562" spans="1:28">
      <c r="A562" s="91" t="s">
        <v>2476</v>
      </c>
      <c r="B562" s="91" t="s">
        <v>11</v>
      </c>
      <c r="C562" s="91" t="s">
        <v>2510</v>
      </c>
      <c r="D562" s="91" t="s">
        <v>4274</v>
      </c>
      <c r="E562" s="91" t="s">
        <v>3252</v>
      </c>
      <c r="F562" s="91" t="s">
        <v>3266</v>
      </c>
      <c r="G562" s="91" t="s">
        <v>1055</v>
      </c>
      <c r="H562" s="91" t="s">
        <v>2082</v>
      </c>
      <c r="I562" s="91" t="s">
        <v>564</v>
      </c>
      <c r="J562" s="91" t="s">
        <v>686</v>
      </c>
      <c r="K562" s="91" t="s">
        <v>4426</v>
      </c>
      <c r="L562" s="91" t="s">
        <v>3255</v>
      </c>
      <c r="M562" s="92">
        <v>22000</v>
      </c>
      <c r="N562" s="93">
        <v>0</v>
      </c>
      <c r="O562" s="92">
        <v>668.8</v>
      </c>
      <c r="P562" s="92">
        <v>631.4</v>
      </c>
      <c r="Q562" s="92">
        <v>1325.2</v>
      </c>
      <c r="R562" s="92">
        <v>20674.8</v>
      </c>
      <c r="S562" s="91" t="s">
        <v>3256</v>
      </c>
      <c r="T562" s="91" t="s">
        <v>4427</v>
      </c>
      <c r="U562" s="93"/>
      <c r="V562" s="93"/>
      <c r="W562" s="93"/>
      <c r="X562" s="93"/>
      <c r="Y562" s="92">
        <v>25</v>
      </c>
      <c r="Z562" s="93"/>
      <c r="AB562" s="93"/>
    </row>
    <row r="563" spans="1:28">
      <c r="A563" s="91" t="s">
        <v>2476</v>
      </c>
      <c r="B563" s="91" t="s">
        <v>11</v>
      </c>
      <c r="C563" s="91" t="s">
        <v>2510</v>
      </c>
      <c r="D563" s="91" t="s">
        <v>4274</v>
      </c>
      <c r="E563" s="91" t="s">
        <v>3252</v>
      </c>
      <c r="F563" s="91" t="s">
        <v>3261</v>
      </c>
      <c r="G563" s="91" t="s">
        <v>706</v>
      </c>
      <c r="H563" s="91" t="s">
        <v>2083</v>
      </c>
      <c r="I563" s="91" t="s">
        <v>22</v>
      </c>
      <c r="J563" s="91" t="s">
        <v>686</v>
      </c>
      <c r="K563" s="91" t="s">
        <v>4428</v>
      </c>
      <c r="L563" s="91" t="s">
        <v>3255</v>
      </c>
      <c r="M563" s="92">
        <v>45000</v>
      </c>
      <c r="N563" s="92">
        <v>1148.33</v>
      </c>
      <c r="O563" s="92">
        <v>1368</v>
      </c>
      <c r="P563" s="92">
        <v>1291.5</v>
      </c>
      <c r="Q563" s="92">
        <v>32699.02</v>
      </c>
      <c r="R563" s="92">
        <v>12300.98</v>
      </c>
      <c r="S563" s="91" t="s">
        <v>3256</v>
      </c>
      <c r="T563" s="91" t="s">
        <v>4429</v>
      </c>
      <c r="U563" s="93"/>
      <c r="V563" s="92">
        <v>600</v>
      </c>
      <c r="W563" s="92">
        <v>28216.19</v>
      </c>
      <c r="X563" s="92">
        <v>50</v>
      </c>
      <c r="Y563" s="92">
        <v>25</v>
      </c>
      <c r="Z563" s="93"/>
      <c r="AB563" s="93"/>
    </row>
    <row r="564" spans="1:28">
      <c r="A564" s="91" t="s">
        <v>2476</v>
      </c>
      <c r="B564" s="91" t="s">
        <v>11</v>
      </c>
      <c r="C564" s="91" t="s">
        <v>2510</v>
      </c>
      <c r="D564" s="91" t="s">
        <v>4274</v>
      </c>
      <c r="E564" s="91" t="s">
        <v>3252</v>
      </c>
      <c r="F564" s="91" t="s">
        <v>3288</v>
      </c>
      <c r="G564" s="91" t="s">
        <v>707</v>
      </c>
      <c r="H564" s="91" t="s">
        <v>2084</v>
      </c>
      <c r="I564" s="91" t="s">
        <v>22</v>
      </c>
      <c r="J564" s="91" t="s">
        <v>686</v>
      </c>
      <c r="K564" s="91" t="s">
        <v>4430</v>
      </c>
      <c r="L564" s="91" t="s">
        <v>3255</v>
      </c>
      <c r="M564" s="92">
        <v>35000</v>
      </c>
      <c r="N564" s="93">
        <v>0</v>
      </c>
      <c r="O564" s="92">
        <v>1064</v>
      </c>
      <c r="P564" s="92">
        <v>1004.5</v>
      </c>
      <c r="Q564" s="92">
        <v>22897.41</v>
      </c>
      <c r="R564" s="92">
        <v>12102.59</v>
      </c>
      <c r="S564" s="91" t="s">
        <v>3256</v>
      </c>
      <c r="T564" s="91" t="s">
        <v>4431</v>
      </c>
      <c r="U564" s="93"/>
      <c r="V564" s="93"/>
      <c r="W564" s="92">
        <v>20803.91</v>
      </c>
      <c r="X564" s="93"/>
      <c r="Y564" s="92">
        <v>25</v>
      </c>
      <c r="Z564" s="93"/>
      <c r="AB564" s="93"/>
    </row>
    <row r="565" spans="1:28">
      <c r="A565" s="91" t="s">
        <v>2476</v>
      </c>
      <c r="B565" s="91" t="s">
        <v>11</v>
      </c>
      <c r="C565" s="91" t="s">
        <v>2510</v>
      </c>
      <c r="D565" s="91" t="s">
        <v>4274</v>
      </c>
      <c r="E565" s="91" t="s">
        <v>3252</v>
      </c>
      <c r="F565" s="91" t="s">
        <v>3261</v>
      </c>
      <c r="G565" s="91" t="s">
        <v>708</v>
      </c>
      <c r="H565" s="91" t="s">
        <v>2085</v>
      </c>
      <c r="I565" s="91" t="s">
        <v>8</v>
      </c>
      <c r="J565" s="91" t="s">
        <v>686</v>
      </c>
      <c r="K565" s="91" t="s">
        <v>4432</v>
      </c>
      <c r="L565" s="91" t="s">
        <v>3255</v>
      </c>
      <c r="M565" s="92">
        <v>22000</v>
      </c>
      <c r="N565" s="93">
        <v>0</v>
      </c>
      <c r="O565" s="92">
        <v>668.8</v>
      </c>
      <c r="P565" s="92">
        <v>631.4</v>
      </c>
      <c r="Q565" s="92">
        <v>1625.2</v>
      </c>
      <c r="R565" s="92">
        <v>20374.8</v>
      </c>
      <c r="S565" s="91" t="s">
        <v>3256</v>
      </c>
      <c r="T565" s="91" t="s">
        <v>4433</v>
      </c>
      <c r="U565" s="93"/>
      <c r="V565" s="92">
        <v>300</v>
      </c>
      <c r="W565" s="93"/>
      <c r="X565" s="93"/>
      <c r="Y565" s="92">
        <v>25</v>
      </c>
      <c r="Z565" s="93"/>
      <c r="AB565" s="93"/>
    </row>
    <row r="566" spans="1:28">
      <c r="A566" s="91" t="s">
        <v>2476</v>
      </c>
      <c r="B566" s="91" t="s">
        <v>11</v>
      </c>
      <c r="C566" s="91" t="s">
        <v>2510</v>
      </c>
      <c r="D566" s="91" t="s">
        <v>4274</v>
      </c>
      <c r="E566" s="91" t="s">
        <v>3252</v>
      </c>
      <c r="F566" s="91" t="s">
        <v>3266</v>
      </c>
      <c r="G566" s="91" t="s">
        <v>986</v>
      </c>
      <c r="H566" s="91" t="s">
        <v>2086</v>
      </c>
      <c r="I566" s="91" t="s">
        <v>30</v>
      </c>
      <c r="J566" s="91" t="s">
        <v>73</v>
      </c>
      <c r="K566" s="91" t="s">
        <v>4434</v>
      </c>
      <c r="L566" s="91" t="s">
        <v>3255</v>
      </c>
      <c r="M566" s="92">
        <v>22000</v>
      </c>
      <c r="N566" s="93">
        <v>0</v>
      </c>
      <c r="O566" s="92">
        <v>668.8</v>
      </c>
      <c r="P566" s="92">
        <v>631.4</v>
      </c>
      <c r="Q566" s="92">
        <v>8073.25</v>
      </c>
      <c r="R566" s="92">
        <v>13926.75</v>
      </c>
      <c r="S566" s="91" t="s">
        <v>3256</v>
      </c>
      <c r="T566" s="91" t="s">
        <v>4435</v>
      </c>
      <c r="U566" s="93"/>
      <c r="V566" s="93"/>
      <c r="W566" s="92">
        <v>6748.05</v>
      </c>
      <c r="X566" s="93"/>
      <c r="Y566" s="92">
        <v>25</v>
      </c>
      <c r="Z566" s="93"/>
      <c r="AB566" s="93"/>
    </row>
    <row r="567" spans="1:28">
      <c r="A567" s="91" t="s">
        <v>2476</v>
      </c>
      <c r="B567" s="91" t="s">
        <v>11</v>
      </c>
      <c r="C567" s="91" t="s">
        <v>2510</v>
      </c>
      <c r="D567" s="91" t="s">
        <v>4274</v>
      </c>
      <c r="E567" s="91" t="s">
        <v>3252</v>
      </c>
      <c r="F567" s="91" t="s">
        <v>3288</v>
      </c>
      <c r="G567" s="91" t="s">
        <v>118</v>
      </c>
      <c r="H567" s="91" t="s">
        <v>2217</v>
      </c>
      <c r="I567" s="91" t="s">
        <v>119</v>
      </c>
      <c r="J567" s="91" t="s">
        <v>106</v>
      </c>
      <c r="K567" s="91" t="s">
        <v>4436</v>
      </c>
      <c r="L567" s="91" t="s">
        <v>3255</v>
      </c>
      <c r="M567" s="92">
        <v>35000</v>
      </c>
      <c r="N567" s="93">
        <v>0</v>
      </c>
      <c r="O567" s="92">
        <v>1064</v>
      </c>
      <c r="P567" s="92">
        <v>1004.5</v>
      </c>
      <c r="Q567" s="92">
        <v>2493.5</v>
      </c>
      <c r="R567" s="92">
        <v>32506.5</v>
      </c>
      <c r="S567" s="91" t="s">
        <v>3256</v>
      </c>
      <c r="T567" s="91" t="s">
        <v>4437</v>
      </c>
      <c r="U567" s="93"/>
      <c r="V567" s="92">
        <v>400</v>
      </c>
      <c r="W567" s="93"/>
      <c r="X567" s="93"/>
      <c r="Y567" s="92">
        <v>25</v>
      </c>
      <c r="Z567" s="93"/>
      <c r="AB567" s="93"/>
    </row>
    <row r="568" spans="1:28">
      <c r="A568" s="91" t="s">
        <v>2476</v>
      </c>
      <c r="B568" s="91" t="s">
        <v>11</v>
      </c>
      <c r="C568" s="91" t="s">
        <v>2510</v>
      </c>
      <c r="D568" s="91" t="s">
        <v>4274</v>
      </c>
      <c r="E568" s="91" t="s">
        <v>3252</v>
      </c>
      <c r="F568" s="91" t="s">
        <v>3279</v>
      </c>
      <c r="G568" s="91" t="s">
        <v>262</v>
      </c>
      <c r="H568" s="91" t="s">
        <v>2087</v>
      </c>
      <c r="I568" s="91" t="s">
        <v>263</v>
      </c>
      <c r="J568" s="91" t="s">
        <v>461</v>
      </c>
      <c r="K568" s="91" t="s">
        <v>4438</v>
      </c>
      <c r="L568" s="91" t="s">
        <v>3255</v>
      </c>
      <c r="M568" s="92">
        <v>30000</v>
      </c>
      <c r="N568" s="93">
        <v>0</v>
      </c>
      <c r="O568" s="92">
        <v>912</v>
      </c>
      <c r="P568" s="92">
        <v>861</v>
      </c>
      <c r="Q568" s="92">
        <v>13856.5</v>
      </c>
      <c r="R568" s="92">
        <v>16143.5</v>
      </c>
      <c r="S568" s="91" t="s">
        <v>3256</v>
      </c>
      <c r="T568" s="91" t="s">
        <v>4439</v>
      </c>
      <c r="U568" s="93"/>
      <c r="V568" s="93"/>
      <c r="W568" s="92">
        <v>12058.5</v>
      </c>
      <c r="X568" s="93"/>
      <c r="Y568" s="92">
        <v>25</v>
      </c>
      <c r="Z568" s="93"/>
      <c r="AB568" s="93"/>
    </row>
    <row r="569" spans="1:28">
      <c r="A569" s="91" t="s">
        <v>2476</v>
      </c>
      <c r="B569" s="91" t="s">
        <v>11</v>
      </c>
      <c r="C569" s="91" t="s">
        <v>2510</v>
      </c>
      <c r="D569" s="91" t="s">
        <v>4274</v>
      </c>
      <c r="E569" s="91" t="s">
        <v>3252</v>
      </c>
      <c r="F569" s="91" t="s">
        <v>3288</v>
      </c>
      <c r="G569" s="91" t="s">
        <v>76</v>
      </c>
      <c r="H569" s="91" t="s">
        <v>2088</v>
      </c>
      <c r="I569" s="91" t="s">
        <v>77</v>
      </c>
      <c r="J569" s="91" t="s">
        <v>73</v>
      </c>
      <c r="K569" s="91" t="s">
        <v>4440</v>
      </c>
      <c r="L569" s="91" t="s">
        <v>3255</v>
      </c>
      <c r="M569" s="92">
        <v>16500</v>
      </c>
      <c r="N569" s="93">
        <v>0</v>
      </c>
      <c r="O569" s="92">
        <v>501.6</v>
      </c>
      <c r="P569" s="92">
        <v>473.55</v>
      </c>
      <c r="Q569" s="92">
        <v>1300.1500000000001</v>
      </c>
      <c r="R569" s="92">
        <v>15199.85</v>
      </c>
      <c r="S569" s="91" t="s">
        <v>3256</v>
      </c>
      <c r="T569" s="91" t="s">
        <v>4441</v>
      </c>
      <c r="U569" s="93"/>
      <c r="V569" s="92">
        <v>300</v>
      </c>
      <c r="W569" s="93"/>
      <c r="X569" s="93"/>
      <c r="Y569" s="92">
        <v>25</v>
      </c>
      <c r="Z569" s="93"/>
      <c r="AB569" s="93"/>
    </row>
    <row r="570" spans="1:28">
      <c r="A570" s="91" t="s">
        <v>2476</v>
      </c>
      <c r="B570" s="91" t="s">
        <v>11</v>
      </c>
      <c r="C570" s="91" t="s">
        <v>2510</v>
      </c>
      <c r="D570" s="91" t="s">
        <v>4274</v>
      </c>
      <c r="E570" s="91" t="s">
        <v>3252</v>
      </c>
      <c r="F570" s="91" t="s">
        <v>3258</v>
      </c>
      <c r="G570" s="91" t="s">
        <v>29</v>
      </c>
      <c r="H570" s="91" t="s">
        <v>2089</v>
      </c>
      <c r="I570" s="91" t="s">
        <v>30</v>
      </c>
      <c r="J570" s="91" t="s">
        <v>18</v>
      </c>
      <c r="K570" s="91" t="s">
        <v>4442</v>
      </c>
      <c r="L570" s="91" t="s">
        <v>3255</v>
      </c>
      <c r="M570" s="92">
        <v>10000</v>
      </c>
      <c r="N570" s="93">
        <v>0</v>
      </c>
      <c r="O570" s="92">
        <v>304</v>
      </c>
      <c r="P570" s="92">
        <v>287</v>
      </c>
      <c r="Q570" s="92">
        <v>966</v>
      </c>
      <c r="R570" s="92">
        <v>9034</v>
      </c>
      <c r="S570" s="91" t="s">
        <v>3256</v>
      </c>
      <c r="T570" s="91" t="s">
        <v>4443</v>
      </c>
      <c r="U570" s="93"/>
      <c r="V570" s="92">
        <v>300</v>
      </c>
      <c r="W570" s="93"/>
      <c r="X570" s="92">
        <v>50</v>
      </c>
      <c r="Y570" s="92">
        <v>25</v>
      </c>
      <c r="Z570" s="93"/>
      <c r="AB570" s="93"/>
    </row>
    <row r="571" spans="1:28">
      <c r="A571" s="91" t="s">
        <v>2476</v>
      </c>
      <c r="B571" s="91" t="s">
        <v>11</v>
      </c>
      <c r="C571" s="91" t="s">
        <v>2510</v>
      </c>
      <c r="D571" s="91" t="s">
        <v>4274</v>
      </c>
      <c r="E571" s="91" t="s">
        <v>3252</v>
      </c>
      <c r="F571" s="91" t="s">
        <v>3288</v>
      </c>
      <c r="G571" s="91" t="s">
        <v>156</v>
      </c>
      <c r="H571" s="91" t="s">
        <v>2090</v>
      </c>
      <c r="I571" s="91" t="s">
        <v>32</v>
      </c>
      <c r="J571" s="91" t="s">
        <v>142</v>
      </c>
      <c r="K571" s="91" t="s">
        <v>4444</v>
      </c>
      <c r="L571" s="91" t="s">
        <v>3255</v>
      </c>
      <c r="M571" s="92">
        <v>55000</v>
      </c>
      <c r="N571" s="92">
        <v>2323.06</v>
      </c>
      <c r="O571" s="92">
        <v>1672</v>
      </c>
      <c r="P571" s="92">
        <v>1578.5</v>
      </c>
      <c r="Q571" s="92">
        <v>9172.01</v>
      </c>
      <c r="R571" s="92">
        <v>45827.99</v>
      </c>
      <c r="S571" s="91" t="s">
        <v>3256</v>
      </c>
      <c r="T571" s="91" t="s">
        <v>4445</v>
      </c>
      <c r="U571" s="93"/>
      <c r="V571" s="92">
        <v>300</v>
      </c>
      <c r="W571" s="92">
        <v>1696</v>
      </c>
      <c r="X571" s="93"/>
      <c r="Y571" s="92">
        <v>25</v>
      </c>
      <c r="Z571" s="93"/>
      <c r="AB571" s="92">
        <v>1577.45</v>
      </c>
    </row>
    <row r="572" spans="1:28">
      <c r="A572" s="91" t="s">
        <v>2476</v>
      </c>
      <c r="B572" s="91" t="s">
        <v>11</v>
      </c>
      <c r="C572" s="91" t="s">
        <v>2510</v>
      </c>
      <c r="D572" s="91" t="s">
        <v>4274</v>
      </c>
      <c r="E572" s="91" t="s">
        <v>3252</v>
      </c>
      <c r="F572" s="91" t="s">
        <v>3288</v>
      </c>
      <c r="G572" s="91" t="s">
        <v>709</v>
      </c>
      <c r="H572" s="91" t="s">
        <v>1289</v>
      </c>
      <c r="I572" s="91" t="s">
        <v>30</v>
      </c>
      <c r="J572" s="91" t="s">
        <v>686</v>
      </c>
      <c r="K572" s="91" t="s">
        <v>4446</v>
      </c>
      <c r="L572" s="91" t="s">
        <v>3255</v>
      </c>
      <c r="M572" s="92">
        <v>36000</v>
      </c>
      <c r="N572" s="93">
        <v>0</v>
      </c>
      <c r="O572" s="92">
        <v>1094.4000000000001</v>
      </c>
      <c r="P572" s="92">
        <v>1033.2</v>
      </c>
      <c r="Q572" s="92">
        <v>4486.6000000000004</v>
      </c>
      <c r="R572" s="92">
        <v>31513.4</v>
      </c>
      <c r="S572" s="91" t="s">
        <v>3256</v>
      </c>
      <c r="T572" s="91" t="s">
        <v>4447</v>
      </c>
      <c r="U572" s="93"/>
      <c r="V572" s="93"/>
      <c r="W572" s="92">
        <v>2284</v>
      </c>
      <c r="X572" s="92">
        <v>50</v>
      </c>
      <c r="Y572" s="92">
        <v>25</v>
      </c>
      <c r="Z572" s="93"/>
      <c r="AB572" s="93"/>
    </row>
    <row r="573" spans="1:28">
      <c r="A573" s="91" t="s">
        <v>2476</v>
      </c>
      <c r="B573" s="91" t="s">
        <v>11</v>
      </c>
      <c r="C573" s="91" t="s">
        <v>2510</v>
      </c>
      <c r="D573" s="91" t="s">
        <v>4274</v>
      </c>
      <c r="E573" s="91" t="s">
        <v>3252</v>
      </c>
      <c r="F573" s="91" t="s">
        <v>3261</v>
      </c>
      <c r="G573" s="91" t="s">
        <v>78</v>
      </c>
      <c r="H573" s="91" t="s">
        <v>1290</v>
      </c>
      <c r="I573" s="91" t="s">
        <v>79</v>
      </c>
      <c r="J573" s="91" t="s">
        <v>73</v>
      </c>
      <c r="K573" s="91" t="s">
        <v>4448</v>
      </c>
      <c r="L573" s="91" t="s">
        <v>3255</v>
      </c>
      <c r="M573" s="92">
        <v>26617.88</v>
      </c>
      <c r="N573" s="93">
        <v>0</v>
      </c>
      <c r="O573" s="92">
        <v>809.18</v>
      </c>
      <c r="P573" s="92">
        <v>763.93</v>
      </c>
      <c r="Q573" s="92">
        <v>3215.13</v>
      </c>
      <c r="R573" s="92">
        <v>23402.75</v>
      </c>
      <c r="S573" s="91" t="s">
        <v>3256</v>
      </c>
      <c r="T573" s="91" t="s">
        <v>4449</v>
      </c>
      <c r="U573" s="93"/>
      <c r="V573" s="93"/>
      <c r="W573" s="92">
        <v>1567.02</v>
      </c>
      <c r="X573" s="92">
        <v>50</v>
      </c>
      <c r="Y573" s="92">
        <v>25</v>
      </c>
      <c r="Z573" s="93"/>
      <c r="AB573" s="93"/>
    </row>
    <row r="574" spans="1:28">
      <c r="A574" s="91" t="s">
        <v>2476</v>
      </c>
      <c r="B574" s="91" t="s">
        <v>11</v>
      </c>
      <c r="C574" s="91" t="s">
        <v>2510</v>
      </c>
      <c r="D574" s="91" t="s">
        <v>4274</v>
      </c>
      <c r="E574" s="91" t="s">
        <v>3252</v>
      </c>
      <c r="F574" s="91" t="s">
        <v>3261</v>
      </c>
      <c r="G574" s="91" t="s">
        <v>710</v>
      </c>
      <c r="H574" s="91" t="s">
        <v>1291</v>
      </c>
      <c r="I574" s="91" t="s">
        <v>711</v>
      </c>
      <c r="J574" s="91" t="s">
        <v>686</v>
      </c>
      <c r="K574" s="91" t="s">
        <v>4450</v>
      </c>
      <c r="L574" s="91" t="s">
        <v>3255</v>
      </c>
      <c r="M574" s="92">
        <v>60000</v>
      </c>
      <c r="N574" s="92">
        <v>3171.19</v>
      </c>
      <c r="O574" s="92">
        <v>1824</v>
      </c>
      <c r="P574" s="92">
        <v>1722</v>
      </c>
      <c r="Q574" s="92">
        <v>40267.699999999997</v>
      </c>
      <c r="R574" s="92">
        <v>19732.3</v>
      </c>
      <c r="S574" s="91" t="s">
        <v>3256</v>
      </c>
      <c r="T574" s="91" t="s">
        <v>4451</v>
      </c>
      <c r="U574" s="93"/>
      <c r="V574" s="93"/>
      <c r="W574" s="92">
        <v>31898.06</v>
      </c>
      <c r="X574" s="92">
        <v>50</v>
      </c>
      <c r="Y574" s="92">
        <v>25</v>
      </c>
      <c r="Z574" s="93"/>
      <c r="AB574" s="92">
        <v>1577.45</v>
      </c>
    </row>
    <row r="575" spans="1:28">
      <c r="A575" s="91" t="s">
        <v>2476</v>
      </c>
      <c r="B575" s="91" t="s">
        <v>11</v>
      </c>
      <c r="C575" s="91" t="s">
        <v>2510</v>
      </c>
      <c r="D575" s="91" t="s">
        <v>4274</v>
      </c>
      <c r="E575" s="91" t="s">
        <v>3252</v>
      </c>
      <c r="F575" s="91" t="s">
        <v>3288</v>
      </c>
      <c r="G575" s="91" t="s">
        <v>712</v>
      </c>
      <c r="H575" s="91" t="s">
        <v>2091</v>
      </c>
      <c r="I575" s="91" t="s">
        <v>60</v>
      </c>
      <c r="J575" s="91" t="s">
        <v>686</v>
      </c>
      <c r="K575" s="91" t="s">
        <v>4452</v>
      </c>
      <c r="L575" s="91" t="s">
        <v>3255</v>
      </c>
      <c r="M575" s="92">
        <v>22000</v>
      </c>
      <c r="N575" s="93">
        <v>0</v>
      </c>
      <c r="O575" s="92">
        <v>668.8</v>
      </c>
      <c r="P575" s="92">
        <v>631.4</v>
      </c>
      <c r="Q575" s="92">
        <v>4748.6499999999996</v>
      </c>
      <c r="R575" s="92">
        <v>17251.349999999999</v>
      </c>
      <c r="S575" s="91" t="s">
        <v>3256</v>
      </c>
      <c r="T575" s="91" t="s">
        <v>4453</v>
      </c>
      <c r="U575" s="93"/>
      <c r="V575" s="93"/>
      <c r="W575" s="92">
        <v>1846</v>
      </c>
      <c r="X575" s="93"/>
      <c r="Y575" s="92">
        <v>25</v>
      </c>
      <c r="Z575" s="93"/>
      <c r="AB575" s="92">
        <v>1577.45</v>
      </c>
    </row>
    <row r="576" spans="1:28">
      <c r="A576" s="91" t="s">
        <v>2476</v>
      </c>
      <c r="B576" s="91" t="s">
        <v>11</v>
      </c>
      <c r="C576" s="91" t="s">
        <v>2510</v>
      </c>
      <c r="D576" s="91" t="s">
        <v>4274</v>
      </c>
      <c r="E576" s="91" t="s">
        <v>3252</v>
      </c>
      <c r="F576" s="91" t="s">
        <v>3258</v>
      </c>
      <c r="G576" s="91" t="s">
        <v>6</v>
      </c>
      <c r="H576" s="91" t="s">
        <v>2092</v>
      </c>
      <c r="I576" s="91" t="s">
        <v>8</v>
      </c>
      <c r="J576" s="91" t="s">
        <v>7</v>
      </c>
      <c r="K576" s="91" t="s">
        <v>4454</v>
      </c>
      <c r="L576" s="91" t="s">
        <v>3255</v>
      </c>
      <c r="M576" s="92">
        <v>10000</v>
      </c>
      <c r="N576" s="93">
        <v>0</v>
      </c>
      <c r="O576" s="92">
        <v>304</v>
      </c>
      <c r="P576" s="92">
        <v>287</v>
      </c>
      <c r="Q576" s="92">
        <v>916</v>
      </c>
      <c r="R576" s="92">
        <v>9084</v>
      </c>
      <c r="S576" s="91" t="s">
        <v>3256</v>
      </c>
      <c r="T576" s="91" t="s">
        <v>4455</v>
      </c>
      <c r="U576" s="93"/>
      <c r="V576" s="92">
        <v>300</v>
      </c>
      <c r="W576" s="93"/>
      <c r="X576" s="93"/>
      <c r="Y576" s="92">
        <v>25</v>
      </c>
      <c r="Z576" s="93"/>
      <c r="AB576" s="93"/>
    </row>
    <row r="577" spans="1:28">
      <c r="A577" s="91" t="s">
        <v>2476</v>
      </c>
      <c r="B577" s="91" t="s">
        <v>11</v>
      </c>
      <c r="C577" s="91" t="s">
        <v>2510</v>
      </c>
      <c r="D577" s="91" t="s">
        <v>4274</v>
      </c>
      <c r="E577" s="91" t="s">
        <v>3252</v>
      </c>
      <c r="F577" s="91" t="s">
        <v>3315</v>
      </c>
      <c r="G577" s="91" t="s">
        <v>294</v>
      </c>
      <c r="H577" s="91" t="s">
        <v>2093</v>
      </c>
      <c r="I577" s="91" t="s">
        <v>10</v>
      </c>
      <c r="J577" s="91" t="s">
        <v>461</v>
      </c>
      <c r="K577" s="91" t="s">
        <v>4456</v>
      </c>
      <c r="L577" s="91" t="s">
        <v>3255</v>
      </c>
      <c r="M577" s="92">
        <v>35000</v>
      </c>
      <c r="N577" s="93">
        <v>0</v>
      </c>
      <c r="O577" s="92">
        <v>1064</v>
      </c>
      <c r="P577" s="92">
        <v>1004.5</v>
      </c>
      <c r="Q577" s="92">
        <v>23934.77</v>
      </c>
      <c r="R577" s="92">
        <v>11065.23</v>
      </c>
      <c r="S577" s="91" t="s">
        <v>3256</v>
      </c>
      <c r="T577" s="91" t="s">
        <v>4457</v>
      </c>
      <c r="U577" s="93"/>
      <c r="V577" s="93"/>
      <c r="W577" s="92">
        <v>20263.82</v>
      </c>
      <c r="X577" s="93"/>
      <c r="Y577" s="92">
        <v>25</v>
      </c>
      <c r="Z577" s="93"/>
      <c r="AB577" s="92">
        <v>1577.45</v>
      </c>
    </row>
    <row r="578" spans="1:28">
      <c r="A578" s="91" t="s">
        <v>2476</v>
      </c>
      <c r="B578" s="91" t="s">
        <v>11</v>
      </c>
      <c r="C578" s="91" t="s">
        <v>2510</v>
      </c>
      <c r="D578" s="91" t="s">
        <v>4274</v>
      </c>
      <c r="E578" s="91" t="s">
        <v>3252</v>
      </c>
      <c r="F578" s="91" t="s">
        <v>3288</v>
      </c>
      <c r="G578" s="91" t="s">
        <v>713</v>
      </c>
      <c r="H578" s="91" t="s">
        <v>2094</v>
      </c>
      <c r="I578" s="91" t="s">
        <v>60</v>
      </c>
      <c r="J578" s="91" t="s">
        <v>686</v>
      </c>
      <c r="K578" s="91" t="s">
        <v>4458</v>
      </c>
      <c r="L578" s="91" t="s">
        <v>3255</v>
      </c>
      <c r="M578" s="92">
        <v>22000</v>
      </c>
      <c r="N578" s="93">
        <v>0</v>
      </c>
      <c r="O578" s="92">
        <v>668.8</v>
      </c>
      <c r="P578" s="92">
        <v>631.4</v>
      </c>
      <c r="Q578" s="92">
        <v>19183.88</v>
      </c>
      <c r="R578" s="92">
        <v>2816.12</v>
      </c>
      <c r="S578" s="91" t="s">
        <v>3256</v>
      </c>
      <c r="T578" s="91" t="s">
        <v>4459</v>
      </c>
      <c r="U578" s="93"/>
      <c r="V578" s="92">
        <v>300</v>
      </c>
      <c r="W578" s="92">
        <v>14353.78</v>
      </c>
      <c r="X578" s="92">
        <v>50</v>
      </c>
      <c r="Y578" s="92">
        <v>25</v>
      </c>
      <c r="Z578" s="93"/>
      <c r="AB578" s="92">
        <v>3154.9</v>
      </c>
    </row>
    <row r="579" spans="1:28">
      <c r="A579" s="91" t="s">
        <v>2476</v>
      </c>
      <c r="B579" s="91" t="s">
        <v>11</v>
      </c>
      <c r="C579" s="91" t="s">
        <v>2510</v>
      </c>
      <c r="D579" s="91" t="s">
        <v>4274</v>
      </c>
      <c r="E579" s="91" t="s">
        <v>3252</v>
      </c>
      <c r="F579" s="91" t="s">
        <v>3261</v>
      </c>
      <c r="G579" s="91" t="s">
        <v>80</v>
      </c>
      <c r="H579" s="91" t="s">
        <v>2095</v>
      </c>
      <c r="I579" s="91" t="s">
        <v>8</v>
      </c>
      <c r="J579" s="91" t="s">
        <v>73</v>
      </c>
      <c r="K579" s="91" t="s">
        <v>4460</v>
      </c>
      <c r="L579" s="91" t="s">
        <v>3255</v>
      </c>
      <c r="M579" s="92">
        <v>11000</v>
      </c>
      <c r="N579" s="93">
        <v>0</v>
      </c>
      <c r="O579" s="92">
        <v>334.4</v>
      </c>
      <c r="P579" s="92">
        <v>315.7</v>
      </c>
      <c r="Q579" s="92">
        <v>3178.29</v>
      </c>
      <c r="R579" s="92">
        <v>7821.71</v>
      </c>
      <c r="S579" s="91" t="s">
        <v>3256</v>
      </c>
      <c r="T579" s="91" t="s">
        <v>4461</v>
      </c>
      <c r="U579" s="93"/>
      <c r="V579" s="93"/>
      <c r="W579" s="92">
        <v>2503.19</v>
      </c>
      <c r="X579" s="93"/>
      <c r="Y579" s="92">
        <v>25</v>
      </c>
      <c r="Z579" s="93"/>
      <c r="AB579" s="93"/>
    </row>
    <row r="580" spans="1:28">
      <c r="A580" s="91" t="s">
        <v>2476</v>
      </c>
      <c r="B580" s="91" t="s">
        <v>11</v>
      </c>
      <c r="C580" s="91" t="s">
        <v>2510</v>
      </c>
      <c r="D580" s="91" t="s">
        <v>4274</v>
      </c>
      <c r="E580" s="91" t="s">
        <v>3252</v>
      </c>
      <c r="F580" s="91" t="s">
        <v>3288</v>
      </c>
      <c r="G580" s="91" t="s">
        <v>602</v>
      </c>
      <c r="H580" s="91" t="s">
        <v>2096</v>
      </c>
      <c r="I580" s="91" t="s">
        <v>30</v>
      </c>
      <c r="J580" s="91" t="s">
        <v>591</v>
      </c>
      <c r="K580" s="91" t="s">
        <v>4462</v>
      </c>
      <c r="L580" s="91" t="s">
        <v>3255</v>
      </c>
      <c r="M580" s="92">
        <v>32000</v>
      </c>
      <c r="N580" s="93">
        <v>0</v>
      </c>
      <c r="O580" s="92">
        <v>972.8</v>
      </c>
      <c r="P580" s="92">
        <v>918.4</v>
      </c>
      <c r="Q580" s="92">
        <v>1916.2</v>
      </c>
      <c r="R580" s="92">
        <v>30083.8</v>
      </c>
      <c r="S580" s="91" t="s">
        <v>3256</v>
      </c>
      <c r="T580" s="91" t="s">
        <v>4463</v>
      </c>
      <c r="U580" s="93"/>
      <c r="V580" s="93"/>
      <c r="W580" s="93"/>
      <c r="X580" s="93"/>
      <c r="Y580" s="92">
        <v>25</v>
      </c>
      <c r="Z580" s="93"/>
      <c r="AB580" s="93"/>
    </row>
    <row r="581" spans="1:28">
      <c r="A581" s="91" t="s">
        <v>2476</v>
      </c>
      <c r="B581" s="91" t="s">
        <v>11</v>
      </c>
      <c r="C581" s="91" t="s">
        <v>2510</v>
      </c>
      <c r="D581" s="91" t="s">
        <v>4274</v>
      </c>
      <c r="E581" s="91" t="s">
        <v>3252</v>
      </c>
      <c r="F581" s="91" t="s">
        <v>3258</v>
      </c>
      <c r="G581" s="91" t="s">
        <v>603</v>
      </c>
      <c r="H581" s="91" t="s">
        <v>2097</v>
      </c>
      <c r="I581" s="91" t="s">
        <v>8</v>
      </c>
      <c r="J581" s="91" t="s">
        <v>591</v>
      </c>
      <c r="K581" s="91" t="s">
        <v>4464</v>
      </c>
      <c r="L581" s="91" t="s">
        <v>3255</v>
      </c>
      <c r="M581" s="92">
        <v>10000</v>
      </c>
      <c r="N581" s="93">
        <v>0</v>
      </c>
      <c r="O581" s="92">
        <v>304</v>
      </c>
      <c r="P581" s="92">
        <v>287</v>
      </c>
      <c r="Q581" s="92">
        <v>966</v>
      </c>
      <c r="R581" s="92">
        <v>9034</v>
      </c>
      <c r="S581" s="91" t="s">
        <v>3256</v>
      </c>
      <c r="T581" s="91" t="s">
        <v>4465</v>
      </c>
      <c r="U581" s="93"/>
      <c r="V581" s="92">
        <v>300</v>
      </c>
      <c r="W581" s="93"/>
      <c r="X581" s="92">
        <v>50</v>
      </c>
      <c r="Y581" s="92">
        <v>25</v>
      </c>
      <c r="Z581" s="93"/>
      <c r="AB581" s="93"/>
    </row>
    <row r="582" spans="1:28">
      <c r="A582" s="91" t="s">
        <v>2476</v>
      </c>
      <c r="B582" s="91" t="s">
        <v>11</v>
      </c>
      <c r="C582" s="91" t="s">
        <v>2510</v>
      </c>
      <c r="D582" s="91" t="s">
        <v>4274</v>
      </c>
      <c r="E582" s="91" t="s">
        <v>3252</v>
      </c>
      <c r="F582" s="91" t="s">
        <v>3288</v>
      </c>
      <c r="G582" s="91" t="s">
        <v>81</v>
      </c>
      <c r="H582" s="91" t="s">
        <v>2098</v>
      </c>
      <c r="I582" s="91" t="s">
        <v>82</v>
      </c>
      <c r="J582" s="91" t="s">
        <v>73</v>
      </c>
      <c r="K582" s="91" t="s">
        <v>4466</v>
      </c>
      <c r="L582" s="91" t="s">
        <v>3255</v>
      </c>
      <c r="M582" s="92">
        <v>45000</v>
      </c>
      <c r="N582" s="92">
        <v>675.09</v>
      </c>
      <c r="O582" s="92">
        <v>1368</v>
      </c>
      <c r="P582" s="92">
        <v>1291.5</v>
      </c>
      <c r="Q582" s="92">
        <v>14159.81</v>
      </c>
      <c r="R582" s="92">
        <v>30840.19</v>
      </c>
      <c r="S582" s="91" t="s">
        <v>3256</v>
      </c>
      <c r="T582" s="91" t="s">
        <v>4467</v>
      </c>
      <c r="U582" s="93"/>
      <c r="V582" s="92">
        <v>900</v>
      </c>
      <c r="W582" s="92">
        <v>6745.32</v>
      </c>
      <c r="X582" s="93"/>
      <c r="Y582" s="92">
        <v>25</v>
      </c>
      <c r="Z582" s="93"/>
      <c r="AB582" s="92">
        <v>3154.9</v>
      </c>
    </row>
    <row r="583" spans="1:28">
      <c r="A583" s="91" t="s">
        <v>2476</v>
      </c>
      <c r="B583" s="91" t="s">
        <v>11</v>
      </c>
      <c r="C583" s="91" t="s">
        <v>2510</v>
      </c>
      <c r="D583" s="91" t="s">
        <v>4274</v>
      </c>
      <c r="E583" s="91" t="s">
        <v>3252</v>
      </c>
      <c r="F583" s="91" t="s">
        <v>3288</v>
      </c>
      <c r="G583" s="91" t="s">
        <v>1046</v>
      </c>
      <c r="H583" s="91" t="s">
        <v>2100</v>
      </c>
      <c r="I583" s="91" t="s">
        <v>1047</v>
      </c>
      <c r="J583" s="91" t="s">
        <v>142</v>
      </c>
      <c r="K583" s="91" t="s">
        <v>4468</v>
      </c>
      <c r="L583" s="91" t="s">
        <v>3255</v>
      </c>
      <c r="M583" s="92">
        <v>39645</v>
      </c>
      <c r="N583" s="92">
        <v>392.55</v>
      </c>
      <c r="O583" s="92">
        <v>1205.21</v>
      </c>
      <c r="P583" s="92">
        <v>1137.81</v>
      </c>
      <c r="Q583" s="92">
        <v>2760.57</v>
      </c>
      <c r="R583" s="92">
        <v>36884.43</v>
      </c>
      <c r="S583" s="91" t="s">
        <v>3256</v>
      </c>
      <c r="T583" s="91" t="s">
        <v>4469</v>
      </c>
      <c r="U583" s="93"/>
      <c r="V583" s="93"/>
      <c r="W583" s="93"/>
      <c r="X583" s="93"/>
      <c r="Y583" s="92">
        <v>25</v>
      </c>
      <c r="Z583" s="93"/>
      <c r="AB583" s="93"/>
    </row>
    <row r="584" spans="1:28">
      <c r="A584" s="91" t="s">
        <v>2476</v>
      </c>
      <c r="B584" s="91" t="s">
        <v>11</v>
      </c>
      <c r="C584" s="91" t="s">
        <v>2510</v>
      </c>
      <c r="D584" s="91" t="s">
        <v>4274</v>
      </c>
      <c r="E584" s="91" t="s">
        <v>3252</v>
      </c>
      <c r="F584" s="91" t="s">
        <v>3288</v>
      </c>
      <c r="G584" s="91" t="s">
        <v>606</v>
      </c>
      <c r="H584" s="91" t="s">
        <v>2101</v>
      </c>
      <c r="I584" s="91" t="s">
        <v>8</v>
      </c>
      <c r="J584" s="91" t="s">
        <v>591</v>
      </c>
      <c r="K584" s="91" t="s">
        <v>4470</v>
      </c>
      <c r="L584" s="91" t="s">
        <v>3255</v>
      </c>
      <c r="M584" s="92">
        <v>15000</v>
      </c>
      <c r="N584" s="93">
        <v>0</v>
      </c>
      <c r="O584" s="92">
        <v>456</v>
      </c>
      <c r="P584" s="92">
        <v>430.5</v>
      </c>
      <c r="Q584" s="92">
        <v>911.5</v>
      </c>
      <c r="R584" s="92">
        <v>14088.5</v>
      </c>
      <c r="S584" s="91" t="s">
        <v>3256</v>
      </c>
      <c r="T584" s="91" t="s">
        <v>4471</v>
      </c>
      <c r="U584" s="93"/>
      <c r="V584" s="93"/>
      <c r="W584" s="93"/>
      <c r="X584" s="93"/>
      <c r="Y584" s="92">
        <v>25</v>
      </c>
      <c r="Z584" s="93"/>
      <c r="AB584" s="93"/>
    </row>
    <row r="585" spans="1:28">
      <c r="A585" s="91" t="s">
        <v>2476</v>
      </c>
      <c r="B585" s="91" t="s">
        <v>11</v>
      </c>
      <c r="C585" s="91" t="s">
        <v>2510</v>
      </c>
      <c r="D585" s="91" t="s">
        <v>4274</v>
      </c>
      <c r="E585" s="91" t="s">
        <v>3252</v>
      </c>
      <c r="F585" s="91" t="s">
        <v>3258</v>
      </c>
      <c r="G585" s="91" t="s">
        <v>158</v>
      </c>
      <c r="H585" s="91" t="s">
        <v>2102</v>
      </c>
      <c r="I585" s="91" t="s">
        <v>149</v>
      </c>
      <c r="J585" s="91" t="s">
        <v>142</v>
      </c>
      <c r="K585" s="91" t="s">
        <v>4472</v>
      </c>
      <c r="L585" s="91" t="s">
        <v>3255</v>
      </c>
      <c r="M585" s="92">
        <v>10000</v>
      </c>
      <c r="N585" s="93">
        <v>0</v>
      </c>
      <c r="O585" s="92">
        <v>304</v>
      </c>
      <c r="P585" s="92">
        <v>287</v>
      </c>
      <c r="Q585" s="92">
        <v>966</v>
      </c>
      <c r="R585" s="92">
        <v>9034</v>
      </c>
      <c r="S585" s="91" t="s">
        <v>3256</v>
      </c>
      <c r="T585" s="91" t="s">
        <v>4473</v>
      </c>
      <c r="U585" s="93"/>
      <c r="V585" s="92">
        <v>300</v>
      </c>
      <c r="W585" s="93"/>
      <c r="X585" s="92">
        <v>50</v>
      </c>
      <c r="Y585" s="92">
        <v>25</v>
      </c>
      <c r="Z585" s="93"/>
      <c r="AB585" s="93"/>
    </row>
    <row r="586" spans="1:28">
      <c r="A586" s="91" t="s">
        <v>2476</v>
      </c>
      <c r="B586" s="91" t="s">
        <v>11</v>
      </c>
      <c r="C586" s="91" t="s">
        <v>2510</v>
      </c>
      <c r="D586" s="91" t="s">
        <v>4274</v>
      </c>
      <c r="E586" s="91" t="s">
        <v>3252</v>
      </c>
      <c r="F586" s="91" t="s">
        <v>3261</v>
      </c>
      <c r="G586" s="91" t="s">
        <v>463</v>
      </c>
      <c r="H586" s="91" t="s">
        <v>2103</v>
      </c>
      <c r="I586" s="91" t="s">
        <v>464</v>
      </c>
      <c r="J586" s="91" t="s">
        <v>461</v>
      </c>
      <c r="K586" s="91" t="s">
        <v>4474</v>
      </c>
      <c r="L586" s="91" t="s">
        <v>3255</v>
      </c>
      <c r="M586" s="92">
        <v>35000</v>
      </c>
      <c r="N586" s="93">
        <v>0</v>
      </c>
      <c r="O586" s="92">
        <v>1064</v>
      </c>
      <c r="P586" s="92">
        <v>1004.5</v>
      </c>
      <c r="Q586" s="92">
        <v>2143.5</v>
      </c>
      <c r="R586" s="92">
        <v>32856.5</v>
      </c>
      <c r="S586" s="91" t="s">
        <v>3256</v>
      </c>
      <c r="T586" s="91" t="s">
        <v>4475</v>
      </c>
      <c r="U586" s="93"/>
      <c r="V586" s="93"/>
      <c r="W586" s="93"/>
      <c r="X586" s="92">
        <v>50</v>
      </c>
      <c r="Y586" s="92">
        <v>25</v>
      </c>
      <c r="Z586" s="93"/>
      <c r="AB586" s="93"/>
    </row>
    <row r="587" spans="1:28">
      <c r="A587" s="91" t="s">
        <v>2476</v>
      </c>
      <c r="B587" s="91" t="s">
        <v>11</v>
      </c>
      <c r="C587" s="91" t="s">
        <v>2510</v>
      </c>
      <c r="D587" s="91" t="s">
        <v>4274</v>
      </c>
      <c r="E587" s="91" t="s">
        <v>3252</v>
      </c>
      <c r="F587" s="91" t="s">
        <v>3279</v>
      </c>
      <c r="G587" s="91" t="s">
        <v>121</v>
      </c>
      <c r="H587" s="91" t="s">
        <v>1336</v>
      </c>
      <c r="I587" s="91" t="s">
        <v>10</v>
      </c>
      <c r="J587" s="91" t="s">
        <v>106</v>
      </c>
      <c r="K587" s="91" t="s">
        <v>4476</v>
      </c>
      <c r="L587" s="91" t="s">
        <v>3255</v>
      </c>
      <c r="M587" s="92">
        <v>30000</v>
      </c>
      <c r="N587" s="93">
        <v>0</v>
      </c>
      <c r="O587" s="92">
        <v>912</v>
      </c>
      <c r="P587" s="92">
        <v>861</v>
      </c>
      <c r="Q587" s="92">
        <v>5177.58</v>
      </c>
      <c r="R587" s="92">
        <v>24822.42</v>
      </c>
      <c r="S587" s="91" t="s">
        <v>3256</v>
      </c>
      <c r="T587" s="91" t="s">
        <v>4477</v>
      </c>
      <c r="U587" s="93"/>
      <c r="V587" s="92">
        <v>300</v>
      </c>
      <c r="W587" s="92">
        <v>3029.58</v>
      </c>
      <c r="X587" s="92">
        <v>50</v>
      </c>
      <c r="Y587" s="92">
        <v>25</v>
      </c>
      <c r="Z587" s="93"/>
      <c r="AB587" s="93"/>
    </row>
    <row r="588" spans="1:28">
      <c r="A588" s="91" t="s">
        <v>2476</v>
      </c>
      <c r="B588" s="91" t="s">
        <v>11</v>
      </c>
      <c r="C588" s="91" t="s">
        <v>2510</v>
      </c>
      <c r="D588" s="91" t="s">
        <v>4274</v>
      </c>
      <c r="E588" s="91" t="s">
        <v>3252</v>
      </c>
      <c r="F588" s="91" t="s">
        <v>3288</v>
      </c>
      <c r="G588" s="91" t="s">
        <v>607</v>
      </c>
      <c r="H588" s="91" t="s">
        <v>1292</v>
      </c>
      <c r="I588" s="91" t="s">
        <v>140</v>
      </c>
      <c r="J588" s="91" t="s">
        <v>591</v>
      </c>
      <c r="K588" s="91" t="s">
        <v>4478</v>
      </c>
      <c r="L588" s="91" t="s">
        <v>3255</v>
      </c>
      <c r="M588" s="92">
        <v>10000</v>
      </c>
      <c r="N588" s="93">
        <v>0</v>
      </c>
      <c r="O588" s="92">
        <v>304</v>
      </c>
      <c r="P588" s="92">
        <v>287</v>
      </c>
      <c r="Q588" s="92">
        <v>2493.4499999999998</v>
      </c>
      <c r="R588" s="92">
        <v>7506.55</v>
      </c>
      <c r="S588" s="91" t="s">
        <v>3256</v>
      </c>
      <c r="T588" s="91" t="s">
        <v>4479</v>
      </c>
      <c r="U588" s="93"/>
      <c r="V588" s="92">
        <v>300</v>
      </c>
      <c r="W588" s="93"/>
      <c r="X588" s="93"/>
      <c r="Y588" s="92">
        <v>25</v>
      </c>
      <c r="Z588" s="93"/>
      <c r="AB588" s="92">
        <v>1577.45</v>
      </c>
    </row>
    <row r="589" spans="1:28">
      <c r="A589" s="91" t="s">
        <v>2476</v>
      </c>
      <c r="B589" s="91" t="s">
        <v>11</v>
      </c>
      <c r="C589" s="91" t="s">
        <v>2510</v>
      </c>
      <c r="D589" s="91" t="s">
        <v>4274</v>
      </c>
      <c r="E589" s="91" t="s">
        <v>3252</v>
      </c>
      <c r="F589" s="91" t="s">
        <v>3261</v>
      </c>
      <c r="G589" s="91" t="s">
        <v>714</v>
      </c>
      <c r="H589" s="91" t="s">
        <v>2104</v>
      </c>
      <c r="I589" s="91" t="s">
        <v>55</v>
      </c>
      <c r="J589" s="91" t="s">
        <v>686</v>
      </c>
      <c r="K589" s="91" t="s">
        <v>4480</v>
      </c>
      <c r="L589" s="91" t="s">
        <v>3255</v>
      </c>
      <c r="M589" s="92">
        <v>27300</v>
      </c>
      <c r="N589" s="93">
        <v>0</v>
      </c>
      <c r="O589" s="92">
        <v>829.92</v>
      </c>
      <c r="P589" s="92">
        <v>783.51</v>
      </c>
      <c r="Q589" s="92">
        <v>6581.31</v>
      </c>
      <c r="R589" s="92">
        <v>20718.689999999999</v>
      </c>
      <c r="S589" s="91" t="s">
        <v>3256</v>
      </c>
      <c r="T589" s="91" t="s">
        <v>4481</v>
      </c>
      <c r="U589" s="93"/>
      <c r="V589" s="93"/>
      <c r="W589" s="92">
        <v>4892.88</v>
      </c>
      <c r="X589" s="92">
        <v>50</v>
      </c>
      <c r="Y589" s="92">
        <v>25</v>
      </c>
      <c r="Z589" s="93"/>
      <c r="AB589" s="93"/>
    </row>
    <row r="590" spans="1:28">
      <c r="A590" s="91" t="s">
        <v>2476</v>
      </c>
      <c r="B590" s="91" t="s">
        <v>11</v>
      </c>
      <c r="C590" s="91" t="s">
        <v>2510</v>
      </c>
      <c r="D590" s="91" t="s">
        <v>4274</v>
      </c>
      <c r="E590" s="91" t="s">
        <v>3252</v>
      </c>
      <c r="F590" s="91" t="s">
        <v>3258</v>
      </c>
      <c r="G590" s="91" t="s">
        <v>31</v>
      </c>
      <c r="H590" s="91" t="s">
        <v>2105</v>
      </c>
      <c r="I590" s="91" t="s">
        <v>32</v>
      </c>
      <c r="J590" s="91" t="s">
        <v>18</v>
      </c>
      <c r="K590" s="91" t="s">
        <v>4482</v>
      </c>
      <c r="L590" s="91" t="s">
        <v>3255</v>
      </c>
      <c r="M590" s="92">
        <v>17710</v>
      </c>
      <c r="N590" s="93">
        <v>0</v>
      </c>
      <c r="O590" s="92">
        <v>538.38</v>
      </c>
      <c r="P590" s="92">
        <v>508.28</v>
      </c>
      <c r="Q590" s="92">
        <v>1771.66</v>
      </c>
      <c r="R590" s="92">
        <v>15938.34</v>
      </c>
      <c r="S590" s="91" t="s">
        <v>3256</v>
      </c>
      <c r="T590" s="91" t="s">
        <v>4483</v>
      </c>
      <c r="U590" s="93"/>
      <c r="V590" s="92">
        <v>600</v>
      </c>
      <c r="W590" s="93"/>
      <c r="X590" s="92">
        <v>100</v>
      </c>
      <c r="Y590" s="92">
        <v>25</v>
      </c>
      <c r="Z590" s="93"/>
      <c r="AB590" s="93"/>
    </row>
    <row r="591" spans="1:28">
      <c r="A591" s="91" t="s">
        <v>2476</v>
      </c>
      <c r="B591" s="91" t="s">
        <v>11</v>
      </c>
      <c r="C591" s="91" t="s">
        <v>2510</v>
      </c>
      <c r="D591" s="91" t="s">
        <v>4274</v>
      </c>
      <c r="E591" s="91" t="s">
        <v>3252</v>
      </c>
      <c r="F591" s="91" t="s">
        <v>3288</v>
      </c>
      <c r="G591" s="91" t="s">
        <v>715</v>
      </c>
      <c r="H591" s="91" t="s">
        <v>2106</v>
      </c>
      <c r="I591" s="91" t="s">
        <v>8</v>
      </c>
      <c r="J591" s="91" t="s">
        <v>686</v>
      </c>
      <c r="K591" s="91" t="s">
        <v>4484</v>
      </c>
      <c r="L591" s="91" t="s">
        <v>3255</v>
      </c>
      <c r="M591" s="92">
        <v>22000</v>
      </c>
      <c r="N591" s="93">
        <v>0</v>
      </c>
      <c r="O591" s="92">
        <v>668.8</v>
      </c>
      <c r="P591" s="92">
        <v>631.4</v>
      </c>
      <c r="Q591" s="92">
        <v>11866.68</v>
      </c>
      <c r="R591" s="92">
        <v>10133.32</v>
      </c>
      <c r="S591" s="91" t="s">
        <v>3256</v>
      </c>
      <c r="T591" s="91" t="s">
        <v>4485</v>
      </c>
      <c r="U591" s="93"/>
      <c r="V591" s="93"/>
      <c r="W591" s="92">
        <v>10541.48</v>
      </c>
      <c r="X591" s="93"/>
      <c r="Y591" s="92">
        <v>25</v>
      </c>
      <c r="Z591" s="93"/>
      <c r="AB591" s="93"/>
    </row>
    <row r="592" spans="1:28">
      <c r="A592" s="91" t="s">
        <v>2476</v>
      </c>
      <c r="B592" s="91" t="s">
        <v>11</v>
      </c>
      <c r="C592" s="91" t="s">
        <v>2510</v>
      </c>
      <c r="D592" s="91" t="s">
        <v>4274</v>
      </c>
      <c r="E592" s="91" t="s">
        <v>3252</v>
      </c>
      <c r="F592" s="91" t="s">
        <v>3258</v>
      </c>
      <c r="G592" s="91" t="s">
        <v>159</v>
      </c>
      <c r="H592" s="91" t="s">
        <v>2107</v>
      </c>
      <c r="I592" s="91" t="s">
        <v>160</v>
      </c>
      <c r="J592" s="91" t="s">
        <v>142</v>
      </c>
      <c r="K592" s="91" t="s">
        <v>4486</v>
      </c>
      <c r="L592" s="91" t="s">
        <v>3255</v>
      </c>
      <c r="M592" s="92">
        <v>11292.79</v>
      </c>
      <c r="N592" s="93">
        <v>0</v>
      </c>
      <c r="O592" s="92">
        <v>343.3</v>
      </c>
      <c r="P592" s="92">
        <v>324.10000000000002</v>
      </c>
      <c r="Q592" s="92">
        <v>9078.98</v>
      </c>
      <c r="R592" s="92">
        <v>2213.81</v>
      </c>
      <c r="S592" s="91" t="s">
        <v>3256</v>
      </c>
      <c r="T592" s="91" t="s">
        <v>4487</v>
      </c>
      <c r="U592" s="93"/>
      <c r="V592" s="93"/>
      <c r="W592" s="92">
        <v>8336.58</v>
      </c>
      <c r="X592" s="92">
        <v>50</v>
      </c>
      <c r="Y592" s="92">
        <v>25</v>
      </c>
      <c r="Z592" s="93"/>
      <c r="AB592" s="93"/>
    </row>
    <row r="593" spans="1:28">
      <c r="A593" s="91" t="s">
        <v>2476</v>
      </c>
      <c r="B593" s="91" t="s">
        <v>11</v>
      </c>
      <c r="C593" s="91" t="s">
        <v>2510</v>
      </c>
      <c r="D593" s="91" t="s">
        <v>4274</v>
      </c>
      <c r="E593" s="91" t="s">
        <v>3252</v>
      </c>
      <c r="F593" s="91" t="s">
        <v>3266</v>
      </c>
      <c r="G593" s="91" t="s">
        <v>1048</v>
      </c>
      <c r="H593" s="91" t="s">
        <v>2108</v>
      </c>
      <c r="I593" s="91" t="s">
        <v>30</v>
      </c>
      <c r="J593" s="91" t="s">
        <v>591</v>
      </c>
      <c r="K593" s="91" t="s">
        <v>4488</v>
      </c>
      <c r="L593" s="91" t="s">
        <v>3255</v>
      </c>
      <c r="M593" s="92">
        <v>25000</v>
      </c>
      <c r="N593" s="93">
        <v>0</v>
      </c>
      <c r="O593" s="92">
        <v>760</v>
      </c>
      <c r="P593" s="92">
        <v>717.5</v>
      </c>
      <c r="Q593" s="92">
        <v>1502.5</v>
      </c>
      <c r="R593" s="92">
        <v>23497.5</v>
      </c>
      <c r="S593" s="91" t="s">
        <v>3256</v>
      </c>
      <c r="T593" s="91" t="s">
        <v>4489</v>
      </c>
      <c r="U593" s="93"/>
      <c r="V593" s="93"/>
      <c r="W593" s="93"/>
      <c r="X593" s="93"/>
      <c r="Y593" s="92">
        <v>25</v>
      </c>
      <c r="Z593" s="93"/>
      <c r="AB593" s="93"/>
    </row>
    <row r="594" spans="1:28">
      <c r="A594" s="91" t="s">
        <v>2476</v>
      </c>
      <c r="B594" s="91" t="s">
        <v>11</v>
      </c>
      <c r="C594" s="91" t="s">
        <v>2510</v>
      </c>
      <c r="D594" s="91" t="s">
        <v>4274</v>
      </c>
      <c r="E594" s="91" t="s">
        <v>3252</v>
      </c>
      <c r="F594" s="91" t="s">
        <v>3261</v>
      </c>
      <c r="G594" s="91" t="s">
        <v>33</v>
      </c>
      <c r="H594" s="91" t="s">
        <v>2109</v>
      </c>
      <c r="I594" s="91" t="s">
        <v>34</v>
      </c>
      <c r="J594" s="91" t="s">
        <v>18</v>
      </c>
      <c r="K594" s="91" t="s">
        <v>4490</v>
      </c>
      <c r="L594" s="91" t="s">
        <v>3255</v>
      </c>
      <c r="M594" s="92">
        <v>10000</v>
      </c>
      <c r="N594" s="93">
        <v>0</v>
      </c>
      <c r="O594" s="92">
        <v>304</v>
      </c>
      <c r="P594" s="92">
        <v>287</v>
      </c>
      <c r="Q594" s="92">
        <v>616</v>
      </c>
      <c r="R594" s="92">
        <v>9384</v>
      </c>
      <c r="S594" s="91" t="s">
        <v>3256</v>
      </c>
      <c r="T594" s="91" t="s">
        <v>4491</v>
      </c>
      <c r="U594" s="93"/>
      <c r="V594" s="93"/>
      <c r="W594" s="93"/>
      <c r="X594" s="93"/>
      <c r="Y594" s="92">
        <v>25</v>
      </c>
      <c r="Z594" s="93"/>
      <c r="AB594" s="93"/>
    </row>
    <row r="595" spans="1:28">
      <c r="A595" s="91" t="s">
        <v>2476</v>
      </c>
      <c r="B595" s="91" t="s">
        <v>11</v>
      </c>
      <c r="C595" s="91" t="s">
        <v>2510</v>
      </c>
      <c r="D595" s="91" t="s">
        <v>4274</v>
      </c>
      <c r="E595" s="91" t="s">
        <v>3252</v>
      </c>
      <c r="F595" s="91" t="s">
        <v>3258</v>
      </c>
      <c r="G595" s="91" t="s">
        <v>9</v>
      </c>
      <c r="H595" s="91" t="s">
        <v>2110</v>
      </c>
      <c r="I595" s="91" t="s">
        <v>10</v>
      </c>
      <c r="J595" s="91" t="s">
        <v>7</v>
      </c>
      <c r="K595" s="91" t="s">
        <v>4492</v>
      </c>
      <c r="L595" s="91" t="s">
        <v>3255</v>
      </c>
      <c r="M595" s="92">
        <v>10000</v>
      </c>
      <c r="N595" s="93">
        <v>0</v>
      </c>
      <c r="O595" s="92">
        <v>304</v>
      </c>
      <c r="P595" s="92">
        <v>287</v>
      </c>
      <c r="Q595" s="92">
        <v>916</v>
      </c>
      <c r="R595" s="92">
        <v>9084</v>
      </c>
      <c r="S595" s="91" t="s">
        <v>3256</v>
      </c>
      <c r="T595" s="91" t="s">
        <v>4493</v>
      </c>
      <c r="U595" s="93"/>
      <c r="V595" s="92">
        <v>300</v>
      </c>
      <c r="W595" s="93"/>
      <c r="X595" s="93"/>
      <c r="Y595" s="92">
        <v>25</v>
      </c>
      <c r="Z595" s="93"/>
      <c r="AB595" s="93"/>
    </row>
    <row r="596" spans="1:28">
      <c r="A596" s="91" t="s">
        <v>2476</v>
      </c>
      <c r="B596" s="91" t="s">
        <v>11</v>
      </c>
      <c r="C596" s="91" t="s">
        <v>2510</v>
      </c>
      <c r="D596" s="91" t="s">
        <v>4274</v>
      </c>
      <c r="E596" s="91" t="s">
        <v>3252</v>
      </c>
      <c r="F596" s="91" t="s">
        <v>3266</v>
      </c>
      <c r="G596" s="91" t="s">
        <v>2694</v>
      </c>
      <c r="H596" s="91" t="s">
        <v>2695</v>
      </c>
      <c r="I596" s="91" t="s">
        <v>355</v>
      </c>
      <c r="J596" s="91" t="s">
        <v>142</v>
      </c>
      <c r="K596" s="91" t="s">
        <v>4494</v>
      </c>
      <c r="L596" s="91" t="s">
        <v>3255</v>
      </c>
      <c r="M596" s="92">
        <v>25000</v>
      </c>
      <c r="N596" s="93">
        <v>0</v>
      </c>
      <c r="O596" s="92">
        <v>760</v>
      </c>
      <c r="P596" s="92">
        <v>717.5</v>
      </c>
      <c r="Q596" s="92">
        <v>4548.5</v>
      </c>
      <c r="R596" s="92">
        <v>20451.5</v>
      </c>
      <c r="S596" s="91" t="s">
        <v>3256</v>
      </c>
      <c r="T596" s="91" t="s">
        <v>4495</v>
      </c>
      <c r="U596" s="93"/>
      <c r="V596" s="93"/>
      <c r="W596" s="92">
        <v>3046</v>
      </c>
      <c r="X596" s="93"/>
      <c r="Y596" s="92">
        <v>25</v>
      </c>
      <c r="Z596" s="93"/>
      <c r="AB596" s="93"/>
    </row>
    <row r="597" spans="1:28">
      <c r="A597" s="91" t="s">
        <v>2476</v>
      </c>
      <c r="B597" s="91" t="s">
        <v>11</v>
      </c>
      <c r="C597" s="91" t="s">
        <v>2510</v>
      </c>
      <c r="D597" s="91" t="s">
        <v>4274</v>
      </c>
      <c r="E597" s="91" t="s">
        <v>3252</v>
      </c>
      <c r="F597" s="91" t="s">
        <v>3266</v>
      </c>
      <c r="G597" s="91" t="s">
        <v>917</v>
      </c>
      <c r="H597" s="91" t="s">
        <v>2111</v>
      </c>
      <c r="I597" s="91" t="s">
        <v>254</v>
      </c>
      <c r="J597" s="91" t="s">
        <v>324</v>
      </c>
      <c r="K597" s="91" t="s">
        <v>4496</v>
      </c>
      <c r="L597" s="91" t="s">
        <v>3255</v>
      </c>
      <c r="M597" s="92">
        <v>65000</v>
      </c>
      <c r="N597" s="92">
        <v>4427.58</v>
      </c>
      <c r="O597" s="92">
        <v>1976</v>
      </c>
      <c r="P597" s="92">
        <v>1865.5</v>
      </c>
      <c r="Q597" s="92">
        <v>8294.08</v>
      </c>
      <c r="R597" s="92">
        <v>56705.919999999998</v>
      </c>
      <c r="S597" s="91" t="s">
        <v>3256</v>
      </c>
      <c r="T597" s="91" t="s">
        <v>4497</v>
      </c>
      <c r="U597" s="93"/>
      <c r="V597" s="93"/>
      <c r="W597" s="93"/>
      <c r="X597" s="93"/>
      <c r="Y597" s="92">
        <v>25</v>
      </c>
      <c r="Z597" s="93"/>
      <c r="AB597" s="93"/>
    </row>
    <row r="598" spans="1:28">
      <c r="A598" s="91" t="s">
        <v>2476</v>
      </c>
      <c r="B598" s="91" t="s">
        <v>11</v>
      </c>
      <c r="C598" s="91" t="s">
        <v>2510</v>
      </c>
      <c r="D598" s="91" t="s">
        <v>4274</v>
      </c>
      <c r="E598" s="91" t="s">
        <v>3252</v>
      </c>
      <c r="F598" s="91" t="s">
        <v>3261</v>
      </c>
      <c r="G598" s="91" t="s">
        <v>717</v>
      </c>
      <c r="H598" s="91" t="s">
        <v>2112</v>
      </c>
      <c r="I598" s="91" t="s">
        <v>8</v>
      </c>
      <c r="J598" s="91" t="s">
        <v>686</v>
      </c>
      <c r="K598" s="91" t="s">
        <v>4498</v>
      </c>
      <c r="L598" s="91" t="s">
        <v>3255</v>
      </c>
      <c r="M598" s="92">
        <v>22000</v>
      </c>
      <c r="N598" s="93">
        <v>0</v>
      </c>
      <c r="O598" s="92">
        <v>668.8</v>
      </c>
      <c r="P598" s="92">
        <v>631.4</v>
      </c>
      <c r="Q598" s="92">
        <v>2265.1999999999998</v>
      </c>
      <c r="R598" s="92">
        <v>19734.8</v>
      </c>
      <c r="S598" s="91" t="s">
        <v>3256</v>
      </c>
      <c r="T598" s="91" t="s">
        <v>4499</v>
      </c>
      <c r="U598" s="93"/>
      <c r="V598" s="93"/>
      <c r="W598" s="92">
        <v>890</v>
      </c>
      <c r="X598" s="92">
        <v>50</v>
      </c>
      <c r="Y598" s="92">
        <v>25</v>
      </c>
      <c r="Z598" s="93"/>
      <c r="AB598" s="93"/>
    </row>
    <row r="599" spans="1:28">
      <c r="A599" s="91" t="s">
        <v>2476</v>
      </c>
      <c r="B599" s="91" t="s">
        <v>11</v>
      </c>
      <c r="C599" s="91" t="s">
        <v>2510</v>
      </c>
      <c r="D599" s="91" t="s">
        <v>4274</v>
      </c>
      <c r="E599" s="91" t="s">
        <v>3252</v>
      </c>
      <c r="F599" s="91" t="s">
        <v>3288</v>
      </c>
      <c r="G599" s="91" t="s">
        <v>161</v>
      </c>
      <c r="H599" s="91" t="s">
        <v>2113</v>
      </c>
      <c r="I599" s="91" t="s">
        <v>147</v>
      </c>
      <c r="J599" s="91" t="s">
        <v>142</v>
      </c>
      <c r="K599" s="91" t="s">
        <v>4500</v>
      </c>
      <c r="L599" s="91" t="s">
        <v>3255</v>
      </c>
      <c r="M599" s="92">
        <v>13200</v>
      </c>
      <c r="N599" s="93">
        <v>0</v>
      </c>
      <c r="O599" s="92">
        <v>401.28</v>
      </c>
      <c r="P599" s="92">
        <v>378.84</v>
      </c>
      <c r="Q599" s="92">
        <v>7310.32</v>
      </c>
      <c r="R599" s="92">
        <v>5889.68</v>
      </c>
      <c r="S599" s="91" t="s">
        <v>3256</v>
      </c>
      <c r="T599" s="91" t="s">
        <v>4501</v>
      </c>
      <c r="U599" s="93"/>
      <c r="V599" s="92">
        <v>300</v>
      </c>
      <c r="W599" s="92">
        <v>6105.2</v>
      </c>
      <c r="X599" s="92">
        <v>100</v>
      </c>
      <c r="Y599" s="92">
        <v>25</v>
      </c>
      <c r="Z599" s="93"/>
      <c r="AB599" s="93"/>
    </row>
    <row r="600" spans="1:28">
      <c r="A600" s="91" t="s">
        <v>2476</v>
      </c>
      <c r="B600" s="91" t="s">
        <v>11</v>
      </c>
      <c r="C600" s="91" t="s">
        <v>2510</v>
      </c>
      <c r="D600" s="91" t="s">
        <v>4274</v>
      </c>
      <c r="E600" s="91" t="s">
        <v>3252</v>
      </c>
      <c r="F600" s="91" t="s">
        <v>3258</v>
      </c>
      <c r="G600" s="91" t="s">
        <v>164</v>
      </c>
      <c r="H600" s="91" t="s">
        <v>1294</v>
      </c>
      <c r="I600" s="91" t="s">
        <v>165</v>
      </c>
      <c r="J600" s="91" t="s">
        <v>142</v>
      </c>
      <c r="K600" s="91" t="s">
        <v>4502</v>
      </c>
      <c r="L600" s="91" t="s">
        <v>3255</v>
      </c>
      <c r="M600" s="92">
        <v>10000</v>
      </c>
      <c r="N600" s="93">
        <v>0</v>
      </c>
      <c r="O600" s="92">
        <v>304</v>
      </c>
      <c r="P600" s="92">
        <v>287</v>
      </c>
      <c r="Q600" s="92">
        <v>6257.78</v>
      </c>
      <c r="R600" s="92">
        <v>3742.22</v>
      </c>
      <c r="S600" s="91" t="s">
        <v>3256</v>
      </c>
      <c r="T600" s="91" t="s">
        <v>4503</v>
      </c>
      <c r="U600" s="93"/>
      <c r="V600" s="92">
        <v>300</v>
      </c>
      <c r="W600" s="92">
        <v>5291.78</v>
      </c>
      <c r="X600" s="92">
        <v>50</v>
      </c>
      <c r="Y600" s="92">
        <v>25</v>
      </c>
      <c r="Z600" s="93"/>
      <c r="AB600" s="93"/>
    </row>
    <row r="601" spans="1:28">
      <c r="A601" s="91" t="s">
        <v>2476</v>
      </c>
      <c r="B601" s="91" t="s">
        <v>11</v>
      </c>
      <c r="C601" s="91" t="s">
        <v>2510</v>
      </c>
      <c r="D601" s="91" t="s">
        <v>4274</v>
      </c>
      <c r="E601" s="91" t="s">
        <v>3252</v>
      </c>
      <c r="F601" s="91" t="s">
        <v>3288</v>
      </c>
      <c r="G601" s="91" t="s">
        <v>718</v>
      </c>
      <c r="H601" s="91" t="s">
        <v>2115</v>
      </c>
      <c r="I601" s="91" t="s">
        <v>719</v>
      </c>
      <c r="J601" s="91" t="s">
        <v>686</v>
      </c>
      <c r="K601" s="91" t="s">
        <v>4504</v>
      </c>
      <c r="L601" s="91" t="s">
        <v>3255</v>
      </c>
      <c r="M601" s="92">
        <v>55000</v>
      </c>
      <c r="N601" s="92">
        <v>2559.6799999999998</v>
      </c>
      <c r="O601" s="92">
        <v>1672</v>
      </c>
      <c r="P601" s="92">
        <v>1578.5</v>
      </c>
      <c r="Q601" s="92">
        <v>5885.18</v>
      </c>
      <c r="R601" s="92">
        <v>49114.82</v>
      </c>
      <c r="S601" s="91" t="s">
        <v>3256</v>
      </c>
      <c r="T601" s="91" t="s">
        <v>4505</v>
      </c>
      <c r="U601" s="93"/>
      <c r="V601" s="93"/>
      <c r="W601" s="93"/>
      <c r="X601" s="92">
        <v>50</v>
      </c>
      <c r="Y601" s="92">
        <v>25</v>
      </c>
      <c r="Z601" s="93"/>
      <c r="AB601" s="93"/>
    </row>
    <row r="602" spans="1:28">
      <c r="A602" s="91" t="s">
        <v>2476</v>
      </c>
      <c r="B602" s="91" t="s">
        <v>11</v>
      </c>
      <c r="C602" s="91" t="s">
        <v>2510</v>
      </c>
      <c r="D602" s="91" t="s">
        <v>4274</v>
      </c>
      <c r="E602" s="91" t="s">
        <v>3252</v>
      </c>
      <c r="F602" s="91" t="s">
        <v>3279</v>
      </c>
      <c r="G602" s="91" t="s">
        <v>959</v>
      </c>
      <c r="H602" s="91" t="s">
        <v>2116</v>
      </c>
      <c r="I602" s="91" t="s">
        <v>961</v>
      </c>
      <c r="J602" s="91" t="s">
        <v>73</v>
      </c>
      <c r="K602" s="91" t="s">
        <v>4506</v>
      </c>
      <c r="L602" s="91" t="s">
        <v>3255</v>
      </c>
      <c r="M602" s="92">
        <v>55000</v>
      </c>
      <c r="N602" s="92">
        <v>2559.6799999999998</v>
      </c>
      <c r="O602" s="92">
        <v>1672</v>
      </c>
      <c r="P602" s="92">
        <v>1578.5</v>
      </c>
      <c r="Q602" s="92">
        <v>10881.18</v>
      </c>
      <c r="R602" s="92">
        <v>44118.82</v>
      </c>
      <c r="S602" s="91" t="s">
        <v>3256</v>
      </c>
      <c r="T602" s="91" t="s">
        <v>4507</v>
      </c>
      <c r="U602" s="93"/>
      <c r="V602" s="93"/>
      <c r="W602" s="92">
        <v>5046</v>
      </c>
      <c r="X602" s="93"/>
      <c r="Y602" s="92">
        <v>25</v>
      </c>
      <c r="Z602" s="93"/>
      <c r="AB602" s="93"/>
    </row>
    <row r="603" spans="1:28">
      <c r="A603" s="91" t="s">
        <v>2476</v>
      </c>
      <c r="B603" s="91" t="s">
        <v>11</v>
      </c>
      <c r="C603" s="91" t="s">
        <v>2510</v>
      </c>
      <c r="D603" s="91" t="s">
        <v>4274</v>
      </c>
      <c r="E603" s="91" t="s">
        <v>3252</v>
      </c>
      <c r="F603" s="91" t="s">
        <v>3266</v>
      </c>
      <c r="G603" s="91" t="s">
        <v>1644</v>
      </c>
      <c r="H603" s="91" t="s">
        <v>2117</v>
      </c>
      <c r="I603" s="91" t="s">
        <v>27</v>
      </c>
      <c r="J603" s="91" t="s">
        <v>686</v>
      </c>
      <c r="K603" s="91" t="s">
        <v>4508</v>
      </c>
      <c r="L603" s="91" t="s">
        <v>3255</v>
      </c>
      <c r="M603" s="92">
        <v>22000</v>
      </c>
      <c r="N603" s="93">
        <v>0</v>
      </c>
      <c r="O603" s="92">
        <v>668.8</v>
      </c>
      <c r="P603" s="92">
        <v>631.4</v>
      </c>
      <c r="Q603" s="92">
        <v>1325.2</v>
      </c>
      <c r="R603" s="92">
        <v>20674.8</v>
      </c>
      <c r="S603" s="91" t="s">
        <v>3256</v>
      </c>
      <c r="T603" s="91" t="s">
        <v>4509</v>
      </c>
      <c r="U603" s="93"/>
      <c r="V603" s="93"/>
      <c r="W603" s="93"/>
      <c r="X603" s="93"/>
      <c r="Y603" s="92">
        <v>25</v>
      </c>
      <c r="Z603" s="93"/>
      <c r="AB603" s="93"/>
    </row>
    <row r="604" spans="1:28">
      <c r="A604" s="91" t="s">
        <v>2476</v>
      </c>
      <c r="B604" s="91" t="s">
        <v>11</v>
      </c>
      <c r="C604" s="91" t="s">
        <v>2510</v>
      </c>
      <c r="D604" s="91" t="s">
        <v>4274</v>
      </c>
      <c r="E604" s="91" t="s">
        <v>3252</v>
      </c>
      <c r="F604" s="91" t="s">
        <v>3266</v>
      </c>
      <c r="G604" s="91" t="s">
        <v>4510</v>
      </c>
      <c r="H604" s="91" t="s">
        <v>2118</v>
      </c>
      <c r="I604" s="91" t="s">
        <v>10</v>
      </c>
      <c r="J604" s="91" t="s">
        <v>686</v>
      </c>
      <c r="K604" s="91" t="s">
        <v>4511</v>
      </c>
      <c r="L604" s="91" t="s">
        <v>3255</v>
      </c>
      <c r="M604" s="92">
        <v>35000</v>
      </c>
      <c r="N604" s="93">
        <v>0</v>
      </c>
      <c r="O604" s="92">
        <v>1064</v>
      </c>
      <c r="P604" s="92">
        <v>1004.5</v>
      </c>
      <c r="Q604" s="92">
        <v>2093.5</v>
      </c>
      <c r="R604" s="92">
        <v>32906.5</v>
      </c>
      <c r="S604" s="91" t="s">
        <v>3256</v>
      </c>
      <c r="T604" s="91" t="s">
        <v>4512</v>
      </c>
      <c r="U604" s="93"/>
      <c r="V604" s="93"/>
      <c r="W604" s="93"/>
      <c r="X604" s="93"/>
      <c r="Y604" s="92">
        <v>25</v>
      </c>
      <c r="Z604" s="93"/>
      <c r="AB604" s="93"/>
    </row>
    <row r="605" spans="1:28">
      <c r="A605" s="91" t="s">
        <v>2476</v>
      </c>
      <c r="B605" s="91" t="s">
        <v>11</v>
      </c>
      <c r="C605" s="91" t="s">
        <v>2510</v>
      </c>
      <c r="D605" s="91" t="s">
        <v>4274</v>
      </c>
      <c r="E605" s="91" t="s">
        <v>3252</v>
      </c>
      <c r="F605" s="91" t="s">
        <v>3266</v>
      </c>
      <c r="G605" s="91" t="s">
        <v>1062</v>
      </c>
      <c r="H605" s="91" t="s">
        <v>2119</v>
      </c>
      <c r="I605" s="91" t="s">
        <v>59</v>
      </c>
      <c r="J605" s="91" t="s">
        <v>293</v>
      </c>
      <c r="K605" s="91" t="s">
        <v>4513</v>
      </c>
      <c r="L605" s="91" t="s">
        <v>3255</v>
      </c>
      <c r="M605" s="92">
        <v>145000</v>
      </c>
      <c r="N605" s="92">
        <v>22690.49</v>
      </c>
      <c r="O605" s="92">
        <v>4408</v>
      </c>
      <c r="P605" s="92">
        <v>4161.5</v>
      </c>
      <c r="Q605" s="92">
        <v>31284.99</v>
      </c>
      <c r="R605" s="92">
        <v>113715.01</v>
      </c>
      <c r="S605" s="91" t="s">
        <v>3256</v>
      </c>
      <c r="T605" s="91" t="s">
        <v>4514</v>
      </c>
      <c r="U605" s="93"/>
      <c r="V605" s="93"/>
      <c r="W605" s="93"/>
      <c r="X605" s="93"/>
      <c r="Y605" s="92">
        <v>25</v>
      </c>
      <c r="Z605" s="93"/>
      <c r="AB605" s="93"/>
    </row>
    <row r="606" spans="1:28">
      <c r="A606" s="91" t="s">
        <v>2476</v>
      </c>
      <c r="B606" s="91" t="s">
        <v>11</v>
      </c>
      <c r="C606" s="91" t="s">
        <v>2510</v>
      </c>
      <c r="D606" s="91" t="s">
        <v>4274</v>
      </c>
      <c r="E606" s="91" t="s">
        <v>3252</v>
      </c>
      <c r="F606" s="91" t="s">
        <v>3266</v>
      </c>
      <c r="G606" s="91" t="s">
        <v>1643</v>
      </c>
      <c r="H606" s="91" t="s">
        <v>2120</v>
      </c>
      <c r="I606" s="91" t="s">
        <v>22</v>
      </c>
      <c r="J606" s="91" t="s">
        <v>686</v>
      </c>
      <c r="K606" s="91" t="s">
        <v>4515</v>
      </c>
      <c r="L606" s="91" t="s">
        <v>3255</v>
      </c>
      <c r="M606" s="92">
        <v>35000</v>
      </c>
      <c r="N606" s="93">
        <v>0</v>
      </c>
      <c r="O606" s="92">
        <v>1064</v>
      </c>
      <c r="P606" s="92">
        <v>1004.5</v>
      </c>
      <c r="Q606" s="92">
        <v>2093.5</v>
      </c>
      <c r="R606" s="92">
        <v>32906.5</v>
      </c>
      <c r="S606" s="91" t="s">
        <v>3256</v>
      </c>
      <c r="T606" s="91" t="s">
        <v>4516</v>
      </c>
      <c r="U606" s="93"/>
      <c r="V606" s="93"/>
      <c r="W606" s="93"/>
      <c r="X606" s="93"/>
      <c r="Y606" s="92">
        <v>25</v>
      </c>
      <c r="Z606" s="93"/>
      <c r="AB606" s="93"/>
    </row>
    <row r="607" spans="1:28">
      <c r="A607" s="91" t="s">
        <v>2476</v>
      </c>
      <c r="B607" s="91" t="s">
        <v>11</v>
      </c>
      <c r="C607" s="91" t="s">
        <v>2510</v>
      </c>
      <c r="D607" s="91" t="s">
        <v>4274</v>
      </c>
      <c r="E607" s="91" t="s">
        <v>3252</v>
      </c>
      <c r="F607" s="91" t="s">
        <v>3288</v>
      </c>
      <c r="G607" s="91" t="s">
        <v>35</v>
      </c>
      <c r="H607" s="91" t="s">
        <v>2121</v>
      </c>
      <c r="I607" s="91" t="s">
        <v>36</v>
      </c>
      <c r="J607" s="91" t="s">
        <v>18</v>
      </c>
      <c r="K607" s="91" t="s">
        <v>4517</v>
      </c>
      <c r="L607" s="91" t="s">
        <v>3255</v>
      </c>
      <c r="M607" s="92">
        <v>11000</v>
      </c>
      <c r="N607" s="93">
        <v>0</v>
      </c>
      <c r="O607" s="92">
        <v>334.4</v>
      </c>
      <c r="P607" s="92">
        <v>315.7</v>
      </c>
      <c r="Q607" s="92">
        <v>675.1</v>
      </c>
      <c r="R607" s="92">
        <v>10324.9</v>
      </c>
      <c r="S607" s="91" t="s">
        <v>3256</v>
      </c>
      <c r="T607" s="91" t="s">
        <v>4518</v>
      </c>
      <c r="U607" s="93"/>
      <c r="V607" s="93"/>
      <c r="W607" s="93"/>
      <c r="X607" s="93"/>
      <c r="Y607" s="92">
        <v>25</v>
      </c>
      <c r="Z607" s="93"/>
      <c r="AB607" s="93"/>
    </row>
    <row r="608" spans="1:28">
      <c r="A608" s="91" t="s">
        <v>2476</v>
      </c>
      <c r="B608" s="91" t="s">
        <v>11</v>
      </c>
      <c r="C608" s="91" t="s">
        <v>2510</v>
      </c>
      <c r="D608" s="91" t="s">
        <v>4274</v>
      </c>
      <c r="E608" s="91" t="s">
        <v>3252</v>
      </c>
      <c r="F608" s="91" t="s">
        <v>3258</v>
      </c>
      <c r="G608" s="91" t="s">
        <v>37</v>
      </c>
      <c r="H608" s="91" t="s">
        <v>1295</v>
      </c>
      <c r="I608" s="91" t="s">
        <v>38</v>
      </c>
      <c r="J608" s="91" t="s">
        <v>18</v>
      </c>
      <c r="K608" s="91" t="s">
        <v>4519</v>
      </c>
      <c r="L608" s="91" t="s">
        <v>3255</v>
      </c>
      <c r="M608" s="92">
        <v>14850</v>
      </c>
      <c r="N608" s="93">
        <v>0</v>
      </c>
      <c r="O608" s="92">
        <v>451.44</v>
      </c>
      <c r="P608" s="92">
        <v>426.2</v>
      </c>
      <c r="Q608" s="92">
        <v>1352.64</v>
      </c>
      <c r="R608" s="92">
        <v>13497.36</v>
      </c>
      <c r="S608" s="91" t="s">
        <v>3256</v>
      </c>
      <c r="T608" s="91" t="s">
        <v>4520</v>
      </c>
      <c r="U608" s="93"/>
      <c r="V608" s="92">
        <v>400</v>
      </c>
      <c r="W608" s="93"/>
      <c r="X608" s="92">
        <v>50</v>
      </c>
      <c r="Y608" s="92">
        <v>25</v>
      </c>
      <c r="Z608" s="93"/>
      <c r="AB608" s="93"/>
    </row>
    <row r="609" spans="1:28">
      <c r="A609" s="91" t="s">
        <v>2476</v>
      </c>
      <c r="B609" s="91" t="s">
        <v>11</v>
      </c>
      <c r="C609" s="91" t="s">
        <v>2510</v>
      </c>
      <c r="D609" s="91" t="s">
        <v>4274</v>
      </c>
      <c r="E609" s="91" t="s">
        <v>3252</v>
      </c>
      <c r="F609" s="91" t="s">
        <v>3261</v>
      </c>
      <c r="G609" s="91" t="s">
        <v>720</v>
      </c>
      <c r="H609" s="91" t="s">
        <v>2122</v>
      </c>
      <c r="I609" s="91" t="s">
        <v>721</v>
      </c>
      <c r="J609" s="91" t="s">
        <v>686</v>
      </c>
      <c r="K609" s="91" t="s">
        <v>4521</v>
      </c>
      <c r="L609" s="91" t="s">
        <v>3255</v>
      </c>
      <c r="M609" s="92">
        <v>36000</v>
      </c>
      <c r="N609" s="93">
        <v>0</v>
      </c>
      <c r="O609" s="92">
        <v>1094.4000000000001</v>
      </c>
      <c r="P609" s="92">
        <v>1033.2</v>
      </c>
      <c r="Q609" s="92">
        <v>18780.12</v>
      </c>
      <c r="R609" s="92">
        <v>17219.88</v>
      </c>
      <c r="S609" s="91" t="s">
        <v>3256</v>
      </c>
      <c r="T609" s="91" t="s">
        <v>4522</v>
      </c>
      <c r="U609" s="93"/>
      <c r="V609" s="93"/>
      <c r="W609" s="92">
        <v>16627.52</v>
      </c>
      <c r="X609" s="93"/>
      <c r="Y609" s="92">
        <v>25</v>
      </c>
      <c r="Z609" s="93"/>
      <c r="AB609" s="93"/>
    </row>
    <row r="610" spans="1:28">
      <c r="A610" s="91" t="s">
        <v>2476</v>
      </c>
      <c r="B610" s="91" t="s">
        <v>11</v>
      </c>
      <c r="C610" s="91" t="s">
        <v>2510</v>
      </c>
      <c r="D610" s="91" t="s">
        <v>4274</v>
      </c>
      <c r="E610" s="91" t="s">
        <v>3252</v>
      </c>
      <c r="F610" s="91" t="s">
        <v>3288</v>
      </c>
      <c r="G610" s="91" t="s">
        <v>166</v>
      </c>
      <c r="H610" s="91" t="s">
        <v>2123</v>
      </c>
      <c r="I610" s="91" t="s">
        <v>147</v>
      </c>
      <c r="J610" s="91" t="s">
        <v>142</v>
      </c>
      <c r="K610" s="91" t="s">
        <v>4523</v>
      </c>
      <c r="L610" s="91" t="s">
        <v>3255</v>
      </c>
      <c r="M610" s="92">
        <v>25000</v>
      </c>
      <c r="N610" s="93">
        <v>0</v>
      </c>
      <c r="O610" s="92">
        <v>760</v>
      </c>
      <c r="P610" s="92">
        <v>717.5</v>
      </c>
      <c r="Q610" s="92">
        <v>4228.5</v>
      </c>
      <c r="R610" s="92">
        <v>20771.5</v>
      </c>
      <c r="S610" s="91" t="s">
        <v>3256</v>
      </c>
      <c r="T610" s="91" t="s">
        <v>4524</v>
      </c>
      <c r="U610" s="93"/>
      <c r="V610" s="92">
        <v>500</v>
      </c>
      <c r="W610" s="92">
        <v>2046</v>
      </c>
      <c r="X610" s="92">
        <v>180</v>
      </c>
      <c r="Y610" s="92">
        <v>25</v>
      </c>
      <c r="Z610" s="93"/>
      <c r="AB610" s="93"/>
    </row>
    <row r="611" spans="1:28">
      <c r="A611" s="91" t="s">
        <v>2476</v>
      </c>
      <c r="B611" s="91" t="s">
        <v>11</v>
      </c>
      <c r="C611" s="91" t="s">
        <v>2510</v>
      </c>
      <c r="D611" s="91" t="s">
        <v>4274</v>
      </c>
      <c r="E611" s="91" t="s">
        <v>3252</v>
      </c>
      <c r="F611" s="91" t="s">
        <v>3288</v>
      </c>
      <c r="G611" s="91" t="s">
        <v>167</v>
      </c>
      <c r="H611" s="91" t="s">
        <v>2124</v>
      </c>
      <c r="I611" s="91" t="s">
        <v>132</v>
      </c>
      <c r="J611" s="91" t="s">
        <v>142</v>
      </c>
      <c r="K611" s="91" t="s">
        <v>4525</v>
      </c>
      <c r="L611" s="91" t="s">
        <v>3255</v>
      </c>
      <c r="M611" s="92">
        <v>20000</v>
      </c>
      <c r="N611" s="93">
        <v>0</v>
      </c>
      <c r="O611" s="92">
        <v>608</v>
      </c>
      <c r="P611" s="92">
        <v>574</v>
      </c>
      <c r="Q611" s="92">
        <v>1807</v>
      </c>
      <c r="R611" s="92">
        <v>18193</v>
      </c>
      <c r="S611" s="91" t="s">
        <v>3256</v>
      </c>
      <c r="T611" s="91" t="s">
        <v>4526</v>
      </c>
      <c r="U611" s="93"/>
      <c r="V611" s="92">
        <v>600</v>
      </c>
      <c r="W611" s="93"/>
      <c r="X611" s="93"/>
      <c r="Y611" s="92">
        <v>25</v>
      </c>
      <c r="Z611" s="93"/>
      <c r="AB611" s="93"/>
    </row>
    <row r="612" spans="1:28">
      <c r="A612" s="91" t="s">
        <v>2476</v>
      </c>
      <c r="B612" s="91" t="s">
        <v>11</v>
      </c>
      <c r="C612" s="91" t="s">
        <v>2510</v>
      </c>
      <c r="D612" s="91" t="s">
        <v>4274</v>
      </c>
      <c r="E612" s="91" t="s">
        <v>3252</v>
      </c>
      <c r="F612" s="91" t="s">
        <v>3266</v>
      </c>
      <c r="G612" s="91" t="s">
        <v>1585</v>
      </c>
      <c r="H612" s="91" t="s">
        <v>2218</v>
      </c>
      <c r="I612" s="91" t="s">
        <v>127</v>
      </c>
      <c r="J612" s="91" t="s">
        <v>106</v>
      </c>
      <c r="K612" s="91" t="s">
        <v>4527</v>
      </c>
      <c r="L612" s="91" t="s">
        <v>3255</v>
      </c>
      <c r="M612" s="92">
        <v>15000</v>
      </c>
      <c r="N612" s="93">
        <v>0</v>
      </c>
      <c r="O612" s="92">
        <v>456</v>
      </c>
      <c r="P612" s="92">
        <v>430.5</v>
      </c>
      <c r="Q612" s="92">
        <v>911.5</v>
      </c>
      <c r="R612" s="92">
        <v>14088.5</v>
      </c>
      <c r="S612" s="91" t="s">
        <v>3256</v>
      </c>
      <c r="T612" s="91" t="s">
        <v>4528</v>
      </c>
      <c r="U612" s="93"/>
      <c r="V612" s="93"/>
      <c r="W612" s="93"/>
      <c r="X612" s="93"/>
      <c r="Y612" s="92">
        <v>25</v>
      </c>
      <c r="Z612" s="93"/>
      <c r="AB612" s="93"/>
    </row>
    <row r="613" spans="1:28">
      <c r="A613" s="91" t="s">
        <v>2476</v>
      </c>
      <c r="B613" s="91" t="s">
        <v>11</v>
      </c>
      <c r="C613" s="91" t="s">
        <v>2510</v>
      </c>
      <c r="D613" s="91" t="s">
        <v>4274</v>
      </c>
      <c r="E613" s="91" t="s">
        <v>3252</v>
      </c>
      <c r="F613" s="91" t="s">
        <v>3279</v>
      </c>
      <c r="G613" s="91" t="s">
        <v>122</v>
      </c>
      <c r="H613" s="91" t="s">
        <v>1337</v>
      </c>
      <c r="I613" s="91" t="s">
        <v>110</v>
      </c>
      <c r="J613" s="91" t="s">
        <v>106</v>
      </c>
      <c r="K613" s="91" t="s">
        <v>4529</v>
      </c>
      <c r="L613" s="91" t="s">
        <v>3255</v>
      </c>
      <c r="M613" s="92">
        <v>30000</v>
      </c>
      <c r="N613" s="93">
        <v>0</v>
      </c>
      <c r="O613" s="92">
        <v>912</v>
      </c>
      <c r="P613" s="92">
        <v>861</v>
      </c>
      <c r="Q613" s="92">
        <v>1848</v>
      </c>
      <c r="R613" s="92">
        <v>28152</v>
      </c>
      <c r="S613" s="91" t="s">
        <v>3256</v>
      </c>
      <c r="T613" s="91" t="s">
        <v>4530</v>
      </c>
      <c r="U613" s="93"/>
      <c r="V613" s="93"/>
      <c r="W613" s="93"/>
      <c r="X613" s="92">
        <v>50</v>
      </c>
      <c r="Y613" s="92">
        <v>25</v>
      </c>
      <c r="Z613" s="93"/>
      <c r="AB613" s="93"/>
    </row>
    <row r="614" spans="1:28">
      <c r="A614" s="91" t="s">
        <v>2476</v>
      </c>
      <c r="B614" s="91" t="s">
        <v>11</v>
      </c>
      <c r="C614" s="91" t="s">
        <v>2510</v>
      </c>
      <c r="D614" s="91" t="s">
        <v>4274</v>
      </c>
      <c r="E614" s="91" t="s">
        <v>3252</v>
      </c>
      <c r="F614" s="91" t="s">
        <v>3258</v>
      </c>
      <c r="G614" s="91" t="s">
        <v>608</v>
      </c>
      <c r="H614" s="91" t="s">
        <v>2125</v>
      </c>
      <c r="I614" s="91" t="s">
        <v>30</v>
      </c>
      <c r="J614" s="91" t="s">
        <v>591</v>
      </c>
      <c r="K614" s="91" t="s">
        <v>4531</v>
      </c>
      <c r="L614" s="91" t="s">
        <v>3255</v>
      </c>
      <c r="M614" s="92">
        <v>11758.18</v>
      </c>
      <c r="N614" s="93">
        <v>0</v>
      </c>
      <c r="O614" s="92">
        <v>357.45</v>
      </c>
      <c r="P614" s="92">
        <v>337.46</v>
      </c>
      <c r="Q614" s="92">
        <v>1719.91</v>
      </c>
      <c r="R614" s="92">
        <v>10038.27</v>
      </c>
      <c r="S614" s="91" t="s">
        <v>3256</v>
      </c>
      <c r="T614" s="91" t="s">
        <v>4532</v>
      </c>
      <c r="U614" s="93"/>
      <c r="V614" s="92">
        <v>900</v>
      </c>
      <c r="W614" s="93"/>
      <c r="X614" s="92">
        <v>100</v>
      </c>
      <c r="Y614" s="92">
        <v>25</v>
      </c>
      <c r="Z614" s="93"/>
      <c r="AB614" s="93"/>
    </row>
    <row r="615" spans="1:28">
      <c r="A615" s="91" t="s">
        <v>2476</v>
      </c>
      <c r="B615" s="91" t="s">
        <v>11</v>
      </c>
      <c r="C615" s="91" t="s">
        <v>2510</v>
      </c>
      <c r="D615" s="91" t="s">
        <v>4274</v>
      </c>
      <c r="E615" s="91" t="s">
        <v>3252</v>
      </c>
      <c r="F615" s="91" t="s">
        <v>3258</v>
      </c>
      <c r="G615" s="91" t="s">
        <v>2779</v>
      </c>
      <c r="H615" s="91" t="s">
        <v>2780</v>
      </c>
      <c r="I615" s="91" t="s">
        <v>8</v>
      </c>
      <c r="J615" s="91" t="s">
        <v>686</v>
      </c>
      <c r="K615" s="91" t="s">
        <v>4533</v>
      </c>
      <c r="L615" s="91" t="s">
        <v>3255</v>
      </c>
      <c r="M615" s="92">
        <v>22000</v>
      </c>
      <c r="N615" s="93">
        <v>0</v>
      </c>
      <c r="O615" s="92">
        <v>668.8</v>
      </c>
      <c r="P615" s="92">
        <v>631.4</v>
      </c>
      <c r="Q615" s="92">
        <v>2371.1999999999998</v>
      </c>
      <c r="R615" s="92">
        <v>19628.8</v>
      </c>
      <c r="S615" s="91" t="s">
        <v>3256</v>
      </c>
      <c r="T615" s="91" t="s">
        <v>4534</v>
      </c>
      <c r="U615" s="93"/>
      <c r="V615" s="93"/>
      <c r="W615" s="92">
        <v>1046</v>
      </c>
      <c r="X615" s="93"/>
      <c r="Y615" s="92">
        <v>25</v>
      </c>
      <c r="Z615" s="93"/>
      <c r="AB615" s="93"/>
    </row>
    <row r="616" spans="1:28">
      <c r="A616" s="91" t="s">
        <v>2476</v>
      </c>
      <c r="B616" s="91" t="s">
        <v>11</v>
      </c>
      <c r="C616" s="91" t="s">
        <v>2510</v>
      </c>
      <c r="D616" s="91" t="s">
        <v>4274</v>
      </c>
      <c r="E616" s="91" t="s">
        <v>3252</v>
      </c>
      <c r="F616" s="91" t="s">
        <v>3288</v>
      </c>
      <c r="G616" s="91" t="s">
        <v>4535</v>
      </c>
      <c r="H616" s="91" t="s">
        <v>2126</v>
      </c>
      <c r="I616" s="91" t="s">
        <v>27</v>
      </c>
      <c r="J616" s="91" t="s">
        <v>686</v>
      </c>
      <c r="K616" s="91" t="s">
        <v>4536</v>
      </c>
      <c r="L616" s="91" t="s">
        <v>3255</v>
      </c>
      <c r="M616" s="92">
        <v>22000</v>
      </c>
      <c r="N616" s="93">
        <v>0</v>
      </c>
      <c r="O616" s="92">
        <v>668.8</v>
      </c>
      <c r="P616" s="92">
        <v>631.4</v>
      </c>
      <c r="Q616" s="92">
        <v>1325.2</v>
      </c>
      <c r="R616" s="92">
        <v>20674.8</v>
      </c>
      <c r="S616" s="91" t="s">
        <v>3256</v>
      </c>
      <c r="T616" s="91" t="s">
        <v>4537</v>
      </c>
      <c r="U616" s="93"/>
      <c r="V616" s="93"/>
      <c r="W616" s="93"/>
      <c r="X616" s="93"/>
      <c r="Y616" s="92">
        <v>25</v>
      </c>
      <c r="Z616" s="93"/>
      <c r="AB616" s="93"/>
    </row>
    <row r="617" spans="1:28">
      <c r="A617" s="91" t="s">
        <v>2476</v>
      </c>
      <c r="B617" s="91" t="s">
        <v>11</v>
      </c>
      <c r="C617" s="91" t="s">
        <v>2510</v>
      </c>
      <c r="D617" s="91" t="s">
        <v>4274</v>
      </c>
      <c r="E617" s="91" t="s">
        <v>3252</v>
      </c>
      <c r="F617" s="91" t="s">
        <v>3288</v>
      </c>
      <c r="G617" s="91" t="s">
        <v>83</v>
      </c>
      <c r="H617" s="91" t="s">
        <v>2127</v>
      </c>
      <c r="I617" s="91" t="s">
        <v>84</v>
      </c>
      <c r="J617" s="91" t="s">
        <v>73</v>
      </c>
      <c r="K617" s="91" t="s">
        <v>4538</v>
      </c>
      <c r="L617" s="91" t="s">
        <v>3255</v>
      </c>
      <c r="M617" s="92">
        <v>16500</v>
      </c>
      <c r="N617" s="93">
        <v>0</v>
      </c>
      <c r="O617" s="92">
        <v>501.6</v>
      </c>
      <c r="P617" s="92">
        <v>473.55</v>
      </c>
      <c r="Q617" s="92">
        <v>4359.6899999999996</v>
      </c>
      <c r="R617" s="92">
        <v>12140.31</v>
      </c>
      <c r="S617" s="91" t="s">
        <v>3256</v>
      </c>
      <c r="T617" s="91" t="s">
        <v>4539</v>
      </c>
      <c r="U617" s="93"/>
      <c r="V617" s="92">
        <v>300</v>
      </c>
      <c r="W617" s="92">
        <v>3059.54</v>
      </c>
      <c r="X617" s="93"/>
      <c r="Y617" s="92">
        <v>25</v>
      </c>
      <c r="Z617" s="93"/>
      <c r="AB617" s="93"/>
    </row>
    <row r="618" spans="1:28">
      <c r="A618" s="91" t="s">
        <v>2476</v>
      </c>
      <c r="B618" s="91" t="s">
        <v>11</v>
      </c>
      <c r="C618" s="91" t="s">
        <v>2510</v>
      </c>
      <c r="D618" s="91" t="s">
        <v>4274</v>
      </c>
      <c r="E618" s="91" t="s">
        <v>3252</v>
      </c>
      <c r="F618" s="91" t="s">
        <v>3288</v>
      </c>
      <c r="G618" s="91" t="s">
        <v>609</v>
      </c>
      <c r="H618" s="91" t="s">
        <v>2128</v>
      </c>
      <c r="I618" s="91" t="s">
        <v>127</v>
      </c>
      <c r="J618" s="91" t="s">
        <v>591</v>
      </c>
      <c r="K618" s="91" t="s">
        <v>4540</v>
      </c>
      <c r="L618" s="91" t="s">
        <v>3255</v>
      </c>
      <c r="M618" s="92">
        <v>15000</v>
      </c>
      <c r="N618" s="93">
        <v>0</v>
      </c>
      <c r="O618" s="92">
        <v>456</v>
      </c>
      <c r="P618" s="92">
        <v>430.5</v>
      </c>
      <c r="Q618" s="92">
        <v>911.5</v>
      </c>
      <c r="R618" s="92">
        <v>14088.5</v>
      </c>
      <c r="S618" s="91" t="s">
        <v>3256</v>
      </c>
      <c r="T618" s="91" t="s">
        <v>4541</v>
      </c>
      <c r="U618" s="93"/>
      <c r="V618" s="93"/>
      <c r="W618" s="93"/>
      <c r="X618" s="93"/>
      <c r="Y618" s="92">
        <v>25</v>
      </c>
      <c r="Z618" s="93"/>
      <c r="AB618" s="93"/>
    </row>
    <row r="619" spans="1:28">
      <c r="A619" s="91" t="s">
        <v>2476</v>
      </c>
      <c r="B619" s="91" t="s">
        <v>11</v>
      </c>
      <c r="C619" s="91" t="s">
        <v>2510</v>
      </c>
      <c r="D619" s="91" t="s">
        <v>4274</v>
      </c>
      <c r="E619" s="91" t="s">
        <v>3252</v>
      </c>
      <c r="F619" s="91" t="s">
        <v>3258</v>
      </c>
      <c r="G619" s="91" t="s">
        <v>40</v>
      </c>
      <c r="H619" s="91" t="s">
        <v>2129</v>
      </c>
      <c r="I619" s="91" t="s">
        <v>27</v>
      </c>
      <c r="J619" s="91" t="s">
        <v>18</v>
      </c>
      <c r="K619" s="91" t="s">
        <v>4542</v>
      </c>
      <c r="L619" s="91" t="s">
        <v>3255</v>
      </c>
      <c r="M619" s="92">
        <v>10000</v>
      </c>
      <c r="N619" s="93">
        <v>0</v>
      </c>
      <c r="O619" s="92">
        <v>304</v>
      </c>
      <c r="P619" s="92">
        <v>287</v>
      </c>
      <c r="Q619" s="92">
        <v>1216</v>
      </c>
      <c r="R619" s="92">
        <v>8784</v>
      </c>
      <c r="S619" s="91" t="s">
        <v>3256</v>
      </c>
      <c r="T619" s="91" t="s">
        <v>4543</v>
      </c>
      <c r="U619" s="93"/>
      <c r="V619" s="92">
        <v>600</v>
      </c>
      <c r="W619" s="93"/>
      <c r="X619" s="93"/>
      <c r="Y619" s="92">
        <v>25</v>
      </c>
      <c r="Z619" s="93"/>
      <c r="AB619" s="93"/>
    </row>
    <row r="620" spans="1:28">
      <c r="A620" s="91" t="s">
        <v>2476</v>
      </c>
      <c r="B620" s="91" t="s">
        <v>11</v>
      </c>
      <c r="C620" s="91" t="s">
        <v>2510</v>
      </c>
      <c r="D620" s="91" t="s">
        <v>4274</v>
      </c>
      <c r="E620" s="91" t="s">
        <v>3252</v>
      </c>
      <c r="F620" s="91" t="s">
        <v>3266</v>
      </c>
      <c r="G620" s="91" t="s">
        <v>1581</v>
      </c>
      <c r="H620" s="91" t="s">
        <v>2130</v>
      </c>
      <c r="I620" s="91" t="s">
        <v>22</v>
      </c>
      <c r="J620" s="91" t="s">
        <v>18</v>
      </c>
      <c r="K620" s="91" t="s">
        <v>4544</v>
      </c>
      <c r="L620" s="91" t="s">
        <v>3255</v>
      </c>
      <c r="M620" s="92">
        <v>11400</v>
      </c>
      <c r="N620" s="93">
        <v>0</v>
      </c>
      <c r="O620" s="92">
        <v>346.56</v>
      </c>
      <c r="P620" s="92">
        <v>327.18</v>
      </c>
      <c r="Q620" s="92">
        <v>698.74</v>
      </c>
      <c r="R620" s="92">
        <v>10701.26</v>
      </c>
      <c r="S620" s="91" t="s">
        <v>3256</v>
      </c>
      <c r="T620" s="91" t="s">
        <v>4545</v>
      </c>
      <c r="U620" s="93"/>
      <c r="V620" s="93"/>
      <c r="W620" s="93"/>
      <c r="X620" s="93"/>
      <c r="Y620" s="92">
        <v>25</v>
      </c>
      <c r="Z620" s="93"/>
      <c r="AB620" s="93"/>
    </row>
    <row r="621" spans="1:28">
      <c r="A621" s="91" t="s">
        <v>2476</v>
      </c>
      <c r="B621" s="91" t="s">
        <v>11</v>
      </c>
      <c r="C621" s="91" t="s">
        <v>2510</v>
      </c>
      <c r="D621" s="91" t="s">
        <v>4274</v>
      </c>
      <c r="E621" s="91" t="s">
        <v>3252</v>
      </c>
      <c r="F621" s="91" t="s">
        <v>3288</v>
      </c>
      <c r="G621" s="91" t="s">
        <v>41</v>
      </c>
      <c r="H621" s="91" t="s">
        <v>2131</v>
      </c>
      <c r="I621" s="91" t="s">
        <v>24</v>
      </c>
      <c r="J621" s="91" t="s">
        <v>18</v>
      </c>
      <c r="K621" s="91" t="s">
        <v>4546</v>
      </c>
      <c r="L621" s="91" t="s">
        <v>3255</v>
      </c>
      <c r="M621" s="92">
        <v>16500</v>
      </c>
      <c r="N621" s="93">
        <v>0</v>
      </c>
      <c r="O621" s="92">
        <v>501.6</v>
      </c>
      <c r="P621" s="92">
        <v>473.55</v>
      </c>
      <c r="Q621" s="92">
        <v>1350.15</v>
      </c>
      <c r="R621" s="92">
        <v>15149.85</v>
      </c>
      <c r="S621" s="91" t="s">
        <v>3256</v>
      </c>
      <c r="T621" s="91" t="s">
        <v>4547</v>
      </c>
      <c r="U621" s="93"/>
      <c r="V621" s="92">
        <v>300</v>
      </c>
      <c r="W621" s="93"/>
      <c r="X621" s="92">
        <v>50</v>
      </c>
      <c r="Y621" s="92">
        <v>25</v>
      </c>
      <c r="Z621" s="93"/>
      <c r="AB621" s="93"/>
    </row>
    <row r="622" spans="1:28">
      <c r="A622" s="91" t="s">
        <v>2476</v>
      </c>
      <c r="B622" s="91" t="s">
        <v>11</v>
      </c>
      <c r="C622" s="91" t="s">
        <v>2510</v>
      </c>
      <c r="D622" s="91" t="s">
        <v>4274</v>
      </c>
      <c r="E622" s="91" t="s">
        <v>3252</v>
      </c>
      <c r="F622" s="91" t="s">
        <v>3288</v>
      </c>
      <c r="G622" s="91" t="s">
        <v>4548</v>
      </c>
      <c r="H622" s="91" t="s">
        <v>2132</v>
      </c>
      <c r="I622" s="91" t="s">
        <v>43</v>
      </c>
      <c r="J622" s="91" t="s">
        <v>18</v>
      </c>
      <c r="K622" s="91" t="s">
        <v>4549</v>
      </c>
      <c r="L622" s="91" t="s">
        <v>3255</v>
      </c>
      <c r="M622" s="92">
        <v>16500</v>
      </c>
      <c r="N622" s="93">
        <v>0</v>
      </c>
      <c r="O622" s="92">
        <v>501.6</v>
      </c>
      <c r="P622" s="92">
        <v>473.55</v>
      </c>
      <c r="Q622" s="92">
        <v>1350.15</v>
      </c>
      <c r="R622" s="92">
        <v>15149.85</v>
      </c>
      <c r="S622" s="91" t="s">
        <v>3256</v>
      </c>
      <c r="T622" s="91" t="s">
        <v>4550</v>
      </c>
      <c r="U622" s="93"/>
      <c r="V622" s="92">
        <v>300</v>
      </c>
      <c r="W622" s="93"/>
      <c r="X622" s="92">
        <v>50</v>
      </c>
      <c r="Y622" s="92">
        <v>25</v>
      </c>
      <c r="Z622" s="93"/>
      <c r="AB622" s="93"/>
    </row>
    <row r="623" spans="1:28">
      <c r="A623" s="91" t="s">
        <v>2476</v>
      </c>
      <c r="B623" s="91" t="s">
        <v>11</v>
      </c>
      <c r="C623" s="91" t="s">
        <v>2510</v>
      </c>
      <c r="D623" s="91" t="s">
        <v>4274</v>
      </c>
      <c r="E623" s="91" t="s">
        <v>3252</v>
      </c>
      <c r="F623" s="91" t="s">
        <v>3258</v>
      </c>
      <c r="G623" s="91" t="s">
        <v>44</v>
      </c>
      <c r="H623" s="91" t="s">
        <v>2133</v>
      </c>
      <c r="I623" s="91" t="s">
        <v>45</v>
      </c>
      <c r="J623" s="91" t="s">
        <v>18</v>
      </c>
      <c r="K623" s="91" t="s">
        <v>4551</v>
      </c>
      <c r="L623" s="91" t="s">
        <v>3255</v>
      </c>
      <c r="M623" s="92">
        <v>10000</v>
      </c>
      <c r="N623" s="93">
        <v>0</v>
      </c>
      <c r="O623" s="92">
        <v>304</v>
      </c>
      <c r="P623" s="92">
        <v>287</v>
      </c>
      <c r="Q623" s="92">
        <v>3143.45</v>
      </c>
      <c r="R623" s="92">
        <v>6856.55</v>
      </c>
      <c r="S623" s="91" t="s">
        <v>3256</v>
      </c>
      <c r="T623" s="91" t="s">
        <v>4552</v>
      </c>
      <c r="U623" s="93"/>
      <c r="V623" s="92">
        <v>900</v>
      </c>
      <c r="W623" s="93"/>
      <c r="X623" s="92">
        <v>50</v>
      </c>
      <c r="Y623" s="92">
        <v>25</v>
      </c>
      <c r="Z623" s="93"/>
      <c r="AB623" s="92">
        <v>1577.45</v>
      </c>
    </row>
    <row r="624" spans="1:28">
      <c r="A624" s="91" t="s">
        <v>2476</v>
      </c>
      <c r="B624" s="91" t="s">
        <v>11</v>
      </c>
      <c r="C624" s="91" t="s">
        <v>2510</v>
      </c>
      <c r="D624" s="91" t="s">
        <v>4274</v>
      </c>
      <c r="E624" s="91" t="s">
        <v>3252</v>
      </c>
      <c r="F624" s="91" t="s">
        <v>3258</v>
      </c>
      <c r="G624" s="91" t="s">
        <v>46</v>
      </c>
      <c r="H624" s="91" t="s">
        <v>2134</v>
      </c>
      <c r="I624" s="91" t="s">
        <v>47</v>
      </c>
      <c r="J624" s="91" t="s">
        <v>18</v>
      </c>
      <c r="K624" s="91" t="s">
        <v>4553</v>
      </c>
      <c r="L624" s="91" t="s">
        <v>3255</v>
      </c>
      <c r="M624" s="92">
        <v>10000</v>
      </c>
      <c r="N624" s="93">
        <v>0</v>
      </c>
      <c r="O624" s="92">
        <v>304</v>
      </c>
      <c r="P624" s="92">
        <v>287</v>
      </c>
      <c r="Q624" s="92">
        <v>666</v>
      </c>
      <c r="R624" s="92">
        <v>9334</v>
      </c>
      <c r="S624" s="91" t="s">
        <v>3256</v>
      </c>
      <c r="T624" s="91" t="s">
        <v>4554</v>
      </c>
      <c r="U624" s="93"/>
      <c r="V624" s="93"/>
      <c r="W624" s="93"/>
      <c r="X624" s="92">
        <v>50</v>
      </c>
      <c r="Y624" s="92">
        <v>25</v>
      </c>
      <c r="Z624" s="93"/>
      <c r="AB624" s="93"/>
    </row>
    <row r="625" spans="1:28">
      <c r="A625" s="91" t="s">
        <v>2476</v>
      </c>
      <c r="B625" s="91" t="s">
        <v>11</v>
      </c>
      <c r="C625" s="91" t="s">
        <v>2510</v>
      </c>
      <c r="D625" s="91" t="s">
        <v>4274</v>
      </c>
      <c r="E625" s="91" t="s">
        <v>3252</v>
      </c>
      <c r="F625" s="91" t="s">
        <v>3288</v>
      </c>
      <c r="G625" s="91" t="s">
        <v>722</v>
      </c>
      <c r="H625" s="91" t="s">
        <v>2135</v>
      </c>
      <c r="I625" s="91" t="s">
        <v>384</v>
      </c>
      <c r="J625" s="91" t="s">
        <v>686</v>
      </c>
      <c r="K625" s="91" t="s">
        <v>4555</v>
      </c>
      <c r="L625" s="91" t="s">
        <v>3255</v>
      </c>
      <c r="M625" s="92">
        <v>22000</v>
      </c>
      <c r="N625" s="93">
        <v>0</v>
      </c>
      <c r="O625" s="92">
        <v>668.8</v>
      </c>
      <c r="P625" s="92">
        <v>631.4</v>
      </c>
      <c r="Q625" s="92">
        <v>4506.79</v>
      </c>
      <c r="R625" s="92">
        <v>17493.21</v>
      </c>
      <c r="S625" s="91" t="s">
        <v>3256</v>
      </c>
      <c r="T625" s="91" t="s">
        <v>4556</v>
      </c>
      <c r="U625" s="93"/>
      <c r="V625" s="93"/>
      <c r="W625" s="92">
        <v>3131.59</v>
      </c>
      <c r="X625" s="92">
        <v>50</v>
      </c>
      <c r="Y625" s="92">
        <v>25</v>
      </c>
      <c r="Z625" s="93"/>
      <c r="AB625" s="93"/>
    </row>
    <row r="626" spans="1:28">
      <c r="A626" s="91" t="s">
        <v>2476</v>
      </c>
      <c r="B626" s="91" t="s">
        <v>11</v>
      </c>
      <c r="C626" s="91" t="s">
        <v>2510</v>
      </c>
      <c r="D626" s="91" t="s">
        <v>4274</v>
      </c>
      <c r="E626" s="91" t="s">
        <v>3252</v>
      </c>
      <c r="F626" s="91" t="s">
        <v>3279</v>
      </c>
      <c r="G626" s="91" t="s">
        <v>134</v>
      </c>
      <c r="H626" s="91" t="s">
        <v>2136</v>
      </c>
      <c r="I626" s="91" t="s">
        <v>135</v>
      </c>
      <c r="J626" s="91" t="s">
        <v>293</v>
      </c>
      <c r="K626" s="91" t="s">
        <v>4557</v>
      </c>
      <c r="L626" s="91" t="s">
        <v>3255</v>
      </c>
      <c r="M626" s="92">
        <v>50000</v>
      </c>
      <c r="N626" s="92">
        <v>1854</v>
      </c>
      <c r="O626" s="92">
        <v>1520</v>
      </c>
      <c r="P626" s="92">
        <v>1435</v>
      </c>
      <c r="Q626" s="92">
        <v>4884</v>
      </c>
      <c r="R626" s="92">
        <v>45116</v>
      </c>
      <c r="S626" s="91" t="s">
        <v>3256</v>
      </c>
      <c r="T626" s="91" t="s">
        <v>4558</v>
      </c>
      <c r="U626" s="93"/>
      <c r="V626" s="93"/>
      <c r="W626" s="93"/>
      <c r="X626" s="92">
        <v>50</v>
      </c>
      <c r="Y626" s="92">
        <v>25</v>
      </c>
      <c r="Z626" s="93"/>
      <c r="AB626" s="93"/>
    </row>
    <row r="627" spans="1:28">
      <c r="A627" s="91" t="s">
        <v>2476</v>
      </c>
      <c r="B627" s="91" t="s">
        <v>11</v>
      </c>
      <c r="C627" s="91" t="s">
        <v>2510</v>
      </c>
      <c r="D627" s="91" t="s">
        <v>4274</v>
      </c>
      <c r="E627" s="91" t="s">
        <v>3252</v>
      </c>
      <c r="F627" s="91" t="s">
        <v>3288</v>
      </c>
      <c r="G627" s="91" t="s">
        <v>724</v>
      </c>
      <c r="H627" s="91" t="s">
        <v>2137</v>
      </c>
      <c r="I627" s="91" t="s">
        <v>725</v>
      </c>
      <c r="J627" s="91" t="s">
        <v>686</v>
      </c>
      <c r="K627" s="91" t="s">
        <v>4559</v>
      </c>
      <c r="L627" s="91" t="s">
        <v>3255</v>
      </c>
      <c r="M627" s="92">
        <v>22000</v>
      </c>
      <c r="N627" s="93">
        <v>0</v>
      </c>
      <c r="O627" s="92">
        <v>668.8</v>
      </c>
      <c r="P627" s="92">
        <v>631.4</v>
      </c>
      <c r="Q627" s="92">
        <v>1375.2</v>
      </c>
      <c r="R627" s="92">
        <v>20624.8</v>
      </c>
      <c r="S627" s="91" t="s">
        <v>3256</v>
      </c>
      <c r="T627" s="91" t="s">
        <v>4560</v>
      </c>
      <c r="U627" s="93"/>
      <c r="V627" s="93"/>
      <c r="W627" s="93"/>
      <c r="X627" s="92">
        <v>50</v>
      </c>
      <c r="Y627" s="92">
        <v>25</v>
      </c>
      <c r="Z627" s="93"/>
      <c r="AB627" s="93"/>
    </row>
    <row r="628" spans="1:28">
      <c r="A628" s="91" t="s">
        <v>2476</v>
      </c>
      <c r="B628" s="91" t="s">
        <v>11</v>
      </c>
      <c r="C628" s="91" t="s">
        <v>2510</v>
      </c>
      <c r="D628" s="91" t="s">
        <v>4274</v>
      </c>
      <c r="E628" s="91" t="s">
        <v>3252</v>
      </c>
      <c r="F628" s="91" t="s">
        <v>3266</v>
      </c>
      <c r="G628" s="91" t="s">
        <v>1694</v>
      </c>
      <c r="H628" s="91" t="s">
        <v>2138</v>
      </c>
      <c r="I628" s="91" t="s">
        <v>395</v>
      </c>
      <c r="J628" s="91" t="s">
        <v>73</v>
      </c>
      <c r="K628" s="91" t="s">
        <v>4561</v>
      </c>
      <c r="L628" s="91" t="s">
        <v>3255</v>
      </c>
      <c r="M628" s="92">
        <v>24000</v>
      </c>
      <c r="N628" s="93">
        <v>0</v>
      </c>
      <c r="O628" s="92">
        <v>729.6</v>
      </c>
      <c r="P628" s="92">
        <v>688.8</v>
      </c>
      <c r="Q628" s="92">
        <v>1443.4</v>
      </c>
      <c r="R628" s="92">
        <v>22556.6</v>
      </c>
      <c r="S628" s="91" t="s">
        <v>3256</v>
      </c>
      <c r="T628" s="91" t="s">
        <v>4562</v>
      </c>
      <c r="U628" s="93"/>
      <c r="V628" s="93"/>
      <c r="W628" s="93"/>
      <c r="X628" s="93"/>
      <c r="Y628" s="92">
        <v>25</v>
      </c>
      <c r="Z628" s="93"/>
      <c r="AB628" s="93"/>
    </row>
    <row r="629" spans="1:28">
      <c r="A629" s="91" t="s">
        <v>2476</v>
      </c>
      <c r="B629" s="91" t="s">
        <v>11</v>
      </c>
      <c r="C629" s="91" t="s">
        <v>2510</v>
      </c>
      <c r="D629" s="91" t="s">
        <v>4274</v>
      </c>
      <c r="E629" s="91" t="s">
        <v>3252</v>
      </c>
      <c r="F629" s="91" t="s">
        <v>3266</v>
      </c>
      <c r="G629" s="91" t="s">
        <v>1695</v>
      </c>
      <c r="H629" s="91" t="s">
        <v>2139</v>
      </c>
      <c r="I629" s="91" t="s">
        <v>378</v>
      </c>
      <c r="J629" s="91" t="s">
        <v>73</v>
      </c>
      <c r="K629" s="91" t="s">
        <v>4563</v>
      </c>
      <c r="L629" s="91" t="s">
        <v>3255</v>
      </c>
      <c r="M629" s="92">
        <v>30000</v>
      </c>
      <c r="N629" s="93">
        <v>0</v>
      </c>
      <c r="O629" s="92">
        <v>912</v>
      </c>
      <c r="P629" s="92">
        <v>861</v>
      </c>
      <c r="Q629" s="92">
        <v>1798</v>
      </c>
      <c r="R629" s="92">
        <v>28202</v>
      </c>
      <c r="S629" s="91" t="s">
        <v>3256</v>
      </c>
      <c r="T629" s="91" t="s">
        <v>4564</v>
      </c>
      <c r="U629" s="93"/>
      <c r="V629" s="93"/>
      <c r="W629" s="93"/>
      <c r="X629" s="93"/>
      <c r="Y629" s="92">
        <v>25</v>
      </c>
      <c r="Z629" s="93"/>
      <c r="AB629" s="93"/>
    </row>
    <row r="630" spans="1:28">
      <c r="A630" s="91" t="s">
        <v>2476</v>
      </c>
      <c r="B630" s="91" t="s">
        <v>11</v>
      </c>
      <c r="C630" s="91" t="s">
        <v>2510</v>
      </c>
      <c r="D630" s="91" t="s">
        <v>4274</v>
      </c>
      <c r="E630" s="91" t="s">
        <v>3252</v>
      </c>
      <c r="F630" s="91" t="s">
        <v>3266</v>
      </c>
      <c r="G630" s="91" t="s">
        <v>1525</v>
      </c>
      <c r="H630" s="91" t="s">
        <v>2140</v>
      </c>
      <c r="I630" s="91" t="s">
        <v>132</v>
      </c>
      <c r="J630" s="91" t="s">
        <v>591</v>
      </c>
      <c r="K630" s="91" t="s">
        <v>4565</v>
      </c>
      <c r="L630" s="91" t="s">
        <v>3255</v>
      </c>
      <c r="M630" s="92">
        <v>24000</v>
      </c>
      <c r="N630" s="93">
        <v>0</v>
      </c>
      <c r="O630" s="92">
        <v>729.6</v>
      </c>
      <c r="P630" s="92">
        <v>688.8</v>
      </c>
      <c r="Q630" s="92">
        <v>1443.4</v>
      </c>
      <c r="R630" s="92">
        <v>22556.6</v>
      </c>
      <c r="S630" s="91" t="s">
        <v>3256</v>
      </c>
      <c r="T630" s="91" t="s">
        <v>4566</v>
      </c>
      <c r="U630" s="93"/>
      <c r="V630" s="93"/>
      <c r="W630" s="93"/>
      <c r="X630" s="93"/>
      <c r="Y630" s="92">
        <v>25</v>
      </c>
      <c r="Z630" s="93"/>
      <c r="AB630" s="93"/>
    </row>
    <row r="631" spans="1:28">
      <c r="A631" s="91" t="s">
        <v>2476</v>
      </c>
      <c r="B631" s="91" t="s">
        <v>11</v>
      </c>
      <c r="C631" s="91" t="s">
        <v>2510</v>
      </c>
      <c r="D631" s="91" t="s">
        <v>4274</v>
      </c>
      <c r="E631" s="91" t="s">
        <v>3252</v>
      </c>
      <c r="F631" s="91" t="s">
        <v>3288</v>
      </c>
      <c r="G631" s="91" t="s">
        <v>726</v>
      </c>
      <c r="H631" s="91" t="s">
        <v>1296</v>
      </c>
      <c r="I631" s="91" t="s">
        <v>727</v>
      </c>
      <c r="J631" s="91" t="s">
        <v>686</v>
      </c>
      <c r="K631" s="91" t="s">
        <v>4567</v>
      </c>
      <c r="L631" s="91" t="s">
        <v>3255</v>
      </c>
      <c r="M631" s="92">
        <v>60000</v>
      </c>
      <c r="N631" s="92">
        <v>3486.68</v>
      </c>
      <c r="O631" s="92">
        <v>1824</v>
      </c>
      <c r="P631" s="92">
        <v>1722</v>
      </c>
      <c r="Q631" s="92">
        <v>7407.68</v>
      </c>
      <c r="R631" s="92">
        <v>52592.32</v>
      </c>
      <c r="S631" s="91" t="s">
        <v>3256</v>
      </c>
      <c r="T631" s="91" t="s">
        <v>4568</v>
      </c>
      <c r="U631" s="93"/>
      <c r="V631" s="92">
        <v>300</v>
      </c>
      <c r="W631" s="93"/>
      <c r="X631" s="92">
        <v>50</v>
      </c>
      <c r="Y631" s="92">
        <v>25</v>
      </c>
      <c r="Z631" s="93"/>
      <c r="AB631" s="93"/>
    </row>
    <row r="632" spans="1:28">
      <c r="A632" s="91" t="s">
        <v>2476</v>
      </c>
      <c r="B632" s="91" t="s">
        <v>11</v>
      </c>
      <c r="C632" s="91" t="s">
        <v>2510</v>
      </c>
      <c r="D632" s="91" t="s">
        <v>4274</v>
      </c>
      <c r="E632" s="91" t="s">
        <v>3252</v>
      </c>
      <c r="F632" s="91" t="s">
        <v>3261</v>
      </c>
      <c r="G632" s="91" t="s">
        <v>728</v>
      </c>
      <c r="H632" s="91" t="s">
        <v>1297</v>
      </c>
      <c r="I632" s="91" t="s">
        <v>694</v>
      </c>
      <c r="J632" s="91" t="s">
        <v>686</v>
      </c>
      <c r="K632" s="91" t="s">
        <v>4569</v>
      </c>
      <c r="L632" s="91" t="s">
        <v>3255</v>
      </c>
      <c r="M632" s="92">
        <v>22000</v>
      </c>
      <c r="N632" s="93">
        <v>0</v>
      </c>
      <c r="O632" s="92">
        <v>668.8</v>
      </c>
      <c r="P632" s="92">
        <v>631.4</v>
      </c>
      <c r="Q632" s="92">
        <v>13355.41</v>
      </c>
      <c r="R632" s="92">
        <v>8644.59</v>
      </c>
      <c r="S632" s="91" t="s">
        <v>3256</v>
      </c>
      <c r="T632" s="91" t="s">
        <v>4570</v>
      </c>
      <c r="U632" s="93"/>
      <c r="V632" s="93"/>
      <c r="W632" s="92">
        <v>11980.21</v>
      </c>
      <c r="X632" s="92">
        <v>50</v>
      </c>
      <c r="Y632" s="92">
        <v>25</v>
      </c>
      <c r="Z632" s="93"/>
      <c r="AB632" s="93"/>
    </row>
    <row r="633" spans="1:28">
      <c r="A633" s="91" t="s">
        <v>2476</v>
      </c>
      <c r="B633" s="91" t="s">
        <v>11</v>
      </c>
      <c r="C633" s="91" t="s">
        <v>2510</v>
      </c>
      <c r="D633" s="91" t="s">
        <v>4274</v>
      </c>
      <c r="E633" s="91" t="s">
        <v>3252</v>
      </c>
      <c r="F633" s="91" t="s">
        <v>3279</v>
      </c>
      <c r="G633" s="91" t="s">
        <v>168</v>
      </c>
      <c r="H633" s="91" t="s">
        <v>1298</v>
      </c>
      <c r="I633" s="91" t="s">
        <v>169</v>
      </c>
      <c r="J633" s="91" t="s">
        <v>142</v>
      </c>
      <c r="K633" s="91" t="s">
        <v>4571</v>
      </c>
      <c r="L633" s="91" t="s">
        <v>3255</v>
      </c>
      <c r="M633" s="92">
        <v>35000</v>
      </c>
      <c r="N633" s="93">
        <v>0</v>
      </c>
      <c r="O633" s="92">
        <v>1064</v>
      </c>
      <c r="P633" s="92">
        <v>1004.5</v>
      </c>
      <c r="Q633" s="92">
        <v>6066.95</v>
      </c>
      <c r="R633" s="92">
        <v>28933.05</v>
      </c>
      <c r="S633" s="91" t="s">
        <v>3256</v>
      </c>
      <c r="T633" s="91" t="s">
        <v>4572</v>
      </c>
      <c r="U633" s="93"/>
      <c r="V633" s="92">
        <v>300</v>
      </c>
      <c r="W633" s="92">
        <v>2046</v>
      </c>
      <c r="X633" s="92">
        <v>50</v>
      </c>
      <c r="Y633" s="92">
        <v>25</v>
      </c>
      <c r="Z633" s="93"/>
      <c r="AB633" s="92">
        <v>1577.45</v>
      </c>
    </row>
    <row r="634" spans="1:28">
      <c r="A634" s="91" t="s">
        <v>2476</v>
      </c>
      <c r="B634" s="91" t="s">
        <v>11</v>
      </c>
      <c r="C634" s="91" t="s">
        <v>2510</v>
      </c>
      <c r="D634" s="91" t="s">
        <v>4274</v>
      </c>
      <c r="E634" s="91" t="s">
        <v>3252</v>
      </c>
      <c r="F634" s="91" t="s">
        <v>3288</v>
      </c>
      <c r="G634" s="91" t="s">
        <v>610</v>
      </c>
      <c r="H634" s="91" t="s">
        <v>2141</v>
      </c>
      <c r="I634" s="91" t="s">
        <v>60</v>
      </c>
      <c r="J634" s="91" t="s">
        <v>591</v>
      </c>
      <c r="K634" s="91" t="s">
        <v>4573</v>
      </c>
      <c r="L634" s="91" t="s">
        <v>3255</v>
      </c>
      <c r="M634" s="92">
        <v>22000</v>
      </c>
      <c r="N634" s="93">
        <v>0</v>
      </c>
      <c r="O634" s="92">
        <v>668.8</v>
      </c>
      <c r="P634" s="92">
        <v>631.4</v>
      </c>
      <c r="Q634" s="92">
        <v>1625.2</v>
      </c>
      <c r="R634" s="92">
        <v>20374.8</v>
      </c>
      <c r="S634" s="91" t="s">
        <v>3256</v>
      </c>
      <c r="T634" s="91" t="s">
        <v>4574</v>
      </c>
      <c r="U634" s="93"/>
      <c r="V634" s="92">
        <v>300</v>
      </c>
      <c r="W634" s="93"/>
      <c r="X634" s="93"/>
      <c r="Y634" s="92">
        <v>25</v>
      </c>
      <c r="Z634" s="93"/>
      <c r="AB634" s="93"/>
    </row>
    <row r="635" spans="1:28">
      <c r="A635" s="91" t="s">
        <v>2476</v>
      </c>
      <c r="B635" s="91" t="s">
        <v>11</v>
      </c>
      <c r="C635" s="91" t="s">
        <v>2510</v>
      </c>
      <c r="D635" s="91" t="s">
        <v>4274</v>
      </c>
      <c r="E635" s="91" t="s">
        <v>3252</v>
      </c>
      <c r="F635" s="91" t="s">
        <v>3258</v>
      </c>
      <c r="G635" s="91" t="s">
        <v>48</v>
      </c>
      <c r="H635" s="91" t="s">
        <v>2142</v>
      </c>
      <c r="I635" s="91" t="s">
        <v>45</v>
      </c>
      <c r="J635" s="91" t="s">
        <v>18</v>
      </c>
      <c r="K635" s="91" t="s">
        <v>4575</v>
      </c>
      <c r="L635" s="91" t="s">
        <v>3255</v>
      </c>
      <c r="M635" s="92">
        <v>10000</v>
      </c>
      <c r="N635" s="93">
        <v>0</v>
      </c>
      <c r="O635" s="92">
        <v>304</v>
      </c>
      <c r="P635" s="92">
        <v>287</v>
      </c>
      <c r="Q635" s="92">
        <v>966</v>
      </c>
      <c r="R635" s="92">
        <v>9034</v>
      </c>
      <c r="S635" s="91" t="s">
        <v>3256</v>
      </c>
      <c r="T635" s="91" t="s">
        <v>4576</v>
      </c>
      <c r="U635" s="93"/>
      <c r="V635" s="92">
        <v>300</v>
      </c>
      <c r="W635" s="93"/>
      <c r="X635" s="92">
        <v>50</v>
      </c>
      <c r="Y635" s="92">
        <v>25</v>
      </c>
      <c r="Z635" s="93"/>
      <c r="AB635" s="93"/>
    </row>
    <row r="636" spans="1:28">
      <c r="A636" s="91" t="s">
        <v>2476</v>
      </c>
      <c r="B636" s="91" t="s">
        <v>11</v>
      </c>
      <c r="C636" s="91" t="s">
        <v>2510</v>
      </c>
      <c r="D636" s="91" t="s">
        <v>4274</v>
      </c>
      <c r="E636" s="91" t="s">
        <v>3252</v>
      </c>
      <c r="F636" s="91" t="s">
        <v>3258</v>
      </c>
      <c r="G636" s="91" t="s">
        <v>49</v>
      </c>
      <c r="H636" s="91" t="s">
        <v>2143</v>
      </c>
      <c r="I636" s="91" t="s">
        <v>45</v>
      </c>
      <c r="J636" s="91" t="s">
        <v>18</v>
      </c>
      <c r="K636" s="91" t="s">
        <v>4577</v>
      </c>
      <c r="L636" s="91" t="s">
        <v>3255</v>
      </c>
      <c r="M636" s="92">
        <v>10000</v>
      </c>
      <c r="N636" s="93">
        <v>0</v>
      </c>
      <c r="O636" s="92">
        <v>304</v>
      </c>
      <c r="P636" s="92">
        <v>287</v>
      </c>
      <c r="Q636" s="92">
        <v>916</v>
      </c>
      <c r="R636" s="92">
        <v>9084</v>
      </c>
      <c r="S636" s="91" t="s">
        <v>3256</v>
      </c>
      <c r="T636" s="91" t="s">
        <v>4578</v>
      </c>
      <c r="U636" s="93"/>
      <c r="V636" s="92">
        <v>300</v>
      </c>
      <c r="W636" s="93"/>
      <c r="X636" s="93"/>
      <c r="Y636" s="92">
        <v>25</v>
      </c>
      <c r="Z636" s="93"/>
      <c r="AB636" s="93"/>
    </row>
    <row r="637" spans="1:28">
      <c r="A637" s="91" t="s">
        <v>2476</v>
      </c>
      <c r="B637" s="91" t="s">
        <v>11</v>
      </c>
      <c r="C637" s="91" t="s">
        <v>2510</v>
      </c>
      <c r="D637" s="91" t="s">
        <v>4274</v>
      </c>
      <c r="E637" s="91" t="s">
        <v>3252</v>
      </c>
      <c r="F637" s="91" t="s">
        <v>3279</v>
      </c>
      <c r="G637" s="91" t="s">
        <v>124</v>
      </c>
      <c r="H637" s="91" t="s">
        <v>1338</v>
      </c>
      <c r="I637" s="91" t="s">
        <v>27</v>
      </c>
      <c r="J637" s="91" t="s">
        <v>106</v>
      </c>
      <c r="K637" s="91" t="s">
        <v>4579</v>
      </c>
      <c r="L637" s="91" t="s">
        <v>3255</v>
      </c>
      <c r="M637" s="92">
        <v>24000</v>
      </c>
      <c r="N637" s="93">
        <v>0</v>
      </c>
      <c r="O637" s="92">
        <v>729.6</v>
      </c>
      <c r="P637" s="92">
        <v>688.8</v>
      </c>
      <c r="Q637" s="92">
        <v>2559.4</v>
      </c>
      <c r="R637" s="92">
        <v>21440.6</v>
      </c>
      <c r="S637" s="91" t="s">
        <v>3256</v>
      </c>
      <c r="T637" s="91" t="s">
        <v>4580</v>
      </c>
      <c r="U637" s="93"/>
      <c r="V637" s="92">
        <v>300</v>
      </c>
      <c r="W637" s="92">
        <v>766</v>
      </c>
      <c r="X637" s="92">
        <v>50</v>
      </c>
      <c r="Y637" s="92">
        <v>25</v>
      </c>
      <c r="Z637" s="93"/>
      <c r="AB637" s="93"/>
    </row>
    <row r="638" spans="1:28">
      <c r="A638" s="91" t="s">
        <v>2476</v>
      </c>
      <c r="B638" s="91" t="s">
        <v>11</v>
      </c>
      <c r="C638" s="91" t="s">
        <v>2510</v>
      </c>
      <c r="D638" s="91" t="s">
        <v>4274</v>
      </c>
      <c r="E638" s="91" t="s">
        <v>3252</v>
      </c>
      <c r="F638" s="91" t="s">
        <v>3266</v>
      </c>
      <c r="G638" s="91" t="s">
        <v>1582</v>
      </c>
      <c r="H638" s="91" t="s">
        <v>2144</v>
      </c>
      <c r="I638" s="91" t="s">
        <v>8</v>
      </c>
      <c r="J638" s="91" t="s">
        <v>18</v>
      </c>
      <c r="K638" s="91" t="s">
        <v>4581</v>
      </c>
      <c r="L638" s="91" t="s">
        <v>3255</v>
      </c>
      <c r="M638" s="92">
        <v>10000</v>
      </c>
      <c r="N638" s="93">
        <v>0</v>
      </c>
      <c r="O638" s="92">
        <v>304</v>
      </c>
      <c r="P638" s="92">
        <v>287</v>
      </c>
      <c r="Q638" s="92">
        <v>616</v>
      </c>
      <c r="R638" s="92">
        <v>9384</v>
      </c>
      <c r="S638" s="91" t="s">
        <v>3256</v>
      </c>
      <c r="T638" s="91" t="s">
        <v>4582</v>
      </c>
      <c r="U638" s="93"/>
      <c r="V638" s="93"/>
      <c r="W638" s="93"/>
      <c r="X638" s="93"/>
      <c r="Y638" s="92">
        <v>25</v>
      </c>
      <c r="Z638" s="93"/>
      <c r="AB638" s="93"/>
    </row>
    <row r="639" spans="1:28">
      <c r="A639" s="91" t="s">
        <v>2476</v>
      </c>
      <c r="B639" s="91" t="s">
        <v>11</v>
      </c>
      <c r="C639" s="91" t="s">
        <v>2510</v>
      </c>
      <c r="D639" s="91" t="s">
        <v>4274</v>
      </c>
      <c r="E639" s="91" t="s">
        <v>3252</v>
      </c>
      <c r="F639" s="91" t="s">
        <v>3258</v>
      </c>
      <c r="G639" s="91" t="s">
        <v>897</v>
      </c>
      <c r="H639" s="91" t="s">
        <v>1838</v>
      </c>
      <c r="I639" s="91" t="s">
        <v>254</v>
      </c>
      <c r="J639" s="91" t="s">
        <v>591</v>
      </c>
      <c r="K639" s="91" t="s">
        <v>4583</v>
      </c>
      <c r="L639" s="91" t="s">
        <v>3255</v>
      </c>
      <c r="M639" s="92">
        <v>50000</v>
      </c>
      <c r="N639" s="92">
        <v>1617.38</v>
      </c>
      <c r="O639" s="92">
        <v>1520</v>
      </c>
      <c r="P639" s="92">
        <v>1435</v>
      </c>
      <c r="Q639" s="92">
        <v>7074.83</v>
      </c>
      <c r="R639" s="92">
        <v>42925.17</v>
      </c>
      <c r="S639" s="91" t="s">
        <v>3256</v>
      </c>
      <c r="T639" s="91" t="s">
        <v>4584</v>
      </c>
      <c r="U639" s="93"/>
      <c r="V639" s="92">
        <v>900</v>
      </c>
      <c r="W639" s="93"/>
      <c r="X639" s="93"/>
      <c r="Y639" s="92">
        <v>25</v>
      </c>
      <c r="Z639" s="93"/>
      <c r="AB639" s="92">
        <v>1577.45</v>
      </c>
    </row>
    <row r="640" spans="1:28">
      <c r="A640" s="91" t="s">
        <v>2476</v>
      </c>
      <c r="B640" s="91" t="s">
        <v>11</v>
      </c>
      <c r="C640" s="91" t="s">
        <v>2510</v>
      </c>
      <c r="D640" s="91" t="s">
        <v>4274</v>
      </c>
      <c r="E640" s="91" t="s">
        <v>3252</v>
      </c>
      <c r="F640" s="91" t="s">
        <v>3253</v>
      </c>
      <c r="G640" s="91" t="s">
        <v>329</v>
      </c>
      <c r="H640" s="91" t="s">
        <v>2145</v>
      </c>
      <c r="I640" s="91" t="s">
        <v>254</v>
      </c>
      <c r="J640" s="91" t="s">
        <v>324</v>
      </c>
      <c r="K640" s="91" t="s">
        <v>4585</v>
      </c>
      <c r="L640" s="91" t="s">
        <v>3255</v>
      </c>
      <c r="M640" s="92">
        <v>65000</v>
      </c>
      <c r="N640" s="92">
        <v>3796.6</v>
      </c>
      <c r="O640" s="92">
        <v>1976</v>
      </c>
      <c r="P640" s="92">
        <v>1865.5</v>
      </c>
      <c r="Q640" s="92">
        <v>34812.69</v>
      </c>
      <c r="R640" s="92">
        <v>30187.31</v>
      </c>
      <c r="S640" s="91" t="s">
        <v>3256</v>
      </c>
      <c r="T640" s="91" t="s">
        <v>4586</v>
      </c>
      <c r="U640" s="93"/>
      <c r="V640" s="93"/>
      <c r="W640" s="92">
        <v>23994.69</v>
      </c>
      <c r="X640" s="93"/>
      <c r="Y640" s="92">
        <v>25</v>
      </c>
      <c r="Z640" s="93"/>
      <c r="AB640" s="92">
        <v>3154.9</v>
      </c>
    </row>
    <row r="641" spans="1:28">
      <c r="A641" s="91" t="s">
        <v>2476</v>
      </c>
      <c r="B641" s="91" t="s">
        <v>11</v>
      </c>
      <c r="C641" s="91" t="s">
        <v>2510</v>
      </c>
      <c r="D641" s="91" t="s">
        <v>4274</v>
      </c>
      <c r="E641" s="91" t="s">
        <v>3252</v>
      </c>
      <c r="F641" s="91" t="s">
        <v>3258</v>
      </c>
      <c r="G641" s="91" t="s">
        <v>170</v>
      </c>
      <c r="H641" s="91" t="s">
        <v>2146</v>
      </c>
      <c r="I641" s="91" t="s">
        <v>160</v>
      </c>
      <c r="J641" s="91" t="s">
        <v>142</v>
      </c>
      <c r="K641" s="91" t="s">
        <v>4587</v>
      </c>
      <c r="L641" s="91" t="s">
        <v>3255</v>
      </c>
      <c r="M641" s="92">
        <v>10000</v>
      </c>
      <c r="N641" s="93">
        <v>0</v>
      </c>
      <c r="O641" s="92">
        <v>304</v>
      </c>
      <c r="P641" s="92">
        <v>287</v>
      </c>
      <c r="Q641" s="92">
        <v>1016</v>
      </c>
      <c r="R641" s="92">
        <v>8984</v>
      </c>
      <c r="S641" s="91" t="s">
        <v>3256</v>
      </c>
      <c r="T641" s="91" t="s">
        <v>4588</v>
      </c>
      <c r="U641" s="93"/>
      <c r="V641" s="92">
        <v>300</v>
      </c>
      <c r="W641" s="93"/>
      <c r="X641" s="92">
        <v>100</v>
      </c>
      <c r="Y641" s="92">
        <v>25</v>
      </c>
      <c r="Z641" s="93"/>
      <c r="AB641" s="93"/>
    </row>
    <row r="642" spans="1:28">
      <c r="A642" s="91" t="s">
        <v>2476</v>
      </c>
      <c r="B642" s="91" t="s">
        <v>11</v>
      </c>
      <c r="C642" s="91" t="s">
        <v>2510</v>
      </c>
      <c r="D642" s="91" t="s">
        <v>4274</v>
      </c>
      <c r="E642" s="91" t="s">
        <v>3252</v>
      </c>
      <c r="F642" s="91" t="s">
        <v>3288</v>
      </c>
      <c r="G642" s="91" t="s">
        <v>729</v>
      </c>
      <c r="H642" s="91" t="s">
        <v>1299</v>
      </c>
      <c r="I642" s="91" t="s">
        <v>60</v>
      </c>
      <c r="J642" s="91" t="s">
        <v>686</v>
      </c>
      <c r="K642" s="91" t="s">
        <v>4589</v>
      </c>
      <c r="L642" s="91" t="s">
        <v>3255</v>
      </c>
      <c r="M642" s="92">
        <v>22000</v>
      </c>
      <c r="N642" s="93">
        <v>0</v>
      </c>
      <c r="O642" s="92">
        <v>668.8</v>
      </c>
      <c r="P642" s="92">
        <v>631.4</v>
      </c>
      <c r="Q642" s="92">
        <v>9075.6</v>
      </c>
      <c r="R642" s="92">
        <v>12924.4</v>
      </c>
      <c r="S642" s="91" t="s">
        <v>3256</v>
      </c>
      <c r="T642" s="91" t="s">
        <v>4590</v>
      </c>
      <c r="U642" s="93"/>
      <c r="V642" s="92">
        <v>300</v>
      </c>
      <c r="W642" s="92">
        <v>7400.4</v>
      </c>
      <c r="X642" s="92">
        <v>50</v>
      </c>
      <c r="Y642" s="92">
        <v>25</v>
      </c>
      <c r="Z642" s="93"/>
      <c r="AB642" s="93"/>
    </row>
    <row r="643" spans="1:28">
      <c r="A643" s="91" t="s">
        <v>2476</v>
      </c>
      <c r="B643" s="91" t="s">
        <v>11</v>
      </c>
      <c r="C643" s="91" t="s">
        <v>2510</v>
      </c>
      <c r="D643" s="91" t="s">
        <v>4274</v>
      </c>
      <c r="E643" s="91" t="s">
        <v>3252</v>
      </c>
      <c r="F643" s="91" t="s">
        <v>3266</v>
      </c>
      <c r="G643" s="91" t="s">
        <v>985</v>
      </c>
      <c r="H643" s="91" t="s">
        <v>2147</v>
      </c>
      <c r="I643" s="91" t="s">
        <v>60</v>
      </c>
      <c r="J643" s="91" t="s">
        <v>591</v>
      </c>
      <c r="K643" s="91" t="s">
        <v>4591</v>
      </c>
      <c r="L643" s="91" t="s">
        <v>3255</v>
      </c>
      <c r="M643" s="92">
        <v>20000</v>
      </c>
      <c r="N643" s="93">
        <v>0</v>
      </c>
      <c r="O643" s="92">
        <v>608</v>
      </c>
      <c r="P643" s="92">
        <v>574</v>
      </c>
      <c r="Q643" s="92">
        <v>1207</v>
      </c>
      <c r="R643" s="92">
        <v>18793</v>
      </c>
      <c r="S643" s="91" t="s">
        <v>3256</v>
      </c>
      <c r="T643" s="91" t="s">
        <v>4592</v>
      </c>
      <c r="U643" s="93"/>
      <c r="V643" s="93"/>
      <c r="W643" s="93"/>
      <c r="X643" s="93"/>
      <c r="Y643" s="92">
        <v>25</v>
      </c>
      <c r="Z643" s="93"/>
      <c r="AB643" s="93"/>
    </row>
    <row r="644" spans="1:28">
      <c r="A644" s="91" t="s">
        <v>2476</v>
      </c>
      <c r="B644" s="91" t="s">
        <v>11</v>
      </c>
      <c r="C644" s="91" t="s">
        <v>2510</v>
      </c>
      <c r="D644" s="91" t="s">
        <v>4274</v>
      </c>
      <c r="E644" s="91" t="s">
        <v>3252</v>
      </c>
      <c r="F644" s="91" t="s">
        <v>3266</v>
      </c>
      <c r="G644" s="91" t="s">
        <v>984</v>
      </c>
      <c r="H644" s="91" t="s">
        <v>2148</v>
      </c>
      <c r="I644" s="91" t="s">
        <v>8</v>
      </c>
      <c r="J644" s="91" t="s">
        <v>73</v>
      </c>
      <c r="K644" s="91" t="s">
        <v>4593</v>
      </c>
      <c r="L644" s="91" t="s">
        <v>3255</v>
      </c>
      <c r="M644" s="92">
        <v>16500</v>
      </c>
      <c r="N644" s="93">
        <v>0</v>
      </c>
      <c r="O644" s="92">
        <v>501.6</v>
      </c>
      <c r="P644" s="92">
        <v>473.55</v>
      </c>
      <c r="Q644" s="92">
        <v>10621.42</v>
      </c>
      <c r="R644" s="92">
        <v>5878.58</v>
      </c>
      <c r="S644" s="91" t="s">
        <v>3256</v>
      </c>
      <c r="T644" s="91" t="s">
        <v>4594</v>
      </c>
      <c r="U644" s="93"/>
      <c r="V644" s="93"/>
      <c r="W644" s="92">
        <v>9621.27</v>
      </c>
      <c r="X644" s="93"/>
      <c r="Y644" s="92">
        <v>25</v>
      </c>
      <c r="Z644" s="93"/>
      <c r="AB644" s="93"/>
    </row>
    <row r="645" spans="1:28">
      <c r="A645" s="91" t="s">
        <v>2476</v>
      </c>
      <c r="B645" s="91" t="s">
        <v>11</v>
      </c>
      <c r="C645" s="91" t="s">
        <v>2510</v>
      </c>
      <c r="D645" s="91" t="s">
        <v>4274</v>
      </c>
      <c r="E645" s="91" t="s">
        <v>3252</v>
      </c>
      <c r="F645" s="91" t="s">
        <v>3266</v>
      </c>
      <c r="G645" s="91" t="s">
        <v>1064</v>
      </c>
      <c r="H645" s="91" t="s">
        <v>2149</v>
      </c>
      <c r="I645" s="91" t="s">
        <v>127</v>
      </c>
      <c r="J645" s="91" t="s">
        <v>1063</v>
      </c>
      <c r="K645" s="91" t="s">
        <v>4595</v>
      </c>
      <c r="L645" s="91" t="s">
        <v>3255</v>
      </c>
      <c r="M645" s="92">
        <v>10000</v>
      </c>
      <c r="N645" s="93">
        <v>0</v>
      </c>
      <c r="O645" s="92">
        <v>304</v>
      </c>
      <c r="P645" s="92">
        <v>287</v>
      </c>
      <c r="Q645" s="92">
        <v>616</v>
      </c>
      <c r="R645" s="92">
        <v>9384</v>
      </c>
      <c r="S645" s="91" t="s">
        <v>3256</v>
      </c>
      <c r="T645" s="91" t="s">
        <v>4596</v>
      </c>
      <c r="U645" s="93"/>
      <c r="V645" s="93"/>
      <c r="W645" s="93"/>
      <c r="X645" s="93"/>
      <c r="Y645" s="92">
        <v>25</v>
      </c>
      <c r="Z645" s="93"/>
      <c r="AB645" s="93"/>
    </row>
    <row r="646" spans="1:28">
      <c r="A646" s="91" t="s">
        <v>2476</v>
      </c>
      <c r="B646" s="91" t="s">
        <v>11</v>
      </c>
      <c r="C646" s="91" t="s">
        <v>2510</v>
      </c>
      <c r="D646" s="91" t="s">
        <v>4274</v>
      </c>
      <c r="E646" s="91" t="s">
        <v>3252</v>
      </c>
      <c r="F646" s="91" t="s">
        <v>3261</v>
      </c>
      <c r="G646" s="91" t="s">
        <v>171</v>
      </c>
      <c r="H646" s="91" t="s">
        <v>2150</v>
      </c>
      <c r="I646" s="91" t="s">
        <v>172</v>
      </c>
      <c r="J646" s="91" t="s">
        <v>142</v>
      </c>
      <c r="K646" s="91" t="s">
        <v>4597</v>
      </c>
      <c r="L646" s="91" t="s">
        <v>3255</v>
      </c>
      <c r="M646" s="92">
        <v>16500</v>
      </c>
      <c r="N646" s="93">
        <v>0</v>
      </c>
      <c r="O646" s="92">
        <v>501.6</v>
      </c>
      <c r="P646" s="92">
        <v>473.55</v>
      </c>
      <c r="Q646" s="92">
        <v>2972.77</v>
      </c>
      <c r="R646" s="92">
        <v>13527.23</v>
      </c>
      <c r="S646" s="91" t="s">
        <v>3256</v>
      </c>
      <c r="T646" s="91" t="s">
        <v>4598</v>
      </c>
      <c r="U646" s="93"/>
      <c r="V646" s="93"/>
      <c r="W646" s="92">
        <v>1922.62</v>
      </c>
      <c r="X646" s="92">
        <v>50</v>
      </c>
      <c r="Y646" s="92">
        <v>25</v>
      </c>
      <c r="Z646" s="93"/>
      <c r="AB646" s="93"/>
    </row>
    <row r="647" spans="1:28">
      <c r="A647" s="91" t="s">
        <v>2476</v>
      </c>
      <c r="B647" s="91" t="s">
        <v>11</v>
      </c>
      <c r="C647" s="91" t="s">
        <v>2510</v>
      </c>
      <c r="D647" s="91" t="s">
        <v>4274</v>
      </c>
      <c r="E647" s="91" t="s">
        <v>3252</v>
      </c>
      <c r="F647" s="91" t="s">
        <v>3288</v>
      </c>
      <c r="G647" s="91" t="s">
        <v>50</v>
      </c>
      <c r="H647" s="91" t="s">
        <v>1300</v>
      </c>
      <c r="I647" s="91" t="s">
        <v>8</v>
      </c>
      <c r="J647" s="91" t="s">
        <v>18</v>
      </c>
      <c r="K647" s="91" t="s">
        <v>4599</v>
      </c>
      <c r="L647" s="91" t="s">
        <v>3255</v>
      </c>
      <c r="M647" s="92">
        <v>11000</v>
      </c>
      <c r="N647" s="93">
        <v>0</v>
      </c>
      <c r="O647" s="92">
        <v>334.4</v>
      </c>
      <c r="P647" s="92">
        <v>315.7</v>
      </c>
      <c r="Q647" s="92">
        <v>1025.0999999999999</v>
      </c>
      <c r="R647" s="92">
        <v>9974.9</v>
      </c>
      <c r="S647" s="91" t="s">
        <v>3256</v>
      </c>
      <c r="T647" s="91" t="s">
        <v>4600</v>
      </c>
      <c r="U647" s="93"/>
      <c r="V647" s="92">
        <v>300</v>
      </c>
      <c r="W647" s="93"/>
      <c r="X647" s="92">
        <v>50</v>
      </c>
      <c r="Y647" s="92">
        <v>25</v>
      </c>
      <c r="Z647" s="93"/>
      <c r="AB647" s="93"/>
    </row>
    <row r="648" spans="1:28">
      <c r="A648" s="91" t="s">
        <v>2476</v>
      </c>
      <c r="B648" s="91" t="s">
        <v>11</v>
      </c>
      <c r="C648" s="91" t="s">
        <v>2510</v>
      </c>
      <c r="D648" s="91" t="s">
        <v>4274</v>
      </c>
      <c r="E648" s="91" t="s">
        <v>3252</v>
      </c>
      <c r="F648" s="91" t="s">
        <v>3279</v>
      </c>
      <c r="G648" s="91" t="s">
        <v>611</v>
      </c>
      <c r="H648" s="91" t="s">
        <v>2151</v>
      </c>
      <c r="I648" s="91" t="s">
        <v>100</v>
      </c>
      <c r="J648" s="91" t="s">
        <v>591</v>
      </c>
      <c r="K648" s="91" t="s">
        <v>4601</v>
      </c>
      <c r="L648" s="91" t="s">
        <v>3255</v>
      </c>
      <c r="M648" s="92">
        <v>45000</v>
      </c>
      <c r="N648" s="92">
        <v>911.71</v>
      </c>
      <c r="O648" s="92">
        <v>1368</v>
      </c>
      <c r="P648" s="92">
        <v>1291.5</v>
      </c>
      <c r="Q648" s="92">
        <v>5473.66</v>
      </c>
      <c r="R648" s="92">
        <v>39526.339999999997</v>
      </c>
      <c r="S648" s="91" t="s">
        <v>3256</v>
      </c>
      <c r="T648" s="91" t="s">
        <v>4602</v>
      </c>
      <c r="U648" s="93"/>
      <c r="V648" s="92">
        <v>300</v>
      </c>
      <c r="W648" s="93"/>
      <c r="X648" s="93"/>
      <c r="Y648" s="92">
        <v>25</v>
      </c>
      <c r="Z648" s="93"/>
      <c r="AB648" s="92">
        <v>1577.45</v>
      </c>
    </row>
    <row r="649" spans="1:28">
      <c r="A649" s="91" t="s">
        <v>2476</v>
      </c>
      <c r="B649" s="91" t="s">
        <v>11</v>
      </c>
      <c r="C649" s="91" t="s">
        <v>2510</v>
      </c>
      <c r="D649" s="91" t="s">
        <v>4274</v>
      </c>
      <c r="E649" s="91" t="s">
        <v>3252</v>
      </c>
      <c r="F649" s="91" t="s">
        <v>3288</v>
      </c>
      <c r="G649" s="91" t="s">
        <v>730</v>
      </c>
      <c r="H649" s="91" t="s">
        <v>1301</v>
      </c>
      <c r="I649" s="91" t="s">
        <v>60</v>
      </c>
      <c r="J649" s="91" t="s">
        <v>686</v>
      </c>
      <c r="K649" s="91" t="s">
        <v>4603</v>
      </c>
      <c r="L649" s="91" t="s">
        <v>3255</v>
      </c>
      <c r="M649" s="92">
        <v>22000</v>
      </c>
      <c r="N649" s="93">
        <v>0</v>
      </c>
      <c r="O649" s="92">
        <v>668.8</v>
      </c>
      <c r="P649" s="92">
        <v>631.4</v>
      </c>
      <c r="Q649" s="92">
        <v>4328.6499999999996</v>
      </c>
      <c r="R649" s="92">
        <v>17671.349999999999</v>
      </c>
      <c r="S649" s="91" t="s">
        <v>3256</v>
      </c>
      <c r="T649" s="91" t="s">
        <v>4604</v>
      </c>
      <c r="U649" s="93"/>
      <c r="V649" s="93"/>
      <c r="W649" s="92">
        <v>1246</v>
      </c>
      <c r="X649" s="92">
        <v>180</v>
      </c>
      <c r="Y649" s="92">
        <v>25</v>
      </c>
      <c r="Z649" s="93"/>
      <c r="AB649" s="92">
        <v>1577.45</v>
      </c>
    </row>
    <row r="650" spans="1:28">
      <c r="A650" s="91" t="s">
        <v>2476</v>
      </c>
      <c r="B650" s="91" t="s">
        <v>11</v>
      </c>
      <c r="C650" s="91" t="s">
        <v>2510</v>
      </c>
      <c r="D650" s="91" t="s">
        <v>4274</v>
      </c>
      <c r="E650" s="91" t="s">
        <v>3252</v>
      </c>
      <c r="F650" s="91" t="s">
        <v>3258</v>
      </c>
      <c r="G650" s="91" t="s">
        <v>51</v>
      </c>
      <c r="H650" s="91" t="s">
        <v>2152</v>
      </c>
      <c r="I650" s="91" t="s">
        <v>52</v>
      </c>
      <c r="J650" s="91" t="s">
        <v>18</v>
      </c>
      <c r="K650" s="91" t="s">
        <v>4605</v>
      </c>
      <c r="L650" s="91" t="s">
        <v>3255</v>
      </c>
      <c r="M650" s="92">
        <v>10000</v>
      </c>
      <c r="N650" s="93">
        <v>0</v>
      </c>
      <c r="O650" s="92">
        <v>304</v>
      </c>
      <c r="P650" s="92">
        <v>287</v>
      </c>
      <c r="Q650" s="92">
        <v>966</v>
      </c>
      <c r="R650" s="92">
        <v>9034</v>
      </c>
      <c r="S650" s="91" t="s">
        <v>3256</v>
      </c>
      <c r="T650" s="91" t="s">
        <v>4606</v>
      </c>
      <c r="U650" s="93"/>
      <c r="V650" s="92">
        <v>300</v>
      </c>
      <c r="W650" s="93"/>
      <c r="X650" s="92">
        <v>50</v>
      </c>
      <c r="Y650" s="92">
        <v>25</v>
      </c>
      <c r="Z650" s="93"/>
      <c r="AB650" s="93"/>
    </row>
    <row r="651" spans="1:28">
      <c r="A651" s="91" t="s">
        <v>2476</v>
      </c>
      <c r="B651" s="91" t="s">
        <v>11</v>
      </c>
      <c r="C651" s="91" t="s">
        <v>2510</v>
      </c>
      <c r="D651" s="91" t="s">
        <v>4274</v>
      </c>
      <c r="E651" s="91" t="s">
        <v>3252</v>
      </c>
      <c r="F651" s="91" t="s">
        <v>3279</v>
      </c>
      <c r="G651" s="91" t="s">
        <v>612</v>
      </c>
      <c r="H651" s="91" t="s">
        <v>2153</v>
      </c>
      <c r="I651" s="91" t="s">
        <v>400</v>
      </c>
      <c r="J651" s="91" t="s">
        <v>591</v>
      </c>
      <c r="K651" s="91" t="s">
        <v>4607</v>
      </c>
      <c r="L651" s="91" t="s">
        <v>3255</v>
      </c>
      <c r="M651" s="92">
        <v>22000</v>
      </c>
      <c r="N651" s="93">
        <v>0</v>
      </c>
      <c r="O651" s="92">
        <v>668.8</v>
      </c>
      <c r="P651" s="92">
        <v>631.4</v>
      </c>
      <c r="Q651" s="92">
        <v>2902.65</v>
      </c>
      <c r="R651" s="92">
        <v>19097.349999999999</v>
      </c>
      <c r="S651" s="91" t="s">
        <v>3256</v>
      </c>
      <c r="T651" s="91" t="s">
        <v>4608</v>
      </c>
      <c r="U651" s="93"/>
      <c r="V651" s="93"/>
      <c r="W651" s="93"/>
      <c r="X651" s="93"/>
      <c r="Y651" s="92">
        <v>25</v>
      </c>
      <c r="Z651" s="93"/>
      <c r="AB651" s="92">
        <v>1577.45</v>
      </c>
    </row>
    <row r="652" spans="1:28">
      <c r="A652" s="91" t="s">
        <v>2476</v>
      </c>
      <c r="B652" s="91" t="s">
        <v>11</v>
      </c>
      <c r="C652" s="91" t="s">
        <v>2510</v>
      </c>
      <c r="D652" s="91" t="s">
        <v>4274</v>
      </c>
      <c r="E652" s="91" t="s">
        <v>3252</v>
      </c>
      <c r="F652" s="91" t="s">
        <v>3288</v>
      </c>
      <c r="G652" s="91" t="s">
        <v>613</v>
      </c>
      <c r="H652" s="91" t="s">
        <v>2154</v>
      </c>
      <c r="I652" s="91" t="s">
        <v>8</v>
      </c>
      <c r="J652" s="91" t="s">
        <v>591</v>
      </c>
      <c r="K652" s="91" t="s">
        <v>4609</v>
      </c>
      <c r="L652" s="91" t="s">
        <v>3255</v>
      </c>
      <c r="M652" s="92">
        <v>15000</v>
      </c>
      <c r="N652" s="93">
        <v>0</v>
      </c>
      <c r="O652" s="92">
        <v>456</v>
      </c>
      <c r="P652" s="92">
        <v>430.5</v>
      </c>
      <c r="Q652" s="92">
        <v>1211.5</v>
      </c>
      <c r="R652" s="92">
        <v>13788.5</v>
      </c>
      <c r="S652" s="91" t="s">
        <v>3256</v>
      </c>
      <c r="T652" s="91" t="s">
        <v>4610</v>
      </c>
      <c r="U652" s="93"/>
      <c r="V652" s="92">
        <v>300</v>
      </c>
      <c r="W652" s="93"/>
      <c r="X652" s="93"/>
      <c r="Y652" s="92">
        <v>25</v>
      </c>
      <c r="Z652" s="93"/>
      <c r="AB652" s="93"/>
    </row>
    <row r="653" spans="1:28">
      <c r="A653" s="91" t="s">
        <v>2476</v>
      </c>
      <c r="B653" s="91" t="s">
        <v>11</v>
      </c>
      <c r="C653" s="91" t="s">
        <v>2510</v>
      </c>
      <c r="D653" s="91" t="s">
        <v>4274</v>
      </c>
      <c r="E653" s="91" t="s">
        <v>3252</v>
      </c>
      <c r="F653" s="91" t="s">
        <v>3315</v>
      </c>
      <c r="G653" s="91" t="s">
        <v>732</v>
      </c>
      <c r="H653" s="91" t="s">
        <v>1302</v>
      </c>
      <c r="I653" s="91" t="s">
        <v>82</v>
      </c>
      <c r="J653" s="91" t="s">
        <v>686</v>
      </c>
      <c r="K653" s="91" t="s">
        <v>4611</v>
      </c>
      <c r="L653" s="91" t="s">
        <v>3255</v>
      </c>
      <c r="M653" s="92">
        <v>35000</v>
      </c>
      <c r="N653" s="93">
        <v>0</v>
      </c>
      <c r="O653" s="92">
        <v>1064</v>
      </c>
      <c r="P653" s="92">
        <v>1004.5</v>
      </c>
      <c r="Q653" s="92">
        <v>2443.5</v>
      </c>
      <c r="R653" s="92">
        <v>32556.5</v>
      </c>
      <c r="S653" s="91" t="s">
        <v>3256</v>
      </c>
      <c r="T653" s="91" t="s">
        <v>4612</v>
      </c>
      <c r="U653" s="93"/>
      <c r="V653" s="92">
        <v>300</v>
      </c>
      <c r="W653" s="93"/>
      <c r="X653" s="92">
        <v>50</v>
      </c>
      <c r="Y653" s="92">
        <v>25</v>
      </c>
      <c r="Z653" s="93"/>
      <c r="AB653" s="93"/>
    </row>
    <row r="654" spans="1:28">
      <c r="A654" s="91" t="s">
        <v>2476</v>
      </c>
      <c r="B654" s="91" t="s">
        <v>11</v>
      </c>
      <c r="C654" s="91" t="s">
        <v>2510</v>
      </c>
      <c r="D654" s="91" t="s">
        <v>4274</v>
      </c>
      <c r="E654" s="91" t="s">
        <v>3252</v>
      </c>
      <c r="F654" s="91" t="s">
        <v>3288</v>
      </c>
      <c r="G654" s="91" t="s">
        <v>614</v>
      </c>
      <c r="H654" s="91" t="s">
        <v>2155</v>
      </c>
      <c r="I654" s="91" t="s">
        <v>244</v>
      </c>
      <c r="J654" s="91" t="s">
        <v>591</v>
      </c>
      <c r="K654" s="91" t="s">
        <v>4613</v>
      </c>
      <c r="L654" s="91" t="s">
        <v>3255</v>
      </c>
      <c r="M654" s="92">
        <v>15000</v>
      </c>
      <c r="N654" s="93">
        <v>0</v>
      </c>
      <c r="O654" s="92">
        <v>456</v>
      </c>
      <c r="P654" s="92">
        <v>430.5</v>
      </c>
      <c r="Q654" s="92">
        <v>911.5</v>
      </c>
      <c r="R654" s="92">
        <v>14088.5</v>
      </c>
      <c r="S654" s="91" t="s">
        <v>3256</v>
      </c>
      <c r="T654" s="91" t="s">
        <v>4614</v>
      </c>
      <c r="U654" s="93"/>
      <c r="V654" s="93"/>
      <c r="W654" s="93"/>
      <c r="X654" s="93"/>
      <c r="Y654" s="92">
        <v>25</v>
      </c>
      <c r="Z654" s="93"/>
      <c r="AB654" s="93"/>
    </row>
    <row r="655" spans="1:28">
      <c r="A655" s="91" t="s">
        <v>2476</v>
      </c>
      <c r="B655" s="91" t="s">
        <v>11</v>
      </c>
      <c r="C655" s="91" t="s">
        <v>2510</v>
      </c>
      <c r="D655" s="91" t="s">
        <v>4274</v>
      </c>
      <c r="E655" s="91" t="s">
        <v>3252</v>
      </c>
      <c r="F655" s="91" t="s">
        <v>3258</v>
      </c>
      <c r="G655" s="91" t="s">
        <v>53</v>
      </c>
      <c r="H655" s="91" t="s">
        <v>2156</v>
      </c>
      <c r="I655" s="91" t="s">
        <v>54</v>
      </c>
      <c r="J655" s="91" t="s">
        <v>18</v>
      </c>
      <c r="K655" s="91" t="s">
        <v>4615</v>
      </c>
      <c r="L655" s="91" t="s">
        <v>3255</v>
      </c>
      <c r="M655" s="92">
        <v>10000</v>
      </c>
      <c r="N655" s="93">
        <v>0</v>
      </c>
      <c r="O655" s="92">
        <v>304</v>
      </c>
      <c r="P655" s="92">
        <v>287</v>
      </c>
      <c r="Q655" s="92">
        <v>966</v>
      </c>
      <c r="R655" s="92">
        <v>9034</v>
      </c>
      <c r="S655" s="91" t="s">
        <v>3256</v>
      </c>
      <c r="T655" s="91" t="s">
        <v>4616</v>
      </c>
      <c r="U655" s="93"/>
      <c r="V655" s="92">
        <v>300</v>
      </c>
      <c r="W655" s="93"/>
      <c r="X655" s="92">
        <v>50</v>
      </c>
      <c r="Y655" s="92">
        <v>25</v>
      </c>
      <c r="Z655" s="93"/>
      <c r="AB655" s="93"/>
    </row>
    <row r="656" spans="1:28">
      <c r="A656" s="91" t="s">
        <v>2476</v>
      </c>
      <c r="B656" s="91" t="s">
        <v>11</v>
      </c>
      <c r="C656" s="91" t="s">
        <v>2510</v>
      </c>
      <c r="D656" s="91" t="s">
        <v>4274</v>
      </c>
      <c r="E656" s="91" t="s">
        <v>3252</v>
      </c>
      <c r="F656" s="91" t="s">
        <v>3261</v>
      </c>
      <c r="G656" s="91" t="s">
        <v>173</v>
      </c>
      <c r="H656" s="91" t="s">
        <v>1303</v>
      </c>
      <c r="I656" s="91" t="s">
        <v>55</v>
      </c>
      <c r="J656" s="91" t="s">
        <v>142</v>
      </c>
      <c r="K656" s="91" t="s">
        <v>4617</v>
      </c>
      <c r="L656" s="91" t="s">
        <v>3255</v>
      </c>
      <c r="M656" s="92">
        <v>25000</v>
      </c>
      <c r="N656" s="93">
        <v>0</v>
      </c>
      <c r="O656" s="92">
        <v>760</v>
      </c>
      <c r="P656" s="92">
        <v>717.5</v>
      </c>
      <c r="Q656" s="92">
        <v>4339.7299999999996</v>
      </c>
      <c r="R656" s="92">
        <v>20660.27</v>
      </c>
      <c r="S656" s="91" t="s">
        <v>3256</v>
      </c>
      <c r="T656" s="91" t="s">
        <v>4618</v>
      </c>
      <c r="U656" s="93"/>
      <c r="V656" s="93"/>
      <c r="W656" s="92">
        <v>1159.78</v>
      </c>
      <c r="X656" s="92">
        <v>100</v>
      </c>
      <c r="Y656" s="92">
        <v>25</v>
      </c>
      <c r="Z656" s="93"/>
      <c r="AB656" s="92">
        <v>1577.45</v>
      </c>
    </row>
    <row r="657" spans="1:28">
      <c r="A657" s="91" t="s">
        <v>2476</v>
      </c>
      <c r="B657" s="91" t="s">
        <v>11</v>
      </c>
      <c r="C657" s="91" t="s">
        <v>2510</v>
      </c>
      <c r="D657" s="91" t="s">
        <v>4274</v>
      </c>
      <c r="E657" s="91" t="s">
        <v>3252</v>
      </c>
      <c r="F657" s="91" t="s">
        <v>3273</v>
      </c>
      <c r="G657" s="91" t="s">
        <v>85</v>
      </c>
      <c r="H657" s="91" t="s">
        <v>1304</v>
      </c>
      <c r="I657" s="91" t="s">
        <v>86</v>
      </c>
      <c r="J657" s="91" t="s">
        <v>73</v>
      </c>
      <c r="K657" s="91" t="s">
        <v>4619</v>
      </c>
      <c r="L657" s="91" t="s">
        <v>3255</v>
      </c>
      <c r="M657" s="92">
        <v>26250</v>
      </c>
      <c r="N657" s="93">
        <v>0</v>
      </c>
      <c r="O657" s="92">
        <v>798</v>
      </c>
      <c r="P657" s="92">
        <v>753.38</v>
      </c>
      <c r="Q657" s="92">
        <v>21654.93</v>
      </c>
      <c r="R657" s="92">
        <v>4595.07</v>
      </c>
      <c r="S657" s="91" t="s">
        <v>3256</v>
      </c>
      <c r="T657" s="91" t="s">
        <v>4620</v>
      </c>
      <c r="U657" s="93"/>
      <c r="V657" s="93"/>
      <c r="W657" s="92">
        <v>15246.2</v>
      </c>
      <c r="X657" s="92">
        <v>100</v>
      </c>
      <c r="Y657" s="92">
        <v>25</v>
      </c>
      <c r="Z657" s="93"/>
      <c r="AB657" s="92">
        <v>4732.3500000000004</v>
      </c>
    </row>
    <row r="658" spans="1:28">
      <c r="A658" s="91" t="s">
        <v>2476</v>
      </c>
      <c r="B658" s="91" t="s">
        <v>11</v>
      </c>
      <c r="C658" s="91" t="s">
        <v>2510</v>
      </c>
      <c r="D658" s="91" t="s">
        <v>4274</v>
      </c>
      <c r="E658" s="91" t="s">
        <v>3252</v>
      </c>
      <c r="F658" s="91" t="s">
        <v>3266</v>
      </c>
      <c r="G658" s="91" t="s">
        <v>4621</v>
      </c>
      <c r="H658" s="91" t="s">
        <v>4622</v>
      </c>
      <c r="I658" s="91" t="s">
        <v>60</v>
      </c>
      <c r="J658" s="91" t="s">
        <v>18</v>
      </c>
      <c r="K658" s="91" t="s">
        <v>4623</v>
      </c>
      <c r="L658" s="91" t="s">
        <v>3255</v>
      </c>
      <c r="M658" s="92">
        <v>25000</v>
      </c>
      <c r="N658" s="93">
        <v>0</v>
      </c>
      <c r="O658" s="92">
        <v>760</v>
      </c>
      <c r="P658" s="92">
        <v>717.5</v>
      </c>
      <c r="Q658" s="92">
        <v>1502.5</v>
      </c>
      <c r="R658" s="92">
        <v>23497.5</v>
      </c>
      <c r="S658" s="91" t="s">
        <v>3256</v>
      </c>
      <c r="T658" s="91" t="s">
        <v>4624</v>
      </c>
      <c r="U658" s="93"/>
      <c r="V658" s="93"/>
      <c r="W658" s="93"/>
      <c r="X658" s="93"/>
      <c r="Y658" s="92">
        <v>25</v>
      </c>
      <c r="Z658" s="93"/>
      <c r="AB658" s="93"/>
    </row>
    <row r="659" spans="1:28">
      <c r="A659" s="91" t="s">
        <v>2476</v>
      </c>
      <c r="B659" s="91" t="s">
        <v>11</v>
      </c>
      <c r="C659" s="91" t="s">
        <v>2510</v>
      </c>
      <c r="D659" s="91" t="s">
        <v>4274</v>
      </c>
      <c r="E659" s="91" t="s">
        <v>3252</v>
      </c>
      <c r="F659" s="91" t="s">
        <v>3266</v>
      </c>
      <c r="G659" s="91" t="s">
        <v>983</v>
      </c>
      <c r="H659" s="91" t="s">
        <v>2158</v>
      </c>
      <c r="I659" s="91" t="s">
        <v>982</v>
      </c>
      <c r="J659" s="91" t="s">
        <v>591</v>
      </c>
      <c r="K659" s="91" t="s">
        <v>4625</v>
      </c>
      <c r="L659" s="91" t="s">
        <v>3255</v>
      </c>
      <c r="M659" s="92">
        <v>100000</v>
      </c>
      <c r="N659" s="92">
        <v>12105.37</v>
      </c>
      <c r="O659" s="92">
        <v>3040</v>
      </c>
      <c r="P659" s="92">
        <v>2870</v>
      </c>
      <c r="Q659" s="92">
        <v>18040.37</v>
      </c>
      <c r="R659" s="92">
        <v>81959.63</v>
      </c>
      <c r="S659" s="91" t="s">
        <v>3256</v>
      </c>
      <c r="T659" s="91" t="s">
        <v>4626</v>
      </c>
      <c r="U659" s="93"/>
      <c r="V659" s="93"/>
      <c r="W659" s="93"/>
      <c r="X659" s="93"/>
      <c r="Y659" s="92">
        <v>25</v>
      </c>
      <c r="Z659" s="93"/>
      <c r="AB659" s="93"/>
    </row>
    <row r="660" spans="1:28">
      <c r="A660" s="91" t="s">
        <v>2476</v>
      </c>
      <c r="B660" s="91" t="s">
        <v>11</v>
      </c>
      <c r="C660" s="91" t="s">
        <v>2510</v>
      </c>
      <c r="D660" s="91" t="s">
        <v>4274</v>
      </c>
      <c r="E660" s="91" t="s">
        <v>3252</v>
      </c>
      <c r="F660" s="91" t="s">
        <v>3288</v>
      </c>
      <c r="G660" s="91" t="s">
        <v>733</v>
      </c>
      <c r="H660" s="91" t="s">
        <v>1305</v>
      </c>
      <c r="I660" s="91" t="s">
        <v>434</v>
      </c>
      <c r="J660" s="91" t="s">
        <v>686</v>
      </c>
      <c r="K660" s="91" t="s">
        <v>4627</v>
      </c>
      <c r="L660" s="91" t="s">
        <v>3255</v>
      </c>
      <c r="M660" s="92">
        <v>31500</v>
      </c>
      <c r="N660" s="93">
        <v>0</v>
      </c>
      <c r="O660" s="92">
        <v>957.6</v>
      </c>
      <c r="P660" s="92">
        <v>904.05</v>
      </c>
      <c r="Q660" s="92">
        <v>24109.87</v>
      </c>
      <c r="R660" s="92">
        <v>7390.13</v>
      </c>
      <c r="S660" s="91" t="s">
        <v>3256</v>
      </c>
      <c r="T660" s="91" t="s">
        <v>4628</v>
      </c>
      <c r="U660" s="93"/>
      <c r="V660" s="93"/>
      <c r="W660" s="92">
        <v>22223.22</v>
      </c>
      <c r="X660" s="93"/>
      <c r="Y660" s="92">
        <v>25</v>
      </c>
      <c r="Z660" s="93"/>
      <c r="AB660" s="93"/>
    </row>
    <row r="661" spans="1:28">
      <c r="A661" s="91" t="s">
        <v>2476</v>
      </c>
      <c r="B661" s="91" t="s">
        <v>11</v>
      </c>
      <c r="C661" s="91" t="s">
        <v>2510</v>
      </c>
      <c r="D661" s="91" t="s">
        <v>4274</v>
      </c>
      <c r="E661" s="91" t="s">
        <v>3252</v>
      </c>
      <c r="F661" s="91" t="s">
        <v>3273</v>
      </c>
      <c r="G661" s="91" t="s">
        <v>734</v>
      </c>
      <c r="H661" s="91" t="s">
        <v>1306</v>
      </c>
      <c r="I661" s="91" t="s">
        <v>735</v>
      </c>
      <c r="J661" s="91" t="s">
        <v>686</v>
      </c>
      <c r="K661" s="91" t="s">
        <v>4629</v>
      </c>
      <c r="L661" s="91" t="s">
        <v>3255</v>
      </c>
      <c r="M661" s="92">
        <v>31500</v>
      </c>
      <c r="N661" s="93">
        <v>0</v>
      </c>
      <c r="O661" s="92">
        <v>957.6</v>
      </c>
      <c r="P661" s="92">
        <v>904.05</v>
      </c>
      <c r="Q661" s="92">
        <v>13510.65</v>
      </c>
      <c r="R661" s="92">
        <v>17989.349999999999</v>
      </c>
      <c r="S661" s="91" t="s">
        <v>3256</v>
      </c>
      <c r="T661" s="91" t="s">
        <v>4630</v>
      </c>
      <c r="U661" s="93"/>
      <c r="V661" s="92">
        <v>600</v>
      </c>
      <c r="W661" s="92">
        <v>10924</v>
      </c>
      <c r="X661" s="92">
        <v>100</v>
      </c>
      <c r="Y661" s="92">
        <v>25</v>
      </c>
      <c r="Z661" s="93"/>
      <c r="AB661" s="93"/>
    </row>
    <row r="662" spans="1:28">
      <c r="A662" s="91" t="s">
        <v>2476</v>
      </c>
      <c r="B662" s="91" t="s">
        <v>11</v>
      </c>
      <c r="C662" s="91" t="s">
        <v>2510</v>
      </c>
      <c r="D662" s="91" t="s">
        <v>4274</v>
      </c>
      <c r="E662" s="91" t="s">
        <v>3252</v>
      </c>
      <c r="F662" s="91" t="s">
        <v>3261</v>
      </c>
      <c r="G662" s="91" t="s">
        <v>87</v>
      </c>
      <c r="H662" s="91" t="s">
        <v>1307</v>
      </c>
      <c r="I662" s="91" t="s">
        <v>88</v>
      </c>
      <c r="J662" s="91" t="s">
        <v>73</v>
      </c>
      <c r="K662" s="91" t="s">
        <v>4631</v>
      </c>
      <c r="L662" s="91" t="s">
        <v>3255</v>
      </c>
      <c r="M662" s="92">
        <v>26250</v>
      </c>
      <c r="N662" s="93">
        <v>0</v>
      </c>
      <c r="O662" s="92">
        <v>798</v>
      </c>
      <c r="P662" s="92">
        <v>753.38</v>
      </c>
      <c r="Q662" s="92">
        <v>3284.88</v>
      </c>
      <c r="R662" s="92">
        <v>22965.119999999999</v>
      </c>
      <c r="S662" s="91" t="s">
        <v>3256</v>
      </c>
      <c r="T662" s="91" t="s">
        <v>4632</v>
      </c>
      <c r="U662" s="93"/>
      <c r="V662" s="92">
        <v>300</v>
      </c>
      <c r="W662" s="92">
        <v>1358.5</v>
      </c>
      <c r="X662" s="92">
        <v>50</v>
      </c>
      <c r="Y662" s="92">
        <v>25</v>
      </c>
      <c r="Z662" s="93"/>
      <c r="AB662" s="93"/>
    </row>
    <row r="663" spans="1:28">
      <c r="A663" s="91" t="s">
        <v>2476</v>
      </c>
      <c r="B663" s="91" t="s">
        <v>11</v>
      </c>
      <c r="C663" s="91" t="s">
        <v>2510</v>
      </c>
      <c r="D663" s="91" t="s">
        <v>4274</v>
      </c>
      <c r="E663" s="91" t="s">
        <v>3252</v>
      </c>
      <c r="F663" s="91" t="s">
        <v>3288</v>
      </c>
      <c r="G663" s="91" t="s">
        <v>57</v>
      </c>
      <c r="H663" s="91" t="s">
        <v>2159</v>
      </c>
      <c r="I663" s="91" t="s">
        <v>8</v>
      </c>
      <c r="J663" s="91" t="s">
        <v>18</v>
      </c>
      <c r="K663" s="91" t="s">
        <v>4633</v>
      </c>
      <c r="L663" s="91" t="s">
        <v>3255</v>
      </c>
      <c r="M663" s="92">
        <v>11000</v>
      </c>
      <c r="N663" s="93">
        <v>0</v>
      </c>
      <c r="O663" s="92">
        <v>334.4</v>
      </c>
      <c r="P663" s="92">
        <v>315.7</v>
      </c>
      <c r="Q663" s="92">
        <v>725.1</v>
      </c>
      <c r="R663" s="92">
        <v>10274.9</v>
      </c>
      <c r="S663" s="91" t="s">
        <v>3256</v>
      </c>
      <c r="T663" s="91" t="s">
        <v>4634</v>
      </c>
      <c r="U663" s="93"/>
      <c r="V663" s="93"/>
      <c r="W663" s="93"/>
      <c r="X663" s="92">
        <v>50</v>
      </c>
      <c r="Y663" s="92">
        <v>25</v>
      </c>
      <c r="Z663" s="93"/>
      <c r="AB663" s="93"/>
    </row>
    <row r="664" spans="1:28">
      <c r="A664" s="91" t="s">
        <v>2476</v>
      </c>
      <c r="B664" s="91" t="s">
        <v>11</v>
      </c>
      <c r="C664" s="91" t="s">
        <v>2510</v>
      </c>
      <c r="D664" s="91" t="s">
        <v>4274</v>
      </c>
      <c r="E664" s="91" t="s">
        <v>3252</v>
      </c>
      <c r="F664" s="91" t="s">
        <v>3288</v>
      </c>
      <c r="G664" s="91" t="s">
        <v>736</v>
      </c>
      <c r="H664" s="91" t="s">
        <v>1308</v>
      </c>
      <c r="I664" s="91" t="s">
        <v>60</v>
      </c>
      <c r="J664" s="91" t="s">
        <v>686</v>
      </c>
      <c r="K664" s="91" t="s">
        <v>4635</v>
      </c>
      <c r="L664" s="91" t="s">
        <v>3255</v>
      </c>
      <c r="M664" s="92">
        <v>22000</v>
      </c>
      <c r="N664" s="93">
        <v>0</v>
      </c>
      <c r="O664" s="92">
        <v>668.8</v>
      </c>
      <c r="P664" s="92">
        <v>631.4</v>
      </c>
      <c r="Q664" s="92">
        <v>11731.95</v>
      </c>
      <c r="R664" s="92">
        <v>10268.049999999999</v>
      </c>
      <c r="S664" s="91" t="s">
        <v>3256</v>
      </c>
      <c r="T664" s="91" t="s">
        <v>4636</v>
      </c>
      <c r="U664" s="93"/>
      <c r="V664" s="92">
        <v>300</v>
      </c>
      <c r="W664" s="92">
        <v>10056.75</v>
      </c>
      <c r="X664" s="92">
        <v>50</v>
      </c>
      <c r="Y664" s="92">
        <v>25</v>
      </c>
      <c r="Z664" s="93"/>
      <c r="AB664" s="93"/>
    </row>
    <row r="665" spans="1:28">
      <c r="A665" s="91" t="s">
        <v>2476</v>
      </c>
      <c r="B665" s="91" t="s">
        <v>11</v>
      </c>
      <c r="C665" s="91" t="s">
        <v>2510</v>
      </c>
      <c r="D665" s="91" t="s">
        <v>4274</v>
      </c>
      <c r="E665" s="91" t="s">
        <v>3252</v>
      </c>
      <c r="F665" s="91" t="s">
        <v>3261</v>
      </c>
      <c r="G665" s="91" t="s">
        <v>58</v>
      </c>
      <c r="H665" s="91" t="s">
        <v>1309</v>
      </c>
      <c r="I665" s="91" t="s">
        <v>59</v>
      </c>
      <c r="J665" s="91" t="s">
        <v>18</v>
      </c>
      <c r="K665" s="91" t="s">
        <v>4637</v>
      </c>
      <c r="L665" s="91" t="s">
        <v>3255</v>
      </c>
      <c r="M665" s="92">
        <v>16500</v>
      </c>
      <c r="N665" s="93">
        <v>0</v>
      </c>
      <c r="O665" s="92">
        <v>501.6</v>
      </c>
      <c r="P665" s="92">
        <v>473.55</v>
      </c>
      <c r="Q665" s="92">
        <v>2627.6</v>
      </c>
      <c r="R665" s="92">
        <v>13872.4</v>
      </c>
      <c r="S665" s="91" t="s">
        <v>3256</v>
      </c>
      <c r="T665" s="91" t="s">
        <v>4638</v>
      </c>
      <c r="U665" s="93"/>
      <c r="V665" s="93"/>
      <c r="W665" s="93"/>
      <c r="X665" s="92">
        <v>50</v>
      </c>
      <c r="Y665" s="92">
        <v>25</v>
      </c>
      <c r="Z665" s="93"/>
      <c r="AB665" s="92">
        <v>1577.45</v>
      </c>
    </row>
    <row r="666" spans="1:28">
      <c r="A666" s="91" t="s">
        <v>2476</v>
      </c>
      <c r="B666" s="91" t="s">
        <v>11</v>
      </c>
      <c r="C666" s="91" t="s">
        <v>2510</v>
      </c>
      <c r="D666" s="91" t="s">
        <v>4274</v>
      </c>
      <c r="E666" s="91" t="s">
        <v>3252</v>
      </c>
      <c r="F666" s="91" t="s">
        <v>3288</v>
      </c>
      <c r="G666" s="91" t="s">
        <v>737</v>
      </c>
      <c r="H666" s="91" t="s">
        <v>2161</v>
      </c>
      <c r="I666" s="91" t="s">
        <v>60</v>
      </c>
      <c r="J666" s="91" t="s">
        <v>686</v>
      </c>
      <c r="K666" s="91" t="s">
        <v>4639</v>
      </c>
      <c r="L666" s="91" t="s">
        <v>3255</v>
      </c>
      <c r="M666" s="92">
        <v>22000</v>
      </c>
      <c r="N666" s="93">
        <v>0</v>
      </c>
      <c r="O666" s="92">
        <v>668.8</v>
      </c>
      <c r="P666" s="92">
        <v>631.4</v>
      </c>
      <c r="Q666" s="92">
        <v>2225.1999999999998</v>
      </c>
      <c r="R666" s="92">
        <v>19774.8</v>
      </c>
      <c r="S666" s="91" t="s">
        <v>3256</v>
      </c>
      <c r="T666" s="91" t="s">
        <v>4640</v>
      </c>
      <c r="U666" s="93"/>
      <c r="V666" s="92">
        <v>900</v>
      </c>
      <c r="W666" s="93"/>
      <c r="X666" s="93"/>
      <c r="Y666" s="92">
        <v>25</v>
      </c>
      <c r="Z666" s="93"/>
      <c r="AB666" s="93"/>
    </row>
    <row r="667" spans="1:28">
      <c r="A667" s="91" t="s">
        <v>2476</v>
      </c>
      <c r="B667" s="91" t="s">
        <v>11</v>
      </c>
      <c r="C667" s="91" t="s">
        <v>2510</v>
      </c>
      <c r="D667" s="91" t="s">
        <v>4274</v>
      </c>
      <c r="E667" s="91" t="s">
        <v>3252</v>
      </c>
      <c r="F667" s="91" t="s">
        <v>3273</v>
      </c>
      <c r="G667" s="91" t="s">
        <v>4641</v>
      </c>
      <c r="H667" s="91" t="s">
        <v>2162</v>
      </c>
      <c r="I667" s="91" t="s">
        <v>291</v>
      </c>
      <c r="J667" s="91" t="s">
        <v>324</v>
      </c>
      <c r="K667" s="91" t="s">
        <v>4642</v>
      </c>
      <c r="L667" s="91" t="s">
        <v>3255</v>
      </c>
      <c r="M667" s="92">
        <v>115000</v>
      </c>
      <c r="N667" s="92">
        <v>14845.02</v>
      </c>
      <c r="O667" s="92">
        <v>3496</v>
      </c>
      <c r="P667" s="92">
        <v>3300.5</v>
      </c>
      <c r="Q667" s="92">
        <v>24821.42</v>
      </c>
      <c r="R667" s="92">
        <v>90178.58</v>
      </c>
      <c r="S667" s="91" t="s">
        <v>3256</v>
      </c>
      <c r="T667" s="91" t="s">
        <v>4643</v>
      </c>
      <c r="U667" s="93"/>
      <c r="V667" s="93"/>
      <c r="W667" s="93"/>
      <c r="X667" s="93"/>
      <c r="Y667" s="92">
        <v>25</v>
      </c>
      <c r="Z667" s="93"/>
      <c r="AB667" s="92">
        <v>3154.9</v>
      </c>
    </row>
    <row r="668" spans="1:28">
      <c r="A668" s="91" t="s">
        <v>2476</v>
      </c>
      <c r="B668" s="91" t="s">
        <v>11</v>
      </c>
      <c r="C668" s="91" t="s">
        <v>2510</v>
      </c>
      <c r="D668" s="91" t="s">
        <v>4274</v>
      </c>
      <c r="E668" s="91" t="s">
        <v>3252</v>
      </c>
      <c r="F668" s="91" t="s">
        <v>3288</v>
      </c>
      <c r="G668" s="91" t="s">
        <v>738</v>
      </c>
      <c r="H668" s="91" t="s">
        <v>1310</v>
      </c>
      <c r="I668" s="91" t="s">
        <v>739</v>
      </c>
      <c r="J668" s="91" t="s">
        <v>686</v>
      </c>
      <c r="K668" s="91" t="s">
        <v>4644</v>
      </c>
      <c r="L668" s="91" t="s">
        <v>3255</v>
      </c>
      <c r="M668" s="92">
        <v>55000</v>
      </c>
      <c r="N668" s="92">
        <v>2559.6799999999998</v>
      </c>
      <c r="O668" s="92">
        <v>1672</v>
      </c>
      <c r="P668" s="92">
        <v>1578.5</v>
      </c>
      <c r="Q668" s="92">
        <v>17256.45</v>
      </c>
      <c r="R668" s="92">
        <v>37743.550000000003</v>
      </c>
      <c r="S668" s="91" t="s">
        <v>3256</v>
      </c>
      <c r="T668" s="91" t="s">
        <v>4645</v>
      </c>
      <c r="U668" s="92">
        <v>37.950000000000003</v>
      </c>
      <c r="V668" s="92">
        <v>300</v>
      </c>
      <c r="W668" s="92">
        <v>11033.32</v>
      </c>
      <c r="X668" s="92">
        <v>50</v>
      </c>
      <c r="Y668" s="92">
        <v>25</v>
      </c>
      <c r="Z668" s="93"/>
      <c r="AB668" s="93"/>
    </row>
    <row r="669" spans="1:28">
      <c r="A669" s="91" t="s">
        <v>2476</v>
      </c>
      <c r="B669" s="91" t="s">
        <v>11</v>
      </c>
      <c r="C669" s="91" t="s">
        <v>2510</v>
      </c>
      <c r="D669" s="91" t="s">
        <v>4274</v>
      </c>
      <c r="E669" s="91" t="s">
        <v>3252</v>
      </c>
      <c r="F669" s="91" t="s">
        <v>3276</v>
      </c>
      <c r="G669" s="91" t="s">
        <v>574</v>
      </c>
      <c r="H669" s="91" t="s">
        <v>1311</v>
      </c>
      <c r="I669" s="91" t="s">
        <v>8</v>
      </c>
      <c r="J669" s="91" t="s">
        <v>142</v>
      </c>
      <c r="K669" s="91" t="s">
        <v>4646</v>
      </c>
      <c r="L669" s="91" t="s">
        <v>3255</v>
      </c>
      <c r="M669" s="92">
        <v>20000</v>
      </c>
      <c r="N669" s="93">
        <v>0</v>
      </c>
      <c r="O669" s="92">
        <v>608</v>
      </c>
      <c r="P669" s="92">
        <v>574</v>
      </c>
      <c r="Q669" s="92">
        <v>11160.27</v>
      </c>
      <c r="R669" s="92">
        <v>8839.73</v>
      </c>
      <c r="S669" s="91" t="s">
        <v>3256</v>
      </c>
      <c r="T669" s="91" t="s">
        <v>4647</v>
      </c>
      <c r="U669" s="93"/>
      <c r="V669" s="92">
        <v>600</v>
      </c>
      <c r="W669" s="92">
        <v>9253.27</v>
      </c>
      <c r="X669" s="92">
        <v>100</v>
      </c>
      <c r="Y669" s="92">
        <v>25</v>
      </c>
      <c r="Z669" s="93"/>
      <c r="AB669" s="93"/>
    </row>
    <row r="670" spans="1:28">
      <c r="A670" s="91" t="s">
        <v>2476</v>
      </c>
      <c r="B670" s="91" t="s">
        <v>11</v>
      </c>
      <c r="C670" s="91" t="s">
        <v>2510</v>
      </c>
      <c r="D670" s="91" t="s">
        <v>4274</v>
      </c>
      <c r="E670" s="91" t="s">
        <v>3252</v>
      </c>
      <c r="F670" s="91" t="s">
        <v>3315</v>
      </c>
      <c r="G670" s="91" t="s">
        <v>89</v>
      </c>
      <c r="H670" s="91" t="s">
        <v>1312</v>
      </c>
      <c r="I670" s="91" t="s">
        <v>90</v>
      </c>
      <c r="J670" s="91" t="s">
        <v>73</v>
      </c>
      <c r="K670" s="91" t="s">
        <v>4648</v>
      </c>
      <c r="L670" s="91" t="s">
        <v>3255</v>
      </c>
      <c r="M670" s="92">
        <v>22000</v>
      </c>
      <c r="N670" s="93">
        <v>0</v>
      </c>
      <c r="O670" s="92">
        <v>668.8</v>
      </c>
      <c r="P670" s="92">
        <v>631.4</v>
      </c>
      <c r="Q670" s="92">
        <v>1675.2</v>
      </c>
      <c r="R670" s="92">
        <v>20324.8</v>
      </c>
      <c r="S670" s="91" t="s">
        <v>3256</v>
      </c>
      <c r="T670" s="91" t="s">
        <v>4649</v>
      </c>
      <c r="U670" s="93"/>
      <c r="V670" s="92">
        <v>300</v>
      </c>
      <c r="W670" s="93"/>
      <c r="X670" s="92">
        <v>50</v>
      </c>
      <c r="Y670" s="92">
        <v>25</v>
      </c>
      <c r="Z670" s="93"/>
      <c r="AB670" s="93"/>
    </row>
    <row r="671" spans="1:28">
      <c r="A671" s="91" t="s">
        <v>2476</v>
      </c>
      <c r="B671" s="91" t="s">
        <v>11</v>
      </c>
      <c r="C671" s="91" t="s">
        <v>2510</v>
      </c>
      <c r="D671" s="91" t="s">
        <v>4274</v>
      </c>
      <c r="E671" s="91" t="s">
        <v>3252</v>
      </c>
      <c r="F671" s="91" t="s">
        <v>3266</v>
      </c>
      <c r="G671" s="91" t="s">
        <v>3196</v>
      </c>
      <c r="H671" s="91" t="s">
        <v>3197</v>
      </c>
      <c r="I671" s="91" t="s">
        <v>588</v>
      </c>
      <c r="J671" s="91" t="s">
        <v>591</v>
      </c>
      <c r="K671" s="91" t="s">
        <v>4650</v>
      </c>
      <c r="L671" s="91" t="s">
        <v>3255</v>
      </c>
      <c r="M671" s="92">
        <v>24000</v>
      </c>
      <c r="N671" s="93">
        <v>0</v>
      </c>
      <c r="O671" s="92">
        <v>729.6</v>
      </c>
      <c r="P671" s="92">
        <v>688.8</v>
      </c>
      <c r="Q671" s="92">
        <v>1443.4</v>
      </c>
      <c r="R671" s="92">
        <v>22556.6</v>
      </c>
      <c r="S671" s="91" t="s">
        <v>3256</v>
      </c>
      <c r="T671" s="91" t="s">
        <v>4651</v>
      </c>
      <c r="U671" s="93"/>
      <c r="V671" s="93"/>
      <c r="W671" s="93"/>
      <c r="X671" s="93"/>
      <c r="Y671" s="92">
        <v>25</v>
      </c>
      <c r="Z671" s="93"/>
      <c r="AB671" s="93"/>
    </row>
    <row r="672" spans="1:28">
      <c r="A672" s="91" t="s">
        <v>2476</v>
      </c>
      <c r="B672" s="91" t="s">
        <v>11</v>
      </c>
      <c r="C672" s="91" t="s">
        <v>2510</v>
      </c>
      <c r="D672" s="91" t="s">
        <v>4274</v>
      </c>
      <c r="E672" s="91" t="s">
        <v>3252</v>
      </c>
      <c r="F672" s="91" t="s">
        <v>3273</v>
      </c>
      <c r="G672" s="91" t="s">
        <v>740</v>
      </c>
      <c r="H672" s="91" t="s">
        <v>1313</v>
      </c>
      <c r="I672" s="91" t="s">
        <v>10</v>
      </c>
      <c r="J672" s="91" t="s">
        <v>686</v>
      </c>
      <c r="K672" s="91" t="s">
        <v>4652</v>
      </c>
      <c r="L672" s="91" t="s">
        <v>3255</v>
      </c>
      <c r="M672" s="92">
        <v>35000</v>
      </c>
      <c r="N672" s="93">
        <v>0</v>
      </c>
      <c r="O672" s="92">
        <v>1064</v>
      </c>
      <c r="P672" s="92">
        <v>1004.5</v>
      </c>
      <c r="Q672" s="92">
        <v>6115.92</v>
      </c>
      <c r="R672" s="92">
        <v>28884.080000000002</v>
      </c>
      <c r="S672" s="91" t="s">
        <v>3256</v>
      </c>
      <c r="T672" s="91" t="s">
        <v>4653</v>
      </c>
      <c r="U672" s="93"/>
      <c r="V672" s="93"/>
      <c r="W672" s="92">
        <v>4022.42</v>
      </c>
      <c r="X672" s="93"/>
      <c r="Y672" s="92">
        <v>25</v>
      </c>
      <c r="Z672" s="93"/>
      <c r="AB672" s="93"/>
    </row>
    <row r="673" spans="1:28">
      <c r="A673" s="91" t="s">
        <v>2476</v>
      </c>
      <c r="B673" s="91" t="s">
        <v>11</v>
      </c>
      <c r="C673" s="91" t="s">
        <v>2510</v>
      </c>
      <c r="D673" s="91" t="s">
        <v>4274</v>
      </c>
      <c r="E673" s="91" t="s">
        <v>3252</v>
      </c>
      <c r="F673" s="91" t="s">
        <v>3261</v>
      </c>
      <c r="G673" s="91" t="s">
        <v>616</v>
      </c>
      <c r="H673" s="91" t="s">
        <v>2163</v>
      </c>
      <c r="I673" s="91" t="s">
        <v>8</v>
      </c>
      <c r="J673" s="91" t="s">
        <v>591</v>
      </c>
      <c r="K673" s="91" t="s">
        <v>4654</v>
      </c>
      <c r="L673" s="91" t="s">
        <v>3255</v>
      </c>
      <c r="M673" s="92">
        <v>15000</v>
      </c>
      <c r="N673" s="93">
        <v>0</v>
      </c>
      <c r="O673" s="92">
        <v>456</v>
      </c>
      <c r="P673" s="92">
        <v>430.5</v>
      </c>
      <c r="Q673" s="92">
        <v>1211.5</v>
      </c>
      <c r="R673" s="92">
        <v>13788.5</v>
      </c>
      <c r="S673" s="91" t="s">
        <v>3256</v>
      </c>
      <c r="T673" s="91" t="s">
        <v>4655</v>
      </c>
      <c r="U673" s="93"/>
      <c r="V673" s="92">
        <v>300</v>
      </c>
      <c r="W673" s="93"/>
      <c r="X673" s="93"/>
      <c r="Y673" s="92">
        <v>25</v>
      </c>
      <c r="Z673" s="93"/>
      <c r="AB673" s="93"/>
    </row>
    <row r="674" spans="1:28">
      <c r="A674" s="91" t="s">
        <v>2476</v>
      </c>
      <c r="B674" s="91" t="s">
        <v>11</v>
      </c>
      <c r="C674" s="91" t="s">
        <v>2510</v>
      </c>
      <c r="D674" s="91" t="s">
        <v>4274</v>
      </c>
      <c r="E674" s="91" t="s">
        <v>3252</v>
      </c>
      <c r="F674" s="91" t="s">
        <v>3266</v>
      </c>
      <c r="G674" s="91" t="s">
        <v>4656</v>
      </c>
      <c r="H674" s="91" t="s">
        <v>4657</v>
      </c>
      <c r="I674" s="91" t="s">
        <v>395</v>
      </c>
      <c r="J674" s="91" t="s">
        <v>591</v>
      </c>
      <c r="K674" s="91" t="s">
        <v>4658</v>
      </c>
      <c r="L674" s="91" t="s">
        <v>3255</v>
      </c>
      <c r="M674" s="92">
        <v>20000</v>
      </c>
      <c r="N674" s="93">
        <v>0</v>
      </c>
      <c r="O674" s="92">
        <v>608</v>
      </c>
      <c r="P674" s="92">
        <v>574</v>
      </c>
      <c r="Q674" s="92">
        <v>1207</v>
      </c>
      <c r="R674" s="92">
        <v>18793</v>
      </c>
      <c r="S674" s="91" t="s">
        <v>3256</v>
      </c>
      <c r="T674" s="91" t="s">
        <v>4659</v>
      </c>
      <c r="U674" s="93"/>
      <c r="V674" s="93"/>
      <c r="W674" s="93"/>
      <c r="X674" s="93"/>
      <c r="Y674" s="92">
        <v>25</v>
      </c>
      <c r="Z674" s="93"/>
      <c r="AB674" s="93"/>
    </row>
    <row r="675" spans="1:28">
      <c r="A675" s="91" t="s">
        <v>2476</v>
      </c>
      <c r="B675" s="91" t="s">
        <v>11</v>
      </c>
      <c r="C675" s="91" t="s">
        <v>2510</v>
      </c>
      <c r="D675" s="91" t="s">
        <v>4274</v>
      </c>
      <c r="E675" s="91" t="s">
        <v>3252</v>
      </c>
      <c r="F675" s="91" t="s">
        <v>3279</v>
      </c>
      <c r="G675" s="91" t="s">
        <v>741</v>
      </c>
      <c r="H675" s="91" t="s">
        <v>1314</v>
      </c>
      <c r="I675" s="91" t="s">
        <v>82</v>
      </c>
      <c r="J675" s="91" t="s">
        <v>686</v>
      </c>
      <c r="K675" s="91" t="s">
        <v>4660</v>
      </c>
      <c r="L675" s="91" t="s">
        <v>3255</v>
      </c>
      <c r="M675" s="92">
        <v>27300</v>
      </c>
      <c r="N675" s="93">
        <v>0</v>
      </c>
      <c r="O675" s="92">
        <v>829.92</v>
      </c>
      <c r="P675" s="92">
        <v>783.51</v>
      </c>
      <c r="Q675" s="92">
        <v>6111.88</v>
      </c>
      <c r="R675" s="92">
        <v>21188.12</v>
      </c>
      <c r="S675" s="91" t="s">
        <v>3256</v>
      </c>
      <c r="T675" s="91" t="s">
        <v>4661</v>
      </c>
      <c r="U675" s="93"/>
      <c r="V675" s="92">
        <v>300</v>
      </c>
      <c r="W675" s="92">
        <v>2546</v>
      </c>
      <c r="X675" s="92">
        <v>50</v>
      </c>
      <c r="Y675" s="92">
        <v>25</v>
      </c>
      <c r="Z675" s="93"/>
      <c r="AB675" s="92">
        <v>1577.45</v>
      </c>
    </row>
    <row r="676" spans="1:28">
      <c r="A676" s="91" t="s">
        <v>2476</v>
      </c>
      <c r="B676" s="91" t="s">
        <v>11</v>
      </c>
      <c r="C676" s="91" t="s">
        <v>2510</v>
      </c>
      <c r="D676" s="91" t="s">
        <v>4274</v>
      </c>
      <c r="E676" s="91" t="s">
        <v>3252</v>
      </c>
      <c r="F676" s="91" t="s">
        <v>3261</v>
      </c>
      <c r="G676" s="91" t="s">
        <v>742</v>
      </c>
      <c r="H676" s="91" t="s">
        <v>2164</v>
      </c>
      <c r="I676" s="91" t="s">
        <v>36</v>
      </c>
      <c r="J676" s="91" t="s">
        <v>686</v>
      </c>
      <c r="K676" s="91" t="s">
        <v>4662</v>
      </c>
      <c r="L676" s="91" t="s">
        <v>3255</v>
      </c>
      <c r="M676" s="92">
        <v>40000</v>
      </c>
      <c r="N676" s="92">
        <v>442.65</v>
      </c>
      <c r="O676" s="92">
        <v>1216</v>
      </c>
      <c r="P676" s="92">
        <v>1148</v>
      </c>
      <c r="Q676" s="92">
        <v>3131.65</v>
      </c>
      <c r="R676" s="92">
        <v>36868.35</v>
      </c>
      <c r="S676" s="91" t="s">
        <v>3256</v>
      </c>
      <c r="T676" s="91" t="s">
        <v>4663</v>
      </c>
      <c r="U676" s="93"/>
      <c r="V676" s="92">
        <v>300</v>
      </c>
      <c r="W676" s="93"/>
      <c r="X676" s="93"/>
      <c r="Y676" s="92">
        <v>25</v>
      </c>
      <c r="Z676" s="93"/>
      <c r="AB676" s="93"/>
    </row>
    <row r="677" spans="1:28">
      <c r="A677" s="91" t="s">
        <v>2476</v>
      </c>
      <c r="B677" s="91" t="s">
        <v>11</v>
      </c>
      <c r="C677" s="91" t="s">
        <v>2510</v>
      </c>
      <c r="D677" s="91" t="s">
        <v>4274</v>
      </c>
      <c r="E677" s="91" t="s">
        <v>3252</v>
      </c>
      <c r="F677" s="91" t="s">
        <v>3261</v>
      </c>
      <c r="G677" s="91" t="s">
        <v>743</v>
      </c>
      <c r="H677" s="91" t="s">
        <v>1316</v>
      </c>
      <c r="I677" s="91" t="s">
        <v>22</v>
      </c>
      <c r="J677" s="91" t="s">
        <v>686</v>
      </c>
      <c r="K677" s="91" t="s">
        <v>4664</v>
      </c>
      <c r="L677" s="91" t="s">
        <v>3255</v>
      </c>
      <c r="M677" s="92">
        <v>35000</v>
      </c>
      <c r="N677" s="93">
        <v>0</v>
      </c>
      <c r="O677" s="92">
        <v>1064</v>
      </c>
      <c r="P677" s="92">
        <v>1004.5</v>
      </c>
      <c r="Q677" s="92">
        <v>21221.78</v>
      </c>
      <c r="R677" s="92">
        <v>13778.22</v>
      </c>
      <c r="S677" s="91" t="s">
        <v>3256</v>
      </c>
      <c r="T677" s="91" t="s">
        <v>4665</v>
      </c>
      <c r="U677" s="93"/>
      <c r="V677" s="93"/>
      <c r="W677" s="92">
        <v>19078.28</v>
      </c>
      <c r="X677" s="92">
        <v>50</v>
      </c>
      <c r="Y677" s="92">
        <v>25</v>
      </c>
      <c r="Z677" s="93"/>
      <c r="AB677" s="93"/>
    </row>
    <row r="678" spans="1:28">
      <c r="A678" s="91" t="s">
        <v>2476</v>
      </c>
      <c r="B678" s="91" t="s">
        <v>11</v>
      </c>
      <c r="C678" s="91" t="s">
        <v>2510</v>
      </c>
      <c r="D678" s="91" t="s">
        <v>4274</v>
      </c>
      <c r="E678" s="91" t="s">
        <v>3252</v>
      </c>
      <c r="F678" s="91" t="s">
        <v>3261</v>
      </c>
      <c r="G678" s="91" t="s">
        <v>92</v>
      </c>
      <c r="H678" s="91" t="s">
        <v>1317</v>
      </c>
      <c r="I678" s="91" t="s">
        <v>93</v>
      </c>
      <c r="J678" s="91" t="s">
        <v>73</v>
      </c>
      <c r="K678" s="91" t="s">
        <v>4666</v>
      </c>
      <c r="L678" s="91" t="s">
        <v>3255</v>
      </c>
      <c r="M678" s="92">
        <v>16500</v>
      </c>
      <c r="N678" s="93">
        <v>0</v>
      </c>
      <c r="O678" s="92">
        <v>501.6</v>
      </c>
      <c r="P678" s="92">
        <v>473.55</v>
      </c>
      <c r="Q678" s="92">
        <v>3784.19</v>
      </c>
      <c r="R678" s="92">
        <v>12715.81</v>
      </c>
      <c r="S678" s="91" t="s">
        <v>3256</v>
      </c>
      <c r="T678" s="91" t="s">
        <v>4667</v>
      </c>
      <c r="U678" s="93"/>
      <c r="V678" s="92">
        <v>300</v>
      </c>
      <c r="W678" s="92">
        <v>2434.04</v>
      </c>
      <c r="X678" s="92">
        <v>50</v>
      </c>
      <c r="Y678" s="92">
        <v>25</v>
      </c>
      <c r="Z678" s="93"/>
      <c r="AB678" s="93"/>
    </row>
    <row r="679" spans="1:28">
      <c r="A679" s="91" t="s">
        <v>2476</v>
      </c>
      <c r="B679" s="91" t="s">
        <v>11</v>
      </c>
      <c r="C679" s="91" t="s">
        <v>2510</v>
      </c>
      <c r="D679" s="91" t="s">
        <v>4274</v>
      </c>
      <c r="E679" s="91" t="s">
        <v>3252</v>
      </c>
      <c r="F679" s="91" t="s">
        <v>3258</v>
      </c>
      <c r="G679" s="91" t="s">
        <v>744</v>
      </c>
      <c r="H679" s="91" t="s">
        <v>2165</v>
      </c>
      <c r="I679" s="91" t="s">
        <v>446</v>
      </c>
      <c r="J679" s="91" t="s">
        <v>686</v>
      </c>
      <c r="K679" s="91" t="s">
        <v>4668</v>
      </c>
      <c r="L679" s="91" t="s">
        <v>3255</v>
      </c>
      <c r="M679" s="92">
        <v>75000</v>
      </c>
      <c r="N679" s="92">
        <v>6309.38</v>
      </c>
      <c r="O679" s="92">
        <v>2280</v>
      </c>
      <c r="P679" s="92">
        <v>2152.5</v>
      </c>
      <c r="Q679" s="92">
        <v>10766.88</v>
      </c>
      <c r="R679" s="92">
        <v>64233.120000000003</v>
      </c>
      <c r="S679" s="91" t="s">
        <v>3256</v>
      </c>
      <c r="T679" s="91" t="s">
        <v>4669</v>
      </c>
      <c r="U679" s="93"/>
      <c r="V679" s="93"/>
      <c r="W679" s="93"/>
      <c r="X679" s="93"/>
      <c r="Y679" s="92">
        <v>25</v>
      </c>
      <c r="Z679" s="93"/>
      <c r="AB679" s="93"/>
    </row>
    <row r="680" spans="1:28">
      <c r="A680" s="91" t="s">
        <v>2476</v>
      </c>
      <c r="B680" s="91" t="s">
        <v>11</v>
      </c>
      <c r="C680" s="91" t="s">
        <v>2510</v>
      </c>
      <c r="D680" s="91" t="s">
        <v>4274</v>
      </c>
      <c r="E680" s="91" t="s">
        <v>3252</v>
      </c>
      <c r="F680" s="91" t="s">
        <v>3288</v>
      </c>
      <c r="G680" s="91" t="s">
        <v>61</v>
      </c>
      <c r="H680" s="91" t="s">
        <v>1318</v>
      </c>
      <c r="I680" s="91" t="s">
        <v>34</v>
      </c>
      <c r="J680" s="91" t="s">
        <v>18</v>
      </c>
      <c r="K680" s="91" t="s">
        <v>4670</v>
      </c>
      <c r="L680" s="91" t="s">
        <v>3255</v>
      </c>
      <c r="M680" s="92">
        <v>16500</v>
      </c>
      <c r="N680" s="93">
        <v>0</v>
      </c>
      <c r="O680" s="92">
        <v>501.6</v>
      </c>
      <c r="P680" s="92">
        <v>473.55</v>
      </c>
      <c r="Q680" s="92">
        <v>1050.1500000000001</v>
      </c>
      <c r="R680" s="92">
        <v>15449.85</v>
      </c>
      <c r="S680" s="91" t="s">
        <v>3256</v>
      </c>
      <c r="T680" s="91" t="s">
        <v>4671</v>
      </c>
      <c r="U680" s="93"/>
      <c r="V680" s="93"/>
      <c r="W680" s="93"/>
      <c r="X680" s="92">
        <v>50</v>
      </c>
      <c r="Y680" s="92">
        <v>25</v>
      </c>
      <c r="Z680" s="93"/>
      <c r="AB680" s="93"/>
    </row>
    <row r="681" spans="1:28">
      <c r="A681" s="91" t="s">
        <v>2476</v>
      </c>
      <c r="B681" s="91" t="s">
        <v>11</v>
      </c>
      <c r="C681" s="91" t="s">
        <v>2510</v>
      </c>
      <c r="D681" s="91" t="s">
        <v>4274</v>
      </c>
      <c r="E681" s="91" t="s">
        <v>3252</v>
      </c>
      <c r="F681" s="91" t="s">
        <v>3261</v>
      </c>
      <c r="G681" s="91" t="s">
        <v>125</v>
      </c>
      <c r="H681" s="91" t="s">
        <v>1339</v>
      </c>
      <c r="I681" s="91" t="s">
        <v>126</v>
      </c>
      <c r="J681" s="91" t="s">
        <v>106</v>
      </c>
      <c r="K681" s="91" t="s">
        <v>4672</v>
      </c>
      <c r="L681" s="91" t="s">
        <v>3255</v>
      </c>
      <c r="M681" s="92">
        <v>25000</v>
      </c>
      <c r="N681" s="93">
        <v>0</v>
      </c>
      <c r="O681" s="92">
        <v>760</v>
      </c>
      <c r="P681" s="92">
        <v>717.5</v>
      </c>
      <c r="Q681" s="92">
        <v>6510.12</v>
      </c>
      <c r="R681" s="92">
        <v>18489.88</v>
      </c>
      <c r="S681" s="91" t="s">
        <v>3256</v>
      </c>
      <c r="T681" s="91" t="s">
        <v>4673</v>
      </c>
      <c r="U681" s="93"/>
      <c r="V681" s="92">
        <v>300</v>
      </c>
      <c r="W681" s="92">
        <v>4657.62</v>
      </c>
      <c r="X681" s="92">
        <v>50</v>
      </c>
      <c r="Y681" s="92">
        <v>25</v>
      </c>
      <c r="Z681" s="93"/>
      <c r="AB681" s="93"/>
    </row>
    <row r="682" spans="1:28">
      <c r="A682" s="91" t="s">
        <v>2476</v>
      </c>
      <c r="B682" s="91" t="s">
        <v>11</v>
      </c>
      <c r="C682" s="91" t="s">
        <v>2510</v>
      </c>
      <c r="D682" s="91" t="s">
        <v>4274</v>
      </c>
      <c r="E682" s="91" t="s">
        <v>3252</v>
      </c>
      <c r="F682" s="91" t="s">
        <v>3288</v>
      </c>
      <c r="G682" s="91" t="s">
        <v>4674</v>
      </c>
      <c r="H682" s="91" t="s">
        <v>2166</v>
      </c>
      <c r="I682" s="91" t="s">
        <v>22</v>
      </c>
      <c r="J682" s="91" t="s">
        <v>591</v>
      </c>
      <c r="K682" s="91" t="s">
        <v>4675</v>
      </c>
      <c r="L682" s="91" t="s">
        <v>3255</v>
      </c>
      <c r="M682" s="92">
        <v>25000</v>
      </c>
      <c r="N682" s="93">
        <v>0</v>
      </c>
      <c r="O682" s="92">
        <v>760</v>
      </c>
      <c r="P682" s="92">
        <v>717.5</v>
      </c>
      <c r="Q682" s="92">
        <v>3379.95</v>
      </c>
      <c r="R682" s="92">
        <v>21620.05</v>
      </c>
      <c r="S682" s="91" t="s">
        <v>3256</v>
      </c>
      <c r="T682" s="91" t="s">
        <v>4676</v>
      </c>
      <c r="U682" s="93"/>
      <c r="V682" s="92">
        <v>300</v>
      </c>
      <c r="W682" s="93"/>
      <c r="X682" s="93"/>
      <c r="Y682" s="92">
        <v>25</v>
      </c>
      <c r="Z682" s="93"/>
      <c r="AB682" s="92">
        <v>1577.45</v>
      </c>
    </row>
    <row r="683" spans="1:28">
      <c r="A683" s="91" t="s">
        <v>2476</v>
      </c>
      <c r="B683" s="91" t="s">
        <v>11</v>
      </c>
      <c r="C683" s="91" t="s">
        <v>2510</v>
      </c>
      <c r="D683" s="91" t="s">
        <v>4274</v>
      </c>
      <c r="E683" s="91" t="s">
        <v>3252</v>
      </c>
      <c r="F683" s="91" t="s">
        <v>3288</v>
      </c>
      <c r="G683" s="91" t="s">
        <v>745</v>
      </c>
      <c r="H683" s="91" t="s">
        <v>2167</v>
      </c>
      <c r="I683" s="91" t="s">
        <v>8</v>
      </c>
      <c r="J683" s="91" t="s">
        <v>686</v>
      </c>
      <c r="K683" s="91" t="s">
        <v>4677</v>
      </c>
      <c r="L683" s="91" t="s">
        <v>3255</v>
      </c>
      <c r="M683" s="92">
        <v>22000</v>
      </c>
      <c r="N683" s="93">
        <v>0</v>
      </c>
      <c r="O683" s="92">
        <v>668.8</v>
      </c>
      <c r="P683" s="92">
        <v>631.4</v>
      </c>
      <c r="Q683" s="92">
        <v>2371.1999999999998</v>
      </c>
      <c r="R683" s="92">
        <v>19628.8</v>
      </c>
      <c r="S683" s="91" t="s">
        <v>3256</v>
      </c>
      <c r="T683" s="91" t="s">
        <v>4678</v>
      </c>
      <c r="U683" s="93"/>
      <c r="V683" s="93"/>
      <c r="W683" s="92">
        <v>1046</v>
      </c>
      <c r="X683" s="93"/>
      <c r="Y683" s="92">
        <v>25</v>
      </c>
      <c r="Z683" s="93"/>
      <c r="AB683" s="93"/>
    </row>
    <row r="684" spans="1:28">
      <c r="A684" s="91" t="s">
        <v>2476</v>
      </c>
      <c r="B684" s="91" t="s">
        <v>11</v>
      </c>
      <c r="C684" s="91" t="s">
        <v>2510</v>
      </c>
      <c r="D684" s="91" t="s">
        <v>4274</v>
      </c>
      <c r="E684" s="91" t="s">
        <v>3252</v>
      </c>
      <c r="F684" s="91" t="s">
        <v>3288</v>
      </c>
      <c r="G684" s="91" t="s">
        <v>746</v>
      </c>
      <c r="H684" s="91" t="s">
        <v>2168</v>
      </c>
      <c r="I684" s="91" t="s">
        <v>60</v>
      </c>
      <c r="J684" s="91" t="s">
        <v>686</v>
      </c>
      <c r="K684" s="91" t="s">
        <v>4679</v>
      </c>
      <c r="L684" s="91" t="s">
        <v>3255</v>
      </c>
      <c r="M684" s="92">
        <v>22000</v>
      </c>
      <c r="N684" s="93">
        <v>0</v>
      </c>
      <c r="O684" s="92">
        <v>668.8</v>
      </c>
      <c r="P684" s="92">
        <v>631.4</v>
      </c>
      <c r="Q684" s="92">
        <v>4004.65</v>
      </c>
      <c r="R684" s="92">
        <v>17995.349999999999</v>
      </c>
      <c r="S684" s="91" t="s">
        <v>3256</v>
      </c>
      <c r="T684" s="91" t="s">
        <v>4680</v>
      </c>
      <c r="U684" s="93"/>
      <c r="V684" s="92">
        <v>300</v>
      </c>
      <c r="W684" s="92">
        <v>752</v>
      </c>
      <c r="X684" s="92">
        <v>50</v>
      </c>
      <c r="Y684" s="92">
        <v>25</v>
      </c>
      <c r="Z684" s="93"/>
      <c r="AB684" s="92">
        <v>1577.45</v>
      </c>
    </row>
    <row r="685" spans="1:28">
      <c r="A685" s="91" t="s">
        <v>2476</v>
      </c>
      <c r="B685" s="91" t="s">
        <v>11</v>
      </c>
      <c r="C685" s="91" t="s">
        <v>2510</v>
      </c>
      <c r="D685" s="91" t="s">
        <v>4274</v>
      </c>
      <c r="E685" s="91" t="s">
        <v>3252</v>
      </c>
      <c r="F685" s="91" t="s">
        <v>3258</v>
      </c>
      <c r="G685" s="91" t="s">
        <v>62</v>
      </c>
      <c r="H685" s="91" t="s">
        <v>2169</v>
      </c>
      <c r="I685" s="91" t="s">
        <v>63</v>
      </c>
      <c r="J685" s="91" t="s">
        <v>18</v>
      </c>
      <c r="K685" s="91" t="s">
        <v>4681</v>
      </c>
      <c r="L685" s="91" t="s">
        <v>3255</v>
      </c>
      <c r="M685" s="92">
        <v>10000</v>
      </c>
      <c r="N685" s="93">
        <v>0</v>
      </c>
      <c r="O685" s="92">
        <v>304</v>
      </c>
      <c r="P685" s="92">
        <v>287</v>
      </c>
      <c r="Q685" s="92">
        <v>1166</v>
      </c>
      <c r="R685" s="92">
        <v>8834</v>
      </c>
      <c r="S685" s="91" t="s">
        <v>3256</v>
      </c>
      <c r="T685" s="91" t="s">
        <v>4682</v>
      </c>
      <c r="U685" s="93"/>
      <c r="V685" s="92">
        <v>500</v>
      </c>
      <c r="W685" s="93"/>
      <c r="X685" s="92">
        <v>50</v>
      </c>
      <c r="Y685" s="92">
        <v>25</v>
      </c>
      <c r="Z685" s="93"/>
      <c r="AB685" s="93"/>
    </row>
    <row r="686" spans="1:28">
      <c r="A686" s="91" t="s">
        <v>2476</v>
      </c>
      <c r="B686" s="91" t="s">
        <v>11</v>
      </c>
      <c r="C686" s="91" t="s">
        <v>2510</v>
      </c>
      <c r="D686" s="91" t="s">
        <v>4274</v>
      </c>
      <c r="E686" s="91" t="s">
        <v>3252</v>
      </c>
      <c r="F686" s="91" t="s">
        <v>3261</v>
      </c>
      <c r="G686" s="91" t="s">
        <v>618</v>
      </c>
      <c r="H686" s="91" t="s">
        <v>2170</v>
      </c>
      <c r="I686" s="91" t="s">
        <v>36</v>
      </c>
      <c r="J686" s="91" t="s">
        <v>591</v>
      </c>
      <c r="K686" s="91" t="s">
        <v>4683</v>
      </c>
      <c r="L686" s="91" t="s">
        <v>3255</v>
      </c>
      <c r="M686" s="92">
        <v>25000</v>
      </c>
      <c r="N686" s="93">
        <v>0</v>
      </c>
      <c r="O686" s="92">
        <v>760</v>
      </c>
      <c r="P686" s="92">
        <v>717.5</v>
      </c>
      <c r="Q686" s="92">
        <v>1802.5</v>
      </c>
      <c r="R686" s="92">
        <v>23197.5</v>
      </c>
      <c r="S686" s="91" t="s">
        <v>3256</v>
      </c>
      <c r="T686" s="91" t="s">
        <v>4684</v>
      </c>
      <c r="U686" s="93"/>
      <c r="V686" s="92">
        <v>300</v>
      </c>
      <c r="W686" s="93"/>
      <c r="X686" s="93"/>
      <c r="Y686" s="92">
        <v>25</v>
      </c>
      <c r="Z686" s="93"/>
      <c r="AB686" s="93"/>
    </row>
    <row r="687" spans="1:28">
      <c r="A687" s="91" t="s">
        <v>2476</v>
      </c>
      <c r="B687" s="91" t="s">
        <v>11</v>
      </c>
      <c r="C687" s="91" t="s">
        <v>2510</v>
      </c>
      <c r="D687" s="91" t="s">
        <v>4274</v>
      </c>
      <c r="E687" s="91" t="s">
        <v>3252</v>
      </c>
      <c r="F687" s="91" t="s">
        <v>3261</v>
      </c>
      <c r="G687" s="91" t="s">
        <v>1049</v>
      </c>
      <c r="H687" s="91" t="s">
        <v>2171</v>
      </c>
      <c r="I687" s="91" t="s">
        <v>110</v>
      </c>
      <c r="J687" s="91" t="s">
        <v>73</v>
      </c>
      <c r="K687" s="91" t="s">
        <v>4685</v>
      </c>
      <c r="L687" s="91" t="s">
        <v>3255</v>
      </c>
      <c r="M687" s="92">
        <v>20000</v>
      </c>
      <c r="N687" s="93">
        <v>0</v>
      </c>
      <c r="O687" s="92">
        <v>608</v>
      </c>
      <c r="P687" s="92">
        <v>574</v>
      </c>
      <c r="Q687" s="92">
        <v>1207</v>
      </c>
      <c r="R687" s="92">
        <v>18793</v>
      </c>
      <c r="S687" s="91" t="s">
        <v>3256</v>
      </c>
      <c r="T687" s="91" t="s">
        <v>4686</v>
      </c>
      <c r="U687" s="93"/>
      <c r="V687" s="93"/>
      <c r="W687" s="93"/>
      <c r="X687" s="93"/>
      <c r="Y687" s="92">
        <v>25</v>
      </c>
      <c r="Z687" s="93"/>
      <c r="AB687" s="93"/>
    </row>
    <row r="688" spans="1:28">
      <c r="A688" s="91" t="s">
        <v>2476</v>
      </c>
      <c r="B688" s="91" t="s">
        <v>11</v>
      </c>
      <c r="C688" s="91" t="s">
        <v>2510</v>
      </c>
      <c r="D688" s="91" t="s">
        <v>4274</v>
      </c>
      <c r="E688" s="91" t="s">
        <v>3252</v>
      </c>
      <c r="F688" s="91" t="s">
        <v>3288</v>
      </c>
      <c r="G688" s="91" t="s">
        <v>174</v>
      </c>
      <c r="H688" s="91" t="s">
        <v>1319</v>
      </c>
      <c r="I688" s="91" t="s">
        <v>10</v>
      </c>
      <c r="J688" s="91" t="s">
        <v>142</v>
      </c>
      <c r="K688" s="91" t="s">
        <v>4687</v>
      </c>
      <c r="L688" s="91" t="s">
        <v>3255</v>
      </c>
      <c r="M688" s="92">
        <v>25000</v>
      </c>
      <c r="N688" s="93">
        <v>0</v>
      </c>
      <c r="O688" s="92">
        <v>760</v>
      </c>
      <c r="P688" s="92">
        <v>717.5</v>
      </c>
      <c r="Q688" s="92">
        <v>3984.81</v>
      </c>
      <c r="R688" s="92">
        <v>21015.19</v>
      </c>
      <c r="S688" s="91" t="s">
        <v>3256</v>
      </c>
      <c r="T688" s="91" t="s">
        <v>4688</v>
      </c>
      <c r="U688" s="93"/>
      <c r="V688" s="92">
        <v>300</v>
      </c>
      <c r="W688" s="92">
        <v>2132.31</v>
      </c>
      <c r="X688" s="92">
        <v>50</v>
      </c>
      <c r="Y688" s="92">
        <v>25</v>
      </c>
      <c r="Z688" s="93"/>
      <c r="AB688" s="93"/>
    </row>
    <row r="689" spans="1:28">
      <c r="A689" s="91" t="s">
        <v>2476</v>
      </c>
      <c r="B689" s="91" t="s">
        <v>11</v>
      </c>
      <c r="C689" s="91" t="s">
        <v>2510</v>
      </c>
      <c r="D689" s="91" t="s">
        <v>4274</v>
      </c>
      <c r="E689" s="91" t="s">
        <v>3252</v>
      </c>
      <c r="F689" s="91" t="s">
        <v>3288</v>
      </c>
      <c r="G689" s="91" t="s">
        <v>175</v>
      </c>
      <c r="H689" s="91" t="s">
        <v>2172</v>
      </c>
      <c r="I689" s="91" t="s">
        <v>145</v>
      </c>
      <c r="J689" s="91" t="s">
        <v>142</v>
      </c>
      <c r="K689" s="91" t="s">
        <v>4689</v>
      </c>
      <c r="L689" s="91" t="s">
        <v>3255</v>
      </c>
      <c r="M689" s="92">
        <v>11000</v>
      </c>
      <c r="N689" s="93">
        <v>0</v>
      </c>
      <c r="O689" s="92">
        <v>334.4</v>
      </c>
      <c r="P689" s="92">
        <v>315.7</v>
      </c>
      <c r="Q689" s="92">
        <v>975.1</v>
      </c>
      <c r="R689" s="92">
        <v>10024.9</v>
      </c>
      <c r="S689" s="91" t="s">
        <v>3256</v>
      </c>
      <c r="T689" s="91" t="s">
        <v>4690</v>
      </c>
      <c r="U689" s="93"/>
      <c r="V689" s="92">
        <v>300</v>
      </c>
      <c r="W689" s="93"/>
      <c r="X689" s="93"/>
      <c r="Y689" s="92">
        <v>25</v>
      </c>
      <c r="Z689" s="93"/>
      <c r="AB689" s="93"/>
    </row>
    <row r="690" spans="1:28">
      <c r="A690" s="91" t="s">
        <v>2476</v>
      </c>
      <c r="B690" s="91" t="s">
        <v>11</v>
      </c>
      <c r="C690" s="91" t="s">
        <v>2510</v>
      </c>
      <c r="D690" s="91" t="s">
        <v>4274</v>
      </c>
      <c r="E690" s="91" t="s">
        <v>3252</v>
      </c>
      <c r="F690" s="91" t="s">
        <v>3288</v>
      </c>
      <c r="G690" s="91" t="s">
        <v>64</v>
      </c>
      <c r="H690" s="91" t="s">
        <v>1320</v>
      </c>
      <c r="I690" s="91" t="s">
        <v>34</v>
      </c>
      <c r="J690" s="91" t="s">
        <v>18</v>
      </c>
      <c r="K690" s="91" t="s">
        <v>4691</v>
      </c>
      <c r="L690" s="91" t="s">
        <v>3255</v>
      </c>
      <c r="M690" s="92">
        <v>16500</v>
      </c>
      <c r="N690" s="93">
        <v>0</v>
      </c>
      <c r="O690" s="92">
        <v>501.6</v>
      </c>
      <c r="P690" s="92">
        <v>473.55</v>
      </c>
      <c r="Q690" s="92">
        <v>1050.1500000000001</v>
      </c>
      <c r="R690" s="92">
        <v>15449.85</v>
      </c>
      <c r="S690" s="91" t="s">
        <v>3256</v>
      </c>
      <c r="T690" s="91" t="s">
        <v>4692</v>
      </c>
      <c r="U690" s="93"/>
      <c r="V690" s="93"/>
      <c r="W690" s="93"/>
      <c r="X690" s="92">
        <v>50</v>
      </c>
      <c r="Y690" s="92">
        <v>25</v>
      </c>
      <c r="Z690" s="93"/>
      <c r="AB690" s="93"/>
    </row>
    <row r="691" spans="1:28">
      <c r="A691" s="91" t="s">
        <v>2476</v>
      </c>
      <c r="B691" s="91" t="s">
        <v>11</v>
      </c>
      <c r="C691" s="91" t="s">
        <v>2510</v>
      </c>
      <c r="D691" s="91" t="s">
        <v>4274</v>
      </c>
      <c r="E691" s="91" t="s">
        <v>3252</v>
      </c>
      <c r="F691" s="91" t="s">
        <v>3276</v>
      </c>
      <c r="G691" s="91" t="s">
        <v>136</v>
      </c>
      <c r="H691" s="91" t="s">
        <v>2173</v>
      </c>
      <c r="I691" s="91" t="s">
        <v>15</v>
      </c>
      <c r="J691" s="91" t="s">
        <v>293</v>
      </c>
      <c r="K691" s="91" t="s">
        <v>4693</v>
      </c>
      <c r="L691" s="91" t="s">
        <v>3255</v>
      </c>
      <c r="M691" s="92">
        <v>25000</v>
      </c>
      <c r="N691" s="93">
        <v>0</v>
      </c>
      <c r="O691" s="92">
        <v>760</v>
      </c>
      <c r="P691" s="92">
        <v>717.5</v>
      </c>
      <c r="Q691" s="92">
        <v>4828.5</v>
      </c>
      <c r="R691" s="92">
        <v>20171.5</v>
      </c>
      <c r="S691" s="91" t="s">
        <v>3256</v>
      </c>
      <c r="T691" s="91" t="s">
        <v>4694</v>
      </c>
      <c r="U691" s="93"/>
      <c r="V691" s="92">
        <v>300</v>
      </c>
      <c r="W691" s="92">
        <v>2846</v>
      </c>
      <c r="X691" s="92">
        <v>180</v>
      </c>
      <c r="Y691" s="92">
        <v>25</v>
      </c>
      <c r="Z691" s="93"/>
      <c r="AB691" s="93"/>
    </row>
    <row r="692" spans="1:28">
      <c r="A692" s="91" t="s">
        <v>2476</v>
      </c>
      <c r="B692" s="91" t="s">
        <v>11</v>
      </c>
      <c r="C692" s="91" t="s">
        <v>2510</v>
      </c>
      <c r="D692" s="91" t="s">
        <v>4274</v>
      </c>
      <c r="E692" s="91" t="s">
        <v>3252</v>
      </c>
      <c r="F692" s="91" t="s">
        <v>3279</v>
      </c>
      <c r="G692" s="91" t="s">
        <v>300</v>
      </c>
      <c r="H692" s="91" t="s">
        <v>1321</v>
      </c>
      <c r="I692" s="91" t="s">
        <v>10</v>
      </c>
      <c r="J692" s="91" t="s">
        <v>299</v>
      </c>
      <c r="K692" s="91" t="s">
        <v>4695</v>
      </c>
      <c r="L692" s="91" t="s">
        <v>3255</v>
      </c>
      <c r="M692" s="92">
        <v>35000</v>
      </c>
      <c r="N692" s="93">
        <v>0</v>
      </c>
      <c r="O692" s="92">
        <v>1064</v>
      </c>
      <c r="P692" s="92">
        <v>1004.5</v>
      </c>
      <c r="Q692" s="92">
        <v>2193.5</v>
      </c>
      <c r="R692" s="92">
        <v>32806.5</v>
      </c>
      <c r="S692" s="91" t="s">
        <v>3256</v>
      </c>
      <c r="T692" s="91" t="s">
        <v>4696</v>
      </c>
      <c r="U692" s="93"/>
      <c r="V692" s="93"/>
      <c r="W692" s="93"/>
      <c r="X692" s="92">
        <v>100</v>
      </c>
      <c r="Y692" s="92">
        <v>25</v>
      </c>
      <c r="Z692" s="93"/>
      <c r="AB692" s="93"/>
    </row>
    <row r="693" spans="1:28">
      <c r="A693" s="91" t="s">
        <v>2476</v>
      </c>
      <c r="B693" s="91" t="s">
        <v>11</v>
      </c>
      <c r="C693" s="91" t="s">
        <v>2510</v>
      </c>
      <c r="D693" s="91" t="s">
        <v>4274</v>
      </c>
      <c r="E693" s="91" t="s">
        <v>3252</v>
      </c>
      <c r="F693" s="91" t="s">
        <v>3273</v>
      </c>
      <c r="G693" s="91" t="s">
        <v>128</v>
      </c>
      <c r="H693" s="91" t="s">
        <v>2219</v>
      </c>
      <c r="I693" s="91" t="s">
        <v>111</v>
      </c>
      <c r="J693" s="91" t="s">
        <v>106</v>
      </c>
      <c r="K693" s="91" t="s">
        <v>4697</v>
      </c>
      <c r="L693" s="91" t="s">
        <v>3255</v>
      </c>
      <c r="M693" s="92">
        <v>30000</v>
      </c>
      <c r="N693" s="93">
        <v>0</v>
      </c>
      <c r="O693" s="92">
        <v>912</v>
      </c>
      <c r="P693" s="92">
        <v>861</v>
      </c>
      <c r="Q693" s="92">
        <v>1798</v>
      </c>
      <c r="R693" s="92">
        <v>28202</v>
      </c>
      <c r="S693" s="91" t="s">
        <v>3256</v>
      </c>
      <c r="T693" s="91" t="s">
        <v>4698</v>
      </c>
      <c r="U693" s="93"/>
      <c r="V693" s="93"/>
      <c r="W693" s="93"/>
      <c r="X693" s="93"/>
      <c r="Y693" s="92">
        <v>25</v>
      </c>
      <c r="Z693" s="93"/>
      <c r="AB693" s="93"/>
    </row>
    <row r="694" spans="1:28">
      <c r="A694" s="91" t="s">
        <v>2476</v>
      </c>
      <c r="B694" s="91" t="s">
        <v>11</v>
      </c>
      <c r="C694" s="91" t="s">
        <v>2510</v>
      </c>
      <c r="D694" s="91" t="s">
        <v>4274</v>
      </c>
      <c r="E694" s="91" t="s">
        <v>3252</v>
      </c>
      <c r="F694" s="91" t="s">
        <v>3261</v>
      </c>
      <c r="G694" s="91" t="s">
        <v>94</v>
      </c>
      <c r="H694" s="91" t="s">
        <v>2175</v>
      </c>
      <c r="I694" s="91" t="s">
        <v>95</v>
      </c>
      <c r="J694" s="91" t="s">
        <v>73</v>
      </c>
      <c r="K694" s="91" t="s">
        <v>4699</v>
      </c>
      <c r="L694" s="91" t="s">
        <v>3255</v>
      </c>
      <c r="M694" s="92">
        <v>16500</v>
      </c>
      <c r="N694" s="93">
        <v>0</v>
      </c>
      <c r="O694" s="92">
        <v>501.6</v>
      </c>
      <c r="P694" s="92">
        <v>473.55</v>
      </c>
      <c r="Q694" s="92">
        <v>12172.96</v>
      </c>
      <c r="R694" s="92">
        <v>4327.04</v>
      </c>
      <c r="S694" s="91" t="s">
        <v>3256</v>
      </c>
      <c r="T694" s="91" t="s">
        <v>4700</v>
      </c>
      <c r="U694" s="93"/>
      <c r="V694" s="93"/>
      <c r="W694" s="92">
        <v>11172.81</v>
      </c>
      <c r="X694" s="93"/>
      <c r="Y694" s="92">
        <v>25</v>
      </c>
      <c r="Z694" s="93"/>
      <c r="AB694" s="93"/>
    </row>
    <row r="695" spans="1:28">
      <c r="A695" s="91" t="s">
        <v>2476</v>
      </c>
      <c r="B695" s="91" t="s">
        <v>11</v>
      </c>
      <c r="C695" s="91" t="s">
        <v>2510</v>
      </c>
      <c r="D695" s="91" t="s">
        <v>4274</v>
      </c>
      <c r="E695" s="91" t="s">
        <v>3252</v>
      </c>
      <c r="F695" s="91" t="s">
        <v>3266</v>
      </c>
      <c r="G695" s="91" t="s">
        <v>1065</v>
      </c>
      <c r="H695" s="91" t="s">
        <v>2176</v>
      </c>
      <c r="I695" s="91" t="s">
        <v>8</v>
      </c>
      <c r="J695" s="91" t="s">
        <v>1063</v>
      </c>
      <c r="K695" s="91" t="s">
        <v>4701</v>
      </c>
      <c r="L695" s="91" t="s">
        <v>3255</v>
      </c>
      <c r="M695" s="92">
        <v>10000</v>
      </c>
      <c r="N695" s="93">
        <v>0</v>
      </c>
      <c r="O695" s="92">
        <v>304</v>
      </c>
      <c r="P695" s="92">
        <v>287</v>
      </c>
      <c r="Q695" s="92">
        <v>616</v>
      </c>
      <c r="R695" s="92">
        <v>9384</v>
      </c>
      <c r="S695" s="91" t="s">
        <v>3256</v>
      </c>
      <c r="T695" s="91" t="s">
        <v>4702</v>
      </c>
      <c r="U695" s="93"/>
      <c r="V695" s="93"/>
      <c r="W695" s="93"/>
      <c r="X695" s="93"/>
      <c r="Y695" s="92">
        <v>25</v>
      </c>
      <c r="Z695" s="93"/>
      <c r="AB695" s="93"/>
    </row>
    <row r="696" spans="1:28">
      <c r="A696" s="91" t="s">
        <v>2476</v>
      </c>
      <c r="B696" s="91" t="s">
        <v>11</v>
      </c>
      <c r="C696" s="91" t="s">
        <v>2510</v>
      </c>
      <c r="D696" s="91" t="s">
        <v>4274</v>
      </c>
      <c r="E696" s="91" t="s">
        <v>3252</v>
      </c>
      <c r="F696" s="91" t="s">
        <v>3258</v>
      </c>
      <c r="G696" s="91" t="s">
        <v>65</v>
      </c>
      <c r="H696" s="91" t="s">
        <v>1322</v>
      </c>
      <c r="I696" s="91" t="s">
        <v>8</v>
      </c>
      <c r="J696" s="91" t="s">
        <v>18</v>
      </c>
      <c r="K696" s="91" t="s">
        <v>4703</v>
      </c>
      <c r="L696" s="91" t="s">
        <v>3255</v>
      </c>
      <c r="M696" s="92">
        <v>10000</v>
      </c>
      <c r="N696" s="93">
        <v>0</v>
      </c>
      <c r="O696" s="92">
        <v>304</v>
      </c>
      <c r="P696" s="92">
        <v>287</v>
      </c>
      <c r="Q696" s="92">
        <v>2543.4499999999998</v>
      </c>
      <c r="R696" s="92">
        <v>7456.55</v>
      </c>
      <c r="S696" s="91" t="s">
        <v>3256</v>
      </c>
      <c r="T696" s="91" t="s">
        <v>4704</v>
      </c>
      <c r="U696" s="93"/>
      <c r="V696" s="92">
        <v>300</v>
      </c>
      <c r="W696" s="93"/>
      <c r="X696" s="92">
        <v>50</v>
      </c>
      <c r="Y696" s="92">
        <v>25</v>
      </c>
      <c r="Z696" s="93"/>
      <c r="AB696" s="92">
        <v>1577.45</v>
      </c>
    </row>
    <row r="697" spans="1:28">
      <c r="A697" s="91" t="s">
        <v>2476</v>
      </c>
      <c r="B697" s="91" t="s">
        <v>11</v>
      </c>
      <c r="C697" s="91" t="s">
        <v>2510</v>
      </c>
      <c r="D697" s="91" t="s">
        <v>4274</v>
      </c>
      <c r="E697" s="91" t="s">
        <v>3252</v>
      </c>
      <c r="F697" s="91" t="s">
        <v>3288</v>
      </c>
      <c r="G697" s="91" t="s">
        <v>137</v>
      </c>
      <c r="H697" s="91" t="s">
        <v>1909</v>
      </c>
      <c r="I697" s="91" t="s">
        <v>59</v>
      </c>
      <c r="J697" s="91" t="s">
        <v>299</v>
      </c>
      <c r="K697" s="91" t="s">
        <v>4705</v>
      </c>
      <c r="L697" s="91" t="s">
        <v>3255</v>
      </c>
      <c r="M697" s="92">
        <v>140000</v>
      </c>
      <c r="N697" s="92">
        <v>20725.64</v>
      </c>
      <c r="O697" s="92">
        <v>4256</v>
      </c>
      <c r="P697" s="92">
        <v>4018</v>
      </c>
      <c r="Q697" s="92">
        <v>32179.54</v>
      </c>
      <c r="R697" s="92">
        <v>107820.46</v>
      </c>
      <c r="S697" s="91" t="s">
        <v>3256</v>
      </c>
      <c r="T697" s="91" t="s">
        <v>4706</v>
      </c>
      <c r="U697" s="93"/>
      <c r="V697" s="93"/>
      <c r="W697" s="93"/>
      <c r="X697" s="93"/>
      <c r="Y697" s="92">
        <v>25</v>
      </c>
      <c r="Z697" s="93"/>
      <c r="AB697" s="92">
        <v>3154.9</v>
      </c>
    </row>
    <row r="698" spans="1:28">
      <c r="A698" s="91" t="s">
        <v>2476</v>
      </c>
      <c r="B698" s="91" t="s">
        <v>11</v>
      </c>
      <c r="C698" s="91" t="s">
        <v>2510</v>
      </c>
      <c r="D698" s="91" t="s">
        <v>4274</v>
      </c>
      <c r="E698" s="91" t="s">
        <v>3252</v>
      </c>
      <c r="F698" s="91" t="s">
        <v>3258</v>
      </c>
      <c r="G698" s="91" t="s">
        <v>176</v>
      </c>
      <c r="H698" s="91" t="s">
        <v>1323</v>
      </c>
      <c r="I698" s="91" t="s">
        <v>151</v>
      </c>
      <c r="J698" s="91" t="s">
        <v>142</v>
      </c>
      <c r="K698" s="91" t="s">
        <v>4707</v>
      </c>
      <c r="L698" s="91" t="s">
        <v>3255</v>
      </c>
      <c r="M698" s="92">
        <v>10000</v>
      </c>
      <c r="N698" s="93">
        <v>0</v>
      </c>
      <c r="O698" s="92">
        <v>304</v>
      </c>
      <c r="P698" s="92">
        <v>287</v>
      </c>
      <c r="Q698" s="92">
        <v>1166</v>
      </c>
      <c r="R698" s="92">
        <v>8834</v>
      </c>
      <c r="S698" s="91" t="s">
        <v>3256</v>
      </c>
      <c r="T698" s="91" t="s">
        <v>4708</v>
      </c>
      <c r="U698" s="93"/>
      <c r="V698" s="92">
        <v>500</v>
      </c>
      <c r="W698" s="93"/>
      <c r="X698" s="92">
        <v>50</v>
      </c>
      <c r="Y698" s="92">
        <v>25</v>
      </c>
      <c r="Z698" s="93"/>
      <c r="AB698" s="93"/>
    </row>
    <row r="699" spans="1:28">
      <c r="A699" s="91" t="s">
        <v>2476</v>
      </c>
      <c r="B699" s="91" t="s">
        <v>11</v>
      </c>
      <c r="C699" s="91" t="s">
        <v>2510</v>
      </c>
      <c r="D699" s="91" t="s">
        <v>4274</v>
      </c>
      <c r="E699" s="91" t="s">
        <v>3252</v>
      </c>
      <c r="F699" s="91" t="s">
        <v>3288</v>
      </c>
      <c r="G699" s="91" t="s">
        <v>66</v>
      </c>
      <c r="H699" s="91" t="s">
        <v>2178</v>
      </c>
      <c r="I699" s="91" t="s">
        <v>67</v>
      </c>
      <c r="J699" s="91" t="s">
        <v>18</v>
      </c>
      <c r="K699" s="91" t="s">
        <v>4709</v>
      </c>
      <c r="L699" s="91" t="s">
        <v>3255</v>
      </c>
      <c r="M699" s="92">
        <v>20000</v>
      </c>
      <c r="N699" s="93">
        <v>0</v>
      </c>
      <c r="O699" s="92">
        <v>608</v>
      </c>
      <c r="P699" s="92">
        <v>574</v>
      </c>
      <c r="Q699" s="92">
        <v>1257</v>
      </c>
      <c r="R699" s="92">
        <v>18743</v>
      </c>
      <c r="S699" s="91" t="s">
        <v>3256</v>
      </c>
      <c r="T699" s="91" t="s">
        <v>4710</v>
      </c>
      <c r="U699" s="93"/>
      <c r="V699" s="93"/>
      <c r="W699" s="93"/>
      <c r="X699" s="92">
        <v>50</v>
      </c>
      <c r="Y699" s="92">
        <v>25</v>
      </c>
      <c r="Z699" s="93"/>
      <c r="AB699" s="93"/>
    </row>
    <row r="700" spans="1:28">
      <c r="A700" s="91" t="s">
        <v>2476</v>
      </c>
      <c r="B700" s="91" t="s">
        <v>11</v>
      </c>
      <c r="C700" s="91" t="s">
        <v>2510</v>
      </c>
      <c r="D700" s="91" t="s">
        <v>4274</v>
      </c>
      <c r="E700" s="91" t="s">
        <v>3252</v>
      </c>
      <c r="F700" s="91" t="s">
        <v>3258</v>
      </c>
      <c r="G700" s="91" t="s">
        <v>177</v>
      </c>
      <c r="H700" s="91" t="s">
        <v>1324</v>
      </c>
      <c r="I700" s="91" t="s">
        <v>151</v>
      </c>
      <c r="J700" s="91" t="s">
        <v>142</v>
      </c>
      <c r="K700" s="91" t="s">
        <v>4711</v>
      </c>
      <c r="L700" s="91" t="s">
        <v>3255</v>
      </c>
      <c r="M700" s="92">
        <v>10000</v>
      </c>
      <c r="N700" s="93">
        <v>0</v>
      </c>
      <c r="O700" s="92">
        <v>304</v>
      </c>
      <c r="P700" s="92">
        <v>287</v>
      </c>
      <c r="Q700" s="92">
        <v>1116</v>
      </c>
      <c r="R700" s="92">
        <v>8884</v>
      </c>
      <c r="S700" s="91" t="s">
        <v>3256</v>
      </c>
      <c r="T700" s="91" t="s">
        <v>4712</v>
      </c>
      <c r="U700" s="93"/>
      <c r="V700" s="92">
        <v>500</v>
      </c>
      <c r="W700" s="93"/>
      <c r="X700" s="93"/>
      <c r="Y700" s="92">
        <v>25</v>
      </c>
      <c r="Z700" s="93"/>
      <c r="AB700" s="93"/>
    </row>
    <row r="701" spans="1:28">
      <c r="A701" s="91" t="s">
        <v>2476</v>
      </c>
      <c r="B701" s="91" t="s">
        <v>11</v>
      </c>
      <c r="C701" s="91" t="s">
        <v>2510</v>
      </c>
      <c r="D701" s="91" t="s">
        <v>4274</v>
      </c>
      <c r="E701" s="91" t="s">
        <v>3252</v>
      </c>
      <c r="F701" s="91" t="s">
        <v>3258</v>
      </c>
      <c r="G701" s="91" t="s">
        <v>68</v>
      </c>
      <c r="H701" s="91" t="s">
        <v>1325</v>
      </c>
      <c r="I701" s="91" t="s">
        <v>69</v>
      </c>
      <c r="J701" s="91" t="s">
        <v>18</v>
      </c>
      <c r="K701" s="91" t="s">
        <v>4713</v>
      </c>
      <c r="L701" s="91" t="s">
        <v>3255</v>
      </c>
      <c r="M701" s="92">
        <v>10000</v>
      </c>
      <c r="N701" s="93">
        <v>0</v>
      </c>
      <c r="O701" s="92">
        <v>304</v>
      </c>
      <c r="P701" s="92">
        <v>287</v>
      </c>
      <c r="Q701" s="92">
        <v>666</v>
      </c>
      <c r="R701" s="92">
        <v>9334</v>
      </c>
      <c r="S701" s="91" t="s">
        <v>3256</v>
      </c>
      <c r="T701" s="91" t="s">
        <v>4714</v>
      </c>
      <c r="U701" s="93"/>
      <c r="V701" s="93"/>
      <c r="W701" s="93"/>
      <c r="X701" s="92">
        <v>50</v>
      </c>
      <c r="Y701" s="92">
        <v>25</v>
      </c>
      <c r="Z701" s="93"/>
      <c r="AB701" s="93"/>
    </row>
    <row r="702" spans="1:28">
      <c r="A702" s="91" t="s">
        <v>2476</v>
      </c>
      <c r="B702" s="91" t="s">
        <v>11</v>
      </c>
      <c r="C702" s="91" t="s">
        <v>2510</v>
      </c>
      <c r="D702" s="91" t="s">
        <v>4274</v>
      </c>
      <c r="E702" s="91" t="s">
        <v>3252</v>
      </c>
      <c r="F702" s="91" t="s">
        <v>3261</v>
      </c>
      <c r="G702" s="91" t="s">
        <v>96</v>
      </c>
      <c r="H702" s="91" t="s">
        <v>2179</v>
      </c>
      <c r="I702" s="91" t="s">
        <v>8</v>
      </c>
      <c r="J702" s="91" t="s">
        <v>73</v>
      </c>
      <c r="K702" s="91" t="s">
        <v>4715</v>
      </c>
      <c r="L702" s="91" t="s">
        <v>3255</v>
      </c>
      <c r="M702" s="92">
        <v>11000</v>
      </c>
      <c r="N702" s="93">
        <v>0</v>
      </c>
      <c r="O702" s="92">
        <v>334.4</v>
      </c>
      <c r="P702" s="92">
        <v>315.7</v>
      </c>
      <c r="Q702" s="92">
        <v>8118.94</v>
      </c>
      <c r="R702" s="92">
        <v>2881.06</v>
      </c>
      <c r="S702" s="91" t="s">
        <v>3256</v>
      </c>
      <c r="T702" s="91" t="s">
        <v>4716</v>
      </c>
      <c r="U702" s="93"/>
      <c r="V702" s="93"/>
      <c r="W702" s="92">
        <v>7343.84</v>
      </c>
      <c r="X702" s="92">
        <v>100</v>
      </c>
      <c r="Y702" s="92">
        <v>25</v>
      </c>
      <c r="Z702" s="93"/>
      <c r="AB702" s="93"/>
    </row>
    <row r="703" spans="1:28">
      <c r="A703" s="91" t="s">
        <v>2476</v>
      </c>
      <c r="B703" s="91" t="s">
        <v>11</v>
      </c>
      <c r="C703" s="91" t="s">
        <v>2510</v>
      </c>
      <c r="D703" s="91" t="s">
        <v>4274</v>
      </c>
      <c r="E703" s="91" t="s">
        <v>3252</v>
      </c>
      <c r="F703" s="91" t="s">
        <v>3266</v>
      </c>
      <c r="G703" s="91" t="s">
        <v>919</v>
      </c>
      <c r="H703" s="91" t="s">
        <v>2180</v>
      </c>
      <c r="I703" s="91" t="s">
        <v>59</v>
      </c>
      <c r="J703" s="91" t="s">
        <v>920</v>
      </c>
      <c r="K703" s="91" t="s">
        <v>4717</v>
      </c>
      <c r="L703" s="91" t="s">
        <v>3255</v>
      </c>
      <c r="M703" s="92">
        <v>100000</v>
      </c>
      <c r="N703" s="92">
        <v>12105.37</v>
      </c>
      <c r="O703" s="92">
        <v>3040</v>
      </c>
      <c r="P703" s="92">
        <v>2870</v>
      </c>
      <c r="Q703" s="92">
        <v>27586.37</v>
      </c>
      <c r="R703" s="92">
        <v>72413.63</v>
      </c>
      <c r="S703" s="91" t="s">
        <v>3256</v>
      </c>
      <c r="T703" s="91" t="s">
        <v>4718</v>
      </c>
      <c r="U703" s="93"/>
      <c r="V703" s="93"/>
      <c r="W703" s="92">
        <v>9546</v>
      </c>
      <c r="X703" s="93"/>
      <c r="Y703" s="92">
        <v>25</v>
      </c>
      <c r="Z703" s="93"/>
      <c r="AB703" s="93"/>
    </row>
    <row r="704" spans="1:28">
      <c r="A704" s="91" t="s">
        <v>2476</v>
      </c>
      <c r="B704" s="91" t="s">
        <v>11</v>
      </c>
      <c r="C704" s="91" t="s">
        <v>2510</v>
      </c>
      <c r="D704" s="91" t="s">
        <v>4274</v>
      </c>
      <c r="E704" s="91" t="s">
        <v>3252</v>
      </c>
      <c r="F704" s="91" t="s">
        <v>3266</v>
      </c>
      <c r="G704" s="91" t="s">
        <v>4719</v>
      </c>
      <c r="H704" s="91" t="s">
        <v>4720</v>
      </c>
      <c r="I704" s="91" t="s">
        <v>4721</v>
      </c>
      <c r="J704" s="91" t="s">
        <v>73</v>
      </c>
      <c r="K704" s="91" t="s">
        <v>4722</v>
      </c>
      <c r="L704" s="91" t="s">
        <v>3255</v>
      </c>
      <c r="M704" s="92">
        <v>20000</v>
      </c>
      <c r="N704" s="93">
        <v>0</v>
      </c>
      <c r="O704" s="92">
        <v>608</v>
      </c>
      <c r="P704" s="92">
        <v>574</v>
      </c>
      <c r="Q704" s="92">
        <v>1207</v>
      </c>
      <c r="R704" s="92">
        <v>18793</v>
      </c>
      <c r="S704" s="91" t="s">
        <v>3256</v>
      </c>
      <c r="T704" s="91" t="s">
        <v>4723</v>
      </c>
      <c r="U704" s="93"/>
      <c r="V704" s="93"/>
      <c r="W704" s="93"/>
      <c r="X704" s="93"/>
      <c r="Y704" s="92">
        <v>25</v>
      </c>
      <c r="Z704" s="93"/>
      <c r="AB704" s="93"/>
    </row>
    <row r="705" spans="1:28">
      <c r="A705" s="91" t="s">
        <v>2476</v>
      </c>
      <c r="B705" s="91" t="s">
        <v>11</v>
      </c>
      <c r="C705" s="91" t="s">
        <v>2510</v>
      </c>
      <c r="D705" s="91" t="s">
        <v>4274</v>
      </c>
      <c r="E705" s="91" t="s">
        <v>3252</v>
      </c>
      <c r="F705" s="91" t="s">
        <v>3288</v>
      </c>
      <c r="G705" s="91" t="s">
        <v>747</v>
      </c>
      <c r="H705" s="91" t="s">
        <v>1326</v>
      </c>
      <c r="I705" s="91" t="s">
        <v>748</v>
      </c>
      <c r="J705" s="91" t="s">
        <v>686</v>
      </c>
      <c r="K705" s="91" t="s">
        <v>4724</v>
      </c>
      <c r="L705" s="91" t="s">
        <v>3255</v>
      </c>
      <c r="M705" s="92">
        <v>75000</v>
      </c>
      <c r="N705" s="92">
        <v>5678.4</v>
      </c>
      <c r="O705" s="92">
        <v>2280</v>
      </c>
      <c r="P705" s="92">
        <v>2152.5</v>
      </c>
      <c r="Q705" s="92">
        <v>15926.8</v>
      </c>
      <c r="R705" s="92">
        <v>59073.2</v>
      </c>
      <c r="S705" s="91" t="s">
        <v>3256</v>
      </c>
      <c r="T705" s="91" t="s">
        <v>4725</v>
      </c>
      <c r="U705" s="93"/>
      <c r="V705" s="93"/>
      <c r="W705" s="92">
        <v>2496</v>
      </c>
      <c r="X705" s="92">
        <v>140</v>
      </c>
      <c r="Y705" s="92">
        <v>25</v>
      </c>
      <c r="Z705" s="93"/>
      <c r="AB705" s="92">
        <v>3154.9</v>
      </c>
    </row>
    <row r="706" spans="1:28">
      <c r="A706" s="91" t="s">
        <v>2476</v>
      </c>
      <c r="B706" s="91" t="s">
        <v>11</v>
      </c>
      <c r="C706" s="91" t="s">
        <v>2510</v>
      </c>
      <c r="D706" s="91" t="s">
        <v>4274</v>
      </c>
      <c r="E706" s="91" t="s">
        <v>3252</v>
      </c>
      <c r="F706" s="91" t="s">
        <v>3261</v>
      </c>
      <c r="G706" s="91" t="s">
        <v>1340</v>
      </c>
      <c r="H706" s="91" t="s">
        <v>2220</v>
      </c>
      <c r="I706" s="91" t="s">
        <v>32</v>
      </c>
      <c r="J706" s="91" t="s">
        <v>106</v>
      </c>
      <c r="K706" s="91" t="s">
        <v>4726</v>
      </c>
      <c r="L706" s="91" t="s">
        <v>3255</v>
      </c>
      <c r="M706" s="92">
        <v>40000</v>
      </c>
      <c r="N706" s="92">
        <v>442.65</v>
      </c>
      <c r="O706" s="92">
        <v>1216</v>
      </c>
      <c r="P706" s="92">
        <v>1148</v>
      </c>
      <c r="Q706" s="92">
        <v>12230.15</v>
      </c>
      <c r="R706" s="92">
        <v>27769.85</v>
      </c>
      <c r="S706" s="91" t="s">
        <v>3256</v>
      </c>
      <c r="T706" s="91" t="s">
        <v>4727</v>
      </c>
      <c r="U706" s="93"/>
      <c r="V706" s="93"/>
      <c r="W706" s="92">
        <v>9398.5</v>
      </c>
      <c r="X706" s="93"/>
      <c r="Y706" s="92">
        <v>25</v>
      </c>
      <c r="Z706" s="93"/>
      <c r="AB706" s="93"/>
    </row>
    <row r="707" spans="1:28">
      <c r="A707" s="91" t="s">
        <v>2476</v>
      </c>
      <c r="B707" s="91" t="s">
        <v>11</v>
      </c>
      <c r="C707" s="91" t="s">
        <v>2510</v>
      </c>
      <c r="D707" s="91" t="s">
        <v>4274</v>
      </c>
      <c r="E707" s="91" t="s">
        <v>3252</v>
      </c>
      <c r="F707" s="91" t="s">
        <v>3261</v>
      </c>
      <c r="G707" s="91" t="s">
        <v>130</v>
      </c>
      <c r="H707" s="91" t="s">
        <v>1341</v>
      </c>
      <c r="I707" s="91" t="s">
        <v>111</v>
      </c>
      <c r="J707" s="91" t="s">
        <v>106</v>
      </c>
      <c r="K707" s="91" t="s">
        <v>4728</v>
      </c>
      <c r="L707" s="91" t="s">
        <v>3255</v>
      </c>
      <c r="M707" s="92">
        <v>30000</v>
      </c>
      <c r="N707" s="93">
        <v>0</v>
      </c>
      <c r="O707" s="92">
        <v>912</v>
      </c>
      <c r="P707" s="92">
        <v>861</v>
      </c>
      <c r="Q707" s="92">
        <v>8475.02</v>
      </c>
      <c r="R707" s="92">
        <v>21524.98</v>
      </c>
      <c r="S707" s="91" t="s">
        <v>3256</v>
      </c>
      <c r="T707" s="91" t="s">
        <v>4729</v>
      </c>
      <c r="U707" s="93"/>
      <c r="V707" s="92">
        <v>300</v>
      </c>
      <c r="W707" s="92">
        <v>6327.02</v>
      </c>
      <c r="X707" s="92">
        <v>50</v>
      </c>
      <c r="Y707" s="92">
        <v>25</v>
      </c>
      <c r="Z707" s="93"/>
      <c r="AB707" s="93"/>
    </row>
    <row r="708" spans="1:28">
      <c r="A708" s="91" t="s">
        <v>2476</v>
      </c>
      <c r="B708" s="91" t="s">
        <v>11</v>
      </c>
      <c r="C708" s="91" t="s">
        <v>2510</v>
      </c>
      <c r="D708" s="91" t="s">
        <v>4274</v>
      </c>
      <c r="E708" s="91" t="s">
        <v>3252</v>
      </c>
      <c r="F708" s="91" t="s">
        <v>3266</v>
      </c>
      <c r="G708" s="91" t="s">
        <v>4730</v>
      </c>
      <c r="H708" s="91" t="s">
        <v>4731</v>
      </c>
      <c r="I708" s="91" t="s">
        <v>27</v>
      </c>
      <c r="J708" s="91" t="s">
        <v>591</v>
      </c>
      <c r="K708" s="91" t="s">
        <v>4732</v>
      </c>
      <c r="L708" s="91" t="s">
        <v>3255</v>
      </c>
      <c r="M708" s="92">
        <v>18000</v>
      </c>
      <c r="N708" s="93">
        <v>0</v>
      </c>
      <c r="O708" s="92">
        <v>547.20000000000005</v>
      </c>
      <c r="P708" s="92">
        <v>516.6</v>
      </c>
      <c r="Q708" s="92">
        <v>1088.8</v>
      </c>
      <c r="R708" s="92">
        <v>16911.2</v>
      </c>
      <c r="S708" s="91" t="s">
        <v>3256</v>
      </c>
      <c r="T708" s="91" t="s">
        <v>4733</v>
      </c>
      <c r="U708" s="93"/>
      <c r="V708" s="93"/>
      <c r="W708" s="93"/>
      <c r="X708" s="93"/>
      <c r="Y708" s="92">
        <v>25</v>
      </c>
      <c r="Z708" s="93"/>
      <c r="AB708" s="93"/>
    </row>
    <row r="709" spans="1:28">
      <c r="A709" s="91" t="s">
        <v>2476</v>
      </c>
      <c r="B709" s="91" t="s">
        <v>11</v>
      </c>
      <c r="C709" s="91" t="s">
        <v>2510</v>
      </c>
      <c r="D709" s="91" t="s">
        <v>4274</v>
      </c>
      <c r="E709" s="91" t="s">
        <v>3252</v>
      </c>
      <c r="F709" s="91" t="s">
        <v>3279</v>
      </c>
      <c r="G709" s="91" t="s">
        <v>749</v>
      </c>
      <c r="H709" s="91" t="s">
        <v>2181</v>
      </c>
      <c r="I709" s="91" t="s">
        <v>750</v>
      </c>
      <c r="J709" s="91" t="s">
        <v>686</v>
      </c>
      <c r="K709" s="91" t="s">
        <v>4734</v>
      </c>
      <c r="L709" s="91" t="s">
        <v>3255</v>
      </c>
      <c r="M709" s="92">
        <v>40000</v>
      </c>
      <c r="N709" s="92">
        <v>206.03</v>
      </c>
      <c r="O709" s="92">
        <v>1216</v>
      </c>
      <c r="P709" s="92">
        <v>1148</v>
      </c>
      <c r="Q709" s="92">
        <v>5468.48</v>
      </c>
      <c r="R709" s="92">
        <v>34531.519999999997</v>
      </c>
      <c r="S709" s="91" t="s">
        <v>3256</v>
      </c>
      <c r="T709" s="91" t="s">
        <v>4735</v>
      </c>
      <c r="U709" s="93"/>
      <c r="V709" s="93"/>
      <c r="W709" s="92">
        <v>1246</v>
      </c>
      <c r="X709" s="92">
        <v>50</v>
      </c>
      <c r="Y709" s="92">
        <v>25</v>
      </c>
      <c r="Z709" s="93"/>
      <c r="AB709" s="92">
        <v>1577.45</v>
      </c>
    </row>
    <row r="710" spans="1:28">
      <c r="A710" s="91" t="s">
        <v>2476</v>
      </c>
      <c r="B710" s="91" t="s">
        <v>11</v>
      </c>
      <c r="C710" s="91" t="s">
        <v>2510</v>
      </c>
      <c r="D710" s="91" t="s">
        <v>4274</v>
      </c>
      <c r="E710" s="91" t="s">
        <v>3252</v>
      </c>
      <c r="F710" s="91" t="s">
        <v>3258</v>
      </c>
      <c r="G710" s="91" t="s">
        <v>14</v>
      </c>
      <c r="H710" s="91" t="s">
        <v>2182</v>
      </c>
      <c r="I710" s="91" t="s">
        <v>15</v>
      </c>
      <c r="J710" s="91" t="s">
        <v>7</v>
      </c>
      <c r="K710" s="91" t="s">
        <v>4736</v>
      </c>
      <c r="L710" s="91" t="s">
        <v>3255</v>
      </c>
      <c r="M710" s="92">
        <v>11000</v>
      </c>
      <c r="N710" s="93">
        <v>0</v>
      </c>
      <c r="O710" s="92">
        <v>334.4</v>
      </c>
      <c r="P710" s="92">
        <v>315.7</v>
      </c>
      <c r="Q710" s="92">
        <v>675.1</v>
      </c>
      <c r="R710" s="92">
        <v>10324.9</v>
      </c>
      <c r="S710" s="91" t="s">
        <v>3256</v>
      </c>
      <c r="T710" s="91" t="s">
        <v>4737</v>
      </c>
      <c r="U710" s="93"/>
      <c r="V710" s="93"/>
      <c r="W710" s="93"/>
      <c r="X710" s="93"/>
      <c r="Y710" s="92">
        <v>25</v>
      </c>
      <c r="Z710" s="93"/>
      <c r="AB710" s="93"/>
    </row>
    <row r="711" spans="1:28">
      <c r="A711" s="91" t="s">
        <v>2476</v>
      </c>
      <c r="B711" s="91" t="s">
        <v>11</v>
      </c>
      <c r="C711" s="91" t="s">
        <v>2510</v>
      </c>
      <c r="D711" s="91" t="s">
        <v>4274</v>
      </c>
      <c r="E711" s="91" t="s">
        <v>3252</v>
      </c>
      <c r="F711" s="91" t="s">
        <v>3258</v>
      </c>
      <c r="G711" s="91" t="s">
        <v>70</v>
      </c>
      <c r="H711" s="91" t="s">
        <v>2183</v>
      </c>
      <c r="I711" s="91" t="s">
        <v>52</v>
      </c>
      <c r="J711" s="91" t="s">
        <v>18</v>
      </c>
      <c r="K711" s="91" t="s">
        <v>4738</v>
      </c>
      <c r="L711" s="91" t="s">
        <v>3255</v>
      </c>
      <c r="M711" s="92">
        <v>10000</v>
      </c>
      <c r="N711" s="93">
        <v>0</v>
      </c>
      <c r="O711" s="92">
        <v>304</v>
      </c>
      <c r="P711" s="92">
        <v>287</v>
      </c>
      <c r="Q711" s="92">
        <v>3143.45</v>
      </c>
      <c r="R711" s="92">
        <v>6856.55</v>
      </c>
      <c r="S711" s="91" t="s">
        <v>3256</v>
      </c>
      <c r="T711" s="91" t="s">
        <v>4739</v>
      </c>
      <c r="U711" s="93"/>
      <c r="V711" s="92">
        <v>900</v>
      </c>
      <c r="W711" s="93"/>
      <c r="X711" s="92">
        <v>50</v>
      </c>
      <c r="Y711" s="92">
        <v>25</v>
      </c>
      <c r="Z711" s="93"/>
      <c r="AB711" s="92">
        <v>1577.45</v>
      </c>
    </row>
    <row r="712" spans="1:28">
      <c r="A712" s="91" t="s">
        <v>2476</v>
      </c>
      <c r="B712" s="91" t="s">
        <v>11</v>
      </c>
      <c r="C712" s="91" t="s">
        <v>2510</v>
      </c>
      <c r="D712" s="91" t="s">
        <v>4274</v>
      </c>
      <c r="E712" s="91" t="s">
        <v>3252</v>
      </c>
      <c r="F712" s="91" t="s">
        <v>3288</v>
      </c>
      <c r="G712" s="91" t="s">
        <v>751</v>
      </c>
      <c r="H712" s="91" t="s">
        <v>1327</v>
      </c>
      <c r="I712" s="91" t="s">
        <v>752</v>
      </c>
      <c r="J712" s="91" t="s">
        <v>686</v>
      </c>
      <c r="K712" s="91" t="s">
        <v>4740</v>
      </c>
      <c r="L712" s="91" t="s">
        <v>3255</v>
      </c>
      <c r="M712" s="92">
        <v>55000</v>
      </c>
      <c r="N712" s="92">
        <v>2559.6799999999998</v>
      </c>
      <c r="O712" s="92">
        <v>1672</v>
      </c>
      <c r="P712" s="92">
        <v>1578.5</v>
      </c>
      <c r="Q712" s="92">
        <v>43828.480000000003</v>
      </c>
      <c r="R712" s="92">
        <v>11171.52</v>
      </c>
      <c r="S712" s="91" t="s">
        <v>3256</v>
      </c>
      <c r="T712" s="91" t="s">
        <v>4741</v>
      </c>
      <c r="U712" s="93"/>
      <c r="V712" s="92">
        <v>300</v>
      </c>
      <c r="W712" s="92">
        <v>37643.300000000003</v>
      </c>
      <c r="X712" s="92">
        <v>50</v>
      </c>
      <c r="Y712" s="92">
        <v>25</v>
      </c>
      <c r="Z712" s="93"/>
      <c r="AB712" s="93"/>
    </row>
    <row r="713" spans="1:28">
      <c r="A713" s="91" t="s">
        <v>2476</v>
      </c>
      <c r="B713" s="91" t="s">
        <v>11</v>
      </c>
      <c r="C713" s="91" t="s">
        <v>2510</v>
      </c>
      <c r="D713" s="91" t="s">
        <v>4274</v>
      </c>
      <c r="E713" s="91" t="s">
        <v>3252</v>
      </c>
      <c r="F713" s="91" t="s">
        <v>3279</v>
      </c>
      <c r="G713" s="91" t="s">
        <v>753</v>
      </c>
      <c r="H713" s="91" t="s">
        <v>2184</v>
      </c>
      <c r="I713" s="91" t="s">
        <v>32</v>
      </c>
      <c r="J713" s="91" t="s">
        <v>686</v>
      </c>
      <c r="K713" s="91" t="s">
        <v>4742</v>
      </c>
      <c r="L713" s="91" t="s">
        <v>3255</v>
      </c>
      <c r="M713" s="92">
        <v>55000</v>
      </c>
      <c r="N713" s="92">
        <v>2559.6799999999998</v>
      </c>
      <c r="O713" s="92">
        <v>1672</v>
      </c>
      <c r="P713" s="92">
        <v>1578.5</v>
      </c>
      <c r="Q713" s="92">
        <v>8031.18</v>
      </c>
      <c r="R713" s="92">
        <v>46968.82</v>
      </c>
      <c r="S713" s="91" t="s">
        <v>3256</v>
      </c>
      <c r="T713" s="91" t="s">
        <v>4743</v>
      </c>
      <c r="U713" s="93"/>
      <c r="V713" s="93"/>
      <c r="W713" s="92">
        <v>2196</v>
      </c>
      <c r="X713" s="93"/>
      <c r="Y713" s="92">
        <v>25</v>
      </c>
      <c r="Z713" s="93"/>
      <c r="AB713" s="93"/>
    </row>
    <row r="714" spans="1:28">
      <c r="A714" s="91" t="s">
        <v>2476</v>
      </c>
      <c r="B714" s="91" t="s">
        <v>11</v>
      </c>
      <c r="C714" s="91" t="s">
        <v>2510</v>
      </c>
      <c r="D714" s="91" t="s">
        <v>4274</v>
      </c>
      <c r="E714" s="91" t="s">
        <v>3252</v>
      </c>
      <c r="F714" s="91" t="s">
        <v>3456</v>
      </c>
      <c r="G714" s="91" t="s">
        <v>590</v>
      </c>
      <c r="H714" s="91" t="s">
        <v>1920</v>
      </c>
      <c r="I714" s="91" t="s">
        <v>10</v>
      </c>
      <c r="J714" s="91" t="s">
        <v>293</v>
      </c>
      <c r="K714" s="91" t="s">
        <v>4744</v>
      </c>
      <c r="L714" s="91" t="s">
        <v>3255</v>
      </c>
      <c r="M714" s="92">
        <v>35000</v>
      </c>
      <c r="N714" s="93">
        <v>0</v>
      </c>
      <c r="O714" s="92">
        <v>1064</v>
      </c>
      <c r="P714" s="92">
        <v>1004.5</v>
      </c>
      <c r="Q714" s="92">
        <v>24874.97</v>
      </c>
      <c r="R714" s="92">
        <v>10125.030000000001</v>
      </c>
      <c r="S714" s="91" t="s">
        <v>3256</v>
      </c>
      <c r="T714" s="91" t="s">
        <v>4745</v>
      </c>
      <c r="U714" s="93"/>
      <c r="V714" s="92">
        <v>300</v>
      </c>
      <c r="W714" s="92">
        <v>22381.47</v>
      </c>
      <c r="X714" s="92">
        <v>100</v>
      </c>
      <c r="Y714" s="92">
        <v>25</v>
      </c>
      <c r="Z714" s="93"/>
      <c r="AB714" s="93"/>
    </row>
    <row r="715" spans="1:28">
      <c r="A715" s="91" t="s">
        <v>2476</v>
      </c>
      <c r="B715" s="91" t="s">
        <v>11</v>
      </c>
      <c r="C715" s="91" t="s">
        <v>2510</v>
      </c>
      <c r="D715" s="91" t="s">
        <v>4274</v>
      </c>
      <c r="E715" s="91" t="s">
        <v>3252</v>
      </c>
      <c r="F715" s="91" t="s">
        <v>3266</v>
      </c>
      <c r="G715" s="91" t="s">
        <v>2781</v>
      </c>
      <c r="H715" s="91" t="s">
        <v>2782</v>
      </c>
      <c r="I715" s="91" t="s">
        <v>8</v>
      </c>
      <c r="J715" s="91" t="s">
        <v>591</v>
      </c>
      <c r="K715" s="91" t="s">
        <v>4746</v>
      </c>
      <c r="L715" s="91" t="s">
        <v>3255</v>
      </c>
      <c r="M715" s="92">
        <v>17000</v>
      </c>
      <c r="N715" s="93">
        <v>0</v>
      </c>
      <c r="O715" s="92">
        <v>516.79999999999995</v>
      </c>
      <c r="P715" s="92">
        <v>487.9</v>
      </c>
      <c r="Q715" s="92">
        <v>1029.7</v>
      </c>
      <c r="R715" s="92">
        <v>15970.3</v>
      </c>
      <c r="S715" s="91" t="s">
        <v>3256</v>
      </c>
      <c r="T715" s="91" t="s">
        <v>4747</v>
      </c>
      <c r="U715" s="93"/>
      <c r="V715" s="93"/>
      <c r="W715" s="93"/>
      <c r="X715" s="93"/>
      <c r="Y715" s="92">
        <v>25</v>
      </c>
      <c r="Z715" s="93"/>
      <c r="AB715" s="93"/>
    </row>
    <row r="716" spans="1:28">
      <c r="A716" s="91" t="s">
        <v>2476</v>
      </c>
      <c r="B716" s="91" t="s">
        <v>11</v>
      </c>
      <c r="C716" s="91" t="s">
        <v>2510</v>
      </c>
      <c r="D716" s="91" t="s">
        <v>4274</v>
      </c>
      <c r="E716" s="91" t="s">
        <v>3252</v>
      </c>
      <c r="F716" s="91" t="s">
        <v>3301</v>
      </c>
      <c r="G716" s="91" t="s">
        <v>442</v>
      </c>
      <c r="H716" s="91" t="s">
        <v>1146</v>
      </c>
      <c r="I716" s="91" t="s">
        <v>443</v>
      </c>
      <c r="J716" s="91" t="s">
        <v>106</v>
      </c>
      <c r="K716" s="91" t="s">
        <v>4748</v>
      </c>
      <c r="L716" s="91" t="s">
        <v>3255</v>
      </c>
      <c r="M716" s="92">
        <v>60000</v>
      </c>
      <c r="N716" s="92">
        <v>3486.68</v>
      </c>
      <c r="O716" s="92">
        <v>1824</v>
      </c>
      <c r="P716" s="92">
        <v>1722</v>
      </c>
      <c r="Q716" s="92">
        <v>11303.68</v>
      </c>
      <c r="R716" s="92">
        <v>48696.32</v>
      </c>
      <c r="S716" s="91" t="s">
        <v>3256</v>
      </c>
      <c r="T716" s="91" t="s">
        <v>4749</v>
      </c>
      <c r="U716" s="93"/>
      <c r="V716" s="92">
        <v>600</v>
      </c>
      <c r="W716" s="92">
        <v>3546</v>
      </c>
      <c r="X716" s="92">
        <v>100</v>
      </c>
      <c r="Y716" s="92">
        <v>25</v>
      </c>
      <c r="Z716" s="93"/>
      <c r="AB716" s="93"/>
    </row>
    <row r="717" spans="1:28">
      <c r="A717" s="91" t="s">
        <v>2476</v>
      </c>
      <c r="B717" s="91" t="s">
        <v>11</v>
      </c>
      <c r="C717" s="91" t="s">
        <v>2510</v>
      </c>
      <c r="D717" s="91" t="s">
        <v>4274</v>
      </c>
      <c r="E717" s="91" t="s">
        <v>3252</v>
      </c>
      <c r="F717" s="91" t="s">
        <v>3258</v>
      </c>
      <c r="G717" s="91" t="s">
        <v>993</v>
      </c>
      <c r="H717" s="91" t="s">
        <v>2185</v>
      </c>
      <c r="I717" s="91" t="s">
        <v>60</v>
      </c>
      <c r="J717" s="91" t="s">
        <v>73</v>
      </c>
      <c r="K717" s="91" t="s">
        <v>4750</v>
      </c>
      <c r="L717" s="91" t="s">
        <v>3255</v>
      </c>
      <c r="M717" s="92">
        <v>16500</v>
      </c>
      <c r="N717" s="93">
        <v>0</v>
      </c>
      <c r="O717" s="92">
        <v>501.6</v>
      </c>
      <c r="P717" s="92">
        <v>473.55</v>
      </c>
      <c r="Q717" s="92">
        <v>1000.15</v>
      </c>
      <c r="R717" s="92">
        <v>15499.85</v>
      </c>
      <c r="S717" s="91" t="s">
        <v>3256</v>
      </c>
      <c r="T717" s="91" t="s">
        <v>4751</v>
      </c>
      <c r="U717" s="93"/>
      <c r="V717" s="93"/>
      <c r="W717" s="93"/>
      <c r="X717" s="93"/>
      <c r="Y717" s="92">
        <v>25</v>
      </c>
      <c r="Z717" s="93"/>
      <c r="AB717" s="93"/>
    </row>
    <row r="718" spans="1:28">
      <c r="A718" s="91" t="s">
        <v>2476</v>
      </c>
      <c r="B718" s="91" t="s">
        <v>11</v>
      </c>
      <c r="C718" s="91" t="s">
        <v>2510</v>
      </c>
      <c r="D718" s="91" t="s">
        <v>4274</v>
      </c>
      <c r="E718" s="91" t="s">
        <v>3252</v>
      </c>
      <c r="F718" s="91" t="s">
        <v>3279</v>
      </c>
      <c r="G718" s="91" t="s">
        <v>621</v>
      </c>
      <c r="H718" s="91" t="s">
        <v>2186</v>
      </c>
      <c r="I718" s="91" t="s">
        <v>434</v>
      </c>
      <c r="J718" s="91" t="s">
        <v>591</v>
      </c>
      <c r="K718" s="91" t="s">
        <v>4752</v>
      </c>
      <c r="L718" s="91" t="s">
        <v>3255</v>
      </c>
      <c r="M718" s="92">
        <v>22000</v>
      </c>
      <c r="N718" s="93">
        <v>0</v>
      </c>
      <c r="O718" s="92">
        <v>668.8</v>
      </c>
      <c r="P718" s="92">
        <v>631.4</v>
      </c>
      <c r="Q718" s="92">
        <v>1325.2</v>
      </c>
      <c r="R718" s="92">
        <v>20674.8</v>
      </c>
      <c r="S718" s="91" t="s">
        <v>3256</v>
      </c>
      <c r="T718" s="91" t="s">
        <v>4753</v>
      </c>
      <c r="U718" s="93"/>
      <c r="V718" s="93"/>
      <c r="W718" s="93"/>
      <c r="X718" s="93"/>
      <c r="Y718" s="92">
        <v>25</v>
      </c>
      <c r="Z718" s="93"/>
      <c r="AB718" s="93"/>
    </row>
    <row r="719" spans="1:28">
      <c r="A719" s="91" t="s">
        <v>2476</v>
      </c>
      <c r="B719" s="91" t="s">
        <v>11</v>
      </c>
      <c r="C719" s="91" t="s">
        <v>2510</v>
      </c>
      <c r="D719" s="91" t="s">
        <v>4274</v>
      </c>
      <c r="E719" s="91" t="s">
        <v>3252</v>
      </c>
      <c r="F719" s="91" t="s">
        <v>3261</v>
      </c>
      <c r="G719" s="91" t="s">
        <v>754</v>
      </c>
      <c r="H719" s="91" t="s">
        <v>1328</v>
      </c>
      <c r="I719" s="91" t="s">
        <v>755</v>
      </c>
      <c r="J719" s="91" t="s">
        <v>686</v>
      </c>
      <c r="K719" s="91" t="s">
        <v>4754</v>
      </c>
      <c r="L719" s="91" t="s">
        <v>3255</v>
      </c>
      <c r="M719" s="92">
        <v>70000</v>
      </c>
      <c r="N719" s="92">
        <v>5368.48</v>
      </c>
      <c r="O719" s="92">
        <v>2128</v>
      </c>
      <c r="P719" s="92">
        <v>2009</v>
      </c>
      <c r="Q719" s="92">
        <v>41019.17</v>
      </c>
      <c r="R719" s="92">
        <v>28980.83</v>
      </c>
      <c r="S719" s="91" t="s">
        <v>3256</v>
      </c>
      <c r="T719" s="91" t="s">
        <v>4755</v>
      </c>
      <c r="U719" s="93"/>
      <c r="V719" s="93"/>
      <c r="W719" s="92">
        <v>31438.69</v>
      </c>
      <c r="X719" s="92">
        <v>50</v>
      </c>
      <c r="Y719" s="92">
        <v>25</v>
      </c>
      <c r="Z719" s="93"/>
      <c r="AB719" s="93"/>
    </row>
    <row r="720" spans="1:28">
      <c r="A720" s="91" t="s">
        <v>2476</v>
      </c>
      <c r="B720" s="91" t="s">
        <v>11</v>
      </c>
      <c r="C720" s="91" t="s">
        <v>2510</v>
      </c>
      <c r="D720" s="91" t="s">
        <v>4274</v>
      </c>
      <c r="E720" s="91" t="s">
        <v>3252</v>
      </c>
      <c r="F720" s="91" t="s">
        <v>3258</v>
      </c>
      <c r="G720" s="91" t="s">
        <v>97</v>
      </c>
      <c r="H720" s="91" t="s">
        <v>2187</v>
      </c>
      <c r="I720" s="91" t="s">
        <v>98</v>
      </c>
      <c r="J720" s="91" t="s">
        <v>73</v>
      </c>
      <c r="K720" s="91" t="s">
        <v>4756</v>
      </c>
      <c r="L720" s="91" t="s">
        <v>3255</v>
      </c>
      <c r="M720" s="92">
        <v>13771.77</v>
      </c>
      <c r="N720" s="93">
        <v>0</v>
      </c>
      <c r="O720" s="92">
        <v>418.66</v>
      </c>
      <c r="P720" s="92">
        <v>395.25</v>
      </c>
      <c r="Q720" s="92">
        <v>838.91</v>
      </c>
      <c r="R720" s="92">
        <v>12932.86</v>
      </c>
      <c r="S720" s="91" t="s">
        <v>3256</v>
      </c>
      <c r="T720" s="91" t="s">
        <v>4757</v>
      </c>
      <c r="U720" s="93"/>
      <c r="V720" s="93"/>
      <c r="W720" s="93"/>
      <c r="X720" s="93"/>
      <c r="Y720" s="92">
        <v>25</v>
      </c>
      <c r="Z720" s="93"/>
      <c r="AB720" s="93"/>
    </row>
    <row r="721" spans="1:28">
      <c r="A721" s="91" t="s">
        <v>2476</v>
      </c>
      <c r="B721" s="91" t="s">
        <v>11</v>
      </c>
      <c r="C721" s="91" t="s">
        <v>2510</v>
      </c>
      <c r="D721" s="91" t="s">
        <v>4274</v>
      </c>
      <c r="E721" s="91" t="s">
        <v>3252</v>
      </c>
      <c r="F721" s="91" t="s">
        <v>3266</v>
      </c>
      <c r="G721" s="91" t="s">
        <v>2628</v>
      </c>
      <c r="H721" s="91" t="s">
        <v>2657</v>
      </c>
      <c r="I721" s="91" t="s">
        <v>355</v>
      </c>
      <c r="J721" s="91" t="s">
        <v>106</v>
      </c>
      <c r="K721" s="91" t="s">
        <v>4758</v>
      </c>
      <c r="L721" s="91" t="s">
        <v>3255</v>
      </c>
      <c r="M721" s="92">
        <v>25000</v>
      </c>
      <c r="N721" s="93">
        <v>0</v>
      </c>
      <c r="O721" s="92">
        <v>760</v>
      </c>
      <c r="P721" s="92">
        <v>717.5</v>
      </c>
      <c r="Q721" s="92">
        <v>1502.5</v>
      </c>
      <c r="R721" s="92">
        <v>23497.5</v>
      </c>
      <c r="S721" s="91" t="s">
        <v>3256</v>
      </c>
      <c r="T721" s="91" t="s">
        <v>4759</v>
      </c>
      <c r="U721" s="93"/>
      <c r="V721" s="93"/>
      <c r="W721" s="93"/>
      <c r="X721" s="93"/>
      <c r="Y721" s="92">
        <v>25</v>
      </c>
      <c r="Z721" s="93"/>
      <c r="AB721" s="93"/>
    </row>
    <row r="722" spans="1:28">
      <c r="A722" s="91" t="s">
        <v>2476</v>
      </c>
      <c r="B722" s="91" t="s">
        <v>11</v>
      </c>
      <c r="C722" s="91" t="s">
        <v>2510</v>
      </c>
      <c r="D722" s="91" t="s">
        <v>4274</v>
      </c>
      <c r="E722" s="91" t="s">
        <v>3252</v>
      </c>
      <c r="F722" s="91" t="s">
        <v>3273</v>
      </c>
      <c r="G722" s="91" t="s">
        <v>99</v>
      </c>
      <c r="H722" s="91" t="s">
        <v>1329</v>
      </c>
      <c r="I722" s="91" t="s">
        <v>100</v>
      </c>
      <c r="J722" s="91" t="s">
        <v>73</v>
      </c>
      <c r="K722" s="91" t="s">
        <v>4760</v>
      </c>
      <c r="L722" s="91" t="s">
        <v>3255</v>
      </c>
      <c r="M722" s="92">
        <v>50000</v>
      </c>
      <c r="N722" s="92">
        <v>1617.38</v>
      </c>
      <c r="O722" s="92">
        <v>1520</v>
      </c>
      <c r="P722" s="92">
        <v>1435</v>
      </c>
      <c r="Q722" s="92">
        <v>24961.34</v>
      </c>
      <c r="R722" s="92">
        <v>25038.66</v>
      </c>
      <c r="S722" s="91" t="s">
        <v>3256</v>
      </c>
      <c r="T722" s="91" t="s">
        <v>4761</v>
      </c>
      <c r="U722" s="93"/>
      <c r="V722" s="93"/>
      <c r="W722" s="92">
        <v>18786.509999999998</v>
      </c>
      <c r="X722" s="93"/>
      <c r="Y722" s="92">
        <v>25</v>
      </c>
      <c r="Z722" s="93"/>
      <c r="AB722" s="92">
        <v>1577.45</v>
      </c>
    </row>
    <row r="723" spans="1:28">
      <c r="A723" s="91" t="s">
        <v>2476</v>
      </c>
      <c r="B723" s="91" t="s">
        <v>11</v>
      </c>
      <c r="C723" s="91" t="s">
        <v>2510</v>
      </c>
      <c r="D723" s="91" t="s">
        <v>4274</v>
      </c>
      <c r="E723" s="91" t="s">
        <v>3252</v>
      </c>
      <c r="F723" s="91" t="s">
        <v>3261</v>
      </c>
      <c r="G723" s="91" t="s">
        <v>131</v>
      </c>
      <c r="H723" s="91" t="s">
        <v>2221</v>
      </c>
      <c r="I723" s="91" t="s">
        <v>59</v>
      </c>
      <c r="J723" s="91" t="s">
        <v>106</v>
      </c>
      <c r="K723" s="91" t="s">
        <v>4762</v>
      </c>
      <c r="L723" s="91" t="s">
        <v>3255</v>
      </c>
      <c r="M723" s="92">
        <v>130000</v>
      </c>
      <c r="N723" s="92">
        <v>18767.759999999998</v>
      </c>
      <c r="O723" s="92">
        <v>3952</v>
      </c>
      <c r="P723" s="92">
        <v>3731</v>
      </c>
      <c r="Q723" s="92">
        <v>28053.21</v>
      </c>
      <c r="R723" s="92">
        <v>101946.79</v>
      </c>
      <c r="S723" s="91" t="s">
        <v>3256</v>
      </c>
      <c r="T723" s="91" t="s">
        <v>4763</v>
      </c>
      <c r="U723" s="93"/>
      <c r="V723" s="93"/>
      <c r="W723" s="93"/>
      <c r="X723" s="93"/>
      <c r="Y723" s="92">
        <v>25</v>
      </c>
      <c r="Z723" s="93"/>
      <c r="AB723" s="92">
        <v>1577.45</v>
      </c>
    </row>
    <row r="724" spans="1:28">
      <c r="A724" s="91" t="s">
        <v>2476</v>
      </c>
      <c r="B724" s="91" t="s">
        <v>11</v>
      </c>
      <c r="C724" s="91" t="s">
        <v>2510</v>
      </c>
      <c r="D724" s="91" t="s">
        <v>4274</v>
      </c>
      <c r="E724" s="91" t="s">
        <v>3252</v>
      </c>
      <c r="F724" s="91" t="s">
        <v>3288</v>
      </c>
      <c r="G724" s="91" t="s">
        <v>756</v>
      </c>
      <c r="H724" s="91" t="s">
        <v>2188</v>
      </c>
      <c r="I724" s="91" t="s">
        <v>757</v>
      </c>
      <c r="J724" s="91" t="s">
        <v>686</v>
      </c>
      <c r="K724" s="91" t="s">
        <v>4764</v>
      </c>
      <c r="L724" s="91" t="s">
        <v>3255</v>
      </c>
      <c r="M724" s="92">
        <v>36000</v>
      </c>
      <c r="N724" s="93">
        <v>0</v>
      </c>
      <c r="O724" s="92">
        <v>1094.4000000000001</v>
      </c>
      <c r="P724" s="92">
        <v>1033.2</v>
      </c>
      <c r="Q724" s="92">
        <v>2202.6</v>
      </c>
      <c r="R724" s="92">
        <v>33797.4</v>
      </c>
      <c r="S724" s="91" t="s">
        <v>3256</v>
      </c>
      <c r="T724" s="91" t="s">
        <v>4765</v>
      </c>
      <c r="U724" s="93"/>
      <c r="V724" s="93"/>
      <c r="W724" s="93"/>
      <c r="X724" s="92">
        <v>50</v>
      </c>
      <c r="Y724" s="92">
        <v>25</v>
      </c>
      <c r="Z724" s="93"/>
      <c r="AB724" s="93"/>
    </row>
    <row r="725" spans="1:28">
      <c r="A725" s="91" t="s">
        <v>2476</v>
      </c>
      <c r="B725" s="91" t="s">
        <v>11</v>
      </c>
      <c r="C725" s="91" t="s">
        <v>2510</v>
      </c>
      <c r="D725" s="91" t="s">
        <v>4274</v>
      </c>
      <c r="E725" s="91" t="s">
        <v>3252</v>
      </c>
      <c r="F725" s="91" t="s">
        <v>3288</v>
      </c>
      <c r="G725" s="91" t="s">
        <v>758</v>
      </c>
      <c r="H725" s="91" t="s">
        <v>2189</v>
      </c>
      <c r="I725" s="91" t="s">
        <v>8</v>
      </c>
      <c r="J725" s="91" t="s">
        <v>686</v>
      </c>
      <c r="K725" s="91" t="s">
        <v>4766</v>
      </c>
      <c r="L725" s="91" t="s">
        <v>3255</v>
      </c>
      <c r="M725" s="92">
        <v>22000</v>
      </c>
      <c r="N725" s="93">
        <v>0</v>
      </c>
      <c r="O725" s="92">
        <v>668.8</v>
      </c>
      <c r="P725" s="92">
        <v>631.4</v>
      </c>
      <c r="Q725" s="92">
        <v>13180.58</v>
      </c>
      <c r="R725" s="92">
        <v>8819.42</v>
      </c>
      <c r="S725" s="91" t="s">
        <v>3256</v>
      </c>
      <c r="T725" s="91" t="s">
        <v>4767</v>
      </c>
      <c r="U725" s="93"/>
      <c r="V725" s="92">
        <v>300</v>
      </c>
      <c r="W725" s="92">
        <v>11555.38</v>
      </c>
      <c r="X725" s="93"/>
      <c r="Y725" s="92">
        <v>25</v>
      </c>
      <c r="Z725" s="93"/>
      <c r="AB725" s="93"/>
    </row>
    <row r="726" spans="1:28">
      <c r="A726" s="91" t="s">
        <v>2476</v>
      </c>
      <c r="B726" s="91" t="s">
        <v>11</v>
      </c>
      <c r="C726" s="91" t="s">
        <v>2510</v>
      </c>
      <c r="D726" s="91" t="s">
        <v>4274</v>
      </c>
      <c r="E726" s="91" t="s">
        <v>3252</v>
      </c>
      <c r="F726" s="91" t="s">
        <v>3261</v>
      </c>
      <c r="G726" s="91" t="s">
        <v>622</v>
      </c>
      <c r="H726" s="91" t="s">
        <v>2190</v>
      </c>
      <c r="I726" s="91" t="s">
        <v>623</v>
      </c>
      <c r="J726" s="91" t="s">
        <v>591</v>
      </c>
      <c r="K726" s="91" t="s">
        <v>4768</v>
      </c>
      <c r="L726" s="91" t="s">
        <v>3255</v>
      </c>
      <c r="M726" s="92">
        <v>15000</v>
      </c>
      <c r="N726" s="93">
        <v>0</v>
      </c>
      <c r="O726" s="92">
        <v>456</v>
      </c>
      <c r="P726" s="92">
        <v>430.5</v>
      </c>
      <c r="Q726" s="92">
        <v>911.5</v>
      </c>
      <c r="R726" s="92">
        <v>14088.5</v>
      </c>
      <c r="S726" s="91" t="s">
        <v>3256</v>
      </c>
      <c r="T726" s="91" t="s">
        <v>4769</v>
      </c>
      <c r="U726" s="93"/>
      <c r="V726" s="93"/>
      <c r="W726" s="93"/>
      <c r="X726" s="93"/>
      <c r="Y726" s="92">
        <v>25</v>
      </c>
      <c r="Z726" s="93"/>
      <c r="AB726" s="93"/>
    </row>
    <row r="727" spans="1:28">
      <c r="A727" s="91" t="s">
        <v>2476</v>
      </c>
      <c r="B727" s="91" t="s">
        <v>11</v>
      </c>
      <c r="C727" s="91" t="s">
        <v>2510</v>
      </c>
      <c r="D727" s="91" t="s">
        <v>4274</v>
      </c>
      <c r="E727" s="91" t="s">
        <v>3252</v>
      </c>
      <c r="F727" s="91" t="s">
        <v>3258</v>
      </c>
      <c r="G727" s="91" t="s">
        <v>178</v>
      </c>
      <c r="H727" s="91" t="s">
        <v>2191</v>
      </c>
      <c r="I727" s="91" t="s">
        <v>153</v>
      </c>
      <c r="J727" s="91" t="s">
        <v>142</v>
      </c>
      <c r="K727" s="91" t="s">
        <v>4770</v>
      </c>
      <c r="L727" s="91" t="s">
        <v>3255</v>
      </c>
      <c r="M727" s="92">
        <v>10000</v>
      </c>
      <c r="N727" s="93">
        <v>0</v>
      </c>
      <c r="O727" s="92">
        <v>304</v>
      </c>
      <c r="P727" s="92">
        <v>287</v>
      </c>
      <c r="Q727" s="92">
        <v>966</v>
      </c>
      <c r="R727" s="92">
        <v>9034</v>
      </c>
      <c r="S727" s="91" t="s">
        <v>3256</v>
      </c>
      <c r="T727" s="91" t="s">
        <v>4771</v>
      </c>
      <c r="U727" s="93"/>
      <c r="V727" s="92">
        <v>300</v>
      </c>
      <c r="W727" s="93"/>
      <c r="X727" s="92">
        <v>50</v>
      </c>
      <c r="Y727" s="92">
        <v>25</v>
      </c>
      <c r="Z727" s="93"/>
      <c r="AB727" s="93"/>
    </row>
    <row r="728" spans="1:28">
      <c r="A728" s="91" t="s">
        <v>2476</v>
      </c>
      <c r="B728" s="91" t="s">
        <v>11</v>
      </c>
      <c r="C728" s="91" t="s">
        <v>2510</v>
      </c>
      <c r="D728" s="91" t="s">
        <v>4274</v>
      </c>
      <c r="E728" s="91" t="s">
        <v>3252</v>
      </c>
      <c r="F728" s="91" t="s">
        <v>3279</v>
      </c>
      <c r="G728" s="91" t="s">
        <v>448</v>
      </c>
      <c r="H728" s="91" t="s">
        <v>2222</v>
      </c>
      <c r="I728" s="91" t="s">
        <v>8</v>
      </c>
      <c r="J728" s="91" t="s">
        <v>106</v>
      </c>
      <c r="K728" s="91" t="s">
        <v>4772</v>
      </c>
      <c r="L728" s="91" t="s">
        <v>3255</v>
      </c>
      <c r="M728" s="92">
        <v>20000</v>
      </c>
      <c r="N728" s="93">
        <v>0</v>
      </c>
      <c r="O728" s="92">
        <v>608</v>
      </c>
      <c r="P728" s="92">
        <v>574</v>
      </c>
      <c r="Q728" s="92">
        <v>2437.5</v>
      </c>
      <c r="R728" s="92">
        <v>17562.5</v>
      </c>
      <c r="S728" s="91" t="s">
        <v>3256</v>
      </c>
      <c r="T728" s="91" t="s">
        <v>4773</v>
      </c>
      <c r="U728" s="93"/>
      <c r="V728" s="93"/>
      <c r="W728" s="92">
        <v>1180.5</v>
      </c>
      <c r="X728" s="92">
        <v>50</v>
      </c>
      <c r="Y728" s="92">
        <v>25</v>
      </c>
      <c r="Z728" s="93"/>
      <c r="AB728" s="93"/>
    </row>
    <row r="729" spans="1:28">
      <c r="A729" s="91" t="s">
        <v>2476</v>
      </c>
      <c r="B729" s="91" t="s">
        <v>11</v>
      </c>
      <c r="C729" s="91" t="s">
        <v>2510</v>
      </c>
      <c r="D729" s="91" t="s">
        <v>4274</v>
      </c>
      <c r="E729" s="91" t="s">
        <v>3252</v>
      </c>
      <c r="F729" s="91" t="s">
        <v>3266</v>
      </c>
      <c r="G729" s="91" t="s">
        <v>1641</v>
      </c>
      <c r="H729" s="91" t="s">
        <v>2192</v>
      </c>
      <c r="I729" s="91" t="s">
        <v>27</v>
      </c>
      <c r="J729" s="91" t="s">
        <v>686</v>
      </c>
      <c r="K729" s="91" t="s">
        <v>4774</v>
      </c>
      <c r="L729" s="91" t="s">
        <v>3255</v>
      </c>
      <c r="M729" s="92">
        <v>22000</v>
      </c>
      <c r="N729" s="93">
        <v>0</v>
      </c>
      <c r="O729" s="92">
        <v>668.8</v>
      </c>
      <c r="P729" s="92">
        <v>631.4</v>
      </c>
      <c r="Q729" s="92">
        <v>1325.2</v>
      </c>
      <c r="R729" s="92">
        <v>20674.8</v>
      </c>
      <c r="S729" s="91" t="s">
        <v>3256</v>
      </c>
      <c r="T729" s="91" t="s">
        <v>4775</v>
      </c>
      <c r="U729" s="93"/>
      <c r="V729" s="93"/>
      <c r="W729" s="93"/>
      <c r="X729" s="93"/>
      <c r="Y729" s="92">
        <v>25</v>
      </c>
      <c r="Z729" s="93"/>
      <c r="AB729" s="93"/>
    </row>
    <row r="730" spans="1:28">
      <c r="A730" s="91" t="s">
        <v>2476</v>
      </c>
      <c r="B730" s="91" t="s">
        <v>11</v>
      </c>
      <c r="C730" s="91" t="s">
        <v>2510</v>
      </c>
      <c r="D730" s="91" t="s">
        <v>4274</v>
      </c>
      <c r="E730" s="91" t="s">
        <v>3252</v>
      </c>
      <c r="F730" s="91" t="s">
        <v>3266</v>
      </c>
      <c r="G730" s="91" t="s">
        <v>981</v>
      </c>
      <c r="H730" s="91" t="s">
        <v>2193</v>
      </c>
      <c r="I730" s="91" t="s">
        <v>60</v>
      </c>
      <c r="J730" s="91" t="s">
        <v>18</v>
      </c>
      <c r="K730" s="91" t="s">
        <v>4776</v>
      </c>
      <c r="L730" s="91" t="s">
        <v>3255</v>
      </c>
      <c r="M730" s="92">
        <v>10000</v>
      </c>
      <c r="N730" s="93">
        <v>0</v>
      </c>
      <c r="O730" s="92">
        <v>304</v>
      </c>
      <c r="P730" s="92">
        <v>287</v>
      </c>
      <c r="Q730" s="92">
        <v>616</v>
      </c>
      <c r="R730" s="92">
        <v>9384</v>
      </c>
      <c r="S730" s="91" t="s">
        <v>3256</v>
      </c>
      <c r="T730" s="91" t="s">
        <v>4777</v>
      </c>
      <c r="U730" s="93"/>
      <c r="V730" s="93"/>
      <c r="W730" s="93"/>
      <c r="X730" s="93"/>
      <c r="Y730" s="92">
        <v>25</v>
      </c>
      <c r="Z730" s="93"/>
      <c r="AB730" s="93"/>
    </row>
    <row r="731" spans="1:28">
      <c r="A731" s="91" t="s">
        <v>2476</v>
      </c>
      <c r="B731" s="91" t="s">
        <v>11</v>
      </c>
      <c r="C731" s="91" t="s">
        <v>2510</v>
      </c>
      <c r="D731" s="91" t="s">
        <v>4274</v>
      </c>
      <c r="E731" s="91" t="s">
        <v>3252</v>
      </c>
      <c r="F731" s="91" t="s">
        <v>3273</v>
      </c>
      <c r="G731" s="91" t="s">
        <v>759</v>
      </c>
      <c r="H731" s="91" t="s">
        <v>1330</v>
      </c>
      <c r="I731" s="91" t="s">
        <v>760</v>
      </c>
      <c r="J731" s="91" t="s">
        <v>686</v>
      </c>
      <c r="K731" s="91" t="s">
        <v>4778</v>
      </c>
      <c r="L731" s="91" t="s">
        <v>3255</v>
      </c>
      <c r="M731" s="92">
        <v>90000</v>
      </c>
      <c r="N731" s="92">
        <v>9753.1200000000008</v>
      </c>
      <c r="O731" s="92">
        <v>2736</v>
      </c>
      <c r="P731" s="92">
        <v>2583</v>
      </c>
      <c r="Q731" s="92">
        <v>17889.12</v>
      </c>
      <c r="R731" s="92">
        <v>72110.880000000005</v>
      </c>
      <c r="S731" s="91" t="s">
        <v>3256</v>
      </c>
      <c r="T731" s="91" t="s">
        <v>4779</v>
      </c>
      <c r="U731" s="93"/>
      <c r="V731" s="93"/>
      <c r="W731" s="92">
        <v>2792</v>
      </c>
      <c r="X731" s="93"/>
      <c r="Y731" s="92">
        <v>25</v>
      </c>
      <c r="Z731" s="93"/>
      <c r="AB731" s="93"/>
    </row>
    <row r="732" spans="1:28">
      <c r="A732" s="91" t="s">
        <v>2476</v>
      </c>
      <c r="B732" s="91" t="s">
        <v>11</v>
      </c>
      <c r="C732" s="91" t="s">
        <v>2510</v>
      </c>
      <c r="D732" s="91" t="s">
        <v>4274</v>
      </c>
      <c r="E732" s="91" t="s">
        <v>3252</v>
      </c>
      <c r="F732" s="91" t="s">
        <v>3266</v>
      </c>
      <c r="G732" s="91" t="s">
        <v>3084</v>
      </c>
      <c r="H732" s="91" t="s">
        <v>3064</v>
      </c>
      <c r="I732" s="91" t="s">
        <v>32</v>
      </c>
      <c r="J732" s="91" t="s">
        <v>686</v>
      </c>
      <c r="K732" s="91" t="s">
        <v>4780</v>
      </c>
      <c r="L732" s="91" t="s">
        <v>3255</v>
      </c>
      <c r="M732" s="92">
        <v>55000</v>
      </c>
      <c r="N732" s="92">
        <v>2559.6799999999998</v>
      </c>
      <c r="O732" s="92">
        <v>1672</v>
      </c>
      <c r="P732" s="92">
        <v>1578.5</v>
      </c>
      <c r="Q732" s="92">
        <v>5835.18</v>
      </c>
      <c r="R732" s="92">
        <v>49164.82</v>
      </c>
      <c r="S732" s="91" t="s">
        <v>3256</v>
      </c>
      <c r="T732" s="91" t="s">
        <v>4781</v>
      </c>
      <c r="U732" s="93"/>
      <c r="V732" s="93"/>
      <c r="W732" s="93"/>
      <c r="X732" s="93"/>
      <c r="Y732" s="92">
        <v>25</v>
      </c>
      <c r="Z732" s="93"/>
      <c r="AB732" s="93"/>
    </row>
    <row r="733" spans="1:28">
      <c r="A733" s="91" t="s">
        <v>2476</v>
      </c>
      <c r="B733" s="91" t="s">
        <v>11</v>
      </c>
      <c r="C733" s="91" t="s">
        <v>2510</v>
      </c>
      <c r="D733" s="91" t="s">
        <v>4274</v>
      </c>
      <c r="E733" s="91" t="s">
        <v>3252</v>
      </c>
      <c r="F733" s="91" t="s">
        <v>3266</v>
      </c>
      <c r="G733" s="91" t="s">
        <v>1583</v>
      </c>
      <c r="H733" s="91" t="s">
        <v>2194</v>
      </c>
      <c r="I733" s="91" t="s">
        <v>60</v>
      </c>
      <c r="J733" s="91" t="s">
        <v>591</v>
      </c>
      <c r="K733" s="91" t="s">
        <v>4782</v>
      </c>
      <c r="L733" s="91" t="s">
        <v>3255</v>
      </c>
      <c r="M733" s="92">
        <v>25000</v>
      </c>
      <c r="N733" s="93">
        <v>0</v>
      </c>
      <c r="O733" s="92">
        <v>760</v>
      </c>
      <c r="P733" s="92">
        <v>717.5</v>
      </c>
      <c r="Q733" s="92">
        <v>1502.5</v>
      </c>
      <c r="R733" s="92">
        <v>23497.5</v>
      </c>
      <c r="S733" s="91" t="s">
        <v>3256</v>
      </c>
      <c r="T733" s="91" t="s">
        <v>4783</v>
      </c>
      <c r="U733" s="93"/>
      <c r="V733" s="93"/>
      <c r="W733" s="93"/>
      <c r="X733" s="93"/>
      <c r="Y733" s="92">
        <v>25</v>
      </c>
      <c r="Z733" s="93"/>
      <c r="AB733" s="93"/>
    </row>
    <row r="734" spans="1:28">
      <c r="A734" s="91" t="s">
        <v>2476</v>
      </c>
      <c r="B734" s="91" t="s">
        <v>11</v>
      </c>
      <c r="C734" s="91" t="s">
        <v>2510</v>
      </c>
      <c r="D734" s="91" t="s">
        <v>4274</v>
      </c>
      <c r="E734" s="91" t="s">
        <v>3252</v>
      </c>
      <c r="F734" s="91" t="s">
        <v>3261</v>
      </c>
      <c r="G734" s="91" t="s">
        <v>101</v>
      </c>
      <c r="H734" s="91" t="s">
        <v>2195</v>
      </c>
      <c r="I734" s="91" t="s">
        <v>102</v>
      </c>
      <c r="J734" s="91" t="s">
        <v>73</v>
      </c>
      <c r="K734" s="91" t="s">
        <v>4784</v>
      </c>
      <c r="L734" s="91" t="s">
        <v>3255</v>
      </c>
      <c r="M734" s="92">
        <v>16500</v>
      </c>
      <c r="N734" s="93">
        <v>0</v>
      </c>
      <c r="O734" s="92">
        <v>501.6</v>
      </c>
      <c r="P734" s="92">
        <v>473.55</v>
      </c>
      <c r="Q734" s="92">
        <v>2498.15</v>
      </c>
      <c r="R734" s="92">
        <v>14001.85</v>
      </c>
      <c r="S734" s="91" t="s">
        <v>3256</v>
      </c>
      <c r="T734" s="91" t="s">
        <v>4785</v>
      </c>
      <c r="U734" s="93"/>
      <c r="V734" s="93"/>
      <c r="W734" s="92">
        <v>1498</v>
      </c>
      <c r="X734" s="93"/>
      <c r="Y734" s="92">
        <v>25</v>
      </c>
      <c r="Z734" s="93"/>
      <c r="AB734" s="93"/>
    </row>
    <row r="735" spans="1:28">
      <c r="A735" s="91" t="s">
        <v>2476</v>
      </c>
      <c r="B735" s="91" t="s">
        <v>11</v>
      </c>
      <c r="C735" s="91" t="s">
        <v>2510</v>
      </c>
      <c r="D735" s="91" t="s">
        <v>4274</v>
      </c>
      <c r="E735" s="91" t="s">
        <v>3252</v>
      </c>
      <c r="F735" s="91" t="s">
        <v>3261</v>
      </c>
      <c r="G735" s="91" t="s">
        <v>624</v>
      </c>
      <c r="H735" s="91" t="s">
        <v>2196</v>
      </c>
      <c r="I735" s="91" t="s">
        <v>244</v>
      </c>
      <c r="J735" s="91" t="s">
        <v>591</v>
      </c>
      <c r="K735" s="91" t="s">
        <v>4786</v>
      </c>
      <c r="L735" s="91" t="s">
        <v>3255</v>
      </c>
      <c r="M735" s="92">
        <v>15000</v>
      </c>
      <c r="N735" s="93">
        <v>0</v>
      </c>
      <c r="O735" s="92">
        <v>456</v>
      </c>
      <c r="P735" s="92">
        <v>430.5</v>
      </c>
      <c r="Q735" s="92">
        <v>911.5</v>
      </c>
      <c r="R735" s="92">
        <v>14088.5</v>
      </c>
      <c r="S735" s="91" t="s">
        <v>3256</v>
      </c>
      <c r="T735" s="91" t="s">
        <v>4787</v>
      </c>
      <c r="U735" s="93"/>
      <c r="V735" s="93"/>
      <c r="W735" s="93"/>
      <c r="X735" s="93"/>
      <c r="Y735" s="92">
        <v>25</v>
      </c>
      <c r="Z735" s="93"/>
      <c r="AB735" s="93"/>
    </row>
    <row r="736" spans="1:28">
      <c r="A736" s="91" t="s">
        <v>2476</v>
      </c>
      <c r="B736" s="91" t="s">
        <v>11</v>
      </c>
      <c r="C736" s="91" t="s">
        <v>2510</v>
      </c>
      <c r="D736" s="91" t="s">
        <v>4274</v>
      </c>
      <c r="E736" s="91" t="s">
        <v>3252</v>
      </c>
      <c r="F736" s="91" t="s">
        <v>3266</v>
      </c>
      <c r="G736" s="91" t="s">
        <v>980</v>
      </c>
      <c r="H736" s="91" t="s">
        <v>2197</v>
      </c>
      <c r="I736" s="91" t="s">
        <v>378</v>
      </c>
      <c r="J736" s="91" t="s">
        <v>73</v>
      </c>
      <c r="K736" s="91" t="s">
        <v>4788</v>
      </c>
      <c r="L736" s="91" t="s">
        <v>3255</v>
      </c>
      <c r="M736" s="92">
        <v>40000</v>
      </c>
      <c r="N736" s="92">
        <v>442.65</v>
      </c>
      <c r="O736" s="92">
        <v>1216</v>
      </c>
      <c r="P736" s="92">
        <v>1148</v>
      </c>
      <c r="Q736" s="92">
        <v>6490.2</v>
      </c>
      <c r="R736" s="92">
        <v>33509.800000000003</v>
      </c>
      <c r="S736" s="91" t="s">
        <v>3256</v>
      </c>
      <c r="T736" s="91" t="s">
        <v>4789</v>
      </c>
      <c r="U736" s="93"/>
      <c r="V736" s="93"/>
      <c r="W736" s="92">
        <v>3658.55</v>
      </c>
      <c r="X736" s="93"/>
      <c r="Y736" s="92">
        <v>25</v>
      </c>
      <c r="Z736" s="93"/>
      <c r="AB736" s="93"/>
    </row>
    <row r="737" spans="1:28">
      <c r="A737" s="91" t="s">
        <v>2476</v>
      </c>
      <c r="B737" s="91" t="s">
        <v>11</v>
      </c>
      <c r="C737" s="91" t="s">
        <v>2510</v>
      </c>
      <c r="D737" s="91" t="s">
        <v>4274</v>
      </c>
      <c r="E737" s="91" t="s">
        <v>3252</v>
      </c>
      <c r="F737" s="91" t="s">
        <v>3288</v>
      </c>
      <c r="G737" s="91" t="s">
        <v>465</v>
      </c>
      <c r="H737" s="91" t="s">
        <v>2198</v>
      </c>
      <c r="I737" s="91" t="s">
        <v>129</v>
      </c>
      <c r="J737" s="91" t="s">
        <v>461</v>
      </c>
      <c r="K737" s="91" t="s">
        <v>4790</v>
      </c>
      <c r="L737" s="91" t="s">
        <v>3255</v>
      </c>
      <c r="M737" s="92">
        <v>35000</v>
      </c>
      <c r="N737" s="93">
        <v>0</v>
      </c>
      <c r="O737" s="92">
        <v>1064</v>
      </c>
      <c r="P737" s="92">
        <v>1004.5</v>
      </c>
      <c r="Q737" s="92">
        <v>2143.5</v>
      </c>
      <c r="R737" s="92">
        <v>32856.5</v>
      </c>
      <c r="S737" s="91" t="s">
        <v>3256</v>
      </c>
      <c r="T737" s="91" t="s">
        <v>4791</v>
      </c>
      <c r="U737" s="93"/>
      <c r="V737" s="93"/>
      <c r="W737" s="93"/>
      <c r="X737" s="92">
        <v>50</v>
      </c>
      <c r="Y737" s="92">
        <v>25</v>
      </c>
      <c r="Z737" s="93"/>
      <c r="AB737" s="93"/>
    </row>
    <row r="738" spans="1:28">
      <c r="A738" s="91" t="s">
        <v>2476</v>
      </c>
      <c r="B738" s="91" t="s">
        <v>11</v>
      </c>
      <c r="C738" s="91" t="s">
        <v>2510</v>
      </c>
      <c r="D738" s="91" t="s">
        <v>4274</v>
      </c>
      <c r="E738" s="91" t="s">
        <v>3252</v>
      </c>
      <c r="F738" s="91" t="s">
        <v>3266</v>
      </c>
      <c r="G738" s="91" t="s">
        <v>1584</v>
      </c>
      <c r="H738" s="91" t="s">
        <v>2199</v>
      </c>
      <c r="I738" s="91" t="s">
        <v>60</v>
      </c>
      <c r="J738" s="91" t="s">
        <v>591</v>
      </c>
      <c r="K738" s="91" t="s">
        <v>4792</v>
      </c>
      <c r="L738" s="91" t="s">
        <v>3255</v>
      </c>
      <c r="M738" s="92">
        <v>25000</v>
      </c>
      <c r="N738" s="93">
        <v>0</v>
      </c>
      <c r="O738" s="92">
        <v>760</v>
      </c>
      <c r="P738" s="92">
        <v>717.5</v>
      </c>
      <c r="Q738" s="92">
        <v>3079.95</v>
      </c>
      <c r="R738" s="92">
        <v>21920.05</v>
      </c>
      <c r="S738" s="91" t="s">
        <v>3256</v>
      </c>
      <c r="T738" s="91" t="s">
        <v>4793</v>
      </c>
      <c r="U738" s="93"/>
      <c r="V738" s="93"/>
      <c r="W738" s="93"/>
      <c r="X738" s="93"/>
      <c r="Y738" s="92">
        <v>25</v>
      </c>
      <c r="Z738" s="93"/>
      <c r="AB738" s="92">
        <v>1577.45</v>
      </c>
    </row>
    <row r="739" spans="1:28">
      <c r="A739" s="91" t="s">
        <v>2476</v>
      </c>
      <c r="B739" s="91" t="s">
        <v>11</v>
      </c>
      <c r="C739" s="91" t="s">
        <v>2510</v>
      </c>
      <c r="D739" s="91" t="s">
        <v>4274</v>
      </c>
      <c r="E739" s="91" t="s">
        <v>3252</v>
      </c>
      <c r="F739" s="91" t="s">
        <v>3315</v>
      </c>
      <c r="G739" s="91" t="s">
        <v>198</v>
      </c>
      <c r="H739" s="91" t="s">
        <v>2223</v>
      </c>
      <c r="I739" s="91" t="s">
        <v>199</v>
      </c>
      <c r="J739" s="91" t="s">
        <v>106</v>
      </c>
      <c r="K739" s="91" t="s">
        <v>4794</v>
      </c>
      <c r="L739" s="91" t="s">
        <v>3255</v>
      </c>
      <c r="M739" s="92">
        <v>40000</v>
      </c>
      <c r="N739" s="92">
        <v>442.65</v>
      </c>
      <c r="O739" s="92">
        <v>1216</v>
      </c>
      <c r="P739" s="92">
        <v>1148</v>
      </c>
      <c r="Q739" s="92">
        <v>12458.38</v>
      </c>
      <c r="R739" s="92">
        <v>27541.62</v>
      </c>
      <c r="S739" s="91" t="s">
        <v>3256</v>
      </c>
      <c r="T739" s="91" t="s">
        <v>4795</v>
      </c>
      <c r="U739" s="93"/>
      <c r="V739" s="93"/>
      <c r="W739" s="92">
        <v>9576.73</v>
      </c>
      <c r="X739" s="92">
        <v>50</v>
      </c>
      <c r="Y739" s="92">
        <v>25</v>
      </c>
      <c r="Z739" s="93"/>
      <c r="AB739" s="93"/>
    </row>
    <row r="740" spans="1:28">
      <c r="A740" s="91" t="s">
        <v>2476</v>
      </c>
      <c r="B740" s="91" t="s">
        <v>11</v>
      </c>
      <c r="C740" s="91" t="s">
        <v>2510</v>
      </c>
      <c r="D740" s="91" t="s">
        <v>4274</v>
      </c>
      <c r="E740" s="91" t="s">
        <v>3252</v>
      </c>
      <c r="F740" s="91" t="s">
        <v>3288</v>
      </c>
      <c r="G740" s="91" t="s">
        <v>625</v>
      </c>
      <c r="H740" s="91" t="s">
        <v>2200</v>
      </c>
      <c r="I740" s="91" t="s">
        <v>17</v>
      </c>
      <c r="J740" s="91" t="s">
        <v>591</v>
      </c>
      <c r="K740" s="91" t="s">
        <v>4796</v>
      </c>
      <c r="L740" s="91" t="s">
        <v>3255</v>
      </c>
      <c r="M740" s="92">
        <v>45000</v>
      </c>
      <c r="N740" s="92">
        <v>1148.33</v>
      </c>
      <c r="O740" s="92">
        <v>1368</v>
      </c>
      <c r="P740" s="92">
        <v>1291.5</v>
      </c>
      <c r="Q740" s="92">
        <v>3882.83</v>
      </c>
      <c r="R740" s="92">
        <v>41117.17</v>
      </c>
      <c r="S740" s="91" t="s">
        <v>3256</v>
      </c>
      <c r="T740" s="91" t="s">
        <v>4797</v>
      </c>
      <c r="U740" s="93"/>
      <c r="V740" s="93"/>
      <c r="W740" s="93"/>
      <c r="X740" s="92">
        <v>50</v>
      </c>
      <c r="Y740" s="92">
        <v>25</v>
      </c>
      <c r="Z740" s="93"/>
      <c r="AB740" s="93"/>
    </row>
    <row r="741" spans="1:28">
      <c r="A741" s="91" t="s">
        <v>2476</v>
      </c>
      <c r="B741" s="91" t="s">
        <v>11</v>
      </c>
      <c r="C741" s="91" t="s">
        <v>2510</v>
      </c>
      <c r="D741" s="91" t="s">
        <v>4274</v>
      </c>
      <c r="E741" s="91" t="s">
        <v>3252</v>
      </c>
      <c r="F741" s="91" t="s">
        <v>3288</v>
      </c>
      <c r="G741" s="91" t="s">
        <v>761</v>
      </c>
      <c r="H741" s="91" t="s">
        <v>1331</v>
      </c>
      <c r="I741" s="91" t="s">
        <v>8</v>
      </c>
      <c r="J741" s="91" t="s">
        <v>686</v>
      </c>
      <c r="K741" s="91" t="s">
        <v>4798</v>
      </c>
      <c r="L741" s="91" t="s">
        <v>3255</v>
      </c>
      <c r="M741" s="92">
        <v>22000</v>
      </c>
      <c r="N741" s="93">
        <v>0</v>
      </c>
      <c r="O741" s="92">
        <v>668.8</v>
      </c>
      <c r="P741" s="92">
        <v>631.4</v>
      </c>
      <c r="Q741" s="92">
        <v>4157.38</v>
      </c>
      <c r="R741" s="92">
        <v>17842.62</v>
      </c>
      <c r="S741" s="91" t="s">
        <v>3256</v>
      </c>
      <c r="T741" s="91" t="s">
        <v>4799</v>
      </c>
      <c r="U741" s="93"/>
      <c r="V741" s="92">
        <v>300</v>
      </c>
      <c r="W741" s="92">
        <v>2482.1799999999998</v>
      </c>
      <c r="X741" s="92">
        <v>50</v>
      </c>
      <c r="Y741" s="92">
        <v>25</v>
      </c>
      <c r="Z741" s="93"/>
      <c r="AB741" s="93"/>
    </row>
    <row r="742" spans="1:28">
      <c r="A742" s="91" t="s">
        <v>2476</v>
      </c>
      <c r="B742" s="91" t="s">
        <v>11</v>
      </c>
      <c r="C742" s="91" t="s">
        <v>2510</v>
      </c>
      <c r="D742" s="91" t="s">
        <v>4274</v>
      </c>
      <c r="E742" s="91" t="s">
        <v>3252</v>
      </c>
      <c r="F742" s="91" t="s">
        <v>3288</v>
      </c>
      <c r="G742" s="91" t="s">
        <v>626</v>
      </c>
      <c r="H742" s="91" t="s">
        <v>2201</v>
      </c>
      <c r="I742" s="91" t="s">
        <v>60</v>
      </c>
      <c r="J742" s="91" t="s">
        <v>591</v>
      </c>
      <c r="K742" s="91" t="s">
        <v>4800</v>
      </c>
      <c r="L742" s="91" t="s">
        <v>3255</v>
      </c>
      <c r="M742" s="92">
        <v>22000</v>
      </c>
      <c r="N742" s="93">
        <v>0</v>
      </c>
      <c r="O742" s="92">
        <v>668.8</v>
      </c>
      <c r="P742" s="92">
        <v>631.4</v>
      </c>
      <c r="Q742" s="92">
        <v>1325.2</v>
      </c>
      <c r="R742" s="92">
        <v>20674.8</v>
      </c>
      <c r="S742" s="91" t="s">
        <v>3256</v>
      </c>
      <c r="T742" s="91" t="s">
        <v>4801</v>
      </c>
      <c r="U742" s="93"/>
      <c r="V742" s="93"/>
      <c r="W742" s="93"/>
      <c r="X742" s="93"/>
      <c r="Y742" s="92">
        <v>25</v>
      </c>
      <c r="Z742" s="93"/>
      <c r="AB742" s="93"/>
    </row>
    <row r="743" spans="1:28">
      <c r="A743" s="91" t="s">
        <v>2476</v>
      </c>
      <c r="B743" s="91" t="s">
        <v>11</v>
      </c>
      <c r="C743" s="91" t="s">
        <v>2510</v>
      </c>
      <c r="D743" s="91" t="s">
        <v>4274</v>
      </c>
      <c r="E743" s="91" t="s">
        <v>3252</v>
      </c>
      <c r="F743" s="91" t="s">
        <v>3258</v>
      </c>
      <c r="G743" s="91" t="s">
        <v>627</v>
      </c>
      <c r="H743" s="91" t="s">
        <v>2202</v>
      </c>
      <c r="I743" s="91" t="s">
        <v>628</v>
      </c>
      <c r="J743" s="91" t="s">
        <v>591</v>
      </c>
      <c r="K743" s="91" t="s">
        <v>4802</v>
      </c>
      <c r="L743" s="91" t="s">
        <v>3255</v>
      </c>
      <c r="M743" s="92">
        <v>10000</v>
      </c>
      <c r="N743" s="93">
        <v>0</v>
      </c>
      <c r="O743" s="92">
        <v>304</v>
      </c>
      <c r="P743" s="92">
        <v>287</v>
      </c>
      <c r="Q743" s="92">
        <v>1016</v>
      </c>
      <c r="R743" s="92">
        <v>8984</v>
      </c>
      <c r="S743" s="91" t="s">
        <v>3256</v>
      </c>
      <c r="T743" s="91" t="s">
        <v>4803</v>
      </c>
      <c r="U743" s="93"/>
      <c r="V743" s="92">
        <v>300</v>
      </c>
      <c r="W743" s="93"/>
      <c r="X743" s="92">
        <v>100</v>
      </c>
      <c r="Y743" s="92">
        <v>25</v>
      </c>
      <c r="Z743" s="93"/>
      <c r="AB743" s="93"/>
    </row>
    <row r="744" spans="1:28">
      <c r="A744" s="91" t="s">
        <v>2476</v>
      </c>
      <c r="B744" s="91" t="s">
        <v>11</v>
      </c>
      <c r="C744" s="91" t="s">
        <v>2510</v>
      </c>
      <c r="D744" s="91" t="s">
        <v>4274</v>
      </c>
      <c r="E744" s="91" t="s">
        <v>3252</v>
      </c>
      <c r="F744" s="91" t="s">
        <v>3258</v>
      </c>
      <c r="G744" s="91" t="s">
        <v>16</v>
      </c>
      <c r="H744" s="91" t="s">
        <v>2203</v>
      </c>
      <c r="I744" s="91" t="s">
        <v>17</v>
      </c>
      <c r="J744" s="91" t="s">
        <v>7</v>
      </c>
      <c r="K744" s="91" t="s">
        <v>4804</v>
      </c>
      <c r="L744" s="91" t="s">
        <v>3255</v>
      </c>
      <c r="M744" s="92">
        <v>10000</v>
      </c>
      <c r="N744" s="93">
        <v>0</v>
      </c>
      <c r="O744" s="92">
        <v>304</v>
      </c>
      <c r="P744" s="92">
        <v>287</v>
      </c>
      <c r="Q744" s="92">
        <v>616</v>
      </c>
      <c r="R744" s="92">
        <v>9384</v>
      </c>
      <c r="S744" s="91" t="s">
        <v>3256</v>
      </c>
      <c r="T744" s="91" t="s">
        <v>4805</v>
      </c>
      <c r="U744" s="93"/>
      <c r="V744" s="93"/>
      <c r="W744" s="93"/>
      <c r="X744" s="93"/>
      <c r="Y744" s="92">
        <v>25</v>
      </c>
      <c r="Z744" s="93"/>
      <c r="AB744" s="93"/>
    </row>
    <row r="745" spans="1:28">
      <c r="A745" s="91" t="s">
        <v>2476</v>
      </c>
      <c r="B745" s="91" t="s">
        <v>11</v>
      </c>
      <c r="C745" s="91" t="s">
        <v>2510</v>
      </c>
      <c r="D745" s="91" t="s">
        <v>4274</v>
      </c>
      <c r="E745" s="91" t="s">
        <v>3252</v>
      </c>
      <c r="F745" s="91" t="s">
        <v>3261</v>
      </c>
      <c r="G745" s="91" t="s">
        <v>762</v>
      </c>
      <c r="H745" s="91" t="s">
        <v>2204</v>
      </c>
      <c r="I745" s="91" t="s">
        <v>22</v>
      </c>
      <c r="J745" s="91" t="s">
        <v>686</v>
      </c>
      <c r="K745" s="91" t="s">
        <v>4806</v>
      </c>
      <c r="L745" s="91" t="s">
        <v>3255</v>
      </c>
      <c r="M745" s="92">
        <v>35000</v>
      </c>
      <c r="N745" s="93">
        <v>0</v>
      </c>
      <c r="O745" s="92">
        <v>1064</v>
      </c>
      <c r="P745" s="92">
        <v>1004.5</v>
      </c>
      <c r="Q745" s="92">
        <v>24386.13</v>
      </c>
      <c r="R745" s="92">
        <v>10613.87</v>
      </c>
      <c r="S745" s="91" t="s">
        <v>3256</v>
      </c>
      <c r="T745" s="91" t="s">
        <v>4807</v>
      </c>
      <c r="U745" s="93"/>
      <c r="V745" s="93"/>
      <c r="W745" s="92">
        <v>22242.63</v>
      </c>
      <c r="X745" s="92">
        <v>50</v>
      </c>
      <c r="Y745" s="92">
        <v>25</v>
      </c>
      <c r="Z745" s="93"/>
      <c r="AB745" s="93"/>
    </row>
    <row r="746" spans="1:28">
      <c r="A746" s="91" t="s">
        <v>2476</v>
      </c>
      <c r="B746" s="91" t="s">
        <v>11</v>
      </c>
      <c r="C746" s="91" t="s">
        <v>2510</v>
      </c>
      <c r="D746" s="91" t="s">
        <v>4274</v>
      </c>
      <c r="E746" s="91" t="s">
        <v>3252</v>
      </c>
      <c r="F746" s="91" t="s">
        <v>3261</v>
      </c>
      <c r="G746" s="91" t="s">
        <v>629</v>
      </c>
      <c r="H746" s="91" t="s">
        <v>2205</v>
      </c>
      <c r="I746" s="91" t="s">
        <v>22</v>
      </c>
      <c r="J746" s="91" t="s">
        <v>591</v>
      </c>
      <c r="K746" s="91" t="s">
        <v>4808</v>
      </c>
      <c r="L746" s="91" t="s">
        <v>3255</v>
      </c>
      <c r="M746" s="92">
        <v>15000</v>
      </c>
      <c r="N746" s="93">
        <v>0</v>
      </c>
      <c r="O746" s="92">
        <v>456</v>
      </c>
      <c r="P746" s="92">
        <v>430.5</v>
      </c>
      <c r="Q746" s="92">
        <v>1211.5</v>
      </c>
      <c r="R746" s="92">
        <v>13788.5</v>
      </c>
      <c r="S746" s="91" t="s">
        <v>3256</v>
      </c>
      <c r="T746" s="91" t="s">
        <v>4809</v>
      </c>
      <c r="U746" s="93"/>
      <c r="V746" s="92">
        <v>300</v>
      </c>
      <c r="W746" s="93"/>
      <c r="X746" s="93"/>
      <c r="Y746" s="92">
        <v>25</v>
      </c>
      <c r="Z746" s="93"/>
      <c r="AB746" s="93"/>
    </row>
    <row r="747" spans="1:28">
      <c r="A747" s="91" t="s">
        <v>2476</v>
      </c>
      <c r="B747" s="91" t="s">
        <v>11</v>
      </c>
      <c r="C747" s="91" t="s">
        <v>2510</v>
      </c>
      <c r="D747" s="91" t="s">
        <v>4274</v>
      </c>
      <c r="E747" s="91" t="s">
        <v>3252</v>
      </c>
      <c r="F747" s="91" t="s">
        <v>3266</v>
      </c>
      <c r="G747" s="91" t="s">
        <v>921</v>
      </c>
      <c r="H747" s="91" t="s">
        <v>2206</v>
      </c>
      <c r="I747" s="91" t="s">
        <v>123</v>
      </c>
      <c r="J747" s="91" t="s">
        <v>73</v>
      </c>
      <c r="K747" s="91" t="s">
        <v>4810</v>
      </c>
      <c r="L747" s="91" t="s">
        <v>3255</v>
      </c>
      <c r="M747" s="92">
        <v>90000</v>
      </c>
      <c r="N747" s="92">
        <v>9753.1200000000008</v>
      </c>
      <c r="O747" s="92">
        <v>2736</v>
      </c>
      <c r="P747" s="92">
        <v>2583</v>
      </c>
      <c r="Q747" s="92">
        <v>34979.129999999997</v>
      </c>
      <c r="R747" s="92">
        <v>55020.87</v>
      </c>
      <c r="S747" s="91" t="s">
        <v>3256</v>
      </c>
      <c r="T747" s="91" t="s">
        <v>4811</v>
      </c>
      <c r="U747" s="93"/>
      <c r="V747" s="93"/>
      <c r="W747" s="92">
        <v>19882.009999999998</v>
      </c>
      <c r="X747" s="93"/>
      <c r="Y747" s="92">
        <v>25</v>
      </c>
      <c r="Z747" s="93"/>
      <c r="AB747" s="93"/>
    </row>
    <row r="748" spans="1:28">
      <c r="A748" s="91" t="s">
        <v>2476</v>
      </c>
      <c r="B748" s="91" t="s">
        <v>11</v>
      </c>
      <c r="C748" s="91" t="s">
        <v>2510</v>
      </c>
      <c r="D748" s="91" t="s">
        <v>4274</v>
      </c>
      <c r="E748" s="91" t="s">
        <v>3252</v>
      </c>
      <c r="F748" s="91" t="s">
        <v>3279</v>
      </c>
      <c r="G748" s="91" t="s">
        <v>630</v>
      </c>
      <c r="H748" s="91" t="s">
        <v>2207</v>
      </c>
      <c r="I748" s="91" t="s">
        <v>15</v>
      </c>
      <c r="J748" s="91" t="s">
        <v>591</v>
      </c>
      <c r="K748" s="91" t="s">
        <v>4812</v>
      </c>
      <c r="L748" s="91" t="s">
        <v>3255</v>
      </c>
      <c r="M748" s="92">
        <v>15000</v>
      </c>
      <c r="N748" s="93">
        <v>0</v>
      </c>
      <c r="O748" s="92">
        <v>456</v>
      </c>
      <c r="P748" s="92">
        <v>430.5</v>
      </c>
      <c r="Q748" s="92">
        <v>2488.9499999999998</v>
      </c>
      <c r="R748" s="92">
        <v>12511.05</v>
      </c>
      <c r="S748" s="91" t="s">
        <v>3256</v>
      </c>
      <c r="T748" s="91" t="s">
        <v>4813</v>
      </c>
      <c r="U748" s="93"/>
      <c r="V748" s="93"/>
      <c r="W748" s="93"/>
      <c r="X748" s="93"/>
      <c r="Y748" s="92">
        <v>25</v>
      </c>
      <c r="Z748" s="93"/>
      <c r="AB748" s="92">
        <v>1577.45</v>
      </c>
    </row>
    <row r="749" spans="1:28">
      <c r="A749" s="91" t="s">
        <v>2476</v>
      </c>
      <c r="B749" s="91" t="s">
        <v>11</v>
      </c>
      <c r="C749" s="91" t="s">
        <v>2510</v>
      </c>
      <c r="D749" s="91" t="s">
        <v>4274</v>
      </c>
      <c r="E749" s="91" t="s">
        <v>3252</v>
      </c>
      <c r="F749" s="91" t="s">
        <v>3266</v>
      </c>
      <c r="G749" s="91" t="s">
        <v>1679</v>
      </c>
      <c r="H749" s="91" t="s">
        <v>2224</v>
      </c>
      <c r="I749" s="91" t="s">
        <v>8</v>
      </c>
      <c r="J749" s="91" t="s">
        <v>106</v>
      </c>
      <c r="K749" s="91" t="s">
        <v>4814</v>
      </c>
      <c r="L749" s="91" t="s">
        <v>3255</v>
      </c>
      <c r="M749" s="92">
        <v>17000</v>
      </c>
      <c r="N749" s="93">
        <v>0</v>
      </c>
      <c r="O749" s="92">
        <v>516.79999999999995</v>
      </c>
      <c r="P749" s="92">
        <v>487.9</v>
      </c>
      <c r="Q749" s="92">
        <v>1029.7</v>
      </c>
      <c r="R749" s="92">
        <v>15970.3</v>
      </c>
      <c r="S749" s="91" t="s">
        <v>3256</v>
      </c>
      <c r="T749" s="91" t="s">
        <v>4815</v>
      </c>
      <c r="U749" s="93"/>
      <c r="V749" s="93"/>
      <c r="W749" s="93"/>
      <c r="X749" s="93"/>
      <c r="Y749" s="92">
        <v>25</v>
      </c>
      <c r="Z749" s="93"/>
      <c r="AB749" s="93"/>
    </row>
    <row r="750" spans="1:28">
      <c r="A750" s="91" t="s">
        <v>2476</v>
      </c>
      <c r="B750" s="91" t="s">
        <v>11</v>
      </c>
      <c r="C750" s="91" t="s">
        <v>2510</v>
      </c>
      <c r="D750" s="91" t="s">
        <v>4274</v>
      </c>
      <c r="E750" s="91" t="s">
        <v>3252</v>
      </c>
      <c r="F750" s="91" t="s">
        <v>3288</v>
      </c>
      <c r="G750" s="91" t="s">
        <v>992</v>
      </c>
      <c r="H750" s="91" t="s">
        <v>2208</v>
      </c>
      <c r="I750" s="91" t="s">
        <v>169</v>
      </c>
      <c r="J750" s="91" t="s">
        <v>73</v>
      </c>
      <c r="K750" s="91" t="s">
        <v>4816</v>
      </c>
      <c r="L750" s="91" t="s">
        <v>3255</v>
      </c>
      <c r="M750" s="92">
        <v>35000</v>
      </c>
      <c r="N750" s="93">
        <v>0</v>
      </c>
      <c r="O750" s="92">
        <v>1064</v>
      </c>
      <c r="P750" s="92">
        <v>1004.5</v>
      </c>
      <c r="Q750" s="92">
        <v>3189.5</v>
      </c>
      <c r="R750" s="92">
        <v>31810.5</v>
      </c>
      <c r="S750" s="91" t="s">
        <v>3256</v>
      </c>
      <c r="T750" s="91" t="s">
        <v>4817</v>
      </c>
      <c r="U750" s="93"/>
      <c r="V750" s="93"/>
      <c r="W750" s="92">
        <v>1096</v>
      </c>
      <c r="X750" s="93"/>
      <c r="Y750" s="92">
        <v>25</v>
      </c>
      <c r="Z750" s="93"/>
      <c r="AB750" s="93"/>
    </row>
    <row r="751" spans="1:28">
      <c r="A751" s="91" t="s">
        <v>2476</v>
      </c>
      <c r="B751" s="91" t="s">
        <v>11</v>
      </c>
      <c r="C751" s="91" t="s">
        <v>2510</v>
      </c>
      <c r="D751" s="91" t="s">
        <v>4274</v>
      </c>
      <c r="E751" s="91" t="s">
        <v>3252</v>
      </c>
      <c r="F751" s="91" t="s">
        <v>3258</v>
      </c>
      <c r="G751" s="91" t="s">
        <v>2630</v>
      </c>
      <c r="H751" s="91" t="s">
        <v>2658</v>
      </c>
      <c r="I751" s="91" t="s">
        <v>10</v>
      </c>
      <c r="J751" s="91" t="s">
        <v>142</v>
      </c>
      <c r="K751" s="91" t="s">
        <v>4818</v>
      </c>
      <c r="L751" s="91" t="s">
        <v>3255</v>
      </c>
      <c r="M751" s="92">
        <v>30000</v>
      </c>
      <c r="N751" s="93">
        <v>0</v>
      </c>
      <c r="O751" s="92">
        <v>912</v>
      </c>
      <c r="P751" s="92">
        <v>861</v>
      </c>
      <c r="Q751" s="92">
        <v>3844</v>
      </c>
      <c r="R751" s="92">
        <v>26156</v>
      </c>
      <c r="S751" s="91" t="s">
        <v>3256</v>
      </c>
      <c r="T751" s="91" t="s">
        <v>4819</v>
      </c>
      <c r="U751" s="93"/>
      <c r="V751" s="93"/>
      <c r="W751" s="92">
        <v>2046</v>
      </c>
      <c r="X751" s="93"/>
      <c r="Y751" s="92">
        <v>25</v>
      </c>
      <c r="Z751" s="93"/>
      <c r="AB751" s="93"/>
    </row>
    <row r="752" spans="1:28">
      <c r="A752" s="91" t="s">
        <v>2476</v>
      </c>
      <c r="B752" s="91" t="s">
        <v>11</v>
      </c>
      <c r="C752" s="91" t="s">
        <v>2510</v>
      </c>
      <c r="D752" s="91" t="s">
        <v>4274</v>
      </c>
      <c r="E752" s="91" t="s">
        <v>3252</v>
      </c>
      <c r="F752" s="91" t="s">
        <v>3266</v>
      </c>
      <c r="G752" s="91" t="s">
        <v>1678</v>
      </c>
      <c r="H752" s="91" t="s">
        <v>2209</v>
      </c>
      <c r="I752" s="91" t="s">
        <v>8</v>
      </c>
      <c r="J752" s="91" t="s">
        <v>18</v>
      </c>
      <c r="K752" s="91" t="s">
        <v>4820</v>
      </c>
      <c r="L752" s="91" t="s">
        <v>3255</v>
      </c>
      <c r="M752" s="92">
        <v>10000</v>
      </c>
      <c r="N752" s="93">
        <v>0</v>
      </c>
      <c r="O752" s="92">
        <v>304</v>
      </c>
      <c r="P752" s="92">
        <v>287</v>
      </c>
      <c r="Q752" s="92">
        <v>616</v>
      </c>
      <c r="R752" s="92">
        <v>9384</v>
      </c>
      <c r="S752" s="91" t="s">
        <v>3256</v>
      </c>
      <c r="T752" s="91" t="s">
        <v>4821</v>
      </c>
      <c r="U752" s="93"/>
      <c r="V752" s="93"/>
      <c r="W752" s="93"/>
      <c r="X752" s="93"/>
      <c r="Y752" s="92">
        <v>25</v>
      </c>
      <c r="Z752" s="93"/>
      <c r="AB752" s="93"/>
    </row>
    <row r="753" spans="1:28">
      <c r="A753" s="91" t="s">
        <v>2476</v>
      </c>
      <c r="B753" s="91" t="s">
        <v>11</v>
      </c>
      <c r="C753" s="91" t="s">
        <v>2510</v>
      </c>
      <c r="D753" s="91" t="s">
        <v>4274</v>
      </c>
      <c r="E753" s="91" t="s">
        <v>3252</v>
      </c>
      <c r="F753" s="91" t="s">
        <v>3261</v>
      </c>
      <c r="G753" s="91" t="s">
        <v>763</v>
      </c>
      <c r="H753" s="91" t="s">
        <v>2210</v>
      </c>
      <c r="I753" s="91" t="s">
        <v>8</v>
      </c>
      <c r="J753" s="91" t="s">
        <v>686</v>
      </c>
      <c r="K753" s="91" t="s">
        <v>4822</v>
      </c>
      <c r="L753" s="91" t="s">
        <v>3255</v>
      </c>
      <c r="M753" s="92">
        <v>22000</v>
      </c>
      <c r="N753" s="93">
        <v>0</v>
      </c>
      <c r="O753" s="92">
        <v>668.8</v>
      </c>
      <c r="P753" s="92">
        <v>631.4</v>
      </c>
      <c r="Q753" s="92">
        <v>10924.83</v>
      </c>
      <c r="R753" s="92">
        <v>11075.17</v>
      </c>
      <c r="S753" s="91" t="s">
        <v>3256</v>
      </c>
      <c r="T753" s="91" t="s">
        <v>4823</v>
      </c>
      <c r="U753" s="93"/>
      <c r="V753" s="93"/>
      <c r="W753" s="92">
        <v>9499.6299999999992</v>
      </c>
      <c r="X753" s="92">
        <v>100</v>
      </c>
      <c r="Y753" s="92">
        <v>25</v>
      </c>
      <c r="Z753" s="93"/>
      <c r="AB753" s="93"/>
    </row>
    <row r="754" spans="1:28">
      <c r="A754" s="91" t="s">
        <v>2476</v>
      </c>
      <c r="B754" s="91" t="s">
        <v>11</v>
      </c>
      <c r="C754" s="91" t="s">
        <v>2510</v>
      </c>
      <c r="D754" s="91" t="s">
        <v>4274</v>
      </c>
      <c r="E754" s="91" t="s">
        <v>3252</v>
      </c>
      <c r="F754" s="91" t="s">
        <v>3288</v>
      </c>
      <c r="G754" s="91" t="s">
        <v>764</v>
      </c>
      <c r="H754" s="91" t="s">
        <v>2211</v>
      </c>
      <c r="I754" s="91" t="s">
        <v>117</v>
      </c>
      <c r="J754" s="91" t="s">
        <v>686</v>
      </c>
      <c r="K754" s="91" t="s">
        <v>4824</v>
      </c>
      <c r="L754" s="91" t="s">
        <v>3255</v>
      </c>
      <c r="M754" s="92">
        <v>22000</v>
      </c>
      <c r="N754" s="93">
        <v>0</v>
      </c>
      <c r="O754" s="92">
        <v>668.8</v>
      </c>
      <c r="P754" s="92">
        <v>631.4</v>
      </c>
      <c r="Q754" s="92">
        <v>13321.98</v>
      </c>
      <c r="R754" s="92">
        <v>8678.02</v>
      </c>
      <c r="S754" s="91" t="s">
        <v>3256</v>
      </c>
      <c r="T754" s="91" t="s">
        <v>4825</v>
      </c>
      <c r="U754" s="93"/>
      <c r="V754" s="93"/>
      <c r="W754" s="92">
        <v>11996.78</v>
      </c>
      <c r="X754" s="93"/>
      <c r="Y754" s="92">
        <v>25</v>
      </c>
      <c r="Z754" s="93"/>
      <c r="AB754" s="93"/>
    </row>
    <row r="755" spans="1:28">
      <c r="A755" s="91" t="s">
        <v>2476</v>
      </c>
      <c r="B755" s="91" t="s">
        <v>11</v>
      </c>
      <c r="C755" s="91" t="s">
        <v>2510</v>
      </c>
      <c r="D755" s="91" t="s">
        <v>4274</v>
      </c>
      <c r="E755" s="91" t="s">
        <v>3252</v>
      </c>
      <c r="F755" s="91" t="s">
        <v>3266</v>
      </c>
      <c r="G755" s="91" t="s">
        <v>4826</v>
      </c>
      <c r="H755" s="91" t="s">
        <v>4827</v>
      </c>
      <c r="I755" s="91" t="s">
        <v>8</v>
      </c>
      <c r="J755" s="91" t="s">
        <v>461</v>
      </c>
      <c r="K755" s="91" t="s">
        <v>4828</v>
      </c>
      <c r="L755" s="91" t="s">
        <v>3255</v>
      </c>
      <c r="M755" s="92">
        <v>17000</v>
      </c>
      <c r="N755" s="93">
        <v>0</v>
      </c>
      <c r="O755" s="92">
        <v>516.79999999999995</v>
      </c>
      <c r="P755" s="92">
        <v>487.9</v>
      </c>
      <c r="Q755" s="92">
        <v>1029.7</v>
      </c>
      <c r="R755" s="92">
        <v>15970.3</v>
      </c>
      <c r="S755" s="91" t="s">
        <v>3256</v>
      </c>
      <c r="T755" s="91" t="s">
        <v>4829</v>
      </c>
      <c r="U755" s="93"/>
      <c r="V755" s="93"/>
      <c r="W755" s="93"/>
      <c r="X755" s="93"/>
      <c r="Y755" s="92">
        <v>25</v>
      </c>
      <c r="Z755" s="93"/>
      <c r="AB755" s="93"/>
    </row>
    <row r="756" spans="1:28">
      <c r="A756" s="91" t="s">
        <v>2476</v>
      </c>
      <c r="B756" s="91" t="s">
        <v>11</v>
      </c>
      <c r="C756" s="91" t="s">
        <v>2510</v>
      </c>
      <c r="D756" s="91" t="s">
        <v>4274</v>
      </c>
      <c r="E756" s="91" t="s">
        <v>3252</v>
      </c>
      <c r="F756" s="91" t="s">
        <v>3266</v>
      </c>
      <c r="G756" s="91" t="s">
        <v>1033</v>
      </c>
      <c r="H756" s="91" t="s">
        <v>2212</v>
      </c>
      <c r="I756" s="91" t="s">
        <v>55</v>
      </c>
      <c r="J756" s="91" t="s">
        <v>591</v>
      </c>
      <c r="K756" s="91" t="s">
        <v>4830</v>
      </c>
      <c r="L756" s="91" t="s">
        <v>3255</v>
      </c>
      <c r="M756" s="92">
        <v>20000</v>
      </c>
      <c r="N756" s="93">
        <v>0</v>
      </c>
      <c r="O756" s="92">
        <v>608</v>
      </c>
      <c r="P756" s="92">
        <v>574</v>
      </c>
      <c r="Q756" s="92">
        <v>1207</v>
      </c>
      <c r="R756" s="92">
        <v>18793</v>
      </c>
      <c r="S756" s="91" t="s">
        <v>3256</v>
      </c>
      <c r="T756" s="91" t="s">
        <v>4831</v>
      </c>
      <c r="U756" s="93"/>
      <c r="V756" s="93"/>
      <c r="W756" s="93"/>
      <c r="X756" s="93"/>
      <c r="Y756" s="92">
        <v>25</v>
      </c>
      <c r="Z756" s="93"/>
      <c r="AB756" s="93"/>
    </row>
    <row r="757" spans="1:28">
      <c r="A757" s="91" t="s">
        <v>2476</v>
      </c>
      <c r="B757" s="91" t="s">
        <v>11</v>
      </c>
      <c r="C757" s="91" t="s">
        <v>2510</v>
      </c>
      <c r="D757" s="91" t="s">
        <v>4274</v>
      </c>
      <c r="E757" s="91" t="s">
        <v>3252</v>
      </c>
      <c r="F757" s="91" t="s">
        <v>3258</v>
      </c>
      <c r="G757" s="91" t="s">
        <v>71</v>
      </c>
      <c r="H757" s="91" t="s">
        <v>2213</v>
      </c>
      <c r="I757" s="91" t="s">
        <v>72</v>
      </c>
      <c r="J757" s="91" t="s">
        <v>18</v>
      </c>
      <c r="K757" s="91" t="s">
        <v>4832</v>
      </c>
      <c r="L757" s="91" t="s">
        <v>3255</v>
      </c>
      <c r="M757" s="92">
        <v>10000</v>
      </c>
      <c r="N757" s="93">
        <v>0</v>
      </c>
      <c r="O757" s="92">
        <v>304</v>
      </c>
      <c r="P757" s="92">
        <v>287</v>
      </c>
      <c r="Q757" s="92">
        <v>666</v>
      </c>
      <c r="R757" s="92">
        <v>9334</v>
      </c>
      <c r="S757" s="91" t="s">
        <v>3256</v>
      </c>
      <c r="T757" s="91" t="s">
        <v>4833</v>
      </c>
      <c r="U757" s="93"/>
      <c r="V757" s="93"/>
      <c r="W757" s="93"/>
      <c r="X757" s="92">
        <v>50</v>
      </c>
      <c r="Y757" s="92">
        <v>25</v>
      </c>
      <c r="Z757" s="93"/>
      <c r="AB757" s="93"/>
    </row>
    <row r="758" spans="1:28">
      <c r="A758" s="91" t="s">
        <v>2476</v>
      </c>
      <c r="B758" s="91" t="s">
        <v>11</v>
      </c>
      <c r="C758" s="91" t="s">
        <v>2510</v>
      </c>
      <c r="D758" s="91" t="s">
        <v>4274</v>
      </c>
      <c r="E758" s="91" t="s">
        <v>3252</v>
      </c>
      <c r="F758" s="91" t="s">
        <v>3261</v>
      </c>
      <c r="G758" s="91" t="s">
        <v>103</v>
      </c>
      <c r="H758" s="91" t="s">
        <v>2214</v>
      </c>
      <c r="I758" s="91" t="s">
        <v>104</v>
      </c>
      <c r="J758" s="91" t="s">
        <v>73</v>
      </c>
      <c r="K758" s="91" t="s">
        <v>4834</v>
      </c>
      <c r="L758" s="91" t="s">
        <v>3255</v>
      </c>
      <c r="M758" s="92">
        <v>16500</v>
      </c>
      <c r="N758" s="93">
        <v>0</v>
      </c>
      <c r="O758" s="92">
        <v>501.6</v>
      </c>
      <c r="P758" s="92">
        <v>473.55</v>
      </c>
      <c r="Q758" s="92">
        <v>2546.15</v>
      </c>
      <c r="R758" s="92">
        <v>13953.85</v>
      </c>
      <c r="S758" s="91" t="s">
        <v>3256</v>
      </c>
      <c r="T758" s="91" t="s">
        <v>4835</v>
      </c>
      <c r="U758" s="93"/>
      <c r="V758" s="93"/>
      <c r="W758" s="92">
        <v>1546</v>
      </c>
      <c r="X758" s="93"/>
      <c r="Y758" s="92">
        <v>25</v>
      </c>
      <c r="Z758" s="93"/>
      <c r="AB758" s="93"/>
    </row>
    <row r="759" spans="1:28">
      <c r="A759" s="91" t="s">
        <v>3054</v>
      </c>
      <c r="B759" s="91" t="s">
        <v>2783</v>
      </c>
      <c r="C759" s="91" t="s">
        <v>2506</v>
      </c>
      <c r="D759" s="91" t="s">
        <v>3251</v>
      </c>
      <c r="E759" s="91" t="s">
        <v>3252</v>
      </c>
      <c r="F759" s="91" t="s">
        <v>4836</v>
      </c>
      <c r="G759" s="91" t="s">
        <v>1569</v>
      </c>
      <c r="H759" s="91" t="s">
        <v>1570</v>
      </c>
      <c r="I759" s="91" t="s">
        <v>4837</v>
      </c>
      <c r="J759" s="91" t="s">
        <v>4838</v>
      </c>
      <c r="K759" s="91" t="s">
        <v>3321</v>
      </c>
      <c r="L759" s="91" t="s">
        <v>3255</v>
      </c>
      <c r="M759" s="92">
        <v>35000</v>
      </c>
      <c r="N759" s="92">
        <v>8232.8799999999992</v>
      </c>
      <c r="O759" s="92">
        <v>1004.5</v>
      </c>
      <c r="P759" s="92">
        <v>1064</v>
      </c>
      <c r="Q759" s="92">
        <v>10301.379999999999</v>
      </c>
      <c r="R759" s="92">
        <v>24698.62</v>
      </c>
      <c r="S759" s="91" t="s">
        <v>3256</v>
      </c>
      <c r="T759" s="91" t="s">
        <v>4839</v>
      </c>
      <c r="U759" s="93"/>
      <c r="V759" s="93"/>
      <c r="W759" s="93"/>
      <c r="X759" s="93"/>
      <c r="Y759" s="93"/>
      <c r="Z759" s="93"/>
      <c r="AB759" s="93"/>
    </row>
    <row r="760" spans="1:28">
      <c r="A760" s="91" t="s">
        <v>3054</v>
      </c>
      <c r="B760" s="91" t="s">
        <v>2783</v>
      </c>
      <c r="C760" s="91" t="s">
        <v>2506</v>
      </c>
      <c r="D760" s="91" t="s">
        <v>3251</v>
      </c>
      <c r="E760" s="91" t="s">
        <v>3252</v>
      </c>
      <c r="F760" s="91" t="s">
        <v>4840</v>
      </c>
      <c r="G760" s="91" t="s">
        <v>304</v>
      </c>
      <c r="H760" s="91" t="s">
        <v>1089</v>
      </c>
      <c r="I760" s="91" t="s">
        <v>10</v>
      </c>
      <c r="J760" s="91" t="s">
        <v>4841</v>
      </c>
      <c r="K760" s="91" t="s">
        <v>3376</v>
      </c>
      <c r="L760" s="91" t="s">
        <v>3255</v>
      </c>
      <c r="M760" s="92">
        <v>13000</v>
      </c>
      <c r="N760" s="92">
        <v>1571.73</v>
      </c>
      <c r="O760" s="92">
        <v>373.1</v>
      </c>
      <c r="P760" s="92">
        <v>395.2</v>
      </c>
      <c r="Q760" s="92">
        <v>2340.0300000000002</v>
      </c>
      <c r="R760" s="92">
        <v>10659.97</v>
      </c>
      <c r="S760" s="91" t="s">
        <v>3256</v>
      </c>
      <c r="T760" s="91" t="s">
        <v>4842</v>
      </c>
      <c r="U760" s="93"/>
      <c r="V760" s="93"/>
      <c r="W760" s="93"/>
      <c r="X760" s="93"/>
      <c r="Y760" s="93"/>
      <c r="Z760" s="93"/>
      <c r="AB760" s="93"/>
    </row>
    <row r="761" spans="1:28">
      <c r="A761" s="91" t="s">
        <v>3054</v>
      </c>
      <c r="B761" s="91" t="s">
        <v>2783</v>
      </c>
      <c r="C761" s="91" t="s">
        <v>2506</v>
      </c>
      <c r="D761" s="91" t="s">
        <v>3251</v>
      </c>
      <c r="E761" s="91" t="s">
        <v>3252</v>
      </c>
      <c r="F761" s="91" t="s">
        <v>4843</v>
      </c>
      <c r="G761" s="91" t="s">
        <v>150</v>
      </c>
      <c r="H761" s="91" t="s">
        <v>1092</v>
      </c>
      <c r="I761" s="91" t="s">
        <v>10</v>
      </c>
      <c r="J761" s="91" t="s">
        <v>4844</v>
      </c>
      <c r="K761" s="91" t="s">
        <v>3411</v>
      </c>
      <c r="L761" s="91" t="s">
        <v>3255</v>
      </c>
      <c r="M761" s="92">
        <v>25000</v>
      </c>
      <c r="N761" s="92">
        <v>3486.65</v>
      </c>
      <c r="O761" s="92">
        <v>717.5</v>
      </c>
      <c r="P761" s="92">
        <v>760</v>
      </c>
      <c r="Q761" s="92">
        <v>4964.1499999999996</v>
      </c>
      <c r="R761" s="92">
        <v>20035.849999999999</v>
      </c>
      <c r="S761" s="91" t="s">
        <v>3256</v>
      </c>
      <c r="T761" s="91" t="s">
        <v>4845</v>
      </c>
      <c r="U761" s="93"/>
      <c r="V761" s="93"/>
      <c r="W761" s="93"/>
      <c r="X761" s="93"/>
      <c r="Y761" s="93"/>
      <c r="Z761" s="93"/>
      <c r="AB761" s="93"/>
    </row>
    <row r="762" spans="1:28">
      <c r="A762" s="91" t="s">
        <v>3054</v>
      </c>
      <c r="B762" s="91" t="s">
        <v>2783</v>
      </c>
      <c r="C762" s="91" t="s">
        <v>2506</v>
      </c>
      <c r="D762" s="91" t="s">
        <v>3251</v>
      </c>
      <c r="E762" s="91" t="s">
        <v>3252</v>
      </c>
      <c r="F762" s="91" t="s">
        <v>4846</v>
      </c>
      <c r="G762" s="91" t="s">
        <v>371</v>
      </c>
      <c r="H762" s="91" t="s">
        <v>1192</v>
      </c>
      <c r="I762" s="91" t="s">
        <v>336</v>
      </c>
      <c r="J762" s="91" t="s">
        <v>3121</v>
      </c>
      <c r="K762" s="91" t="s">
        <v>3467</v>
      </c>
      <c r="L762" s="91" t="s">
        <v>3255</v>
      </c>
      <c r="M762" s="92">
        <v>22000</v>
      </c>
      <c r="N762" s="92">
        <v>1380.76</v>
      </c>
      <c r="O762" s="92">
        <v>631.4</v>
      </c>
      <c r="P762" s="92">
        <v>668.8</v>
      </c>
      <c r="Q762" s="92">
        <v>2680.96</v>
      </c>
      <c r="R762" s="92">
        <v>19319.04</v>
      </c>
      <c r="S762" s="91" t="s">
        <v>3256</v>
      </c>
      <c r="T762" s="91" t="s">
        <v>4847</v>
      </c>
      <c r="U762" s="93"/>
      <c r="V762" s="93"/>
      <c r="W762" s="93"/>
      <c r="X762" s="93"/>
      <c r="Y762" s="93"/>
      <c r="Z762" s="93"/>
      <c r="AB762" s="93"/>
    </row>
    <row r="763" spans="1:28">
      <c r="A763" s="91" t="s">
        <v>3054</v>
      </c>
      <c r="B763" s="91" t="s">
        <v>2783</v>
      </c>
      <c r="C763" s="91" t="s">
        <v>2506</v>
      </c>
      <c r="D763" s="91" t="s">
        <v>3251</v>
      </c>
      <c r="E763" s="91" t="s">
        <v>3252</v>
      </c>
      <c r="F763" s="91" t="s">
        <v>4848</v>
      </c>
      <c r="G763" s="91" t="s">
        <v>278</v>
      </c>
      <c r="H763" s="91" t="s">
        <v>1105</v>
      </c>
      <c r="I763" s="91" t="s">
        <v>4849</v>
      </c>
      <c r="J763" s="91" t="s">
        <v>4850</v>
      </c>
      <c r="K763" s="91" t="s">
        <v>3590</v>
      </c>
      <c r="L763" s="91" t="s">
        <v>3255</v>
      </c>
      <c r="M763" s="92">
        <v>15000</v>
      </c>
      <c r="N763" s="92">
        <v>2808.78</v>
      </c>
      <c r="O763" s="92">
        <v>430.5</v>
      </c>
      <c r="P763" s="92">
        <v>456</v>
      </c>
      <c r="Q763" s="92">
        <v>3695.28</v>
      </c>
      <c r="R763" s="92">
        <v>11304.72</v>
      </c>
      <c r="S763" s="91" t="s">
        <v>3256</v>
      </c>
      <c r="T763" s="91" t="s">
        <v>4851</v>
      </c>
      <c r="U763" s="93"/>
      <c r="V763" s="93"/>
      <c r="W763" s="93"/>
      <c r="X763" s="93"/>
      <c r="Y763" s="93"/>
      <c r="Z763" s="93"/>
      <c r="AB763" s="93"/>
    </row>
    <row r="764" spans="1:28">
      <c r="A764" s="91" t="s">
        <v>3054</v>
      </c>
      <c r="B764" s="91" t="s">
        <v>2783</v>
      </c>
      <c r="C764" s="91" t="s">
        <v>2506</v>
      </c>
      <c r="D764" s="91" t="s">
        <v>3251</v>
      </c>
      <c r="E764" s="91" t="s">
        <v>3252</v>
      </c>
      <c r="F764" s="91" t="s">
        <v>4852</v>
      </c>
      <c r="G764" s="91" t="s">
        <v>2592</v>
      </c>
      <c r="H764" s="91" t="s">
        <v>2608</v>
      </c>
      <c r="I764" s="91" t="s">
        <v>4853</v>
      </c>
      <c r="J764" s="91" t="s">
        <v>4854</v>
      </c>
      <c r="K764" s="91" t="s">
        <v>3654</v>
      </c>
      <c r="L764" s="91" t="s">
        <v>3255</v>
      </c>
      <c r="M764" s="92">
        <v>30000</v>
      </c>
      <c r="N764" s="92">
        <v>6736.99</v>
      </c>
      <c r="O764" s="92">
        <v>861</v>
      </c>
      <c r="P764" s="92">
        <v>912</v>
      </c>
      <c r="Q764" s="92">
        <v>8509.99</v>
      </c>
      <c r="R764" s="92">
        <v>21490.01</v>
      </c>
      <c r="S764" s="91" t="s">
        <v>3256</v>
      </c>
      <c r="T764" s="91" t="s">
        <v>4855</v>
      </c>
      <c r="U764" s="93"/>
      <c r="V764" s="93"/>
      <c r="W764" s="93"/>
      <c r="X764" s="93"/>
      <c r="Y764" s="93"/>
      <c r="Z764" s="93"/>
      <c r="AB764" s="93"/>
    </row>
    <row r="765" spans="1:28">
      <c r="A765" s="91" t="s">
        <v>3054</v>
      </c>
      <c r="B765" s="91" t="s">
        <v>2783</v>
      </c>
      <c r="C765" s="91" t="s">
        <v>2506</v>
      </c>
      <c r="D765" s="91" t="s">
        <v>3251</v>
      </c>
      <c r="E765" s="91" t="s">
        <v>3252</v>
      </c>
      <c r="F765" s="91" t="s">
        <v>4848</v>
      </c>
      <c r="G765" s="91" t="s">
        <v>280</v>
      </c>
      <c r="H765" s="91" t="s">
        <v>1113</v>
      </c>
      <c r="I765" s="91" t="s">
        <v>4849</v>
      </c>
      <c r="J765" s="91" t="s">
        <v>4850</v>
      </c>
      <c r="K765" s="91" t="s">
        <v>3658</v>
      </c>
      <c r="L765" s="91" t="s">
        <v>3255</v>
      </c>
      <c r="M765" s="92">
        <v>5000</v>
      </c>
      <c r="N765" s="92">
        <v>940.9</v>
      </c>
      <c r="O765" s="92">
        <v>143.5</v>
      </c>
      <c r="P765" s="92">
        <v>152</v>
      </c>
      <c r="Q765" s="92">
        <v>1236.4000000000001</v>
      </c>
      <c r="R765" s="92">
        <v>3763.6</v>
      </c>
      <c r="S765" s="91" t="s">
        <v>3256</v>
      </c>
      <c r="T765" s="91" t="s">
        <v>4856</v>
      </c>
      <c r="U765" s="93"/>
      <c r="V765" s="93"/>
      <c r="W765" s="93"/>
      <c r="X765" s="93"/>
      <c r="Y765" s="93"/>
      <c r="Z765" s="93"/>
      <c r="AB765" s="93"/>
    </row>
    <row r="766" spans="1:28">
      <c r="A766" s="91" t="s">
        <v>3054</v>
      </c>
      <c r="B766" s="91" t="s">
        <v>2783</v>
      </c>
      <c r="C766" s="91" t="s">
        <v>2506</v>
      </c>
      <c r="D766" s="91" t="s">
        <v>3251</v>
      </c>
      <c r="E766" s="91" t="s">
        <v>3252</v>
      </c>
      <c r="F766" s="91" t="s">
        <v>4857</v>
      </c>
      <c r="G766" s="91" t="s">
        <v>229</v>
      </c>
      <c r="H766" s="91" t="s">
        <v>1116</v>
      </c>
      <c r="I766" s="91" t="s">
        <v>4858</v>
      </c>
      <c r="J766" s="91" t="s">
        <v>4859</v>
      </c>
      <c r="K766" s="91" t="s">
        <v>3689</v>
      </c>
      <c r="L766" s="91" t="s">
        <v>3255</v>
      </c>
      <c r="M766" s="92">
        <v>20000</v>
      </c>
      <c r="N766" s="92">
        <v>4704.5</v>
      </c>
      <c r="O766" s="92">
        <v>574</v>
      </c>
      <c r="P766" s="92">
        <v>608</v>
      </c>
      <c r="Q766" s="92">
        <v>5886.5</v>
      </c>
      <c r="R766" s="92">
        <v>14113.5</v>
      </c>
      <c r="S766" s="91" t="s">
        <v>3256</v>
      </c>
      <c r="T766" s="91" t="s">
        <v>4860</v>
      </c>
      <c r="U766" s="93"/>
      <c r="V766" s="93"/>
      <c r="W766" s="93"/>
      <c r="X766" s="93"/>
      <c r="Y766" s="93"/>
      <c r="Z766" s="93"/>
      <c r="AB766" s="93"/>
    </row>
    <row r="767" spans="1:28">
      <c r="A767" s="91" t="s">
        <v>3054</v>
      </c>
      <c r="B767" s="91" t="s">
        <v>2783</v>
      </c>
      <c r="C767" s="91" t="s">
        <v>2506</v>
      </c>
      <c r="D767" s="91" t="s">
        <v>3251</v>
      </c>
      <c r="E767" s="91" t="s">
        <v>3252</v>
      </c>
      <c r="F767" s="91" t="s">
        <v>4861</v>
      </c>
      <c r="G767" s="91" t="s">
        <v>734</v>
      </c>
      <c r="H767" s="91" t="s">
        <v>1306</v>
      </c>
      <c r="I767" s="91" t="s">
        <v>735</v>
      </c>
      <c r="J767" s="91" t="s">
        <v>686</v>
      </c>
      <c r="K767" s="91" t="s">
        <v>4629</v>
      </c>
      <c r="L767" s="91" t="s">
        <v>3255</v>
      </c>
      <c r="M767" s="92">
        <v>20000</v>
      </c>
      <c r="N767" s="92">
        <v>2065.6999999999998</v>
      </c>
      <c r="O767" s="92">
        <v>574</v>
      </c>
      <c r="P767" s="92">
        <v>608</v>
      </c>
      <c r="Q767" s="92">
        <v>3247.7</v>
      </c>
      <c r="R767" s="92">
        <v>16752.3</v>
      </c>
      <c r="S767" s="91" t="s">
        <v>3256</v>
      </c>
      <c r="T767" s="91" t="s">
        <v>4862</v>
      </c>
      <c r="U767" s="93"/>
      <c r="V767" s="93"/>
      <c r="W767" s="93"/>
      <c r="X767" s="93"/>
      <c r="Y767" s="93"/>
      <c r="Z767" s="93"/>
      <c r="AB767" s="93"/>
    </row>
    <row r="768" spans="1:28">
      <c r="A768" s="91" t="s">
        <v>3054</v>
      </c>
      <c r="B768" s="91" t="s">
        <v>2783</v>
      </c>
      <c r="C768" s="91" t="s">
        <v>2506</v>
      </c>
      <c r="D768" s="91" t="s">
        <v>3251</v>
      </c>
      <c r="E768" s="91" t="s">
        <v>3252</v>
      </c>
      <c r="F768" s="91" t="s">
        <v>4863</v>
      </c>
      <c r="G768" s="91" t="s">
        <v>740</v>
      </c>
      <c r="H768" s="91" t="s">
        <v>1313</v>
      </c>
      <c r="I768" s="91" t="s">
        <v>10</v>
      </c>
      <c r="J768" s="91" t="s">
        <v>686</v>
      </c>
      <c r="K768" s="91" t="s">
        <v>4652</v>
      </c>
      <c r="L768" s="91" t="s">
        <v>3255</v>
      </c>
      <c r="M768" s="92">
        <v>35000</v>
      </c>
      <c r="N768" s="92">
        <v>5368.45</v>
      </c>
      <c r="O768" s="92">
        <v>1004.5</v>
      </c>
      <c r="P768" s="92">
        <v>1064</v>
      </c>
      <c r="Q768" s="92">
        <v>7436.95</v>
      </c>
      <c r="R768" s="92">
        <v>27563.05</v>
      </c>
      <c r="S768" s="91" t="s">
        <v>3256</v>
      </c>
      <c r="T768" s="91" t="s">
        <v>4864</v>
      </c>
      <c r="U768" s="93"/>
      <c r="V768" s="93"/>
      <c r="W768" s="93"/>
      <c r="X768" s="93"/>
      <c r="Y768" s="93"/>
      <c r="Z768" s="93"/>
      <c r="AB768" s="93"/>
    </row>
    <row r="769" spans="1:28">
      <c r="A769" s="91" t="s">
        <v>3054</v>
      </c>
      <c r="B769" s="91" t="s">
        <v>2783</v>
      </c>
      <c r="C769" s="91" t="s">
        <v>2506</v>
      </c>
      <c r="D769" s="91" t="s">
        <v>3251</v>
      </c>
      <c r="E769" s="91" t="s">
        <v>3252</v>
      </c>
      <c r="F769" s="91" t="s">
        <v>4865</v>
      </c>
      <c r="G769" s="91" t="s">
        <v>207</v>
      </c>
      <c r="H769" s="91" t="s">
        <v>1137</v>
      </c>
      <c r="I769" s="91" t="s">
        <v>10</v>
      </c>
      <c r="J769" s="91" t="s">
        <v>4866</v>
      </c>
      <c r="K769" s="91" t="s">
        <v>3837</v>
      </c>
      <c r="L769" s="91" t="s">
        <v>3255</v>
      </c>
      <c r="M769" s="92">
        <v>25000</v>
      </c>
      <c r="N769" s="92">
        <v>4220.13</v>
      </c>
      <c r="O769" s="92">
        <v>717.5</v>
      </c>
      <c r="P769" s="92">
        <v>760</v>
      </c>
      <c r="Q769" s="92">
        <v>5697.63</v>
      </c>
      <c r="R769" s="92">
        <v>19302.37</v>
      </c>
      <c r="S769" s="91" t="s">
        <v>3256</v>
      </c>
      <c r="T769" s="91" t="s">
        <v>4867</v>
      </c>
      <c r="U769" s="93"/>
      <c r="V769" s="93"/>
      <c r="W769" s="93"/>
      <c r="X769" s="93"/>
      <c r="Y769" s="93"/>
      <c r="Z769" s="93"/>
      <c r="AB769" s="93"/>
    </row>
    <row r="770" spans="1:28">
      <c r="A770" s="91" t="s">
        <v>3054</v>
      </c>
      <c r="B770" s="91" t="s">
        <v>2783</v>
      </c>
      <c r="C770" s="91" t="s">
        <v>2506</v>
      </c>
      <c r="D770" s="91" t="s">
        <v>3251</v>
      </c>
      <c r="E770" s="91" t="s">
        <v>3252</v>
      </c>
      <c r="F770" s="91" t="s">
        <v>4868</v>
      </c>
      <c r="G770" s="91" t="s">
        <v>555</v>
      </c>
      <c r="H770" s="91" t="s">
        <v>1148</v>
      </c>
      <c r="I770" s="91" t="s">
        <v>10</v>
      </c>
      <c r="J770" s="91" t="s">
        <v>4869</v>
      </c>
      <c r="K770" s="91" t="s">
        <v>3946</v>
      </c>
      <c r="L770" s="91" t="s">
        <v>3255</v>
      </c>
      <c r="M770" s="92">
        <v>15000</v>
      </c>
      <c r="N770" s="92">
        <v>2338.33</v>
      </c>
      <c r="O770" s="92">
        <v>430.5</v>
      </c>
      <c r="P770" s="92">
        <v>456</v>
      </c>
      <c r="Q770" s="92">
        <v>3224.83</v>
      </c>
      <c r="R770" s="92">
        <v>11775.17</v>
      </c>
      <c r="S770" s="91" t="s">
        <v>3256</v>
      </c>
      <c r="T770" s="91" t="s">
        <v>4870</v>
      </c>
      <c r="U770" s="93"/>
      <c r="V770" s="93"/>
      <c r="W770" s="93"/>
      <c r="X770" s="93"/>
      <c r="Y770" s="93"/>
      <c r="Z770" s="93"/>
      <c r="AB770" s="93"/>
    </row>
    <row r="771" spans="1:28">
      <c r="A771" s="91" t="s">
        <v>4871</v>
      </c>
      <c r="B771" s="91" t="s">
        <v>4872</v>
      </c>
      <c r="C771" s="91" t="s">
        <v>2506</v>
      </c>
      <c r="D771" s="91" t="s">
        <v>3251</v>
      </c>
      <c r="E771" s="91" t="s">
        <v>3252</v>
      </c>
      <c r="F771" s="91" t="s">
        <v>3258</v>
      </c>
      <c r="G771" s="91" t="s">
        <v>4873</v>
      </c>
      <c r="H771" s="91" t="s">
        <v>4874</v>
      </c>
      <c r="I771" s="91" t="s">
        <v>4875</v>
      </c>
      <c r="J771" s="91" t="s">
        <v>204</v>
      </c>
      <c r="K771" s="91" t="s">
        <v>4876</v>
      </c>
      <c r="L771" s="91" t="s">
        <v>3255</v>
      </c>
      <c r="M771" s="92">
        <v>70000</v>
      </c>
      <c r="N771" s="92">
        <v>5368.48</v>
      </c>
      <c r="O771" s="92">
        <v>2128</v>
      </c>
      <c r="P771" s="92">
        <v>2009</v>
      </c>
      <c r="Q771" s="92">
        <v>9505.48</v>
      </c>
      <c r="R771" s="92">
        <v>60494.52</v>
      </c>
      <c r="S771" s="91" t="s">
        <v>3256</v>
      </c>
      <c r="T771" s="91" t="s">
        <v>4877</v>
      </c>
      <c r="U771" s="93"/>
      <c r="V771" s="93"/>
      <c r="W771" s="93"/>
      <c r="X771" s="93"/>
      <c r="Y771" s="93"/>
      <c r="Z771" s="93"/>
      <c r="AB771" s="93"/>
    </row>
    <row r="772" spans="1:28">
      <c r="A772" s="91" t="s">
        <v>2475</v>
      </c>
      <c r="B772" s="91" t="s">
        <v>2696</v>
      </c>
      <c r="C772" s="91" t="s">
        <v>2506</v>
      </c>
      <c r="D772" s="91" t="s">
        <v>3251</v>
      </c>
      <c r="E772" s="91" t="s">
        <v>3252</v>
      </c>
      <c r="F772" s="91" t="s">
        <v>3261</v>
      </c>
      <c r="G772" s="91" t="s">
        <v>2785</v>
      </c>
      <c r="H772" s="91" t="s">
        <v>2786</v>
      </c>
      <c r="I772" s="91" t="s">
        <v>75</v>
      </c>
      <c r="J772" s="91" t="s">
        <v>765</v>
      </c>
      <c r="K772" s="91" t="s">
        <v>4878</v>
      </c>
      <c r="L772" s="91" t="s">
        <v>3255</v>
      </c>
      <c r="M772" s="92">
        <v>10000</v>
      </c>
      <c r="N772" s="93">
        <v>0</v>
      </c>
      <c r="O772" s="92">
        <v>304</v>
      </c>
      <c r="P772" s="92">
        <v>287</v>
      </c>
      <c r="Q772" s="92">
        <v>616</v>
      </c>
      <c r="R772" s="92">
        <v>9384</v>
      </c>
      <c r="S772" s="91" t="s">
        <v>3256</v>
      </c>
      <c r="T772" s="91" t="s">
        <v>4879</v>
      </c>
      <c r="U772" s="93"/>
      <c r="V772" s="93"/>
      <c r="W772" s="93"/>
      <c r="X772" s="93"/>
      <c r="Y772" s="92">
        <v>25</v>
      </c>
      <c r="Z772" s="93"/>
      <c r="AB772" s="93"/>
    </row>
    <row r="773" spans="1:28">
      <c r="A773" s="91" t="s">
        <v>2475</v>
      </c>
      <c r="B773" s="91" t="s">
        <v>2696</v>
      </c>
      <c r="C773" s="91" t="s">
        <v>2506</v>
      </c>
      <c r="D773" s="91" t="s">
        <v>3251</v>
      </c>
      <c r="E773" s="91" t="s">
        <v>3252</v>
      </c>
      <c r="F773" s="91" t="s">
        <v>3266</v>
      </c>
      <c r="G773" s="91" t="s">
        <v>2787</v>
      </c>
      <c r="H773" s="91" t="s">
        <v>2788</v>
      </c>
      <c r="I773" s="91" t="s">
        <v>75</v>
      </c>
      <c r="J773" s="91" t="s">
        <v>765</v>
      </c>
      <c r="K773" s="91" t="s">
        <v>4880</v>
      </c>
      <c r="L773" s="91" t="s">
        <v>3255</v>
      </c>
      <c r="M773" s="92">
        <v>15000</v>
      </c>
      <c r="N773" s="93">
        <v>0</v>
      </c>
      <c r="O773" s="92">
        <v>456</v>
      </c>
      <c r="P773" s="92">
        <v>430.5</v>
      </c>
      <c r="Q773" s="92">
        <v>911.5</v>
      </c>
      <c r="R773" s="92">
        <v>14088.5</v>
      </c>
      <c r="S773" s="91" t="s">
        <v>3256</v>
      </c>
      <c r="T773" s="91" t="s">
        <v>4881</v>
      </c>
      <c r="U773" s="93"/>
      <c r="V773" s="93"/>
      <c r="W773" s="93"/>
      <c r="X773" s="93"/>
      <c r="Y773" s="92">
        <v>25</v>
      </c>
      <c r="Z773" s="93"/>
      <c r="AB773" s="93"/>
    </row>
    <row r="774" spans="1:28">
      <c r="A774" s="91" t="s">
        <v>2475</v>
      </c>
      <c r="B774" s="91" t="s">
        <v>2696</v>
      </c>
      <c r="C774" s="91" t="s">
        <v>2506</v>
      </c>
      <c r="D774" s="91" t="s">
        <v>3251</v>
      </c>
      <c r="E774" s="91" t="s">
        <v>3252</v>
      </c>
      <c r="F774" s="91" t="s">
        <v>3266</v>
      </c>
      <c r="G774" s="91" t="s">
        <v>2789</v>
      </c>
      <c r="H774" s="91" t="s">
        <v>2790</v>
      </c>
      <c r="I774" s="91" t="s">
        <v>1506</v>
      </c>
      <c r="J774" s="91" t="s">
        <v>2338</v>
      </c>
      <c r="K774" s="91" t="s">
        <v>4882</v>
      </c>
      <c r="L774" s="91" t="s">
        <v>3255</v>
      </c>
      <c r="M774" s="92">
        <v>36000</v>
      </c>
      <c r="N774" s="93">
        <v>0</v>
      </c>
      <c r="O774" s="92">
        <v>1094.4000000000001</v>
      </c>
      <c r="P774" s="92">
        <v>1033.2</v>
      </c>
      <c r="Q774" s="92">
        <v>2152.6</v>
      </c>
      <c r="R774" s="92">
        <v>33847.4</v>
      </c>
      <c r="S774" s="91" t="s">
        <v>3256</v>
      </c>
      <c r="T774" s="91" t="s">
        <v>4883</v>
      </c>
      <c r="U774" s="93"/>
      <c r="V774" s="93"/>
      <c r="W774" s="93"/>
      <c r="X774" s="93"/>
      <c r="Y774" s="92">
        <v>25</v>
      </c>
      <c r="Z774" s="93"/>
      <c r="AB774" s="93"/>
    </row>
    <row r="775" spans="1:28">
      <c r="A775" s="91" t="s">
        <v>2475</v>
      </c>
      <c r="B775" s="91" t="s">
        <v>2696</v>
      </c>
      <c r="C775" s="91" t="s">
        <v>2506</v>
      </c>
      <c r="D775" s="91" t="s">
        <v>3251</v>
      </c>
      <c r="E775" s="91" t="s">
        <v>3252</v>
      </c>
      <c r="F775" s="91" t="s">
        <v>3266</v>
      </c>
      <c r="G775" s="91" t="s">
        <v>1586</v>
      </c>
      <c r="H775" s="91" t="s">
        <v>2225</v>
      </c>
      <c r="I775" s="91" t="s">
        <v>1587</v>
      </c>
      <c r="J775" s="91" t="s">
        <v>282</v>
      </c>
      <c r="K775" s="91" t="s">
        <v>4884</v>
      </c>
      <c r="L775" s="91" t="s">
        <v>3255</v>
      </c>
      <c r="M775" s="92">
        <v>50000</v>
      </c>
      <c r="N775" s="92">
        <v>1854</v>
      </c>
      <c r="O775" s="92">
        <v>1520</v>
      </c>
      <c r="P775" s="92">
        <v>1435</v>
      </c>
      <c r="Q775" s="92">
        <v>4834</v>
      </c>
      <c r="R775" s="92">
        <v>45166</v>
      </c>
      <c r="S775" s="91" t="s">
        <v>3256</v>
      </c>
      <c r="T775" s="91" t="s">
        <v>4885</v>
      </c>
      <c r="U775" s="93"/>
      <c r="V775" s="93"/>
      <c r="W775" s="93"/>
      <c r="X775" s="93"/>
      <c r="Y775" s="92">
        <v>25</v>
      </c>
      <c r="Z775" s="93"/>
      <c r="AB775" s="93"/>
    </row>
    <row r="776" spans="1:28">
      <c r="A776" s="91" t="s">
        <v>2475</v>
      </c>
      <c r="B776" s="91" t="s">
        <v>2696</v>
      </c>
      <c r="C776" s="91" t="s">
        <v>2506</v>
      </c>
      <c r="D776" s="91" t="s">
        <v>3251</v>
      </c>
      <c r="E776" s="91" t="s">
        <v>3252</v>
      </c>
      <c r="F776" s="91" t="s">
        <v>3288</v>
      </c>
      <c r="G776" s="91" t="s">
        <v>979</v>
      </c>
      <c r="H776" s="91" t="s">
        <v>2226</v>
      </c>
      <c r="I776" s="91" t="s">
        <v>970</v>
      </c>
      <c r="J776" s="91" t="s">
        <v>929</v>
      </c>
      <c r="K776" s="91" t="s">
        <v>4886</v>
      </c>
      <c r="L776" s="91" t="s">
        <v>3255</v>
      </c>
      <c r="M776" s="92">
        <v>40000</v>
      </c>
      <c r="N776" s="92">
        <v>442.65</v>
      </c>
      <c r="O776" s="92">
        <v>1216</v>
      </c>
      <c r="P776" s="92">
        <v>1148</v>
      </c>
      <c r="Q776" s="92">
        <v>2831.65</v>
      </c>
      <c r="R776" s="92">
        <v>37168.35</v>
      </c>
      <c r="S776" s="91" t="s">
        <v>3256</v>
      </c>
      <c r="T776" s="91" t="s">
        <v>4887</v>
      </c>
      <c r="U776" s="93"/>
      <c r="V776" s="93"/>
      <c r="W776" s="93"/>
      <c r="X776" s="93"/>
      <c r="Y776" s="92">
        <v>25</v>
      </c>
      <c r="Z776" s="93"/>
      <c r="AB776" s="93"/>
    </row>
    <row r="777" spans="1:28">
      <c r="A777" s="91" t="s">
        <v>2475</v>
      </c>
      <c r="B777" s="91" t="s">
        <v>2696</v>
      </c>
      <c r="C777" s="91" t="s">
        <v>2506</v>
      </c>
      <c r="D777" s="91" t="s">
        <v>3251</v>
      </c>
      <c r="E777" s="91" t="s">
        <v>3252</v>
      </c>
      <c r="F777" s="91" t="s">
        <v>3266</v>
      </c>
      <c r="G777" s="91" t="s">
        <v>1588</v>
      </c>
      <c r="H777" s="91" t="s">
        <v>2227</v>
      </c>
      <c r="I777" s="91" t="s">
        <v>1587</v>
      </c>
      <c r="J777" s="91" t="s">
        <v>282</v>
      </c>
      <c r="K777" s="91" t="s">
        <v>4888</v>
      </c>
      <c r="L777" s="91" t="s">
        <v>3255</v>
      </c>
      <c r="M777" s="92">
        <v>55000</v>
      </c>
      <c r="N777" s="92">
        <v>2559.6799999999998</v>
      </c>
      <c r="O777" s="92">
        <v>1672</v>
      </c>
      <c r="P777" s="92">
        <v>1578.5</v>
      </c>
      <c r="Q777" s="92">
        <v>5835.18</v>
      </c>
      <c r="R777" s="92">
        <v>49164.82</v>
      </c>
      <c r="S777" s="91" t="s">
        <v>3256</v>
      </c>
      <c r="T777" s="91" t="s">
        <v>4889</v>
      </c>
      <c r="U777" s="93"/>
      <c r="V777" s="93"/>
      <c r="W777" s="93"/>
      <c r="X777" s="93"/>
      <c r="Y777" s="92">
        <v>25</v>
      </c>
      <c r="Z777" s="93"/>
      <c r="AB777" s="93"/>
    </row>
    <row r="778" spans="1:28">
      <c r="A778" s="91" t="s">
        <v>2475</v>
      </c>
      <c r="B778" s="91" t="s">
        <v>2696</v>
      </c>
      <c r="C778" s="91" t="s">
        <v>2506</v>
      </c>
      <c r="D778" s="91" t="s">
        <v>3251</v>
      </c>
      <c r="E778" s="91" t="s">
        <v>3252</v>
      </c>
      <c r="F778" s="91" t="s">
        <v>3266</v>
      </c>
      <c r="G778" s="91" t="s">
        <v>2791</v>
      </c>
      <c r="H778" s="91" t="s">
        <v>2792</v>
      </c>
      <c r="I778" s="91" t="s">
        <v>1506</v>
      </c>
      <c r="J778" s="91" t="s">
        <v>482</v>
      </c>
      <c r="K778" s="91" t="s">
        <v>4890</v>
      </c>
      <c r="L778" s="91" t="s">
        <v>3255</v>
      </c>
      <c r="M778" s="92">
        <v>36000</v>
      </c>
      <c r="N778" s="93">
        <v>0</v>
      </c>
      <c r="O778" s="92">
        <v>1094.4000000000001</v>
      </c>
      <c r="P778" s="92">
        <v>1033.2</v>
      </c>
      <c r="Q778" s="92">
        <v>2152.6</v>
      </c>
      <c r="R778" s="92">
        <v>33847.4</v>
      </c>
      <c r="S778" s="91" t="s">
        <v>3256</v>
      </c>
      <c r="T778" s="91" t="s">
        <v>4891</v>
      </c>
      <c r="U778" s="93"/>
      <c r="V778" s="93"/>
      <c r="W778" s="93"/>
      <c r="X778" s="93"/>
      <c r="Y778" s="92">
        <v>25</v>
      </c>
      <c r="Z778" s="93"/>
      <c r="AB778" s="93"/>
    </row>
    <row r="779" spans="1:28">
      <c r="A779" s="91" t="s">
        <v>2475</v>
      </c>
      <c r="B779" s="91" t="s">
        <v>2696</v>
      </c>
      <c r="C779" s="91" t="s">
        <v>2506</v>
      </c>
      <c r="D779" s="91" t="s">
        <v>3251</v>
      </c>
      <c r="E779" s="91" t="s">
        <v>3252</v>
      </c>
      <c r="F779" s="91" t="s">
        <v>3288</v>
      </c>
      <c r="G779" s="91" t="s">
        <v>4892</v>
      </c>
      <c r="H779" s="91" t="s">
        <v>2793</v>
      </c>
      <c r="I779" s="91" t="s">
        <v>192</v>
      </c>
      <c r="J779" s="91" t="s">
        <v>189</v>
      </c>
      <c r="K779" s="91" t="s">
        <v>4893</v>
      </c>
      <c r="L779" s="91" t="s">
        <v>3255</v>
      </c>
      <c r="M779" s="92">
        <v>35000</v>
      </c>
      <c r="N779" s="93">
        <v>0</v>
      </c>
      <c r="O779" s="92">
        <v>1064</v>
      </c>
      <c r="P779" s="92">
        <v>1004.5</v>
      </c>
      <c r="Q779" s="92">
        <v>4139.5</v>
      </c>
      <c r="R779" s="92">
        <v>30860.5</v>
      </c>
      <c r="S779" s="91" t="s">
        <v>3256</v>
      </c>
      <c r="T779" s="91" t="s">
        <v>4894</v>
      </c>
      <c r="U779" s="93"/>
      <c r="V779" s="93"/>
      <c r="W779" s="92">
        <v>2046</v>
      </c>
      <c r="X779" s="93"/>
      <c r="Y779" s="92">
        <v>25</v>
      </c>
      <c r="Z779" s="93"/>
      <c r="AB779" s="93"/>
    </row>
    <row r="780" spans="1:28">
      <c r="A780" s="91" t="s">
        <v>2475</v>
      </c>
      <c r="B780" s="91" t="s">
        <v>2696</v>
      </c>
      <c r="C780" s="91" t="s">
        <v>2506</v>
      </c>
      <c r="D780" s="91" t="s">
        <v>3251</v>
      </c>
      <c r="E780" s="91" t="s">
        <v>3252</v>
      </c>
      <c r="F780" s="91" t="s">
        <v>3288</v>
      </c>
      <c r="G780" s="91" t="s">
        <v>1590</v>
      </c>
      <c r="H780" s="91" t="s">
        <v>2229</v>
      </c>
      <c r="I780" s="91" t="s">
        <v>129</v>
      </c>
      <c r="J780" s="91" t="s">
        <v>210</v>
      </c>
      <c r="K780" s="91" t="s">
        <v>4895</v>
      </c>
      <c r="L780" s="91" t="s">
        <v>3255</v>
      </c>
      <c r="M780" s="92">
        <v>100000</v>
      </c>
      <c r="N780" s="92">
        <v>12105.37</v>
      </c>
      <c r="O780" s="92">
        <v>3040</v>
      </c>
      <c r="P780" s="92">
        <v>2870</v>
      </c>
      <c r="Q780" s="92">
        <v>24086.37</v>
      </c>
      <c r="R780" s="92">
        <v>75913.63</v>
      </c>
      <c r="S780" s="91" t="s">
        <v>3256</v>
      </c>
      <c r="T780" s="91" t="s">
        <v>4896</v>
      </c>
      <c r="U780" s="93"/>
      <c r="V780" s="93"/>
      <c r="W780" s="92">
        <v>6046</v>
      </c>
      <c r="X780" s="93"/>
      <c r="Y780" s="92">
        <v>25</v>
      </c>
      <c r="Z780" s="93"/>
      <c r="AB780" s="93"/>
    </row>
    <row r="781" spans="1:28">
      <c r="A781" s="91" t="s">
        <v>2475</v>
      </c>
      <c r="B781" s="91" t="s">
        <v>2696</v>
      </c>
      <c r="C781" s="91" t="s">
        <v>2506</v>
      </c>
      <c r="D781" s="91" t="s">
        <v>3251</v>
      </c>
      <c r="E781" s="91" t="s">
        <v>3252</v>
      </c>
      <c r="F781" s="91" t="s">
        <v>3258</v>
      </c>
      <c r="G781" s="91" t="s">
        <v>4897</v>
      </c>
      <c r="H781" s="91" t="s">
        <v>4898</v>
      </c>
      <c r="I781" s="91" t="s">
        <v>284</v>
      </c>
      <c r="J781" s="91" t="s">
        <v>591</v>
      </c>
      <c r="K781" s="91" t="s">
        <v>4899</v>
      </c>
      <c r="L781" s="91" t="s">
        <v>3255</v>
      </c>
      <c r="M781" s="92">
        <v>60000</v>
      </c>
      <c r="N781" s="92">
        <v>3486.68</v>
      </c>
      <c r="O781" s="92">
        <v>1824</v>
      </c>
      <c r="P781" s="92">
        <v>1722</v>
      </c>
      <c r="Q781" s="92">
        <v>7057.68</v>
      </c>
      <c r="R781" s="92">
        <v>52942.32</v>
      </c>
      <c r="S781" s="91" t="s">
        <v>3256</v>
      </c>
      <c r="T781" s="91" t="s">
        <v>4900</v>
      </c>
      <c r="U781" s="93"/>
      <c r="V781" s="93"/>
      <c r="W781" s="93"/>
      <c r="X781" s="93"/>
      <c r="Y781" s="92">
        <v>25</v>
      </c>
      <c r="Z781" s="93"/>
      <c r="AB781" s="93"/>
    </row>
    <row r="782" spans="1:28">
      <c r="A782" s="91" t="s">
        <v>2475</v>
      </c>
      <c r="B782" s="91" t="s">
        <v>2696</v>
      </c>
      <c r="C782" s="91" t="s">
        <v>2506</v>
      </c>
      <c r="D782" s="91" t="s">
        <v>3251</v>
      </c>
      <c r="E782" s="91" t="s">
        <v>3252</v>
      </c>
      <c r="F782" s="91" t="s">
        <v>3266</v>
      </c>
      <c r="G782" s="91" t="s">
        <v>2794</v>
      </c>
      <c r="H782" s="91" t="s">
        <v>2795</v>
      </c>
      <c r="I782" s="91" t="s">
        <v>1368</v>
      </c>
      <c r="J782" s="91" t="s">
        <v>4901</v>
      </c>
      <c r="K782" s="91" t="s">
        <v>4902</v>
      </c>
      <c r="L782" s="91" t="s">
        <v>3255</v>
      </c>
      <c r="M782" s="92">
        <v>50000</v>
      </c>
      <c r="N782" s="92">
        <v>1854</v>
      </c>
      <c r="O782" s="92">
        <v>1520</v>
      </c>
      <c r="P782" s="92">
        <v>1435</v>
      </c>
      <c r="Q782" s="92">
        <v>4834</v>
      </c>
      <c r="R782" s="92">
        <v>45166</v>
      </c>
      <c r="S782" s="91" t="s">
        <v>3256</v>
      </c>
      <c r="T782" s="91" t="s">
        <v>4903</v>
      </c>
      <c r="U782" s="93"/>
      <c r="V782" s="93"/>
      <c r="W782" s="93"/>
      <c r="X782" s="93"/>
      <c r="Y782" s="92">
        <v>25</v>
      </c>
      <c r="Z782" s="93"/>
      <c r="AB782" s="93"/>
    </row>
    <row r="783" spans="1:28">
      <c r="A783" s="91" t="s">
        <v>2475</v>
      </c>
      <c r="B783" s="91" t="s">
        <v>2696</v>
      </c>
      <c r="C783" s="91" t="s">
        <v>2506</v>
      </c>
      <c r="D783" s="91" t="s">
        <v>3251</v>
      </c>
      <c r="E783" s="91" t="s">
        <v>3252</v>
      </c>
      <c r="F783" s="91" t="s">
        <v>3266</v>
      </c>
      <c r="G783" s="91" t="s">
        <v>1592</v>
      </c>
      <c r="H783" s="91" t="s">
        <v>2230</v>
      </c>
      <c r="I783" s="91" t="s">
        <v>284</v>
      </c>
      <c r="J783" s="91" t="s">
        <v>282</v>
      </c>
      <c r="K783" s="91" t="s">
        <v>4904</v>
      </c>
      <c r="L783" s="91" t="s">
        <v>3255</v>
      </c>
      <c r="M783" s="92">
        <v>35000</v>
      </c>
      <c r="N783" s="93">
        <v>0</v>
      </c>
      <c r="O783" s="92">
        <v>1064</v>
      </c>
      <c r="P783" s="92">
        <v>1004.5</v>
      </c>
      <c r="Q783" s="92">
        <v>5739.5</v>
      </c>
      <c r="R783" s="92">
        <v>29260.5</v>
      </c>
      <c r="S783" s="91" t="s">
        <v>3256</v>
      </c>
      <c r="T783" s="91" t="s">
        <v>4905</v>
      </c>
      <c r="U783" s="93"/>
      <c r="V783" s="93"/>
      <c r="W783" s="92">
        <v>3646</v>
      </c>
      <c r="X783" s="93"/>
      <c r="Y783" s="92">
        <v>25</v>
      </c>
      <c r="Z783" s="93"/>
      <c r="AB783" s="93"/>
    </row>
    <row r="784" spans="1:28">
      <c r="A784" s="91" t="s">
        <v>2475</v>
      </c>
      <c r="B784" s="91" t="s">
        <v>2696</v>
      </c>
      <c r="C784" s="91" t="s">
        <v>2506</v>
      </c>
      <c r="D784" s="91" t="s">
        <v>3251</v>
      </c>
      <c r="E784" s="91" t="s">
        <v>3252</v>
      </c>
      <c r="F784" s="91" t="s">
        <v>3266</v>
      </c>
      <c r="G784" s="91" t="s">
        <v>1593</v>
      </c>
      <c r="H784" s="91" t="s">
        <v>2231</v>
      </c>
      <c r="I784" s="91" t="s">
        <v>291</v>
      </c>
      <c r="J784" s="91" t="s">
        <v>324</v>
      </c>
      <c r="K784" s="91" t="s">
        <v>4906</v>
      </c>
      <c r="L784" s="91" t="s">
        <v>3255</v>
      </c>
      <c r="M784" s="92">
        <v>70000</v>
      </c>
      <c r="N784" s="92">
        <v>5368.48</v>
      </c>
      <c r="O784" s="92">
        <v>2128</v>
      </c>
      <c r="P784" s="92">
        <v>2009</v>
      </c>
      <c r="Q784" s="92">
        <v>9530.48</v>
      </c>
      <c r="R784" s="92">
        <v>60469.52</v>
      </c>
      <c r="S784" s="91" t="s">
        <v>3256</v>
      </c>
      <c r="T784" s="91" t="s">
        <v>4907</v>
      </c>
      <c r="U784" s="93"/>
      <c r="V784" s="93"/>
      <c r="W784" s="93"/>
      <c r="X784" s="93"/>
      <c r="Y784" s="92">
        <v>25</v>
      </c>
      <c r="Z784" s="93"/>
      <c r="AB784" s="93"/>
    </row>
    <row r="785" spans="1:28">
      <c r="A785" s="91" t="s">
        <v>2475</v>
      </c>
      <c r="B785" s="91" t="s">
        <v>2696</v>
      </c>
      <c r="C785" s="91" t="s">
        <v>2506</v>
      </c>
      <c r="D785" s="91" t="s">
        <v>3251</v>
      </c>
      <c r="E785" s="91" t="s">
        <v>3252</v>
      </c>
      <c r="F785" s="91" t="s">
        <v>3288</v>
      </c>
      <c r="G785" s="91" t="s">
        <v>978</v>
      </c>
      <c r="H785" s="91" t="s">
        <v>2232</v>
      </c>
      <c r="I785" s="91" t="s">
        <v>970</v>
      </c>
      <c r="J785" s="91" t="s">
        <v>929</v>
      </c>
      <c r="K785" s="91" t="s">
        <v>4908</v>
      </c>
      <c r="L785" s="91" t="s">
        <v>3255</v>
      </c>
      <c r="M785" s="92">
        <v>40000</v>
      </c>
      <c r="N785" s="92">
        <v>442.65</v>
      </c>
      <c r="O785" s="92">
        <v>1216</v>
      </c>
      <c r="P785" s="92">
        <v>1148</v>
      </c>
      <c r="Q785" s="92">
        <v>2831.65</v>
      </c>
      <c r="R785" s="92">
        <v>37168.35</v>
      </c>
      <c r="S785" s="91" t="s">
        <v>3256</v>
      </c>
      <c r="T785" s="91" t="s">
        <v>4909</v>
      </c>
      <c r="U785" s="93"/>
      <c r="V785" s="93"/>
      <c r="W785" s="93"/>
      <c r="X785" s="93"/>
      <c r="Y785" s="92">
        <v>25</v>
      </c>
      <c r="Z785" s="93"/>
      <c r="AB785" s="93"/>
    </row>
    <row r="786" spans="1:28">
      <c r="A786" s="91" t="s">
        <v>2475</v>
      </c>
      <c r="B786" s="91" t="s">
        <v>2696</v>
      </c>
      <c r="C786" s="91" t="s">
        <v>2506</v>
      </c>
      <c r="D786" s="91" t="s">
        <v>3251</v>
      </c>
      <c r="E786" s="91" t="s">
        <v>3252</v>
      </c>
      <c r="F786" s="91" t="s">
        <v>3258</v>
      </c>
      <c r="G786" s="91" t="s">
        <v>1544</v>
      </c>
      <c r="H786" s="91" t="s">
        <v>2233</v>
      </c>
      <c r="I786" s="91" t="s">
        <v>284</v>
      </c>
      <c r="J786" s="91" t="s">
        <v>282</v>
      </c>
      <c r="K786" s="91" t="s">
        <v>4910</v>
      </c>
      <c r="L786" s="91" t="s">
        <v>3255</v>
      </c>
      <c r="M786" s="92">
        <v>50000</v>
      </c>
      <c r="N786" s="92">
        <v>1854</v>
      </c>
      <c r="O786" s="92">
        <v>1520</v>
      </c>
      <c r="P786" s="92">
        <v>1435</v>
      </c>
      <c r="Q786" s="92">
        <v>4834</v>
      </c>
      <c r="R786" s="92">
        <v>45166</v>
      </c>
      <c r="S786" s="91" t="s">
        <v>3256</v>
      </c>
      <c r="T786" s="91" t="s">
        <v>4911</v>
      </c>
      <c r="U786" s="93"/>
      <c r="V786" s="93"/>
      <c r="W786" s="93"/>
      <c r="X786" s="93"/>
      <c r="Y786" s="92">
        <v>25</v>
      </c>
      <c r="Z786" s="93"/>
      <c r="AB786" s="93"/>
    </row>
    <row r="787" spans="1:28">
      <c r="A787" s="91" t="s">
        <v>2475</v>
      </c>
      <c r="B787" s="91" t="s">
        <v>2696</v>
      </c>
      <c r="C787" s="91" t="s">
        <v>2506</v>
      </c>
      <c r="D787" s="91" t="s">
        <v>3251</v>
      </c>
      <c r="E787" s="91" t="s">
        <v>3252</v>
      </c>
      <c r="F787" s="91" t="s">
        <v>3258</v>
      </c>
      <c r="G787" s="91" t="s">
        <v>1369</v>
      </c>
      <c r="H787" s="91" t="s">
        <v>2234</v>
      </c>
      <c r="I787" s="91" t="s">
        <v>1344</v>
      </c>
      <c r="J787" s="91" t="s">
        <v>142</v>
      </c>
      <c r="K787" s="91" t="s">
        <v>4912</v>
      </c>
      <c r="L787" s="91" t="s">
        <v>3255</v>
      </c>
      <c r="M787" s="92">
        <v>10000</v>
      </c>
      <c r="N787" s="93">
        <v>0</v>
      </c>
      <c r="O787" s="92">
        <v>304</v>
      </c>
      <c r="P787" s="92">
        <v>287</v>
      </c>
      <c r="Q787" s="92">
        <v>616</v>
      </c>
      <c r="R787" s="92">
        <v>9384</v>
      </c>
      <c r="S787" s="91" t="s">
        <v>3256</v>
      </c>
      <c r="T787" s="91" t="s">
        <v>4913</v>
      </c>
      <c r="U787" s="93"/>
      <c r="V787" s="93"/>
      <c r="W787" s="93"/>
      <c r="X787" s="93"/>
      <c r="Y787" s="92">
        <v>25</v>
      </c>
      <c r="Z787" s="93"/>
      <c r="AB787" s="93"/>
    </row>
    <row r="788" spans="1:28">
      <c r="A788" s="91" t="s">
        <v>2475</v>
      </c>
      <c r="B788" s="91" t="s">
        <v>2696</v>
      </c>
      <c r="C788" s="91" t="s">
        <v>2506</v>
      </c>
      <c r="D788" s="91" t="s">
        <v>3251</v>
      </c>
      <c r="E788" s="91" t="s">
        <v>3252</v>
      </c>
      <c r="F788" s="91" t="s">
        <v>3258</v>
      </c>
      <c r="G788" s="91" t="s">
        <v>1370</v>
      </c>
      <c r="H788" s="91" t="s">
        <v>2235</v>
      </c>
      <c r="I788" s="91" t="s">
        <v>1344</v>
      </c>
      <c r="J788" s="91" t="s">
        <v>142</v>
      </c>
      <c r="K788" s="91" t="s">
        <v>4914</v>
      </c>
      <c r="L788" s="91" t="s">
        <v>3255</v>
      </c>
      <c r="M788" s="92">
        <v>10000</v>
      </c>
      <c r="N788" s="93">
        <v>0</v>
      </c>
      <c r="O788" s="92">
        <v>304</v>
      </c>
      <c r="P788" s="92">
        <v>287</v>
      </c>
      <c r="Q788" s="92">
        <v>616</v>
      </c>
      <c r="R788" s="92">
        <v>9384</v>
      </c>
      <c r="S788" s="91" t="s">
        <v>3256</v>
      </c>
      <c r="T788" s="91" t="s">
        <v>4915</v>
      </c>
      <c r="U788" s="93"/>
      <c r="V788" s="93"/>
      <c r="W788" s="93"/>
      <c r="X788" s="93"/>
      <c r="Y788" s="92">
        <v>25</v>
      </c>
      <c r="Z788" s="93"/>
      <c r="AB788" s="93"/>
    </row>
    <row r="789" spans="1:28">
      <c r="A789" s="91" t="s">
        <v>2475</v>
      </c>
      <c r="B789" s="91" t="s">
        <v>2696</v>
      </c>
      <c r="C789" s="91" t="s">
        <v>2506</v>
      </c>
      <c r="D789" s="91" t="s">
        <v>3251</v>
      </c>
      <c r="E789" s="91" t="s">
        <v>3252</v>
      </c>
      <c r="F789" s="91" t="s">
        <v>3258</v>
      </c>
      <c r="G789" s="91" t="s">
        <v>2796</v>
      </c>
      <c r="H789" s="91" t="s">
        <v>2797</v>
      </c>
      <c r="I789" s="91" t="s">
        <v>256</v>
      </c>
      <c r="J789" s="91" t="s">
        <v>765</v>
      </c>
      <c r="K789" s="91" t="s">
        <v>4916</v>
      </c>
      <c r="L789" s="91" t="s">
        <v>3255</v>
      </c>
      <c r="M789" s="92">
        <v>70000</v>
      </c>
      <c r="N789" s="92">
        <v>5368.48</v>
      </c>
      <c r="O789" s="92">
        <v>2128</v>
      </c>
      <c r="P789" s="92">
        <v>2009</v>
      </c>
      <c r="Q789" s="92">
        <v>9530.48</v>
      </c>
      <c r="R789" s="92">
        <v>60469.52</v>
      </c>
      <c r="S789" s="91" t="s">
        <v>3256</v>
      </c>
      <c r="T789" s="91" t="s">
        <v>4917</v>
      </c>
      <c r="U789" s="93"/>
      <c r="V789" s="93"/>
      <c r="W789" s="93"/>
      <c r="X789" s="93"/>
      <c r="Y789" s="92">
        <v>25</v>
      </c>
      <c r="Z789" s="93"/>
      <c r="AB789" s="93"/>
    </row>
    <row r="790" spans="1:28">
      <c r="A790" s="91" t="s">
        <v>2475</v>
      </c>
      <c r="B790" s="91" t="s">
        <v>2696</v>
      </c>
      <c r="C790" s="91" t="s">
        <v>2506</v>
      </c>
      <c r="D790" s="91" t="s">
        <v>3251</v>
      </c>
      <c r="E790" s="91" t="s">
        <v>3252</v>
      </c>
      <c r="F790" s="91" t="s">
        <v>3261</v>
      </c>
      <c r="G790" s="91" t="s">
        <v>977</v>
      </c>
      <c r="H790" s="91" t="s">
        <v>2236</v>
      </c>
      <c r="I790" s="91" t="s">
        <v>254</v>
      </c>
      <c r="J790" s="91" t="s">
        <v>181</v>
      </c>
      <c r="K790" s="91" t="s">
        <v>4918</v>
      </c>
      <c r="L790" s="91" t="s">
        <v>3255</v>
      </c>
      <c r="M790" s="92">
        <v>60000</v>
      </c>
      <c r="N790" s="92">
        <v>3171.19</v>
      </c>
      <c r="O790" s="92">
        <v>1824</v>
      </c>
      <c r="P790" s="92">
        <v>1722</v>
      </c>
      <c r="Q790" s="92">
        <v>8319.64</v>
      </c>
      <c r="R790" s="92">
        <v>51680.36</v>
      </c>
      <c r="S790" s="91" t="s">
        <v>3256</v>
      </c>
      <c r="T790" s="91" t="s">
        <v>4919</v>
      </c>
      <c r="U790" s="93"/>
      <c r="V790" s="93"/>
      <c r="W790" s="93"/>
      <c r="X790" s="93"/>
      <c r="Y790" s="92">
        <v>25</v>
      </c>
      <c r="Z790" s="93"/>
      <c r="AB790" s="92">
        <v>1577.45</v>
      </c>
    </row>
    <row r="791" spans="1:28">
      <c r="A791" s="91" t="s">
        <v>2475</v>
      </c>
      <c r="B791" s="91" t="s">
        <v>2696</v>
      </c>
      <c r="C791" s="91" t="s">
        <v>2506</v>
      </c>
      <c r="D791" s="91" t="s">
        <v>3251</v>
      </c>
      <c r="E791" s="91" t="s">
        <v>3252</v>
      </c>
      <c r="F791" s="91" t="s">
        <v>3266</v>
      </c>
      <c r="G791" s="91" t="s">
        <v>2798</v>
      </c>
      <c r="H791" s="91" t="s">
        <v>2799</v>
      </c>
      <c r="I791" s="91" t="s">
        <v>279</v>
      </c>
      <c r="J791" s="91" t="s">
        <v>273</v>
      </c>
      <c r="K791" s="91" t="s">
        <v>4920</v>
      </c>
      <c r="L791" s="91" t="s">
        <v>3255</v>
      </c>
      <c r="M791" s="92">
        <v>50000</v>
      </c>
      <c r="N791" s="92">
        <v>1854</v>
      </c>
      <c r="O791" s="92">
        <v>1520</v>
      </c>
      <c r="P791" s="92">
        <v>1435</v>
      </c>
      <c r="Q791" s="92">
        <v>9380</v>
      </c>
      <c r="R791" s="92">
        <v>40620</v>
      </c>
      <c r="S791" s="91" t="s">
        <v>3256</v>
      </c>
      <c r="T791" s="91" t="s">
        <v>4921</v>
      </c>
      <c r="U791" s="93"/>
      <c r="V791" s="93"/>
      <c r="W791" s="92">
        <v>4546</v>
      </c>
      <c r="X791" s="93"/>
      <c r="Y791" s="92">
        <v>25</v>
      </c>
      <c r="Z791" s="93"/>
      <c r="AB791" s="93"/>
    </row>
    <row r="792" spans="1:28">
      <c r="A792" s="91" t="s">
        <v>2475</v>
      </c>
      <c r="B792" s="91" t="s">
        <v>2696</v>
      </c>
      <c r="C792" s="91" t="s">
        <v>2506</v>
      </c>
      <c r="D792" s="91" t="s">
        <v>3251</v>
      </c>
      <c r="E792" s="91" t="s">
        <v>3252</v>
      </c>
      <c r="F792" s="91" t="s">
        <v>3288</v>
      </c>
      <c r="G792" s="91" t="s">
        <v>1371</v>
      </c>
      <c r="H792" s="91" t="s">
        <v>2237</v>
      </c>
      <c r="I792" s="91" t="s">
        <v>1344</v>
      </c>
      <c r="J792" s="91" t="s">
        <v>142</v>
      </c>
      <c r="K792" s="91" t="s">
        <v>4922</v>
      </c>
      <c r="L792" s="91" t="s">
        <v>3255</v>
      </c>
      <c r="M792" s="92">
        <v>35000</v>
      </c>
      <c r="N792" s="93">
        <v>0</v>
      </c>
      <c r="O792" s="92">
        <v>1064</v>
      </c>
      <c r="P792" s="92">
        <v>1004.5</v>
      </c>
      <c r="Q792" s="92">
        <v>2093.5</v>
      </c>
      <c r="R792" s="92">
        <v>32906.5</v>
      </c>
      <c r="S792" s="91" t="s">
        <v>3256</v>
      </c>
      <c r="T792" s="91" t="s">
        <v>4923</v>
      </c>
      <c r="U792" s="93"/>
      <c r="V792" s="93"/>
      <c r="W792" s="93"/>
      <c r="X792" s="93"/>
      <c r="Y792" s="92">
        <v>25</v>
      </c>
      <c r="Z792" s="93"/>
      <c r="AB792" s="93"/>
    </row>
    <row r="793" spans="1:28">
      <c r="A793" s="91" t="s">
        <v>2475</v>
      </c>
      <c r="B793" s="91" t="s">
        <v>2696</v>
      </c>
      <c r="C793" s="91" t="s">
        <v>2506</v>
      </c>
      <c r="D793" s="91" t="s">
        <v>3251</v>
      </c>
      <c r="E793" s="91" t="s">
        <v>3252</v>
      </c>
      <c r="F793" s="91" t="s">
        <v>3266</v>
      </c>
      <c r="G793" s="91" t="s">
        <v>2627</v>
      </c>
      <c r="H793" s="91" t="s">
        <v>2656</v>
      </c>
      <c r="I793" s="91" t="s">
        <v>1480</v>
      </c>
      <c r="J793" s="91" t="s">
        <v>591</v>
      </c>
      <c r="K793" s="91" t="s">
        <v>4924</v>
      </c>
      <c r="L793" s="91" t="s">
        <v>3255</v>
      </c>
      <c r="M793" s="92">
        <v>50000</v>
      </c>
      <c r="N793" s="92">
        <v>1854</v>
      </c>
      <c r="O793" s="92">
        <v>1520</v>
      </c>
      <c r="P793" s="92">
        <v>1435</v>
      </c>
      <c r="Q793" s="92">
        <v>4834</v>
      </c>
      <c r="R793" s="92">
        <v>45166</v>
      </c>
      <c r="S793" s="91" t="s">
        <v>3256</v>
      </c>
      <c r="T793" s="91" t="s">
        <v>4925</v>
      </c>
      <c r="U793" s="93"/>
      <c r="V793" s="93"/>
      <c r="W793" s="93"/>
      <c r="X793" s="93"/>
      <c r="Y793" s="92">
        <v>25</v>
      </c>
      <c r="Z793" s="93"/>
      <c r="AB793" s="93"/>
    </row>
    <row r="794" spans="1:28">
      <c r="A794" s="91" t="s">
        <v>2475</v>
      </c>
      <c r="B794" s="91" t="s">
        <v>2696</v>
      </c>
      <c r="C794" s="91" t="s">
        <v>2506</v>
      </c>
      <c r="D794" s="91" t="s">
        <v>3251</v>
      </c>
      <c r="E794" s="91" t="s">
        <v>3252</v>
      </c>
      <c r="F794" s="91" t="s">
        <v>3266</v>
      </c>
      <c r="G794" s="91" t="s">
        <v>2800</v>
      </c>
      <c r="H794" s="91" t="s">
        <v>2801</v>
      </c>
      <c r="I794" s="91" t="s">
        <v>75</v>
      </c>
      <c r="J794" s="91" t="s">
        <v>765</v>
      </c>
      <c r="K794" s="91" t="s">
        <v>4926</v>
      </c>
      <c r="L794" s="91" t="s">
        <v>3255</v>
      </c>
      <c r="M794" s="92">
        <v>10000</v>
      </c>
      <c r="N794" s="93">
        <v>0</v>
      </c>
      <c r="O794" s="92">
        <v>304</v>
      </c>
      <c r="P794" s="92">
        <v>287</v>
      </c>
      <c r="Q794" s="92">
        <v>616</v>
      </c>
      <c r="R794" s="92">
        <v>9384</v>
      </c>
      <c r="S794" s="91" t="s">
        <v>3256</v>
      </c>
      <c r="T794" s="91" t="s">
        <v>4927</v>
      </c>
      <c r="U794" s="93"/>
      <c r="V794" s="93"/>
      <c r="W794" s="93"/>
      <c r="X794" s="93"/>
      <c r="Y794" s="92">
        <v>25</v>
      </c>
      <c r="Z794" s="93"/>
      <c r="AB794" s="93"/>
    </row>
    <row r="795" spans="1:28">
      <c r="A795" s="91" t="s">
        <v>2475</v>
      </c>
      <c r="B795" s="91" t="s">
        <v>2696</v>
      </c>
      <c r="C795" s="91" t="s">
        <v>2506</v>
      </c>
      <c r="D795" s="91" t="s">
        <v>3251</v>
      </c>
      <c r="E795" s="91" t="s">
        <v>3252</v>
      </c>
      <c r="F795" s="91" t="s">
        <v>3266</v>
      </c>
      <c r="G795" s="91" t="s">
        <v>2802</v>
      </c>
      <c r="H795" s="91" t="s">
        <v>2803</v>
      </c>
      <c r="I795" s="91" t="s">
        <v>2804</v>
      </c>
      <c r="J795" s="91" t="s">
        <v>686</v>
      </c>
      <c r="K795" s="91" t="s">
        <v>4928</v>
      </c>
      <c r="L795" s="91" t="s">
        <v>3255</v>
      </c>
      <c r="M795" s="92">
        <v>36000</v>
      </c>
      <c r="N795" s="93">
        <v>0</v>
      </c>
      <c r="O795" s="92">
        <v>1094.4000000000001</v>
      </c>
      <c r="P795" s="92">
        <v>1033.2</v>
      </c>
      <c r="Q795" s="92">
        <v>2152.6</v>
      </c>
      <c r="R795" s="92">
        <v>33847.4</v>
      </c>
      <c r="S795" s="91" t="s">
        <v>3256</v>
      </c>
      <c r="T795" s="91" t="s">
        <v>4929</v>
      </c>
      <c r="U795" s="93"/>
      <c r="V795" s="93"/>
      <c r="W795" s="93"/>
      <c r="X795" s="93"/>
      <c r="Y795" s="92">
        <v>25</v>
      </c>
      <c r="Z795" s="93"/>
      <c r="AB795" s="93"/>
    </row>
    <row r="796" spans="1:28">
      <c r="A796" s="91" t="s">
        <v>2475</v>
      </c>
      <c r="B796" s="91" t="s">
        <v>2696</v>
      </c>
      <c r="C796" s="91" t="s">
        <v>2506</v>
      </c>
      <c r="D796" s="91" t="s">
        <v>3251</v>
      </c>
      <c r="E796" s="91" t="s">
        <v>3252</v>
      </c>
      <c r="F796" s="91" t="s">
        <v>3288</v>
      </c>
      <c r="G796" s="91" t="s">
        <v>1624</v>
      </c>
      <c r="H796" s="91" t="s">
        <v>2238</v>
      </c>
      <c r="I796" s="91" t="s">
        <v>970</v>
      </c>
      <c r="J796" s="91" t="s">
        <v>929</v>
      </c>
      <c r="K796" s="91" t="s">
        <v>4930</v>
      </c>
      <c r="L796" s="91" t="s">
        <v>3255</v>
      </c>
      <c r="M796" s="92">
        <v>40000</v>
      </c>
      <c r="N796" s="92">
        <v>442.65</v>
      </c>
      <c r="O796" s="92">
        <v>1216</v>
      </c>
      <c r="P796" s="92">
        <v>1148</v>
      </c>
      <c r="Q796" s="92">
        <v>2831.65</v>
      </c>
      <c r="R796" s="92">
        <v>37168.35</v>
      </c>
      <c r="S796" s="91" t="s">
        <v>3256</v>
      </c>
      <c r="T796" s="91" t="s">
        <v>4931</v>
      </c>
      <c r="U796" s="93"/>
      <c r="V796" s="93"/>
      <c r="W796" s="93"/>
      <c r="X796" s="93"/>
      <c r="Y796" s="92">
        <v>25</v>
      </c>
      <c r="Z796" s="93"/>
      <c r="AB796" s="93"/>
    </row>
    <row r="797" spans="1:28">
      <c r="A797" s="91" t="s">
        <v>2475</v>
      </c>
      <c r="B797" s="91" t="s">
        <v>2696</v>
      </c>
      <c r="C797" s="91" t="s">
        <v>2506</v>
      </c>
      <c r="D797" s="91" t="s">
        <v>3251</v>
      </c>
      <c r="E797" s="91" t="s">
        <v>3252</v>
      </c>
      <c r="F797" s="91" t="s">
        <v>3266</v>
      </c>
      <c r="G797" s="91" t="s">
        <v>2805</v>
      </c>
      <c r="H797" s="91" t="s">
        <v>2806</v>
      </c>
      <c r="I797" s="91" t="s">
        <v>970</v>
      </c>
      <c r="J797" s="91" t="s">
        <v>929</v>
      </c>
      <c r="K797" s="91" t="s">
        <v>4932</v>
      </c>
      <c r="L797" s="91" t="s">
        <v>3255</v>
      </c>
      <c r="M797" s="92">
        <v>35000</v>
      </c>
      <c r="N797" s="93">
        <v>0</v>
      </c>
      <c r="O797" s="92">
        <v>1064</v>
      </c>
      <c r="P797" s="92">
        <v>1004.5</v>
      </c>
      <c r="Q797" s="92">
        <v>2093.5</v>
      </c>
      <c r="R797" s="92">
        <v>32906.5</v>
      </c>
      <c r="S797" s="91" t="s">
        <v>3256</v>
      </c>
      <c r="T797" s="91" t="s">
        <v>4933</v>
      </c>
      <c r="U797" s="93"/>
      <c r="V797" s="93"/>
      <c r="W797" s="93"/>
      <c r="X797" s="93"/>
      <c r="Y797" s="92">
        <v>25</v>
      </c>
      <c r="Z797" s="93"/>
      <c r="AB797" s="93"/>
    </row>
    <row r="798" spans="1:28">
      <c r="A798" s="91" t="s">
        <v>2475</v>
      </c>
      <c r="B798" s="91" t="s">
        <v>2696</v>
      </c>
      <c r="C798" s="91" t="s">
        <v>2506</v>
      </c>
      <c r="D798" s="91" t="s">
        <v>3251</v>
      </c>
      <c r="E798" s="91" t="s">
        <v>3252</v>
      </c>
      <c r="F798" s="91" t="s">
        <v>3266</v>
      </c>
      <c r="G798" s="91" t="s">
        <v>1676</v>
      </c>
      <c r="H798" s="91" t="s">
        <v>2239</v>
      </c>
      <c r="I798" s="91" t="s">
        <v>1651</v>
      </c>
      <c r="J798" s="91" t="s">
        <v>106</v>
      </c>
      <c r="K798" s="91" t="s">
        <v>4934</v>
      </c>
      <c r="L798" s="91" t="s">
        <v>3255</v>
      </c>
      <c r="M798" s="92">
        <v>45000</v>
      </c>
      <c r="N798" s="92">
        <v>1148.33</v>
      </c>
      <c r="O798" s="92">
        <v>1368</v>
      </c>
      <c r="P798" s="92">
        <v>1291.5</v>
      </c>
      <c r="Q798" s="92">
        <v>5878.83</v>
      </c>
      <c r="R798" s="92">
        <v>39121.17</v>
      </c>
      <c r="S798" s="91" t="s">
        <v>3256</v>
      </c>
      <c r="T798" s="91" t="s">
        <v>4935</v>
      </c>
      <c r="U798" s="93"/>
      <c r="V798" s="93"/>
      <c r="W798" s="92">
        <v>2046</v>
      </c>
      <c r="X798" s="93"/>
      <c r="Y798" s="92">
        <v>25</v>
      </c>
      <c r="Z798" s="93"/>
      <c r="AB798" s="93"/>
    </row>
    <row r="799" spans="1:28">
      <c r="A799" s="91" t="s">
        <v>2475</v>
      </c>
      <c r="B799" s="91" t="s">
        <v>2696</v>
      </c>
      <c r="C799" s="91" t="s">
        <v>2506</v>
      </c>
      <c r="D799" s="91" t="s">
        <v>3251</v>
      </c>
      <c r="E799" s="91" t="s">
        <v>3252</v>
      </c>
      <c r="F799" s="91" t="s">
        <v>3288</v>
      </c>
      <c r="G799" s="91" t="s">
        <v>2808</v>
      </c>
      <c r="H799" s="91" t="s">
        <v>2809</v>
      </c>
      <c r="I799" s="91" t="s">
        <v>279</v>
      </c>
      <c r="J799" s="91" t="s">
        <v>293</v>
      </c>
      <c r="K799" s="91" t="s">
        <v>4936</v>
      </c>
      <c r="L799" s="91" t="s">
        <v>3255</v>
      </c>
      <c r="M799" s="92">
        <v>45000</v>
      </c>
      <c r="N799" s="92">
        <v>1148.33</v>
      </c>
      <c r="O799" s="92">
        <v>1368</v>
      </c>
      <c r="P799" s="92">
        <v>1291.5</v>
      </c>
      <c r="Q799" s="92">
        <v>3832.83</v>
      </c>
      <c r="R799" s="92">
        <v>41167.17</v>
      </c>
      <c r="S799" s="91" t="s">
        <v>3256</v>
      </c>
      <c r="T799" s="91" t="s">
        <v>4937</v>
      </c>
      <c r="U799" s="93"/>
      <c r="V799" s="93"/>
      <c r="W799" s="93"/>
      <c r="X799" s="93"/>
      <c r="Y799" s="92">
        <v>25</v>
      </c>
      <c r="Z799" s="93"/>
      <c r="AB799" s="93"/>
    </row>
    <row r="800" spans="1:28">
      <c r="A800" s="91" t="s">
        <v>2475</v>
      </c>
      <c r="B800" s="91" t="s">
        <v>2696</v>
      </c>
      <c r="C800" s="91" t="s">
        <v>2506</v>
      </c>
      <c r="D800" s="91" t="s">
        <v>3251</v>
      </c>
      <c r="E800" s="91" t="s">
        <v>3252</v>
      </c>
      <c r="F800" s="91" t="s">
        <v>3258</v>
      </c>
      <c r="G800" s="91" t="s">
        <v>1372</v>
      </c>
      <c r="H800" s="91" t="s">
        <v>2240</v>
      </c>
      <c r="I800" s="91" t="s">
        <v>1344</v>
      </c>
      <c r="J800" s="91" t="s">
        <v>142</v>
      </c>
      <c r="K800" s="91" t="s">
        <v>4938</v>
      </c>
      <c r="L800" s="91" t="s">
        <v>3255</v>
      </c>
      <c r="M800" s="92">
        <v>10000</v>
      </c>
      <c r="N800" s="93">
        <v>0</v>
      </c>
      <c r="O800" s="92">
        <v>304</v>
      </c>
      <c r="P800" s="92">
        <v>287</v>
      </c>
      <c r="Q800" s="92">
        <v>616</v>
      </c>
      <c r="R800" s="92">
        <v>9384</v>
      </c>
      <c r="S800" s="91" t="s">
        <v>3256</v>
      </c>
      <c r="T800" s="91" t="s">
        <v>4939</v>
      </c>
      <c r="U800" s="93"/>
      <c r="V800" s="93"/>
      <c r="W800" s="93"/>
      <c r="X800" s="93"/>
      <c r="Y800" s="92">
        <v>25</v>
      </c>
      <c r="Z800" s="93"/>
      <c r="AB800" s="93"/>
    </row>
    <row r="801" spans="1:28">
      <c r="A801" s="91" t="s">
        <v>2475</v>
      </c>
      <c r="B801" s="91" t="s">
        <v>2696</v>
      </c>
      <c r="C801" s="91" t="s">
        <v>2506</v>
      </c>
      <c r="D801" s="91" t="s">
        <v>3251</v>
      </c>
      <c r="E801" s="91" t="s">
        <v>3252</v>
      </c>
      <c r="F801" s="91" t="s">
        <v>3253</v>
      </c>
      <c r="G801" s="91" t="s">
        <v>1373</v>
      </c>
      <c r="H801" s="91" t="s">
        <v>2241</v>
      </c>
      <c r="I801" s="91" t="s">
        <v>102</v>
      </c>
      <c r="J801" s="91" t="s">
        <v>765</v>
      </c>
      <c r="K801" s="91" t="s">
        <v>4940</v>
      </c>
      <c r="L801" s="91" t="s">
        <v>3255</v>
      </c>
      <c r="M801" s="92">
        <v>13200</v>
      </c>
      <c r="N801" s="93">
        <v>0</v>
      </c>
      <c r="O801" s="92">
        <v>401.28</v>
      </c>
      <c r="P801" s="92">
        <v>378.84</v>
      </c>
      <c r="Q801" s="92">
        <v>805.12</v>
      </c>
      <c r="R801" s="92">
        <v>12394.88</v>
      </c>
      <c r="S801" s="91" t="s">
        <v>3256</v>
      </c>
      <c r="T801" s="91" t="s">
        <v>4941</v>
      </c>
      <c r="U801" s="93"/>
      <c r="V801" s="93"/>
      <c r="W801" s="93"/>
      <c r="X801" s="93"/>
      <c r="Y801" s="92">
        <v>25</v>
      </c>
      <c r="Z801" s="93"/>
      <c r="AB801" s="93"/>
    </row>
    <row r="802" spans="1:28">
      <c r="A802" s="91" t="s">
        <v>2475</v>
      </c>
      <c r="B802" s="91" t="s">
        <v>2696</v>
      </c>
      <c r="C802" s="91" t="s">
        <v>2506</v>
      </c>
      <c r="D802" s="91" t="s">
        <v>3251</v>
      </c>
      <c r="E802" s="91" t="s">
        <v>3252</v>
      </c>
      <c r="F802" s="91" t="s">
        <v>3266</v>
      </c>
      <c r="G802" s="91" t="s">
        <v>2810</v>
      </c>
      <c r="H802" s="91" t="s">
        <v>2811</v>
      </c>
      <c r="I802" s="91" t="s">
        <v>2812</v>
      </c>
      <c r="J802" s="91" t="s">
        <v>18</v>
      </c>
      <c r="K802" s="91" t="s">
        <v>4942</v>
      </c>
      <c r="L802" s="91" t="s">
        <v>3255</v>
      </c>
      <c r="M802" s="92">
        <v>35000</v>
      </c>
      <c r="N802" s="93">
        <v>0</v>
      </c>
      <c r="O802" s="92">
        <v>1064</v>
      </c>
      <c r="P802" s="92">
        <v>1004.5</v>
      </c>
      <c r="Q802" s="92">
        <v>2093.5</v>
      </c>
      <c r="R802" s="92">
        <v>32906.5</v>
      </c>
      <c r="S802" s="91" t="s">
        <v>3256</v>
      </c>
      <c r="T802" s="91" t="s">
        <v>4943</v>
      </c>
      <c r="U802" s="93"/>
      <c r="V802" s="93"/>
      <c r="W802" s="93"/>
      <c r="X802" s="93"/>
      <c r="Y802" s="92">
        <v>25</v>
      </c>
      <c r="Z802" s="93"/>
      <c r="AB802" s="93"/>
    </row>
    <row r="803" spans="1:28">
      <c r="A803" s="91" t="s">
        <v>2475</v>
      </c>
      <c r="B803" s="91" t="s">
        <v>2696</v>
      </c>
      <c r="C803" s="91" t="s">
        <v>2506</v>
      </c>
      <c r="D803" s="91" t="s">
        <v>3251</v>
      </c>
      <c r="E803" s="91" t="s">
        <v>3252</v>
      </c>
      <c r="F803" s="91" t="s">
        <v>3266</v>
      </c>
      <c r="G803" s="91" t="s">
        <v>2697</v>
      </c>
      <c r="H803" s="91" t="s">
        <v>2698</v>
      </c>
      <c r="I803" s="91" t="s">
        <v>2586</v>
      </c>
      <c r="J803" s="91" t="s">
        <v>18</v>
      </c>
      <c r="K803" s="91" t="s">
        <v>4944</v>
      </c>
      <c r="L803" s="91" t="s">
        <v>3255</v>
      </c>
      <c r="M803" s="92">
        <v>50000</v>
      </c>
      <c r="N803" s="92">
        <v>1854</v>
      </c>
      <c r="O803" s="92">
        <v>1520</v>
      </c>
      <c r="P803" s="92">
        <v>1435</v>
      </c>
      <c r="Q803" s="92">
        <v>4834</v>
      </c>
      <c r="R803" s="92">
        <v>45166</v>
      </c>
      <c r="S803" s="91" t="s">
        <v>3256</v>
      </c>
      <c r="T803" s="91" t="s">
        <v>4945</v>
      </c>
      <c r="U803" s="93"/>
      <c r="V803" s="93"/>
      <c r="W803" s="93"/>
      <c r="X803" s="93"/>
      <c r="Y803" s="92">
        <v>25</v>
      </c>
      <c r="Z803" s="93"/>
      <c r="AB803" s="93"/>
    </row>
    <row r="804" spans="1:28">
      <c r="A804" s="91" t="s">
        <v>2475</v>
      </c>
      <c r="B804" s="91" t="s">
        <v>2696</v>
      </c>
      <c r="C804" s="91" t="s">
        <v>2506</v>
      </c>
      <c r="D804" s="91" t="s">
        <v>3251</v>
      </c>
      <c r="E804" s="91" t="s">
        <v>3252</v>
      </c>
      <c r="F804" s="91" t="s">
        <v>3288</v>
      </c>
      <c r="G804" s="91" t="s">
        <v>976</v>
      </c>
      <c r="H804" s="91" t="s">
        <v>2242</v>
      </c>
      <c r="I804" s="91" t="s">
        <v>969</v>
      </c>
      <c r="J804" s="91" t="s">
        <v>968</v>
      </c>
      <c r="K804" s="91" t="s">
        <v>4946</v>
      </c>
      <c r="L804" s="91" t="s">
        <v>3255</v>
      </c>
      <c r="M804" s="92">
        <v>40000</v>
      </c>
      <c r="N804" s="92">
        <v>442.65</v>
      </c>
      <c r="O804" s="92">
        <v>1216</v>
      </c>
      <c r="P804" s="92">
        <v>1148</v>
      </c>
      <c r="Q804" s="92">
        <v>2831.65</v>
      </c>
      <c r="R804" s="92">
        <v>37168.35</v>
      </c>
      <c r="S804" s="91" t="s">
        <v>3256</v>
      </c>
      <c r="T804" s="91" t="s">
        <v>4947</v>
      </c>
      <c r="U804" s="93"/>
      <c r="V804" s="93"/>
      <c r="W804" s="93"/>
      <c r="X804" s="93"/>
      <c r="Y804" s="92">
        <v>25</v>
      </c>
      <c r="Z804" s="93"/>
      <c r="AB804" s="93"/>
    </row>
    <row r="805" spans="1:28">
      <c r="A805" s="91" t="s">
        <v>2475</v>
      </c>
      <c r="B805" s="91" t="s">
        <v>2696</v>
      </c>
      <c r="C805" s="91" t="s">
        <v>2506</v>
      </c>
      <c r="D805" s="91" t="s">
        <v>3251</v>
      </c>
      <c r="E805" s="91" t="s">
        <v>3252</v>
      </c>
      <c r="F805" s="91" t="s">
        <v>3266</v>
      </c>
      <c r="G805" s="91" t="s">
        <v>2813</v>
      </c>
      <c r="H805" s="91" t="s">
        <v>2814</v>
      </c>
      <c r="I805" s="91" t="s">
        <v>59</v>
      </c>
      <c r="J805" s="91" t="s">
        <v>4948</v>
      </c>
      <c r="K805" s="91" t="s">
        <v>4949</v>
      </c>
      <c r="L805" s="91" t="s">
        <v>3255</v>
      </c>
      <c r="M805" s="92">
        <v>145000</v>
      </c>
      <c r="N805" s="92">
        <v>22690.49</v>
      </c>
      <c r="O805" s="92">
        <v>4408</v>
      </c>
      <c r="P805" s="92">
        <v>4161.5</v>
      </c>
      <c r="Q805" s="92">
        <v>31284.99</v>
      </c>
      <c r="R805" s="92">
        <v>113715.01</v>
      </c>
      <c r="S805" s="91" t="s">
        <v>3256</v>
      </c>
      <c r="T805" s="91" t="s">
        <v>4950</v>
      </c>
      <c r="U805" s="93"/>
      <c r="V805" s="93"/>
      <c r="W805" s="93"/>
      <c r="X805" s="93"/>
      <c r="Y805" s="92">
        <v>25</v>
      </c>
      <c r="Z805" s="93"/>
      <c r="AB805" s="93"/>
    </row>
    <row r="806" spans="1:28">
      <c r="A806" s="91" t="s">
        <v>2475</v>
      </c>
      <c r="B806" s="91" t="s">
        <v>2696</v>
      </c>
      <c r="C806" s="91" t="s">
        <v>2506</v>
      </c>
      <c r="D806" s="91" t="s">
        <v>3251</v>
      </c>
      <c r="E806" s="91" t="s">
        <v>3252</v>
      </c>
      <c r="F806" s="91" t="s">
        <v>3261</v>
      </c>
      <c r="G806" s="91" t="s">
        <v>2815</v>
      </c>
      <c r="H806" s="91" t="s">
        <v>2816</v>
      </c>
      <c r="I806" s="91" t="s">
        <v>192</v>
      </c>
      <c r="J806" s="91" t="s">
        <v>302</v>
      </c>
      <c r="K806" s="91" t="s">
        <v>4951</v>
      </c>
      <c r="L806" s="91" t="s">
        <v>3255</v>
      </c>
      <c r="M806" s="92">
        <v>50000</v>
      </c>
      <c r="N806" s="92">
        <v>1854</v>
      </c>
      <c r="O806" s="92">
        <v>1520</v>
      </c>
      <c r="P806" s="92">
        <v>1435</v>
      </c>
      <c r="Q806" s="92">
        <v>4834</v>
      </c>
      <c r="R806" s="92">
        <v>45166</v>
      </c>
      <c r="S806" s="91" t="s">
        <v>3256</v>
      </c>
      <c r="T806" s="91" t="s">
        <v>4952</v>
      </c>
      <c r="U806" s="93"/>
      <c r="V806" s="93"/>
      <c r="W806" s="93"/>
      <c r="X806" s="93"/>
      <c r="Y806" s="92">
        <v>25</v>
      </c>
      <c r="Z806" s="93"/>
      <c r="AB806" s="93"/>
    </row>
    <row r="807" spans="1:28">
      <c r="A807" s="91" t="s">
        <v>2475</v>
      </c>
      <c r="B807" s="91" t="s">
        <v>2696</v>
      </c>
      <c r="C807" s="91" t="s">
        <v>2506</v>
      </c>
      <c r="D807" s="91" t="s">
        <v>3251</v>
      </c>
      <c r="E807" s="91" t="s">
        <v>3252</v>
      </c>
      <c r="F807" s="91" t="s">
        <v>3266</v>
      </c>
      <c r="G807" s="91" t="s">
        <v>1594</v>
      </c>
      <c r="H807" s="91" t="s">
        <v>2243</v>
      </c>
      <c r="I807" s="91" t="s">
        <v>192</v>
      </c>
      <c r="J807" s="91" t="s">
        <v>542</v>
      </c>
      <c r="K807" s="91" t="s">
        <v>4953</v>
      </c>
      <c r="L807" s="91" t="s">
        <v>3255</v>
      </c>
      <c r="M807" s="92">
        <v>35000</v>
      </c>
      <c r="N807" s="93">
        <v>0</v>
      </c>
      <c r="O807" s="92">
        <v>1064</v>
      </c>
      <c r="P807" s="92">
        <v>1004.5</v>
      </c>
      <c r="Q807" s="92">
        <v>2093.5</v>
      </c>
      <c r="R807" s="92">
        <v>32906.5</v>
      </c>
      <c r="S807" s="91" t="s">
        <v>3256</v>
      </c>
      <c r="T807" s="91" t="s">
        <v>4954</v>
      </c>
      <c r="U807" s="93"/>
      <c r="V807" s="93"/>
      <c r="W807" s="93"/>
      <c r="X807" s="93"/>
      <c r="Y807" s="92">
        <v>25</v>
      </c>
      <c r="Z807" s="93"/>
      <c r="AB807" s="93"/>
    </row>
    <row r="808" spans="1:28">
      <c r="A808" s="91" t="s">
        <v>2475</v>
      </c>
      <c r="B808" s="91" t="s">
        <v>2696</v>
      </c>
      <c r="C808" s="91" t="s">
        <v>2506</v>
      </c>
      <c r="D808" s="91" t="s">
        <v>3251</v>
      </c>
      <c r="E808" s="91" t="s">
        <v>3252</v>
      </c>
      <c r="F808" s="91" t="s">
        <v>3266</v>
      </c>
      <c r="G808" s="91" t="s">
        <v>2817</v>
      </c>
      <c r="H808" s="91" t="s">
        <v>2818</v>
      </c>
      <c r="I808" s="91" t="s">
        <v>1481</v>
      </c>
      <c r="J808" s="91" t="s">
        <v>142</v>
      </c>
      <c r="K808" s="91" t="s">
        <v>4955</v>
      </c>
      <c r="L808" s="91" t="s">
        <v>3255</v>
      </c>
      <c r="M808" s="92">
        <v>50000</v>
      </c>
      <c r="N808" s="92">
        <v>1854</v>
      </c>
      <c r="O808" s="92">
        <v>1520</v>
      </c>
      <c r="P808" s="92">
        <v>1435</v>
      </c>
      <c r="Q808" s="92">
        <v>7880</v>
      </c>
      <c r="R808" s="92">
        <v>42120</v>
      </c>
      <c r="S808" s="91" t="s">
        <v>3256</v>
      </c>
      <c r="T808" s="91" t="s">
        <v>4956</v>
      </c>
      <c r="U808" s="93"/>
      <c r="V808" s="93"/>
      <c r="W808" s="92">
        <v>3046</v>
      </c>
      <c r="X808" s="93"/>
      <c r="Y808" s="92">
        <v>25</v>
      </c>
      <c r="Z808" s="93"/>
      <c r="AB808" s="93"/>
    </row>
    <row r="809" spans="1:28">
      <c r="A809" s="91" t="s">
        <v>2475</v>
      </c>
      <c r="B809" s="91" t="s">
        <v>2696</v>
      </c>
      <c r="C809" s="91" t="s">
        <v>2506</v>
      </c>
      <c r="D809" s="91" t="s">
        <v>3251</v>
      </c>
      <c r="E809" s="91" t="s">
        <v>3252</v>
      </c>
      <c r="F809" s="91" t="s">
        <v>3266</v>
      </c>
      <c r="G809" s="91" t="s">
        <v>2819</v>
      </c>
      <c r="H809" s="91" t="s">
        <v>2820</v>
      </c>
      <c r="I809" s="91" t="s">
        <v>1506</v>
      </c>
      <c r="J809" s="91" t="s">
        <v>482</v>
      </c>
      <c r="K809" s="91" t="s">
        <v>4957</v>
      </c>
      <c r="L809" s="91" t="s">
        <v>3255</v>
      </c>
      <c r="M809" s="92">
        <v>36000</v>
      </c>
      <c r="N809" s="93">
        <v>0</v>
      </c>
      <c r="O809" s="92">
        <v>1094.4000000000001</v>
      </c>
      <c r="P809" s="92">
        <v>1033.2</v>
      </c>
      <c r="Q809" s="92">
        <v>2152.6</v>
      </c>
      <c r="R809" s="92">
        <v>33847.4</v>
      </c>
      <c r="S809" s="91" t="s">
        <v>3256</v>
      </c>
      <c r="T809" s="91" t="s">
        <v>4958</v>
      </c>
      <c r="U809" s="93"/>
      <c r="V809" s="93"/>
      <c r="W809" s="93"/>
      <c r="X809" s="93"/>
      <c r="Y809" s="92">
        <v>25</v>
      </c>
      <c r="Z809" s="93"/>
      <c r="AB809" s="93"/>
    </row>
    <row r="810" spans="1:28">
      <c r="A810" s="91" t="s">
        <v>2475</v>
      </c>
      <c r="B810" s="91" t="s">
        <v>2696</v>
      </c>
      <c r="C810" s="91" t="s">
        <v>2506</v>
      </c>
      <c r="D810" s="91" t="s">
        <v>3251</v>
      </c>
      <c r="E810" s="91" t="s">
        <v>3252</v>
      </c>
      <c r="F810" s="91" t="s">
        <v>3266</v>
      </c>
      <c r="G810" s="91" t="s">
        <v>2699</v>
      </c>
      <c r="H810" s="91" t="s">
        <v>2700</v>
      </c>
      <c r="I810" s="91" t="s">
        <v>256</v>
      </c>
      <c r="J810" s="91" t="s">
        <v>581</v>
      </c>
      <c r="K810" s="91" t="s">
        <v>4959</v>
      </c>
      <c r="L810" s="91" t="s">
        <v>3255</v>
      </c>
      <c r="M810" s="92">
        <v>60000</v>
      </c>
      <c r="N810" s="92">
        <v>3486.68</v>
      </c>
      <c r="O810" s="92">
        <v>1824</v>
      </c>
      <c r="P810" s="92">
        <v>1722</v>
      </c>
      <c r="Q810" s="92">
        <v>7057.68</v>
      </c>
      <c r="R810" s="92">
        <v>52942.32</v>
      </c>
      <c r="S810" s="91" t="s">
        <v>3256</v>
      </c>
      <c r="T810" s="91" t="s">
        <v>4960</v>
      </c>
      <c r="U810" s="93"/>
      <c r="V810" s="93"/>
      <c r="W810" s="93"/>
      <c r="X810" s="93"/>
      <c r="Y810" s="92">
        <v>25</v>
      </c>
      <c r="Z810" s="93"/>
      <c r="AB810" s="93"/>
    </row>
    <row r="811" spans="1:28">
      <c r="A811" s="91" t="s">
        <v>2475</v>
      </c>
      <c r="B811" s="91" t="s">
        <v>2696</v>
      </c>
      <c r="C811" s="91" t="s">
        <v>2506</v>
      </c>
      <c r="D811" s="91" t="s">
        <v>3251</v>
      </c>
      <c r="E811" s="91" t="s">
        <v>3252</v>
      </c>
      <c r="F811" s="91" t="s">
        <v>3288</v>
      </c>
      <c r="G811" s="91" t="s">
        <v>2244</v>
      </c>
      <c r="H811" s="91" t="s">
        <v>2245</v>
      </c>
      <c r="I811" s="91" t="s">
        <v>1368</v>
      </c>
      <c r="J811" s="91" t="s">
        <v>312</v>
      </c>
      <c r="K811" s="91" t="s">
        <v>4961</v>
      </c>
      <c r="L811" s="91" t="s">
        <v>3255</v>
      </c>
      <c r="M811" s="92">
        <v>65000</v>
      </c>
      <c r="N811" s="92">
        <v>4427.58</v>
      </c>
      <c r="O811" s="92">
        <v>1976</v>
      </c>
      <c r="P811" s="92">
        <v>1865.5</v>
      </c>
      <c r="Q811" s="92">
        <v>8294.08</v>
      </c>
      <c r="R811" s="92">
        <v>56705.919999999998</v>
      </c>
      <c r="S811" s="91" t="s">
        <v>3256</v>
      </c>
      <c r="T811" s="91" t="s">
        <v>4962</v>
      </c>
      <c r="U811" s="93"/>
      <c r="V811" s="93"/>
      <c r="W811" s="93"/>
      <c r="X811" s="93"/>
      <c r="Y811" s="92">
        <v>25</v>
      </c>
      <c r="Z811" s="93"/>
      <c r="AB811" s="93"/>
    </row>
    <row r="812" spans="1:28">
      <c r="A812" s="91" t="s">
        <v>2475</v>
      </c>
      <c r="B812" s="91" t="s">
        <v>2696</v>
      </c>
      <c r="C812" s="91" t="s">
        <v>2506</v>
      </c>
      <c r="D812" s="91" t="s">
        <v>3251</v>
      </c>
      <c r="E812" s="91" t="s">
        <v>3252</v>
      </c>
      <c r="F812" s="91" t="s">
        <v>3288</v>
      </c>
      <c r="G812" s="91" t="s">
        <v>1505</v>
      </c>
      <c r="H812" s="91" t="s">
        <v>2246</v>
      </c>
      <c r="I812" s="91" t="s">
        <v>129</v>
      </c>
      <c r="J812" s="91" t="s">
        <v>3112</v>
      </c>
      <c r="K812" s="91" t="s">
        <v>4963</v>
      </c>
      <c r="L812" s="91" t="s">
        <v>3255</v>
      </c>
      <c r="M812" s="92">
        <v>115000</v>
      </c>
      <c r="N812" s="92">
        <v>15633.74</v>
      </c>
      <c r="O812" s="92">
        <v>3496</v>
      </c>
      <c r="P812" s="92">
        <v>3300.5</v>
      </c>
      <c r="Q812" s="92">
        <v>22455.24</v>
      </c>
      <c r="R812" s="92">
        <v>92544.76</v>
      </c>
      <c r="S812" s="91" t="s">
        <v>3256</v>
      </c>
      <c r="T812" s="91" t="s">
        <v>4964</v>
      </c>
      <c r="U812" s="93"/>
      <c r="V812" s="93"/>
      <c r="W812" s="93"/>
      <c r="X812" s="93"/>
      <c r="Y812" s="92">
        <v>25</v>
      </c>
      <c r="Z812" s="93"/>
      <c r="AB812" s="93"/>
    </row>
    <row r="813" spans="1:28">
      <c r="A813" s="91" t="s">
        <v>2475</v>
      </c>
      <c r="B813" s="91" t="s">
        <v>2696</v>
      </c>
      <c r="C813" s="91" t="s">
        <v>2506</v>
      </c>
      <c r="D813" s="91" t="s">
        <v>3251</v>
      </c>
      <c r="E813" s="91" t="s">
        <v>3252</v>
      </c>
      <c r="F813" s="91" t="s">
        <v>3261</v>
      </c>
      <c r="G813" s="91" t="s">
        <v>1342</v>
      </c>
      <c r="H813" s="91" t="s">
        <v>2247</v>
      </c>
      <c r="I813" s="91" t="s">
        <v>110</v>
      </c>
      <c r="J813" s="91" t="s">
        <v>73</v>
      </c>
      <c r="K813" s="91" t="s">
        <v>4965</v>
      </c>
      <c r="L813" s="91" t="s">
        <v>3255</v>
      </c>
      <c r="M813" s="92">
        <v>16500</v>
      </c>
      <c r="N813" s="93">
        <v>0</v>
      </c>
      <c r="O813" s="92">
        <v>501.6</v>
      </c>
      <c r="P813" s="92">
        <v>473.55</v>
      </c>
      <c r="Q813" s="92">
        <v>1546.15</v>
      </c>
      <c r="R813" s="92">
        <v>14953.85</v>
      </c>
      <c r="S813" s="91" t="s">
        <v>3256</v>
      </c>
      <c r="T813" s="91" t="s">
        <v>4966</v>
      </c>
      <c r="U813" s="93"/>
      <c r="V813" s="93"/>
      <c r="W813" s="92">
        <v>546</v>
      </c>
      <c r="X813" s="93"/>
      <c r="Y813" s="92">
        <v>25</v>
      </c>
      <c r="Z813" s="93"/>
      <c r="AB813" s="93"/>
    </row>
    <row r="814" spans="1:28">
      <c r="A814" s="91" t="s">
        <v>2475</v>
      </c>
      <c r="B814" s="91" t="s">
        <v>2696</v>
      </c>
      <c r="C814" s="91" t="s">
        <v>2506</v>
      </c>
      <c r="D814" s="91" t="s">
        <v>3251</v>
      </c>
      <c r="E814" s="91" t="s">
        <v>3252</v>
      </c>
      <c r="F814" s="91" t="s">
        <v>3266</v>
      </c>
      <c r="G814" s="91" t="s">
        <v>4967</v>
      </c>
      <c r="H814" s="91" t="s">
        <v>4968</v>
      </c>
      <c r="I814" s="91" t="s">
        <v>129</v>
      </c>
      <c r="J814" s="91" t="s">
        <v>4969</v>
      </c>
      <c r="K814" s="91" t="s">
        <v>4970</v>
      </c>
      <c r="L814" s="91" t="s">
        <v>3255</v>
      </c>
      <c r="M814" s="92">
        <v>95000</v>
      </c>
      <c r="N814" s="92">
        <v>10929.24</v>
      </c>
      <c r="O814" s="92">
        <v>2888</v>
      </c>
      <c r="P814" s="92">
        <v>2726.5</v>
      </c>
      <c r="Q814" s="92">
        <v>16568.740000000002</v>
      </c>
      <c r="R814" s="92">
        <v>78431.259999999995</v>
      </c>
      <c r="S814" s="91" t="s">
        <v>3256</v>
      </c>
      <c r="T814" s="91" t="s">
        <v>4971</v>
      </c>
      <c r="U814" s="93"/>
      <c r="V814" s="93"/>
      <c r="W814" s="93"/>
      <c r="X814" s="93"/>
      <c r="Y814" s="92">
        <v>25</v>
      </c>
      <c r="Z814" s="93"/>
      <c r="AB814" s="93"/>
    </row>
    <row r="815" spans="1:28">
      <c r="A815" s="91" t="s">
        <v>2475</v>
      </c>
      <c r="B815" s="91" t="s">
        <v>2696</v>
      </c>
      <c r="C815" s="91" t="s">
        <v>2506</v>
      </c>
      <c r="D815" s="91" t="s">
        <v>3251</v>
      </c>
      <c r="E815" s="91" t="s">
        <v>3252</v>
      </c>
      <c r="F815" s="91" t="s">
        <v>3266</v>
      </c>
      <c r="G815" s="91" t="s">
        <v>2620</v>
      </c>
      <c r="H815" s="91" t="s">
        <v>2651</v>
      </c>
      <c r="I815" s="91" t="s">
        <v>2621</v>
      </c>
      <c r="J815" s="91" t="s">
        <v>809</v>
      </c>
      <c r="K815" s="91" t="s">
        <v>4972</v>
      </c>
      <c r="L815" s="91" t="s">
        <v>3255</v>
      </c>
      <c r="M815" s="92">
        <v>36000</v>
      </c>
      <c r="N815" s="93">
        <v>0</v>
      </c>
      <c r="O815" s="92">
        <v>1094.4000000000001</v>
      </c>
      <c r="P815" s="92">
        <v>1033.2</v>
      </c>
      <c r="Q815" s="92">
        <v>12198.6</v>
      </c>
      <c r="R815" s="92">
        <v>23801.4</v>
      </c>
      <c r="S815" s="91" t="s">
        <v>3256</v>
      </c>
      <c r="T815" s="91" t="s">
        <v>4973</v>
      </c>
      <c r="U815" s="93"/>
      <c r="V815" s="93"/>
      <c r="W815" s="92">
        <v>10046</v>
      </c>
      <c r="X815" s="93"/>
      <c r="Y815" s="92">
        <v>25</v>
      </c>
      <c r="Z815" s="93"/>
      <c r="AB815" s="93"/>
    </row>
    <row r="816" spans="1:28">
      <c r="A816" s="91" t="s">
        <v>2475</v>
      </c>
      <c r="B816" s="91" t="s">
        <v>2696</v>
      </c>
      <c r="C816" s="91" t="s">
        <v>2506</v>
      </c>
      <c r="D816" s="91" t="s">
        <v>3251</v>
      </c>
      <c r="E816" s="91" t="s">
        <v>3252</v>
      </c>
      <c r="F816" s="91" t="s">
        <v>3288</v>
      </c>
      <c r="G816" s="91" t="s">
        <v>1066</v>
      </c>
      <c r="H816" s="91" t="s">
        <v>2248</v>
      </c>
      <c r="I816" s="91" t="s">
        <v>100</v>
      </c>
      <c r="J816" s="91" t="s">
        <v>282</v>
      </c>
      <c r="K816" s="91" t="s">
        <v>4974</v>
      </c>
      <c r="L816" s="91" t="s">
        <v>3255</v>
      </c>
      <c r="M816" s="92">
        <v>55000</v>
      </c>
      <c r="N816" s="92">
        <v>2559.6799999999998</v>
      </c>
      <c r="O816" s="92">
        <v>1672</v>
      </c>
      <c r="P816" s="92">
        <v>1578.5</v>
      </c>
      <c r="Q816" s="92">
        <v>10881.18</v>
      </c>
      <c r="R816" s="92">
        <v>44118.82</v>
      </c>
      <c r="S816" s="91" t="s">
        <v>3256</v>
      </c>
      <c r="T816" s="91" t="s">
        <v>4975</v>
      </c>
      <c r="U816" s="93"/>
      <c r="V816" s="93"/>
      <c r="W816" s="92">
        <v>5046</v>
      </c>
      <c r="X816" s="93"/>
      <c r="Y816" s="92">
        <v>25</v>
      </c>
      <c r="Z816" s="93"/>
      <c r="AB816" s="93"/>
    </row>
    <row r="817" spans="1:28">
      <c r="A817" s="91" t="s">
        <v>2475</v>
      </c>
      <c r="B817" s="91" t="s">
        <v>2696</v>
      </c>
      <c r="C817" s="91" t="s">
        <v>2506</v>
      </c>
      <c r="D817" s="91" t="s">
        <v>3251</v>
      </c>
      <c r="E817" s="91" t="s">
        <v>3252</v>
      </c>
      <c r="F817" s="91" t="s">
        <v>3279</v>
      </c>
      <c r="G817" s="91" t="s">
        <v>1374</v>
      </c>
      <c r="H817" s="91" t="s">
        <v>2249</v>
      </c>
      <c r="I817" s="91" t="s">
        <v>1368</v>
      </c>
      <c r="J817" s="91" t="s">
        <v>591</v>
      </c>
      <c r="K817" s="91" t="s">
        <v>4976</v>
      </c>
      <c r="L817" s="91" t="s">
        <v>3255</v>
      </c>
      <c r="M817" s="92">
        <v>60000</v>
      </c>
      <c r="N817" s="92">
        <v>3171.19</v>
      </c>
      <c r="O817" s="92">
        <v>1824</v>
      </c>
      <c r="P817" s="92">
        <v>1722</v>
      </c>
      <c r="Q817" s="92">
        <v>8319.64</v>
      </c>
      <c r="R817" s="92">
        <v>51680.36</v>
      </c>
      <c r="S817" s="91" t="s">
        <v>3256</v>
      </c>
      <c r="T817" s="91" t="s">
        <v>4977</v>
      </c>
      <c r="U817" s="93"/>
      <c r="V817" s="93"/>
      <c r="W817" s="93"/>
      <c r="X817" s="93"/>
      <c r="Y817" s="92">
        <v>25</v>
      </c>
      <c r="Z817" s="93"/>
      <c r="AB817" s="92">
        <v>1577.45</v>
      </c>
    </row>
    <row r="818" spans="1:28">
      <c r="A818" s="91" t="s">
        <v>2475</v>
      </c>
      <c r="B818" s="91" t="s">
        <v>2696</v>
      </c>
      <c r="C818" s="91" t="s">
        <v>2506</v>
      </c>
      <c r="D818" s="91" t="s">
        <v>3251</v>
      </c>
      <c r="E818" s="91" t="s">
        <v>3252</v>
      </c>
      <c r="F818" s="91" t="s">
        <v>3261</v>
      </c>
      <c r="G818" s="91" t="s">
        <v>869</v>
      </c>
      <c r="H818" s="91" t="s">
        <v>2250</v>
      </c>
      <c r="I818" s="91" t="s">
        <v>4978</v>
      </c>
      <c r="J818" s="91" t="s">
        <v>227</v>
      </c>
      <c r="K818" s="91" t="s">
        <v>4979</v>
      </c>
      <c r="L818" s="91" t="s">
        <v>3255</v>
      </c>
      <c r="M818" s="92">
        <v>70000</v>
      </c>
      <c r="N818" s="92">
        <v>5052.99</v>
      </c>
      <c r="O818" s="92">
        <v>2128</v>
      </c>
      <c r="P818" s="92">
        <v>2009</v>
      </c>
      <c r="Q818" s="92">
        <v>10792.44</v>
      </c>
      <c r="R818" s="92">
        <v>59207.56</v>
      </c>
      <c r="S818" s="91" t="s">
        <v>3256</v>
      </c>
      <c r="T818" s="91" t="s">
        <v>4980</v>
      </c>
      <c r="U818" s="93"/>
      <c r="V818" s="93"/>
      <c r="W818" s="93"/>
      <c r="X818" s="93"/>
      <c r="Y818" s="92">
        <v>25</v>
      </c>
      <c r="Z818" s="93"/>
      <c r="AB818" s="92">
        <v>1577.45</v>
      </c>
    </row>
    <row r="819" spans="1:28">
      <c r="A819" s="91" t="s">
        <v>2475</v>
      </c>
      <c r="B819" s="91" t="s">
        <v>2696</v>
      </c>
      <c r="C819" s="91" t="s">
        <v>2506</v>
      </c>
      <c r="D819" s="91" t="s">
        <v>3251</v>
      </c>
      <c r="E819" s="91" t="s">
        <v>3252</v>
      </c>
      <c r="F819" s="91" t="s">
        <v>3266</v>
      </c>
      <c r="G819" s="91" t="s">
        <v>2821</v>
      </c>
      <c r="H819" s="91" t="s">
        <v>2822</v>
      </c>
      <c r="I819" s="91" t="s">
        <v>256</v>
      </c>
      <c r="J819" s="91" t="s">
        <v>930</v>
      </c>
      <c r="K819" s="91" t="s">
        <v>4981</v>
      </c>
      <c r="L819" s="91" t="s">
        <v>3255</v>
      </c>
      <c r="M819" s="92">
        <v>60000</v>
      </c>
      <c r="N819" s="92">
        <v>3486.68</v>
      </c>
      <c r="O819" s="92">
        <v>1824</v>
      </c>
      <c r="P819" s="92">
        <v>1722</v>
      </c>
      <c r="Q819" s="92">
        <v>7057.68</v>
      </c>
      <c r="R819" s="92">
        <v>52942.32</v>
      </c>
      <c r="S819" s="91" t="s">
        <v>3256</v>
      </c>
      <c r="T819" s="91" t="s">
        <v>4982</v>
      </c>
      <c r="U819" s="93"/>
      <c r="V819" s="93"/>
      <c r="W819" s="93"/>
      <c r="X819" s="93"/>
      <c r="Y819" s="92">
        <v>25</v>
      </c>
      <c r="Z819" s="93"/>
      <c r="AB819" s="93"/>
    </row>
    <row r="820" spans="1:28">
      <c r="A820" s="91" t="s">
        <v>2475</v>
      </c>
      <c r="B820" s="91" t="s">
        <v>2696</v>
      </c>
      <c r="C820" s="91" t="s">
        <v>2506</v>
      </c>
      <c r="D820" s="91" t="s">
        <v>3251</v>
      </c>
      <c r="E820" s="91" t="s">
        <v>3252</v>
      </c>
      <c r="F820" s="91" t="s">
        <v>3266</v>
      </c>
      <c r="G820" s="91" t="s">
        <v>2823</v>
      </c>
      <c r="H820" s="91" t="s">
        <v>2824</v>
      </c>
      <c r="I820" s="91" t="s">
        <v>192</v>
      </c>
      <c r="J820" s="91" t="s">
        <v>802</v>
      </c>
      <c r="K820" s="91" t="s">
        <v>4983</v>
      </c>
      <c r="L820" s="91" t="s">
        <v>3255</v>
      </c>
      <c r="M820" s="92">
        <v>35000</v>
      </c>
      <c r="N820" s="93">
        <v>0</v>
      </c>
      <c r="O820" s="92">
        <v>1064</v>
      </c>
      <c r="P820" s="92">
        <v>1004.5</v>
      </c>
      <c r="Q820" s="92">
        <v>2093.5</v>
      </c>
      <c r="R820" s="92">
        <v>32906.5</v>
      </c>
      <c r="S820" s="91" t="s">
        <v>3256</v>
      </c>
      <c r="T820" s="91" t="s">
        <v>4984</v>
      </c>
      <c r="U820" s="93"/>
      <c r="V820" s="93"/>
      <c r="W820" s="93"/>
      <c r="X820" s="93"/>
      <c r="Y820" s="92">
        <v>25</v>
      </c>
      <c r="Z820" s="93"/>
      <c r="AB820" s="93"/>
    </row>
    <row r="821" spans="1:28">
      <c r="A821" s="91" t="s">
        <v>2475</v>
      </c>
      <c r="B821" s="91" t="s">
        <v>2696</v>
      </c>
      <c r="C821" s="91" t="s">
        <v>2506</v>
      </c>
      <c r="D821" s="91" t="s">
        <v>3251</v>
      </c>
      <c r="E821" s="91" t="s">
        <v>3252</v>
      </c>
      <c r="F821" s="91" t="s">
        <v>3258</v>
      </c>
      <c r="G821" s="91" t="s">
        <v>2701</v>
      </c>
      <c r="H821" s="91" t="s">
        <v>2702</v>
      </c>
      <c r="I821" s="91" t="s">
        <v>1506</v>
      </c>
      <c r="J821" s="91" t="s">
        <v>2338</v>
      </c>
      <c r="K821" s="91" t="s">
        <v>4985</v>
      </c>
      <c r="L821" s="91" t="s">
        <v>3255</v>
      </c>
      <c r="M821" s="92">
        <v>36000</v>
      </c>
      <c r="N821" s="93">
        <v>0</v>
      </c>
      <c r="O821" s="92">
        <v>1094.4000000000001</v>
      </c>
      <c r="P821" s="92">
        <v>1033.2</v>
      </c>
      <c r="Q821" s="92">
        <v>2152.6</v>
      </c>
      <c r="R821" s="92">
        <v>33847.4</v>
      </c>
      <c r="S821" s="91" t="s">
        <v>3256</v>
      </c>
      <c r="T821" s="91" t="s">
        <v>4986</v>
      </c>
      <c r="U821" s="93"/>
      <c r="V821" s="93"/>
      <c r="W821" s="93"/>
      <c r="X821" s="93"/>
      <c r="Y821" s="92">
        <v>25</v>
      </c>
      <c r="Z821" s="93"/>
      <c r="AB821" s="93"/>
    </row>
    <row r="822" spans="1:28">
      <c r="A822" s="91" t="s">
        <v>2475</v>
      </c>
      <c r="B822" s="91" t="s">
        <v>2696</v>
      </c>
      <c r="C822" s="91" t="s">
        <v>2506</v>
      </c>
      <c r="D822" s="91" t="s">
        <v>3251</v>
      </c>
      <c r="E822" s="91" t="s">
        <v>3252</v>
      </c>
      <c r="F822" s="91" t="s">
        <v>3261</v>
      </c>
      <c r="G822" s="91" t="s">
        <v>878</v>
      </c>
      <c r="H822" s="91" t="s">
        <v>2251</v>
      </c>
      <c r="I822" s="91" t="s">
        <v>4875</v>
      </c>
      <c r="J822" s="91" t="s">
        <v>591</v>
      </c>
      <c r="K822" s="91" t="s">
        <v>4987</v>
      </c>
      <c r="L822" s="91" t="s">
        <v>3255</v>
      </c>
      <c r="M822" s="92">
        <v>45000</v>
      </c>
      <c r="N822" s="92">
        <v>911.71</v>
      </c>
      <c r="O822" s="92">
        <v>1368</v>
      </c>
      <c r="P822" s="92">
        <v>1291.5</v>
      </c>
      <c r="Q822" s="92">
        <v>5173.66</v>
      </c>
      <c r="R822" s="92">
        <v>39826.339999999997</v>
      </c>
      <c r="S822" s="91" t="s">
        <v>3256</v>
      </c>
      <c r="T822" s="91" t="s">
        <v>4988</v>
      </c>
      <c r="U822" s="93"/>
      <c r="V822" s="93"/>
      <c r="W822" s="93"/>
      <c r="X822" s="93"/>
      <c r="Y822" s="92">
        <v>25</v>
      </c>
      <c r="Z822" s="93"/>
      <c r="AB822" s="92">
        <v>1577.45</v>
      </c>
    </row>
    <row r="823" spans="1:28">
      <c r="A823" s="91" t="s">
        <v>2475</v>
      </c>
      <c r="B823" s="91" t="s">
        <v>2696</v>
      </c>
      <c r="C823" s="91" t="s">
        <v>2506</v>
      </c>
      <c r="D823" s="91" t="s">
        <v>3251</v>
      </c>
      <c r="E823" s="91" t="s">
        <v>3252</v>
      </c>
      <c r="F823" s="91" t="s">
        <v>3266</v>
      </c>
      <c r="G823" s="91" t="s">
        <v>2825</v>
      </c>
      <c r="H823" s="91" t="s">
        <v>2826</v>
      </c>
      <c r="I823" s="91" t="s">
        <v>970</v>
      </c>
      <c r="J823" s="91" t="s">
        <v>542</v>
      </c>
      <c r="K823" s="91" t="s">
        <v>4989</v>
      </c>
      <c r="L823" s="91" t="s">
        <v>3255</v>
      </c>
      <c r="M823" s="92">
        <v>40000</v>
      </c>
      <c r="N823" s="92">
        <v>442.65</v>
      </c>
      <c r="O823" s="92">
        <v>1216</v>
      </c>
      <c r="P823" s="92">
        <v>1148</v>
      </c>
      <c r="Q823" s="92">
        <v>2831.65</v>
      </c>
      <c r="R823" s="92">
        <v>37168.35</v>
      </c>
      <c r="S823" s="91" t="s">
        <v>3256</v>
      </c>
      <c r="T823" s="91" t="s">
        <v>4990</v>
      </c>
      <c r="U823" s="93"/>
      <c r="V823" s="93"/>
      <c r="W823" s="93"/>
      <c r="X823" s="93"/>
      <c r="Y823" s="92">
        <v>25</v>
      </c>
      <c r="Z823" s="93"/>
      <c r="AB823" s="93"/>
    </row>
    <row r="824" spans="1:28">
      <c r="A824" s="91" t="s">
        <v>2475</v>
      </c>
      <c r="B824" s="91" t="s">
        <v>2696</v>
      </c>
      <c r="C824" s="91" t="s">
        <v>2506</v>
      </c>
      <c r="D824" s="91" t="s">
        <v>3251</v>
      </c>
      <c r="E824" s="91" t="s">
        <v>3252</v>
      </c>
      <c r="F824" s="91" t="s">
        <v>3258</v>
      </c>
      <c r="G824" s="91" t="s">
        <v>1595</v>
      </c>
      <c r="H824" s="91" t="s">
        <v>2252</v>
      </c>
      <c r="I824" s="91" t="s">
        <v>100</v>
      </c>
      <c r="J824" s="91" t="s">
        <v>282</v>
      </c>
      <c r="K824" s="91" t="s">
        <v>4991</v>
      </c>
      <c r="L824" s="91" t="s">
        <v>3255</v>
      </c>
      <c r="M824" s="92">
        <v>60000</v>
      </c>
      <c r="N824" s="92">
        <v>3486.68</v>
      </c>
      <c r="O824" s="92">
        <v>1824</v>
      </c>
      <c r="P824" s="92">
        <v>1722</v>
      </c>
      <c r="Q824" s="92">
        <v>7057.68</v>
      </c>
      <c r="R824" s="92">
        <v>52942.32</v>
      </c>
      <c r="S824" s="91" t="s">
        <v>3256</v>
      </c>
      <c r="T824" s="91" t="s">
        <v>4992</v>
      </c>
      <c r="U824" s="93"/>
      <c r="V824" s="93"/>
      <c r="W824" s="93"/>
      <c r="X824" s="93"/>
      <c r="Y824" s="92">
        <v>25</v>
      </c>
      <c r="Z824" s="93"/>
      <c r="AB824" s="93"/>
    </row>
    <row r="825" spans="1:28">
      <c r="A825" s="91" t="s">
        <v>2475</v>
      </c>
      <c r="B825" s="91" t="s">
        <v>2696</v>
      </c>
      <c r="C825" s="91" t="s">
        <v>2506</v>
      </c>
      <c r="D825" s="91" t="s">
        <v>3251</v>
      </c>
      <c r="E825" s="91" t="s">
        <v>3252</v>
      </c>
      <c r="F825" s="91" t="s">
        <v>3258</v>
      </c>
      <c r="G825" s="91" t="s">
        <v>1696</v>
      </c>
      <c r="H825" s="91" t="s">
        <v>2253</v>
      </c>
      <c r="I825" s="91" t="s">
        <v>129</v>
      </c>
      <c r="J825" s="91" t="s">
        <v>1063</v>
      </c>
      <c r="K825" s="91" t="s">
        <v>4993</v>
      </c>
      <c r="L825" s="91" t="s">
        <v>3255</v>
      </c>
      <c r="M825" s="92">
        <v>100000</v>
      </c>
      <c r="N825" s="92">
        <v>12105.37</v>
      </c>
      <c r="O825" s="92">
        <v>3040</v>
      </c>
      <c r="P825" s="92">
        <v>2870</v>
      </c>
      <c r="Q825" s="92">
        <v>18040.37</v>
      </c>
      <c r="R825" s="92">
        <v>81959.63</v>
      </c>
      <c r="S825" s="91" t="s">
        <v>3256</v>
      </c>
      <c r="T825" s="91" t="s">
        <v>4994</v>
      </c>
      <c r="U825" s="93"/>
      <c r="V825" s="93"/>
      <c r="W825" s="93"/>
      <c r="X825" s="93"/>
      <c r="Y825" s="92">
        <v>25</v>
      </c>
      <c r="Z825" s="93"/>
      <c r="AB825" s="93"/>
    </row>
    <row r="826" spans="1:28">
      <c r="A826" s="91" t="s">
        <v>2475</v>
      </c>
      <c r="B826" s="91" t="s">
        <v>2696</v>
      </c>
      <c r="C826" s="91" t="s">
        <v>2506</v>
      </c>
      <c r="D826" s="91" t="s">
        <v>3251</v>
      </c>
      <c r="E826" s="91" t="s">
        <v>3252</v>
      </c>
      <c r="F826" s="91" t="s">
        <v>3279</v>
      </c>
      <c r="G826" s="91" t="s">
        <v>1375</v>
      </c>
      <c r="H826" s="91" t="s">
        <v>2254</v>
      </c>
      <c r="I826" s="91" t="s">
        <v>4875</v>
      </c>
      <c r="J826" s="91" t="s">
        <v>204</v>
      </c>
      <c r="K826" s="91" t="s">
        <v>4995</v>
      </c>
      <c r="L826" s="91" t="s">
        <v>3255</v>
      </c>
      <c r="M826" s="92">
        <v>65000</v>
      </c>
      <c r="N826" s="92">
        <v>4112.09</v>
      </c>
      <c r="O826" s="92">
        <v>1976</v>
      </c>
      <c r="P826" s="92">
        <v>1865.5</v>
      </c>
      <c r="Q826" s="92">
        <v>9856.0400000000009</v>
      </c>
      <c r="R826" s="92">
        <v>55143.96</v>
      </c>
      <c r="S826" s="91" t="s">
        <v>3256</v>
      </c>
      <c r="T826" s="91" t="s">
        <v>4996</v>
      </c>
      <c r="U826" s="93"/>
      <c r="V826" s="92">
        <v>300</v>
      </c>
      <c r="W826" s="93"/>
      <c r="X826" s="93"/>
      <c r="Y826" s="92">
        <v>25</v>
      </c>
      <c r="Z826" s="93"/>
      <c r="AB826" s="92">
        <v>1577.45</v>
      </c>
    </row>
    <row r="827" spans="1:28">
      <c r="A827" s="91" t="s">
        <v>2475</v>
      </c>
      <c r="B827" s="91" t="s">
        <v>2696</v>
      </c>
      <c r="C827" s="91" t="s">
        <v>2506</v>
      </c>
      <c r="D827" s="91" t="s">
        <v>3251</v>
      </c>
      <c r="E827" s="91" t="s">
        <v>3252</v>
      </c>
      <c r="F827" s="91" t="s">
        <v>3261</v>
      </c>
      <c r="G827" s="91" t="s">
        <v>2827</v>
      </c>
      <c r="H827" s="91" t="s">
        <v>2828</v>
      </c>
      <c r="I827" s="91" t="s">
        <v>192</v>
      </c>
      <c r="J827" s="91" t="s">
        <v>106</v>
      </c>
      <c r="K827" s="91" t="s">
        <v>4997</v>
      </c>
      <c r="L827" s="91" t="s">
        <v>3255</v>
      </c>
      <c r="M827" s="92">
        <v>50000</v>
      </c>
      <c r="N827" s="92">
        <v>1854</v>
      </c>
      <c r="O827" s="92">
        <v>1520</v>
      </c>
      <c r="P827" s="92">
        <v>1435</v>
      </c>
      <c r="Q827" s="92">
        <v>4834</v>
      </c>
      <c r="R827" s="92">
        <v>45166</v>
      </c>
      <c r="S827" s="91" t="s">
        <v>3256</v>
      </c>
      <c r="T827" s="91" t="s">
        <v>4998</v>
      </c>
      <c r="U827" s="93"/>
      <c r="V827" s="93"/>
      <c r="W827" s="93"/>
      <c r="X827" s="93"/>
      <c r="Y827" s="92">
        <v>25</v>
      </c>
      <c r="Z827" s="93"/>
      <c r="AB827" s="93"/>
    </row>
    <row r="828" spans="1:28">
      <c r="A828" s="91" t="s">
        <v>2475</v>
      </c>
      <c r="B828" s="91" t="s">
        <v>2696</v>
      </c>
      <c r="C828" s="91" t="s">
        <v>2506</v>
      </c>
      <c r="D828" s="91" t="s">
        <v>3251</v>
      </c>
      <c r="E828" s="91" t="s">
        <v>3252</v>
      </c>
      <c r="F828" s="91" t="s">
        <v>3266</v>
      </c>
      <c r="G828" s="91" t="s">
        <v>2829</v>
      </c>
      <c r="H828" s="91" t="s">
        <v>2830</v>
      </c>
      <c r="I828" s="91" t="s">
        <v>256</v>
      </c>
      <c r="J828" s="91" t="s">
        <v>929</v>
      </c>
      <c r="K828" s="91" t="s">
        <v>4999</v>
      </c>
      <c r="L828" s="91" t="s">
        <v>3255</v>
      </c>
      <c r="M828" s="92">
        <v>50000</v>
      </c>
      <c r="N828" s="92">
        <v>1854</v>
      </c>
      <c r="O828" s="92">
        <v>1520</v>
      </c>
      <c r="P828" s="92">
        <v>1435</v>
      </c>
      <c r="Q828" s="92">
        <v>4834</v>
      </c>
      <c r="R828" s="92">
        <v>45166</v>
      </c>
      <c r="S828" s="91" t="s">
        <v>3256</v>
      </c>
      <c r="T828" s="91" t="s">
        <v>5000</v>
      </c>
      <c r="U828" s="93"/>
      <c r="V828" s="93"/>
      <c r="W828" s="93"/>
      <c r="X828" s="93"/>
      <c r="Y828" s="92">
        <v>25</v>
      </c>
      <c r="Z828" s="93"/>
      <c r="AB828" s="93"/>
    </row>
    <row r="829" spans="1:28">
      <c r="A829" s="91" t="s">
        <v>2475</v>
      </c>
      <c r="B829" s="91" t="s">
        <v>2696</v>
      </c>
      <c r="C829" s="91" t="s">
        <v>2506</v>
      </c>
      <c r="D829" s="91" t="s">
        <v>3251</v>
      </c>
      <c r="E829" s="91" t="s">
        <v>3252</v>
      </c>
      <c r="F829" s="91" t="s">
        <v>3261</v>
      </c>
      <c r="G829" s="91" t="s">
        <v>871</v>
      </c>
      <c r="H829" s="91" t="s">
        <v>2255</v>
      </c>
      <c r="I829" s="91" t="s">
        <v>235</v>
      </c>
      <c r="J829" s="91" t="s">
        <v>241</v>
      </c>
      <c r="K829" s="91" t="s">
        <v>5001</v>
      </c>
      <c r="L829" s="91" t="s">
        <v>3255</v>
      </c>
      <c r="M829" s="92">
        <v>45000</v>
      </c>
      <c r="N829" s="92">
        <v>1148.33</v>
      </c>
      <c r="O829" s="92">
        <v>1368</v>
      </c>
      <c r="P829" s="92">
        <v>1291.5</v>
      </c>
      <c r="Q829" s="92">
        <v>3832.83</v>
      </c>
      <c r="R829" s="92">
        <v>41167.17</v>
      </c>
      <c r="S829" s="91" t="s">
        <v>3256</v>
      </c>
      <c r="T829" s="91" t="s">
        <v>5002</v>
      </c>
      <c r="U829" s="93"/>
      <c r="V829" s="93"/>
      <c r="W829" s="93"/>
      <c r="X829" s="93"/>
      <c r="Y829" s="92">
        <v>25</v>
      </c>
      <c r="Z829" s="93"/>
      <c r="AB829" s="93"/>
    </row>
    <row r="830" spans="1:28">
      <c r="A830" s="91" t="s">
        <v>2475</v>
      </c>
      <c r="B830" s="91" t="s">
        <v>2696</v>
      </c>
      <c r="C830" s="91" t="s">
        <v>2506</v>
      </c>
      <c r="D830" s="91" t="s">
        <v>3251</v>
      </c>
      <c r="E830" s="91" t="s">
        <v>3252</v>
      </c>
      <c r="F830" s="91" t="s">
        <v>3266</v>
      </c>
      <c r="G830" s="91" t="s">
        <v>2831</v>
      </c>
      <c r="H830" s="91" t="s">
        <v>2832</v>
      </c>
      <c r="I830" s="91" t="s">
        <v>970</v>
      </c>
      <c r="J830" s="91" t="s">
        <v>929</v>
      </c>
      <c r="K830" s="91" t="s">
        <v>5003</v>
      </c>
      <c r="L830" s="91" t="s">
        <v>3255</v>
      </c>
      <c r="M830" s="92">
        <v>70000</v>
      </c>
      <c r="N830" s="92">
        <v>5368.48</v>
      </c>
      <c r="O830" s="92">
        <v>2128</v>
      </c>
      <c r="P830" s="92">
        <v>2009</v>
      </c>
      <c r="Q830" s="92">
        <v>9530.48</v>
      </c>
      <c r="R830" s="92">
        <v>60469.52</v>
      </c>
      <c r="S830" s="91" t="s">
        <v>3256</v>
      </c>
      <c r="T830" s="91" t="s">
        <v>5004</v>
      </c>
      <c r="U830" s="93"/>
      <c r="V830" s="93"/>
      <c r="W830" s="93"/>
      <c r="X830" s="93"/>
      <c r="Y830" s="92">
        <v>25</v>
      </c>
      <c r="Z830" s="93"/>
      <c r="AB830" s="93"/>
    </row>
    <row r="831" spans="1:28">
      <c r="A831" s="91" t="s">
        <v>2475</v>
      </c>
      <c r="B831" s="91" t="s">
        <v>2696</v>
      </c>
      <c r="C831" s="91" t="s">
        <v>2506</v>
      </c>
      <c r="D831" s="91" t="s">
        <v>3251</v>
      </c>
      <c r="E831" s="91" t="s">
        <v>3252</v>
      </c>
      <c r="F831" s="91" t="s">
        <v>3266</v>
      </c>
      <c r="G831" s="91" t="s">
        <v>2703</v>
      </c>
      <c r="H831" s="91" t="s">
        <v>2704</v>
      </c>
      <c r="I831" s="91" t="s">
        <v>129</v>
      </c>
      <c r="J831" s="91" t="s">
        <v>562</v>
      </c>
      <c r="K831" s="91" t="s">
        <v>5005</v>
      </c>
      <c r="L831" s="91" t="s">
        <v>3255</v>
      </c>
      <c r="M831" s="92">
        <v>75000</v>
      </c>
      <c r="N831" s="92">
        <v>6309.38</v>
      </c>
      <c r="O831" s="92">
        <v>2280</v>
      </c>
      <c r="P831" s="92">
        <v>2152.5</v>
      </c>
      <c r="Q831" s="92">
        <v>15812.88</v>
      </c>
      <c r="R831" s="92">
        <v>59187.12</v>
      </c>
      <c r="S831" s="91" t="s">
        <v>3256</v>
      </c>
      <c r="T831" s="91" t="s">
        <v>5006</v>
      </c>
      <c r="U831" s="93"/>
      <c r="V831" s="93"/>
      <c r="W831" s="92">
        <v>5046</v>
      </c>
      <c r="X831" s="93"/>
      <c r="Y831" s="92">
        <v>25</v>
      </c>
      <c r="Z831" s="93"/>
      <c r="AB831" s="93"/>
    </row>
    <row r="832" spans="1:28">
      <c r="A832" s="91" t="s">
        <v>2475</v>
      </c>
      <c r="B832" s="91" t="s">
        <v>2696</v>
      </c>
      <c r="C832" s="91" t="s">
        <v>2506</v>
      </c>
      <c r="D832" s="91" t="s">
        <v>3251</v>
      </c>
      <c r="E832" s="91" t="s">
        <v>3252</v>
      </c>
      <c r="F832" s="91" t="s">
        <v>3258</v>
      </c>
      <c r="G832" s="91" t="s">
        <v>2833</v>
      </c>
      <c r="H832" s="91" t="s">
        <v>2834</v>
      </c>
      <c r="I832" s="91" t="s">
        <v>459</v>
      </c>
      <c r="J832" s="91" t="s">
        <v>231</v>
      </c>
      <c r="K832" s="91" t="s">
        <v>5007</v>
      </c>
      <c r="L832" s="91" t="s">
        <v>3255</v>
      </c>
      <c r="M832" s="92">
        <v>31500</v>
      </c>
      <c r="N832" s="93">
        <v>0</v>
      </c>
      <c r="O832" s="92">
        <v>957.6</v>
      </c>
      <c r="P832" s="92">
        <v>904.05</v>
      </c>
      <c r="Q832" s="92">
        <v>1886.65</v>
      </c>
      <c r="R832" s="92">
        <v>29613.35</v>
      </c>
      <c r="S832" s="91" t="s">
        <v>3256</v>
      </c>
      <c r="T832" s="91" t="s">
        <v>5008</v>
      </c>
      <c r="U832" s="93"/>
      <c r="V832" s="93"/>
      <c r="W832" s="93"/>
      <c r="X832" s="93"/>
      <c r="Y832" s="92">
        <v>25</v>
      </c>
      <c r="Z832" s="93"/>
      <c r="AB832" s="93"/>
    </row>
    <row r="833" spans="1:28">
      <c r="A833" s="91" t="s">
        <v>2475</v>
      </c>
      <c r="B833" s="91" t="s">
        <v>2696</v>
      </c>
      <c r="C833" s="91" t="s">
        <v>2506</v>
      </c>
      <c r="D833" s="91" t="s">
        <v>3251</v>
      </c>
      <c r="E833" s="91" t="s">
        <v>3252</v>
      </c>
      <c r="F833" s="91" t="s">
        <v>3266</v>
      </c>
      <c r="G833" s="91" t="s">
        <v>2682</v>
      </c>
      <c r="H833" s="91" t="s">
        <v>2256</v>
      </c>
      <c r="I833" s="91" t="s">
        <v>129</v>
      </c>
      <c r="J833" s="91" t="s">
        <v>261</v>
      </c>
      <c r="K833" s="91" t="s">
        <v>5009</v>
      </c>
      <c r="L833" s="91" t="s">
        <v>3255</v>
      </c>
      <c r="M833" s="92">
        <v>110000</v>
      </c>
      <c r="N833" s="93">
        <v>0</v>
      </c>
      <c r="O833" s="92">
        <v>3344</v>
      </c>
      <c r="P833" s="92">
        <v>3157</v>
      </c>
      <c r="Q833" s="92">
        <v>8080.48</v>
      </c>
      <c r="R833" s="92">
        <v>101919.52</v>
      </c>
      <c r="S833" s="91" t="s">
        <v>3256</v>
      </c>
      <c r="T833" s="91" t="s">
        <v>5010</v>
      </c>
      <c r="U833" s="93"/>
      <c r="V833" s="92">
        <v>1554.48</v>
      </c>
      <c r="W833" s="93"/>
      <c r="X833" s="93"/>
      <c r="Y833" s="92">
        <v>25</v>
      </c>
      <c r="Z833" s="93"/>
      <c r="AB833" s="93"/>
    </row>
    <row r="834" spans="1:28">
      <c r="A834" s="91" t="s">
        <v>2475</v>
      </c>
      <c r="B834" s="91" t="s">
        <v>2696</v>
      </c>
      <c r="C834" s="91" t="s">
        <v>2506</v>
      </c>
      <c r="D834" s="91" t="s">
        <v>3251</v>
      </c>
      <c r="E834" s="91" t="s">
        <v>3252</v>
      </c>
      <c r="F834" s="91" t="s">
        <v>3266</v>
      </c>
      <c r="G834" s="91" t="s">
        <v>2835</v>
      </c>
      <c r="H834" s="91" t="s">
        <v>2836</v>
      </c>
      <c r="I834" s="91" t="s">
        <v>256</v>
      </c>
      <c r="J834" s="91" t="s">
        <v>189</v>
      </c>
      <c r="K834" s="91" t="s">
        <v>5011</v>
      </c>
      <c r="L834" s="91" t="s">
        <v>3255</v>
      </c>
      <c r="M834" s="92">
        <v>70000</v>
      </c>
      <c r="N834" s="92">
        <v>5368.48</v>
      </c>
      <c r="O834" s="92">
        <v>2128</v>
      </c>
      <c r="P834" s="92">
        <v>2009</v>
      </c>
      <c r="Q834" s="92">
        <v>9530.48</v>
      </c>
      <c r="R834" s="92">
        <v>60469.52</v>
      </c>
      <c r="S834" s="91" t="s">
        <v>3256</v>
      </c>
      <c r="T834" s="91" t="s">
        <v>5012</v>
      </c>
      <c r="U834" s="93"/>
      <c r="V834" s="93"/>
      <c r="W834" s="93"/>
      <c r="X834" s="93"/>
      <c r="Y834" s="92">
        <v>25</v>
      </c>
      <c r="Z834" s="93"/>
      <c r="AB834" s="93"/>
    </row>
    <row r="835" spans="1:28">
      <c r="A835" s="91" t="s">
        <v>2475</v>
      </c>
      <c r="B835" s="91" t="s">
        <v>2696</v>
      </c>
      <c r="C835" s="91" t="s">
        <v>2506</v>
      </c>
      <c r="D835" s="91" t="s">
        <v>3251</v>
      </c>
      <c r="E835" s="91" t="s">
        <v>3252</v>
      </c>
      <c r="F835" s="91" t="s">
        <v>3266</v>
      </c>
      <c r="G835" s="91" t="s">
        <v>3198</v>
      </c>
      <c r="H835" s="91" t="s">
        <v>3199</v>
      </c>
      <c r="I835" s="91" t="s">
        <v>4978</v>
      </c>
      <c r="J835" s="91" t="s">
        <v>227</v>
      </c>
      <c r="K835" s="91" t="s">
        <v>5013</v>
      </c>
      <c r="L835" s="91" t="s">
        <v>3255</v>
      </c>
      <c r="M835" s="92">
        <v>50000</v>
      </c>
      <c r="N835" s="92">
        <v>1854</v>
      </c>
      <c r="O835" s="92">
        <v>1520</v>
      </c>
      <c r="P835" s="92">
        <v>1435</v>
      </c>
      <c r="Q835" s="92">
        <v>6380</v>
      </c>
      <c r="R835" s="92">
        <v>43620</v>
      </c>
      <c r="S835" s="91" t="s">
        <v>3256</v>
      </c>
      <c r="T835" s="91" t="s">
        <v>5014</v>
      </c>
      <c r="U835" s="93"/>
      <c r="V835" s="93"/>
      <c r="W835" s="92">
        <v>1546</v>
      </c>
      <c r="X835" s="93"/>
      <c r="Y835" s="92">
        <v>25</v>
      </c>
      <c r="Z835" s="93"/>
      <c r="AB835" s="93"/>
    </row>
    <row r="836" spans="1:28">
      <c r="A836" s="91" t="s">
        <v>2475</v>
      </c>
      <c r="B836" s="91" t="s">
        <v>2696</v>
      </c>
      <c r="C836" s="91" t="s">
        <v>2506</v>
      </c>
      <c r="D836" s="91" t="s">
        <v>3251</v>
      </c>
      <c r="E836" s="91" t="s">
        <v>3252</v>
      </c>
      <c r="F836" s="91" t="s">
        <v>3266</v>
      </c>
      <c r="G836" s="91" t="s">
        <v>2837</v>
      </c>
      <c r="H836" s="91" t="s">
        <v>2838</v>
      </c>
      <c r="I836" s="91" t="s">
        <v>75</v>
      </c>
      <c r="J836" s="91" t="s">
        <v>765</v>
      </c>
      <c r="K836" s="91" t="s">
        <v>5015</v>
      </c>
      <c r="L836" s="91" t="s">
        <v>3255</v>
      </c>
      <c r="M836" s="92">
        <v>15000</v>
      </c>
      <c r="N836" s="93">
        <v>0</v>
      </c>
      <c r="O836" s="92">
        <v>456</v>
      </c>
      <c r="P836" s="92">
        <v>430.5</v>
      </c>
      <c r="Q836" s="92">
        <v>911.5</v>
      </c>
      <c r="R836" s="92">
        <v>14088.5</v>
      </c>
      <c r="S836" s="91" t="s">
        <v>3256</v>
      </c>
      <c r="T836" s="91" t="s">
        <v>5016</v>
      </c>
      <c r="U836" s="93"/>
      <c r="V836" s="93"/>
      <c r="W836" s="93"/>
      <c r="X836" s="93"/>
      <c r="Y836" s="92">
        <v>25</v>
      </c>
      <c r="Z836" s="93"/>
      <c r="AB836" s="93"/>
    </row>
    <row r="837" spans="1:28">
      <c r="A837" s="91" t="s">
        <v>2475</v>
      </c>
      <c r="B837" s="91" t="s">
        <v>2696</v>
      </c>
      <c r="C837" s="91" t="s">
        <v>2506</v>
      </c>
      <c r="D837" s="91" t="s">
        <v>3251</v>
      </c>
      <c r="E837" s="91" t="s">
        <v>3252</v>
      </c>
      <c r="F837" s="91" t="s">
        <v>3266</v>
      </c>
      <c r="G837" s="91" t="s">
        <v>1597</v>
      </c>
      <c r="H837" s="91" t="s">
        <v>2257</v>
      </c>
      <c r="I837" s="91" t="s">
        <v>1480</v>
      </c>
      <c r="J837" s="91" t="s">
        <v>18</v>
      </c>
      <c r="K837" s="91" t="s">
        <v>5017</v>
      </c>
      <c r="L837" s="91" t="s">
        <v>3255</v>
      </c>
      <c r="M837" s="92">
        <v>45000</v>
      </c>
      <c r="N837" s="92">
        <v>1148.33</v>
      </c>
      <c r="O837" s="92">
        <v>1368</v>
      </c>
      <c r="P837" s="92">
        <v>1291.5</v>
      </c>
      <c r="Q837" s="92">
        <v>3832.83</v>
      </c>
      <c r="R837" s="92">
        <v>41167.17</v>
      </c>
      <c r="S837" s="91" t="s">
        <v>3256</v>
      </c>
      <c r="T837" s="91" t="s">
        <v>5018</v>
      </c>
      <c r="U837" s="93"/>
      <c r="V837" s="93"/>
      <c r="W837" s="93"/>
      <c r="X837" s="93"/>
      <c r="Y837" s="92">
        <v>25</v>
      </c>
      <c r="Z837" s="93"/>
      <c r="AB837" s="93"/>
    </row>
    <row r="838" spans="1:28">
      <c r="A838" s="91" t="s">
        <v>2475</v>
      </c>
      <c r="B838" s="91" t="s">
        <v>2696</v>
      </c>
      <c r="C838" s="91" t="s">
        <v>2506</v>
      </c>
      <c r="D838" s="91" t="s">
        <v>3251</v>
      </c>
      <c r="E838" s="91" t="s">
        <v>3252</v>
      </c>
      <c r="F838" s="91" t="s">
        <v>3276</v>
      </c>
      <c r="G838" s="91" t="s">
        <v>1617</v>
      </c>
      <c r="H838" s="91" t="s">
        <v>2258</v>
      </c>
      <c r="I838" s="91" t="s">
        <v>1481</v>
      </c>
      <c r="J838" s="91" t="s">
        <v>467</v>
      </c>
      <c r="K838" s="91" t="s">
        <v>5019</v>
      </c>
      <c r="L838" s="91" t="s">
        <v>3255</v>
      </c>
      <c r="M838" s="92">
        <v>70000</v>
      </c>
      <c r="N838" s="92">
        <v>5368.48</v>
      </c>
      <c r="O838" s="92">
        <v>2128</v>
      </c>
      <c r="P838" s="92">
        <v>2009</v>
      </c>
      <c r="Q838" s="92">
        <v>9530.48</v>
      </c>
      <c r="R838" s="92">
        <v>60469.52</v>
      </c>
      <c r="S838" s="91" t="s">
        <v>3256</v>
      </c>
      <c r="T838" s="91" t="s">
        <v>5020</v>
      </c>
      <c r="U838" s="93"/>
      <c r="V838" s="93"/>
      <c r="W838" s="93"/>
      <c r="X838" s="93"/>
      <c r="Y838" s="92">
        <v>25</v>
      </c>
      <c r="Z838" s="93"/>
      <c r="AB838" s="93"/>
    </row>
    <row r="839" spans="1:28">
      <c r="A839" s="91" t="s">
        <v>2475</v>
      </c>
      <c r="B839" s="91" t="s">
        <v>2696</v>
      </c>
      <c r="C839" s="91" t="s">
        <v>2506</v>
      </c>
      <c r="D839" s="91" t="s">
        <v>3251</v>
      </c>
      <c r="E839" s="91" t="s">
        <v>3252</v>
      </c>
      <c r="F839" s="91" t="s">
        <v>3266</v>
      </c>
      <c r="G839" s="91" t="s">
        <v>2839</v>
      </c>
      <c r="H839" s="91" t="s">
        <v>2840</v>
      </c>
      <c r="I839" s="91" t="s">
        <v>991</v>
      </c>
      <c r="J839" s="91" t="s">
        <v>848</v>
      </c>
      <c r="K839" s="91" t="s">
        <v>5021</v>
      </c>
      <c r="L839" s="91" t="s">
        <v>3255</v>
      </c>
      <c r="M839" s="92">
        <v>50000</v>
      </c>
      <c r="N839" s="92">
        <v>1854</v>
      </c>
      <c r="O839" s="92">
        <v>1520</v>
      </c>
      <c r="P839" s="92">
        <v>1435</v>
      </c>
      <c r="Q839" s="92">
        <v>4834</v>
      </c>
      <c r="R839" s="92">
        <v>45166</v>
      </c>
      <c r="S839" s="91" t="s">
        <v>3256</v>
      </c>
      <c r="T839" s="91" t="s">
        <v>5022</v>
      </c>
      <c r="U839" s="93"/>
      <c r="V839" s="93"/>
      <c r="W839" s="93"/>
      <c r="X839" s="93"/>
      <c r="Y839" s="92">
        <v>25</v>
      </c>
      <c r="Z839" s="93"/>
      <c r="AB839" s="93"/>
    </row>
    <row r="840" spans="1:28">
      <c r="A840" s="91" t="s">
        <v>2475</v>
      </c>
      <c r="B840" s="91" t="s">
        <v>2696</v>
      </c>
      <c r="C840" s="91" t="s">
        <v>2506</v>
      </c>
      <c r="D840" s="91" t="s">
        <v>3251</v>
      </c>
      <c r="E840" s="91" t="s">
        <v>3252</v>
      </c>
      <c r="F840" s="91" t="s">
        <v>3266</v>
      </c>
      <c r="G840" s="91" t="s">
        <v>2841</v>
      </c>
      <c r="H840" s="91" t="s">
        <v>2842</v>
      </c>
      <c r="I840" s="91" t="s">
        <v>970</v>
      </c>
      <c r="J840" s="91" t="s">
        <v>929</v>
      </c>
      <c r="K840" s="91" t="s">
        <v>5023</v>
      </c>
      <c r="L840" s="91" t="s">
        <v>3255</v>
      </c>
      <c r="M840" s="92">
        <v>35000</v>
      </c>
      <c r="N840" s="93">
        <v>0</v>
      </c>
      <c r="O840" s="92">
        <v>1064</v>
      </c>
      <c r="P840" s="92">
        <v>1004.5</v>
      </c>
      <c r="Q840" s="92">
        <v>2093.5</v>
      </c>
      <c r="R840" s="92">
        <v>32906.5</v>
      </c>
      <c r="S840" s="91" t="s">
        <v>3256</v>
      </c>
      <c r="T840" s="91" t="s">
        <v>5024</v>
      </c>
      <c r="U840" s="93"/>
      <c r="V840" s="93"/>
      <c r="W840" s="93"/>
      <c r="X840" s="93"/>
      <c r="Y840" s="92">
        <v>25</v>
      </c>
      <c r="Z840" s="93"/>
      <c r="AB840" s="93"/>
    </row>
    <row r="841" spans="1:28">
      <c r="A841" s="91" t="s">
        <v>2475</v>
      </c>
      <c r="B841" s="91" t="s">
        <v>2696</v>
      </c>
      <c r="C841" s="91" t="s">
        <v>2506</v>
      </c>
      <c r="D841" s="91" t="s">
        <v>3251</v>
      </c>
      <c r="E841" s="91" t="s">
        <v>3252</v>
      </c>
      <c r="F841" s="91" t="s">
        <v>3258</v>
      </c>
      <c r="G841" s="91" t="s">
        <v>1376</v>
      </c>
      <c r="H841" s="91" t="s">
        <v>2259</v>
      </c>
      <c r="I841" s="91" t="s">
        <v>100</v>
      </c>
      <c r="J841" s="91" t="s">
        <v>667</v>
      </c>
      <c r="K841" s="91" t="s">
        <v>5025</v>
      </c>
      <c r="L841" s="91" t="s">
        <v>3255</v>
      </c>
      <c r="M841" s="92">
        <v>45000</v>
      </c>
      <c r="N841" s="92">
        <v>1148.33</v>
      </c>
      <c r="O841" s="92">
        <v>1368</v>
      </c>
      <c r="P841" s="92">
        <v>1291.5</v>
      </c>
      <c r="Q841" s="92">
        <v>3832.83</v>
      </c>
      <c r="R841" s="92">
        <v>41167.17</v>
      </c>
      <c r="S841" s="91" t="s">
        <v>3256</v>
      </c>
      <c r="T841" s="91" t="s">
        <v>5026</v>
      </c>
      <c r="U841" s="93"/>
      <c r="V841" s="93"/>
      <c r="W841" s="93"/>
      <c r="X841" s="93"/>
      <c r="Y841" s="92">
        <v>25</v>
      </c>
      <c r="Z841" s="93"/>
      <c r="AB841" s="93"/>
    </row>
    <row r="842" spans="1:28">
      <c r="A842" s="91" t="s">
        <v>2475</v>
      </c>
      <c r="B842" s="91" t="s">
        <v>2696</v>
      </c>
      <c r="C842" s="91" t="s">
        <v>2506</v>
      </c>
      <c r="D842" s="91" t="s">
        <v>3251</v>
      </c>
      <c r="E842" s="91" t="s">
        <v>3252</v>
      </c>
      <c r="F842" s="91" t="s">
        <v>3266</v>
      </c>
      <c r="G842" s="91" t="s">
        <v>5027</v>
      </c>
      <c r="H842" s="91" t="s">
        <v>2843</v>
      </c>
      <c r="I842" s="91" t="s">
        <v>446</v>
      </c>
      <c r="J842" s="91" t="s">
        <v>591</v>
      </c>
      <c r="K842" s="91" t="s">
        <v>5028</v>
      </c>
      <c r="L842" s="91" t="s">
        <v>3255</v>
      </c>
      <c r="M842" s="92">
        <v>30000</v>
      </c>
      <c r="N842" s="93">
        <v>0</v>
      </c>
      <c r="O842" s="92">
        <v>912</v>
      </c>
      <c r="P842" s="92">
        <v>861</v>
      </c>
      <c r="Q842" s="92">
        <v>1798</v>
      </c>
      <c r="R842" s="92">
        <v>28202</v>
      </c>
      <c r="S842" s="91" t="s">
        <v>3256</v>
      </c>
      <c r="T842" s="91" t="s">
        <v>5029</v>
      </c>
      <c r="U842" s="93"/>
      <c r="V842" s="93"/>
      <c r="W842" s="93"/>
      <c r="X842" s="93"/>
      <c r="Y842" s="92">
        <v>25</v>
      </c>
      <c r="Z842" s="93"/>
      <c r="AB842" s="93"/>
    </row>
    <row r="843" spans="1:28">
      <c r="A843" s="91" t="s">
        <v>2475</v>
      </c>
      <c r="B843" s="91" t="s">
        <v>2696</v>
      </c>
      <c r="C843" s="91" t="s">
        <v>2506</v>
      </c>
      <c r="D843" s="91" t="s">
        <v>3251</v>
      </c>
      <c r="E843" s="91" t="s">
        <v>3252</v>
      </c>
      <c r="F843" s="91" t="s">
        <v>3261</v>
      </c>
      <c r="G843" s="91" t="s">
        <v>2585</v>
      </c>
      <c r="H843" s="91" t="s">
        <v>2602</v>
      </c>
      <c r="I843" s="91" t="s">
        <v>59</v>
      </c>
      <c r="J843" s="91" t="s">
        <v>331</v>
      </c>
      <c r="K843" s="91" t="s">
        <v>5030</v>
      </c>
      <c r="L843" s="91" t="s">
        <v>3255</v>
      </c>
      <c r="M843" s="92">
        <v>175000</v>
      </c>
      <c r="N843" s="92">
        <v>29747.24</v>
      </c>
      <c r="O843" s="92">
        <v>5320</v>
      </c>
      <c r="P843" s="92">
        <v>5022.5</v>
      </c>
      <c r="Q843" s="92">
        <v>40114.74</v>
      </c>
      <c r="R843" s="92">
        <v>134885.26</v>
      </c>
      <c r="S843" s="91" t="s">
        <v>3256</v>
      </c>
      <c r="T843" s="91" t="s">
        <v>5031</v>
      </c>
      <c r="U843" s="93"/>
      <c r="V843" s="93"/>
      <c r="W843" s="93"/>
      <c r="X843" s="93"/>
      <c r="Y843" s="92">
        <v>25</v>
      </c>
      <c r="Z843" s="93"/>
      <c r="AB843" s="93"/>
    </row>
    <row r="844" spans="1:28">
      <c r="A844" s="91" t="s">
        <v>2475</v>
      </c>
      <c r="B844" s="91" t="s">
        <v>2696</v>
      </c>
      <c r="C844" s="91" t="s">
        <v>2506</v>
      </c>
      <c r="D844" s="91" t="s">
        <v>3251</v>
      </c>
      <c r="E844" s="91" t="s">
        <v>3252</v>
      </c>
      <c r="F844" s="91" t="s">
        <v>3266</v>
      </c>
      <c r="G844" s="91" t="s">
        <v>2844</v>
      </c>
      <c r="H844" s="91" t="s">
        <v>2845</v>
      </c>
      <c r="I844" s="91" t="s">
        <v>256</v>
      </c>
      <c r="J844" s="91" t="s">
        <v>591</v>
      </c>
      <c r="K844" s="91" t="s">
        <v>5032</v>
      </c>
      <c r="L844" s="91" t="s">
        <v>3255</v>
      </c>
      <c r="M844" s="92">
        <v>70000</v>
      </c>
      <c r="N844" s="92">
        <v>5368.48</v>
      </c>
      <c r="O844" s="92">
        <v>2128</v>
      </c>
      <c r="P844" s="92">
        <v>2009</v>
      </c>
      <c r="Q844" s="92">
        <v>9530.48</v>
      </c>
      <c r="R844" s="92">
        <v>60469.52</v>
      </c>
      <c r="S844" s="91" t="s">
        <v>3256</v>
      </c>
      <c r="T844" s="91" t="s">
        <v>5033</v>
      </c>
      <c r="U844" s="93"/>
      <c r="V844" s="93"/>
      <c r="W844" s="93"/>
      <c r="X844" s="93"/>
      <c r="Y844" s="92">
        <v>25</v>
      </c>
      <c r="Z844" s="93"/>
      <c r="AB844" s="93"/>
    </row>
    <row r="845" spans="1:28">
      <c r="A845" s="91" t="s">
        <v>2475</v>
      </c>
      <c r="B845" s="91" t="s">
        <v>2696</v>
      </c>
      <c r="C845" s="91" t="s">
        <v>2506</v>
      </c>
      <c r="D845" s="91" t="s">
        <v>3251</v>
      </c>
      <c r="E845" s="91" t="s">
        <v>3252</v>
      </c>
      <c r="F845" s="91" t="s">
        <v>3258</v>
      </c>
      <c r="G845" s="91" t="s">
        <v>2846</v>
      </c>
      <c r="H845" s="91" t="s">
        <v>2847</v>
      </c>
      <c r="I845" s="91" t="s">
        <v>192</v>
      </c>
      <c r="J845" s="91" t="s">
        <v>848</v>
      </c>
      <c r="K845" s="91" t="s">
        <v>5034</v>
      </c>
      <c r="L845" s="91" t="s">
        <v>3255</v>
      </c>
      <c r="M845" s="92">
        <v>35000</v>
      </c>
      <c r="N845" s="93">
        <v>0</v>
      </c>
      <c r="O845" s="92">
        <v>1064</v>
      </c>
      <c r="P845" s="92">
        <v>1004.5</v>
      </c>
      <c r="Q845" s="92">
        <v>5289.5</v>
      </c>
      <c r="R845" s="92">
        <v>29710.5</v>
      </c>
      <c r="S845" s="91" t="s">
        <v>3256</v>
      </c>
      <c r="T845" s="91" t="s">
        <v>5035</v>
      </c>
      <c r="U845" s="93"/>
      <c r="V845" s="93"/>
      <c r="W845" s="92">
        <v>3196</v>
      </c>
      <c r="X845" s="93"/>
      <c r="Y845" s="92">
        <v>25</v>
      </c>
      <c r="Z845" s="93"/>
      <c r="AB845" s="93"/>
    </row>
    <row r="846" spans="1:28">
      <c r="A846" s="91" t="s">
        <v>2475</v>
      </c>
      <c r="B846" s="91" t="s">
        <v>2696</v>
      </c>
      <c r="C846" s="91" t="s">
        <v>2506</v>
      </c>
      <c r="D846" s="91" t="s">
        <v>3251</v>
      </c>
      <c r="E846" s="91" t="s">
        <v>3252</v>
      </c>
      <c r="F846" s="91" t="s">
        <v>3258</v>
      </c>
      <c r="G846" s="91" t="s">
        <v>1377</v>
      </c>
      <c r="H846" s="91" t="s">
        <v>2261</v>
      </c>
      <c r="I846" s="91" t="s">
        <v>1344</v>
      </c>
      <c r="J846" s="91" t="s">
        <v>142</v>
      </c>
      <c r="K846" s="91" t="s">
        <v>5036</v>
      </c>
      <c r="L846" s="91" t="s">
        <v>3255</v>
      </c>
      <c r="M846" s="92">
        <v>10000</v>
      </c>
      <c r="N846" s="93">
        <v>0</v>
      </c>
      <c r="O846" s="92">
        <v>304</v>
      </c>
      <c r="P846" s="92">
        <v>287</v>
      </c>
      <c r="Q846" s="92">
        <v>616</v>
      </c>
      <c r="R846" s="92">
        <v>9384</v>
      </c>
      <c r="S846" s="91" t="s">
        <v>3256</v>
      </c>
      <c r="T846" s="91" t="s">
        <v>5037</v>
      </c>
      <c r="U846" s="93"/>
      <c r="V846" s="93"/>
      <c r="W846" s="93"/>
      <c r="X846" s="93"/>
      <c r="Y846" s="92">
        <v>25</v>
      </c>
      <c r="Z846" s="93"/>
      <c r="AB846" s="93"/>
    </row>
    <row r="847" spans="1:28">
      <c r="A847" s="91" t="s">
        <v>2475</v>
      </c>
      <c r="B847" s="91" t="s">
        <v>2696</v>
      </c>
      <c r="C847" s="91" t="s">
        <v>2506</v>
      </c>
      <c r="D847" s="91" t="s">
        <v>3251</v>
      </c>
      <c r="E847" s="91" t="s">
        <v>3252</v>
      </c>
      <c r="F847" s="91" t="s">
        <v>3266</v>
      </c>
      <c r="G847" s="91" t="s">
        <v>2848</v>
      </c>
      <c r="H847" s="91" t="s">
        <v>2849</v>
      </c>
      <c r="I847" s="91" t="s">
        <v>75</v>
      </c>
      <c r="J847" s="91" t="s">
        <v>765</v>
      </c>
      <c r="K847" s="91" t="s">
        <v>5038</v>
      </c>
      <c r="L847" s="91" t="s">
        <v>3255</v>
      </c>
      <c r="M847" s="92">
        <v>15000</v>
      </c>
      <c r="N847" s="93">
        <v>0</v>
      </c>
      <c r="O847" s="92">
        <v>456</v>
      </c>
      <c r="P847" s="92">
        <v>430.5</v>
      </c>
      <c r="Q847" s="92">
        <v>911.5</v>
      </c>
      <c r="R847" s="92">
        <v>14088.5</v>
      </c>
      <c r="S847" s="91" t="s">
        <v>3256</v>
      </c>
      <c r="T847" s="91" t="s">
        <v>5039</v>
      </c>
      <c r="U847" s="93"/>
      <c r="V847" s="93"/>
      <c r="W847" s="93"/>
      <c r="X847" s="93"/>
      <c r="Y847" s="92">
        <v>25</v>
      </c>
      <c r="Z847" s="93"/>
      <c r="AB847" s="93"/>
    </row>
    <row r="848" spans="1:28">
      <c r="A848" s="91" t="s">
        <v>2475</v>
      </c>
      <c r="B848" s="91" t="s">
        <v>2696</v>
      </c>
      <c r="C848" s="91" t="s">
        <v>2506</v>
      </c>
      <c r="D848" s="91" t="s">
        <v>3251</v>
      </c>
      <c r="E848" s="91" t="s">
        <v>3252</v>
      </c>
      <c r="F848" s="91" t="s">
        <v>3276</v>
      </c>
      <c r="G848" s="91" t="s">
        <v>2850</v>
      </c>
      <c r="H848" s="91" t="s">
        <v>2851</v>
      </c>
      <c r="I848" s="91" t="s">
        <v>1587</v>
      </c>
      <c r="J848" s="91" t="s">
        <v>282</v>
      </c>
      <c r="K848" s="91" t="s">
        <v>5040</v>
      </c>
      <c r="L848" s="91" t="s">
        <v>3255</v>
      </c>
      <c r="M848" s="92">
        <v>70000</v>
      </c>
      <c r="N848" s="92">
        <v>5368.48</v>
      </c>
      <c r="O848" s="92">
        <v>2128</v>
      </c>
      <c r="P848" s="92">
        <v>2009</v>
      </c>
      <c r="Q848" s="92">
        <v>9530.48</v>
      </c>
      <c r="R848" s="92">
        <v>60469.52</v>
      </c>
      <c r="S848" s="91" t="s">
        <v>3256</v>
      </c>
      <c r="T848" s="91" t="s">
        <v>5041</v>
      </c>
      <c r="U848" s="93"/>
      <c r="V848" s="93"/>
      <c r="W848" s="93"/>
      <c r="X848" s="93"/>
      <c r="Y848" s="92">
        <v>25</v>
      </c>
      <c r="Z848" s="93"/>
      <c r="AB848" s="93"/>
    </row>
    <row r="849" spans="1:28">
      <c r="A849" s="91" t="s">
        <v>2475</v>
      </c>
      <c r="B849" s="91" t="s">
        <v>2696</v>
      </c>
      <c r="C849" s="91" t="s">
        <v>2506</v>
      </c>
      <c r="D849" s="91" t="s">
        <v>3251</v>
      </c>
      <c r="E849" s="91" t="s">
        <v>3252</v>
      </c>
      <c r="F849" s="91" t="s">
        <v>3266</v>
      </c>
      <c r="G849" s="91" t="s">
        <v>5042</v>
      </c>
      <c r="H849" s="91" t="s">
        <v>5043</v>
      </c>
      <c r="I849" s="91" t="s">
        <v>100</v>
      </c>
      <c r="J849" s="91" t="s">
        <v>181</v>
      </c>
      <c r="K849" s="91" t="s">
        <v>5044</v>
      </c>
      <c r="L849" s="91" t="s">
        <v>3255</v>
      </c>
      <c r="M849" s="92">
        <v>55000</v>
      </c>
      <c r="N849" s="92">
        <v>2559.6799999999998</v>
      </c>
      <c r="O849" s="92">
        <v>1672</v>
      </c>
      <c r="P849" s="92">
        <v>1578.5</v>
      </c>
      <c r="Q849" s="92">
        <v>5835.18</v>
      </c>
      <c r="R849" s="92">
        <v>49164.82</v>
      </c>
      <c r="S849" s="91" t="s">
        <v>3256</v>
      </c>
      <c r="T849" s="91" t="s">
        <v>5045</v>
      </c>
      <c r="U849" s="93"/>
      <c r="V849" s="93"/>
      <c r="W849" s="93"/>
      <c r="X849" s="93"/>
      <c r="Y849" s="92">
        <v>25</v>
      </c>
      <c r="Z849" s="93"/>
      <c r="AB849" s="93"/>
    </row>
    <row r="850" spans="1:28">
      <c r="A850" s="91" t="s">
        <v>2475</v>
      </c>
      <c r="B850" s="91" t="s">
        <v>2696</v>
      </c>
      <c r="C850" s="91" t="s">
        <v>2506</v>
      </c>
      <c r="D850" s="91" t="s">
        <v>3251</v>
      </c>
      <c r="E850" s="91" t="s">
        <v>3252</v>
      </c>
      <c r="F850" s="91" t="s">
        <v>3258</v>
      </c>
      <c r="G850" s="91" t="s">
        <v>1598</v>
      </c>
      <c r="H850" s="91" t="s">
        <v>2262</v>
      </c>
      <c r="I850" s="91" t="s">
        <v>192</v>
      </c>
      <c r="J850" s="91" t="s">
        <v>848</v>
      </c>
      <c r="K850" s="91" t="s">
        <v>5046</v>
      </c>
      <c r="L850" s="91" t="s">
        <v>3255</v>
      </c>
      <c r="M850" s="92">
        <v>70000</v>
      </c>
      <c r="N850" s="92">
        <v>5368.48</v>
      </c>
      <c r="O850" s="92">
        <v>2128</v>
      </c>
      <c r="P850" s="92">
        <v>2009</v>
      </c>
      <c r="Q850" s="92">
        <v>23122.76</v>
      </c>
      <c r="R850" s="92">
        <v>46877.24</v>
      </c>
      <c r="S850" s="91" t="s">
        <v>3256</v>
      </c>
      <c r="T850" s="91" t="s">
        <v>5047</v>
      </c>
      <c r="U850" s="93"/>
      <c r="V850" s="93"/>
      <c r="W850" s="92">
        <v>13592.28</v>
      </c>
      <c r="X850" s="93"/>
      <c r="Y850" s="92">
        <v>25</v>
      </c>
      <c r="Z850" s="93"/>
      <c r="AB850" s="93"/>
    </row>
    <row r="851" spans="1:28">
      <c r="A851" s="91" t="s">
        <v>2475</v>
      </c>
      <c r="B851" s="91" t="s">
        <v>2696</v>
      </c>
      <c r="C851" s="91" t="s">
        <v>2506</v>
      </c>
      <c r="D851" s="91" t="s">
        <v>3251</v>
      </c>
      <c r="E851" s="91" t="s">
        <v>3252</v>
      </c>
      <c r="F851" s="91" t="s">
        <v>3266</v>
      </c>
      <c r="G851" s="91" t="s">
        <v>2852</v>
      </c>
      <c r="H851" s="91" t="s">
        <v>2853</v>
      </c>
      <c r="I851" s="91" t="s">
        <v>1481</v>
      </c>
      <c r="J851" s="91" t="s">
        <v>467</v>
      </c>
      <c r="K851" s="91" t="s">
        <v>5048</v>
      </c>
      <c r="L851" s="91" t="s">
        <v>3255</v>
      </c>
      <c r="M851" s="92">
        <v>60000</v>
      </c>
      <c r="N851" s="92">
        <v>3486.68</v>
      </c>
      <c r="O851" s="92">
        <v>1824</v>
      </c>
      <c r="P851" s="92">
        <v>1722</v>
      </c>
      <c r="Q851" s="92">
        <v>9603.68</v>
      </c>
      <c r="R851" s="92">
        <v>50396.32</v>
      </c>
      <c r="S851" s="91" t="s">
        <v>3256</v>
      </c>
      <c r="T851" s="91" t="s">
        <v>5049</v>
      </c>
      <c r="U851" s="93"/>
      <c r="V851" s="93"/>
      <c r="W851" s="92">
        <v>2546</v>
      </c>
      <c r="X851" s="93"/>
      <c r="Y851" s="92">
        <v>25</v>
      </c>
      <c r="Z851" s="93"/>
      <c r="AB851" s="93"/>
    </row>
    <row r="852" spans="1:28">
      <c r="A852" s="91" t="s">
        <v>2475</v>
      </c>
      <c r="B852" s="91" t="s">
        <v>2696</v>
      </c>
      <c r="C852" s="91" t="s">
        <v>2506</v>
      </c>
      <c r="D852" s="91" t="s">
        <v>3251</v>
      </c>
      <c r="E852" s="91" t="s">
        <v>3252</v>
      </c>
      <c r="F852" s="91" t="s">
        <v>3258</v>
      </c>
      <c r="G852" s="91" t="s">
        <v>1378</v>
      </c>
      <c r="H852" s="91" t="s">
        <v>2263</v>
      </c>
      <c r="I852" s="91" t="s">
        <v>192</v>
      </c>
      <c r="J852" s="91" t="s">
        <v>542</v>
      </c>
      <c r="K852" s="91" t="s">
        <v>5050</v>
      </c>
      <c r="L852" s="91" t="s">
        <v>3255</v>
      </c>
      <c r="M852" s="92">
        <v>35000</v>
      </c>
      <c r="N852" s="93">
        <v>0</v>
      </c>
      <c r="O852" s="92">
        <v>1064</v>
      </c>
      <c r="P852" s="92">
        <v>1004.5</v>
      </c>
      <c r="Q852" s="92">
        <v>2093.5</v>
      </c>
      <c r="R852" s="92">
        <v>32906.5</v>
      </c>
      <c r="S852" s="91" t="s">
        <v>3256</v>
      </c>
      <c r="T852" s="91" t="s">
        <v>5051</v>
      </c>
      <c r="U852" s="93"/>
      <c r="V852" s="93"/>
      <c r="W852" s="93"/>
      <c r="X852" s="93"/>
      <c r="Y852" s="92">
        <v>25</v>
      </c>
      <c r="Z852" s="93"/>
      <c r="AB852" s="93"/>
    </row>
    <row r="853" spans="1:28">
      <c r="A853" s="91" t="s">
        <v>2475</v>
      </c>
      <c r="B853" s="91" t="s">
        <v>2696</v>
      </c>
      <c r="C853" s="91" t="s">
        <v>2506</v>
      </c>
      <c r="D853" s="91" t="s">
        <v>3251</v>
      </c>
      <c r="E853" s="91" t="s">
        <v>3252</v>
      </c>
      <c r="F853" s="91" t="s">
        <v>3266</v>
      </c>
      <c r="G853" s="91" t="s">
        <v>2854</v>
      </c>
      <c r="H853" s="91" t="s">
        <v>2855</v>
      </c>
      <c r="I853" s="91" t="s">
        <v>2856</v>
      </c>
      <c r="J853" s="91" t="s">
        <v>1687</v>
      </c>
      <c r="K853" s="91" t="s">
        <v>5052</v>
      </c>
      <c r="L853" s="91" t="s">
        <v>3255</v>
      </c>
      <c r="M853" s="92">
        <v>70000</v>
      </c>
      <c r="N853" s="92">
        <v>5368.48</v>
      </c>
      <c r="O853" s="92">
        <v>2128</v>
      </c>
      <c r="P853" s="92">
        <v>2009</v>
      </c>
      <c r="Q853" s="92">
        <v>9530.48</v>
      </c>
      <c r="R853" s="92">
        <v>60469.52</v>
      </c>
      <c r="S853" s="91" t="s">
        <v>3256</v>
      </c>
      <c r="T853" s="91" t="s">
        <v>5053</v>
      </c>
      <c r="U853" s="93"/>
      <c r="V853" s="93"/>
      <c r="W853" s="93"/>
      <c r="X853" s="93"/>
      <c r="Y853" s="92">
        <v>25</v>
      </c>
      <c r="Z853" s="93"/>
      <c r="AB853" s="93"/>
    </row>
    <row r="854" spans="1:28">
      <c r="A854" s="91" t="s">
        <v>2475</v>
      </c>
      <c r="B854" s="91" t="s">
        <v>2696</v>
      </c>
      <c r="C854" s="91" t="s">
        <v>2506</v>
      </c>
      <c r="D854" s="91" t="s">
        <v>3251</v>
      </c>
      <c r="E854" s="91" t="s">
        <v>3252</v>
      </c>
      <c r="F854" s="91" t="s">
        <v>3261</v>
      </c>
      <c r="G854" s="91" t="s">
        <v>2857</v>
      </c>
      <c r="H854" s="91" t="s">
        <v>2858</v>
      </c>
      <c r="I854" s="91" t="s">
        <v>129</v>
      </c>
      <c r="J854" s="91" t="s">
        <v>3106</v>
      </c>
      <c r="K854" s="91" t="s">
        <v>5054</v>
      </c>
      <c r="L854" s="91" t="s">
        <v>3255</v>
      </c>
      <c r="M854" s="92">
        <v>130000</v>
      </c>
      <c r="N854" s="92">
        <v>19162.12</v>
      </c>
      <c r="O854" s="92">
        <v>3952</v>
      </c>
      <c r="P854" s="92">
        <v>3731</v>
      </c>
      <c r="Q854" s="92">
        <v>26870.12</v>
      </c>
      <c r="R854" s="92">
        <v>103129.88</v>
      </c>
      <c r="S854" s="91" t="s">
        <v>3256</v>
      </c>
      <c r="T854" s="91" t="s">
        <v>5055</v>
      </c>
      <c r="U854" s="93"/>
      <c r="V854" s="93"/>
      <c r="W854" s="93"/>
      <c r="X854" s="93"/>
      <c r="Y854" s="92">
        <v>25</v>
      </c>
      <c r="Z854" s="93"/>
      <c r="AB854" s="93"/>
    </row>
    <row r="855" spans="1:28">
      <c r="A855" s="91" t="s">
        <v>2475</v>
      </c>
      <c r="B855" s="91" t="s">
        <v>2696</v>
      </c>
      <c r="C855" s="91" t="s">
        <v>2506</v>
      </c>
      <c r="D855" s="91" t="s">
        <v>3251</v>
      </c>
      <c r="E855" s="91" t="s">
        <v>3252</v>
      </c>
      <c r="F855" s="91" t="s">
        <v>3266</v>
      </c>
      <c r="G855" s="91" t="s">
        <v>3099</v>
      </c>
      <c r="H855" s="91" t="s">
        <v>3079</v>
      </c>
      <c r="I855" s="91" t="s">
        <v>2621</v>
      </c>
      <c r="J855" s="91" t="s">
        <v>809</v>
      </c>
      <c r="K855" s="91" t="s">
        <v>5056</v>
      </c>
      <c r="L855" s="91" t="s">
        <v>3255</v>
      </c>
      <c r="M855" s="92">
        <v>36000</v>
      </c>
      <c r="N855" s="93">
        <v>0</v>
      </c>
      <c r="O855" s="92">
        <v>1094.4000000000001</v>
      </c>
      <c r="P855" s="92">
        <v>1033.2</v>
      </c>
      <c r="Q855" s="92">
        <v>2152.6</v>
      </c>
      <c r="R855" s="92">
        <v>33847.4</v>
      </c>
      <c r="S855" s="91" t="s">
        <v>3256</v>
      </c>
      <c r="T855" s="91" t="s">
        <v>5057</v>
      </c>
      <c r="U855" s="93"/>
      <c r="V855" s="93"/>
      <c r="W855" s="93"/>
      <c r="X855" s="93"/>
      <c r="Y855" s="92">
        <v>25</v>
      </c>
      <c r="Z855" s="93"/>
      <c r="AB855" s="93"/>
    </row>
    <row r="856" spans="1:28">
      <c r="A856" s="91" t="s">
        <v>2475</v>
      </c>
      <c r="B856" s="91" t="s">
        <v>2696</v>
      </c>
      <c r="C856" s="91" t="s">
        <v>2506</v>
      </c>
      <c r="D856" s="91" t="s">
        <v>3251</v>
      </c>
      <c r="E856" s="91" t="s">
        <v>3252</v>
      </c>
      <c r="F856" s="91" t="s">
        <v>3266</v>
      </c>
      <c r="G856" s="91" t="s">
        <v>2859</v>
      </c>
      <c r="H856" s="91" t="s">
        <v>2860</v>
      </c>
      <c r="I856" s="91" t="s">
        <v>192</v>
      </c>
      <c r="J856" s="91" t="s">
        <v>542</v>
      </c>
      <c r="K856" s="91" t="s">
        <v>5058</v>
      </c>
      <c r="L856" s="91" t="s">
        <v>3255</v>
      </c>
      <c r="M856" s="92">
        <v>35000</v>
      </c>
      <c r="N856" s="93">
        <v>0</v>
      </c>
      <c r="O856" s="92">
        <v>1064</v>
      </c>
      <c r="P856" s="92">
        <v>1004.5</v>
      </c>
      <c r="Q856" s="92">
        <v>2093.5</v>
      </c>
      <c r="R856" s="92">
        <v>32906.5</v>
      </c>
      <c r="S856" s="91" t="s">
        <v>3256</v>
      </c>
      <c r="T856" s="91" t="s">
        <v>5059</v>
      </c>
      <c r="U856" s="93"/>
      <c r="V856" s="93"/>
      <c r="W856" s="93"/>
      <c r="X856" s="93"/>
      <c r="Y856" s="92">
        <v>25</v>
      </c>
      <c r="Z856" s="93"/>
      <c r="AB856" s="93"/>
    </row>
    <row r="857" spans="1:28">
      <c r="A857" s="91" t="s">
        <v>2475</v>
      </c>
      <c r="B857" s="91" t="s">
        <v>2696</v>
      </c>
      <c r="C857" s="91" t="s">
        <v>2506</v>
      </c>
      <c r="D857" s="91" t="s">
        <v>3251</v>
      </c>
      <c r="E857" s="91" t="s">
        <v>3252</v>
      </c>
      <c r="F857" s="91" t="s">
        <v>3266</v>
      </c>
      <c r="G857" s="91" t="s">
        <v>2861</v>
      </c>
      <c r="H857" s="91" t="s">
        <v>2862</v>
      </c>
      <c r="I857" s="91" t="s">
        <v>1506</v>
      </c>
      <c r="J857" s="91" t="s">
        <v>2338</v>
      </c>
      <c r="K857" s="91" t="s">
        <v>5060</v>
      </c>
      <c r="L857" s="91" t="s">
        <v>3255</v>
      </c>
      <c r="M857" s="92">
        <v>36000</v>
      </c>
      <c r="N857" s="93">
        <v>0</v>
      </c>
      <c r="O857" s="92">
        <v>1094.4000000000001</v>
      </c>
      <c r="P857" s="92">
        <v>1033.2</v>
      </c>
      <c r="Q857" s="92">
        <v>2152.6</v>
      </c>
      <c r="R857" s="92">
        <v>33847.4</v>
      </c>
      <c r="S857" s="91" t="s">
        <v>3256</v>
      </c>
      <c r="T857" s="91" t="s">
        <v>5061</v>
      </c>
      <c r="U857" s="93"/>
      <c r="V857" s="93"/>
      <c r="W857" s="93"/>
      <c r="X857" s="93"/>
      <c r="Y857" s="92">
        <v>25</v>
      </c>
      <c r="Z857" s="93"/>
      <c r="AB857" s="93"/>
    </row>
    <row r="858" spans="1:28">
      <c r="A858" s="91" t="s">
        <v>2475</v>
      </c>
      <c r="B858" s="91" t="s">
        <v>2696</v>
      </c>
      <c r="C858" s="91" t="s">
        <v>2506</v>
      </c>
      <c r="D858" s="91" t="s">
        <v>3251</v>
      </c>
      <c r="E858" s="91" t="s">
        <v>3252</v>
      </c>
      <c r="F858" s="91" t="s">
        <v>3266</v>
      </c>
      <c r="G858" s="91" t="s">
        <v>2683</v>
      </c>
      <c r="H858" s="91" t="s">
        <v>2264</v>
      </c>
      <c r="I858" s="91" t="s">
        <v>100</v>
      </c>
      <c r="J858" s="91" t="s">
        <v>321</v>
      </c>
      <c r="K858" s="91" t="s">
        <v>5062</v>
      </c>
      <c r="L858" s="91" t="s">
        <v>3255</v>
      </c>
      <c r="M858" s="92">
        <v>90000</v>
      </c>
      <c r="N858" s="92">
        <v>9753.1200000000008</v>
      </c>
      <c r="O858" s="92">
        <v>2736</v>
      </c>
      <c r="P858" s="92">
        <v>2583</v>
      </c>
      <c r="Q858" s="92">
        <v>15097.12</v>
      </c>
      <c r="R858" s="92">
        <v>74902.880000000005</v>
      </c>
      <c r="S858" s="91" t="s">
        <v>3256</v>
      </c>
      <c r="T858" s="91" t="s">
        <v>5063</v>
      </c>
      <c r="U858" s="93"/>
      <c r="V858" s="93"/>
      <c r="W858" s="93"/>
      <c r="X858" s="93"/>
      <c r="Y858" s="92">
        <v>25</v>
      </c>
      <c r="Z858" s="93"/>
      <c r="AB858" s="93"/>
    </row>
    <row r="859" spans="1:28">
      <c r="A859" s="91" t="s">
        <v>2475</v>
      </c>
      <c r="B859" s="91" t="s">
        <v>2696</v>
      </c>
      <c r="C859" s="91" t="s">
        <v>2506</v>
      </c>
      <c r="D859" s="91" t="s">
        <v>3251</v>
      </c>
      <c r="E859" s="91" t="s">
        <v>3252</v>
      </c>
      <c r="F859" s="91" t="s">
        <v>3258</v>
      </c>
      <c r="G859" s="91" t="s">
        <v>1488</v>
      </c>
      <c r="H859" s="91" t="s">
        <v>2265</v>
      </c>
      <c r="I859" s="91" t="s">
        <v>100</v>
      </c>
      <c r="J859" s="91" t="s">
        <v>250</v>
      </c>
      <c r="K859" s="91" t="s">
        <v>5064</v>
      </c>
      <c r="L859" s="91" t="s">
        <v>3255</v>
      </c>
      <c r="M859" s="92">
        <v>90000</v>
      </c>
      <c r="N859" s="92">
        <v>9753.1200000000008</v>
      </c>
      <c r="O859" s="92">
        <v>2736</v>
      </c>
      <c r="P859" s="92">
        <v>2583</v>
      </c>
      <c r="Q859" s="92">
        <v>15097.12</v>
      </c>
      <c r="R859" s="92">
        <v>74902.880000000005</v>
      </c>
      <c r="S859" s="91" t="s">
        <v>3256</v>
      </c>
      <c r="T859" s="91" t="s">
        <v>5065</v>
      </c>
      <c r="U859" s="93"/>
      <c r="V859" s="93"/>
      <c r="W859" s="93"/>
      <c r="X859" s="93"/>
      <c r="Y859" s="92">
        <v>25</v>
      </c>
      <c r="Z859" s="93"/>
      <c r="AB859" s="93"/>
    </row>
    <row r="860" spans="1:28">
      <c r="A860" s="91" t="s">
        <v>2475</v>
      </c>
      <c r="B860" s="91" t="s">
        <v>2696</v>
      </c>
      <c r="C860" s="91" t="s">
        <v>2506</v>
      </c>
      <c r="D860" s="91" t="s">
        <v>3251</v>
      </c>
      <c r="E860" s="91" t="s">
        <v>3252</v>
      </c>
      <c r="F860" s="91" t="s">
        <v>3266</v>
      </c>
      <c r="G860" s="91" t="s">
        <v>2863</v>
      </c>
      <c r="H860" s="91" t="s">
        <v>2864</v>
      </c>
      <c r="I860" s="91" t="s">
        <v>192</v>
      </c>
      <c r="J860" s="91" t="s">
        <v>461</v>
      </c>
      <c r="K860" s="91" t="s">
        <v>5066</v>
      </c>
      <c r="L860" s="91" t="s">
        <v>3255</v>
      </c>
      <c r="M860" s="92">
        <v>50000</v>
      </c>
      <c r="N860" s="92">
        <v>1854</v>
      </c>
      <c r="O860" s="92">
        <v>1520</v>
      </c>
      <c r="P860" s="92">
        <v>1435</v>
      </c>
      <c r="Q860" s="92">
        <v>9680</v>
      </c>
      <c r="R860" s="92">
        <v>40320</v>
      </c>
      <c r="S860" s="91" t="s">
        <v>3256</v>
      </c>
      <c r="T860" s="91" t="s">
        <v>5067</v>
      </c>
      <c r="U860" s="93"/>
      <c r="V860" s="93"/>
      <c r="W860" s="92">
        <v>4846</v>
      </c>
      <c r="X860" s="93"/>
      <c r="Y860" s="92">
        <v>25</v>
      </c>
      <c r="Z860" s="93"/>
      <c r="AB860" s="93"/>
    </row>
    <row r="861" spans="1:28">
      <c r="A861" s="91" t="s">
        <v>2475</v>
      </c>
      <c r="B861" s="91" t="s">
        <v>2696</v>
      </c>
      <c r="C861" s="91" t="s">
        <v>2506</v>
      </c>
      <c r="D861" s="91" t="s">
        <v>3251</v>
      </c>
      <c r="E861" s="91" t="s">
        <v>3252</v>
      </c>
      <c r="F861" s="91" t="s">
        <v>3266</v>
      </c>
      <c r="G861" s="91" t="s">
        <v>2705</v>
      </c>
      <c r="H861" s="91" t="s">
        <v>2706</v>
      </c>
      <c r="I861" s="91" t="s">
        <v>4875</v>
      </c>
      <c r="J861" s="91" t="s">
        <v>204</v>
      </c>
      <c r="K861" s="91" t="s">
        <v>5068</v>
      </c>
      <c r="L861" s="91" t="s">
        <v>3255</v>
      </c>
      <c r="M861" s="92">
        <v>50000</v>
      </c>
      <c r="N861" s="92">
        <v>1854</v>
      </c>
      <c r="O861" s="92">
        <v>1520</v>
      </c>
      <c r="P861" s="92">
        <v>1435</v>
      </c>
      <c r="Q861" s="92">
        <v>11880</v>
      </c>
      <c r="R861" s="92">
        <v>38120</v>
      </c>
      <c r="S861" s="91" t="s">
        <v>3256</v>
      </c>
      <c r="T861" s="91" t="s">
        <v>5069</v>
      </c>
      <c r="U861" s="93"/>
      <c r="V861" s="93"/>
      <c r="W861" s="92">
        <v>7046</v>
      </c>
      <c r="X861" s="93"/>
      <c r="Y861" s="92">
        <v>25</v>
      </c>
      <c r="Z861" s="93"/>
      <c r="AB861" s="93"/>
    </row>
    <row r="862" spans="1:28">
      <c r="A862" s="91" t="s">
        <v>2475</v>
      </c>
      <c r="B862" s="91" t="s">
        <v>2696</v>
      </c>
      <c r="C862" s="91" t="s">
        <v>2506</v>
      </c>
      <c r="D862" s="91" t="s">
        <v>3251</v>
      </c>
      <c r="E862" s="91" t="s">
        <v>3252</v>
      </c>
      <c r="F862" s="91" t="s">
        <v>3288</v>
      </c>
      <c r="G862" s="91" t="s">
        <v>2865</v>
      </c>
      <c r="H862" s="91" t="s">
        <v>2866</v>
      </c>
      <c r="I862" s="91" t="s">
        <v>129</v>
      </c>
      <c r="J862" s="91" t="s">
        <v>1682</v>
      </c>
      <c r="K862" s="91" t="s">
        <v>5070</v>
      </c>
      <c r="L862" s="91" t="s">
        <v>3255</v>
      </c>
      <c r="M862" s="92">
        <v>95000</v>
      </c>
      <c r="N862" s="92">
        <v>10929.24</v>
      </c>
      <c r="O862" s="92">
        <v>2888</v>
      </c>
      <c r="P862" s="92">
        <v>2726.5</v>
      </c>
      <c r="Q862" s="92">
        <v>16568.740000000002</v>
      </c>
      <c r="R862" s="92">
        <v>78431.259999999995</v>
      </c>
      <c r="S862" s="91" t="s">
        <v>3256</v>
      </c>
      <c r="T862" s="91" t="s">
        <v>5071</v>
      </c>
      <c r="U862" s="93"/>
      <c r="V862" s="93"/>
      <c r="W862" s="93"/>
      <c r="X862" s="93"/>
      <c r="Y862" s="92">
        <v>25</v>
      </c>
      <c r="Z862" s="93"/>
      <c r="AB862" s="93"/>
    </row>
    <row r="863" spans="1:28">
      <c r="A863" s="91" t="s">
        <v>2475</v>
      </c>
      <c r="B863" s="91" t="s">
        <v>2696</v>
      </c>
      <c r="C863" s="91" t="s">
        <v>2506</v>
      </c>
      <c r="D863" s="91" t="s">
        <v>3251</v>
      </c>
      <c r="E863" s="91" t="s">
        <v>3252</v>
      </c>
      <c r="F863" s="91" t="s">
        <v>3266</v>
      </c>
      <c r="G863" s="91" t="s">
        <v>2867</v>
      </c>
      <c r="H863" s="91" t="s">
        <v>2868</v>
      </c>
      <c r="I863" s="91" t="s">
        <v>1506</v>
      </c>
      <c r="J863" s="91" t="s">
        <v>2338</v>
      </c>
      <c r="K863" s="91" t="s">
        <v>5072</v>
      </c>
      <c r="L863" s="91" t="s">
        <v>3255</v>
      </c>
      <c r="M863" s="92">
        <v>36000</v>
      </c>
      <c r="N863" s="93">
        <v>0</v>
      </c>
      <c r="O863" s="92">
        <v>1094.4000000000001</v>
      </c>
      <c r="P863" s="92">
        <v>1033.2</v>
      </c>
      <c r="Q863" s="92">
        <v>2152.6</v>
      </c>
      <c r="R863" s="92">
        <v>33847.4</v>
      </c>
      <c r="S863" s="91" t="s">
        <v>3256</v>
      </c>
      <c r="T863" s="91" t="s">
        <v>5073</v>
      </c>
      <c r="U863" s="93"/>
      <c r="V863" s="93"/>
      <c r="W863" s="93"/>
      <c r="X863" s="93"/>
      <c r="Y863" s="92">
        <v>25</v>
      </c>
      <c r="Z863" s="93"/>
      <c r="AB863" s="93"/>
    </row>
    <row r="864" spans="1:28">
      <c r="A864" s="91" t="s">
        <v>2475</v>
      </c>
      <c r="B864" s="91" t="s">
        <v>2696</v>
      </c>
      <c r="C864" s="91" t="s">
        <v>2506</v>
      </c>
      <c r="D864" s="91" t="s">
        <v>3251</v>
      </c>
      <c r="E864" s="91" t="s">
        <v>3252</v>
      </c>
      <c r="F864" s="91" t="s">
        <v>3266</v>
      </c>
      <c r="G864" s="91" t="s">
        <v>1697</v>
      </c>
      <c r="H864" s="91" t="s">
        <v>2266</v>
      </c>
      <c r="I864" s="91" t="s">
        <v>1487</v>
      </c>
      <c r="J864" s="91" t="s">
        <v>282</v>
      </c>
      <c r="K864" s="91" t="s">
        <v>5074</v>
      </c>
      <c r="L864" s="91" t="s">
        <v>3255</v>
      </c>
      <c r="M864" s="92">
        <v>50000</v>
      </c>
      <c r="N864" s="92">
        <v>1854</v>
      </c>
      <c r="O864" s="92">
        <v>1520</v>
      </c>
      <c r="P864" s="92">
        <v>1435</v>
      </c>
      <c r="Q864" s="92">
        <v>13030</v>
      </c>
      <c r="R864" s="92">
        <v>36970</v>
      </c>
      <c r="S864" s="91" t="s">
        <v>3256</v>
      </c>
      <c r="T864" s="91" t="s">
        <v>5075</v>
      </c>
      <c r="U864" s="93"/>
      <c r="V864" s="93"/>
      <c r="W864" s="92">
        <v>8196</v>
      </c>
      <c r="X864" s="93"/>
      <c r="Y864" s="92">
        <v>25</v>
      </c>
      <c r="Z864" s="93"/>
      <c r="AB864" s="93"/>
    </row>
    <row r="865" spans="1:28">
      <c r="A865" s="91" t="s">
        <v>2475</v>
      </c>
      <c r="B865" s="91" t="s">
        <v>2696</v>
      </c>
      <c r="C865" s="91" t="s">
        <v>2506</v>
      </c>
      <c r="D865" s="91" t="s">
        <v>3251</v>
      </c>
      <c r="E865" s="91" t="s">
        <v>3252</v>
      </c>
      <c r="F865" s="91" t="s">
        <v>3258</v>
      </c>
      <c r="G865" s="91" t="s">
        <v>2869</v>
      </c>
      <c r="H865" s="91" t="s">
        <v>2870</v>
      </c>
      <c r="I865" s="91" t="s">
        <v>75</v>
      </c>
      <c r="J865" s="91" t="s">
        <v>765</v>
      </c>
      <c r="K865" s="91" t="s">
        <v>5076</v>
      </c>
      <c r="L865" s="91" t="s">
        <v>3255</v>
      </c>
      <c r="M865" s="92">
        <v>35000</v>
      </c>
      <c r="N865" s="93">
        <v>0</v>
      </c>
      <c r="O865" s="92">
        <v>1064</v>
      </c>
      <c r="P865" s="92">
        <v>1004.5</v>
      </c>
      <c r="Q865" s="92">
        <v>2093.5</v>
      </c>
      <c r="R865" s="92">
        <v>32906.5</v>
      </c>
      <c r="S865" s="91" t="s">
        <v>3256</v>
      </c>
      <c r="T865" s="91" t="s">
        <v>5077</v>
      </c>
      <c r="U865" s="93"/>
      <c r="V865" s="93"/>
      <c r="W865" s="93"/>
      <c r="X865" s="93"/>
      <c r="Y865" s="92">
        <v>25</v>
      </c>
      <c r="Z865" s="93"/>
      <c r="AB865" s="93"/>
    </row>
    <row r="866" spans="1:28">
      <c r="A866" s="91" t="s">
        <v>2475</v>
      </c>
      <c r="B866" s="91" t="s">
        <v>2696</v>
      </c>
      <c r="C866" s="91" t="s">
        <v>2506</v>
      </c>
      <c r="D866" s="91" t="s">
        <v>3251</v>
      </c>
      <c r="E866" s="91" t="s">
        <v>3252</v>
      </c>
      <c r="F866" s="91" t="s">
        <v>3258</v>
      </c>
      <c r="G866" s="91" t="s">
        <v>1628</v>
      </c>
      <c r="H866" s="91" t="s">
        <v>2267</v>
      </c>
      <c r="I866" s="91" t="s">
        <v>129</v>
      </c>
      <c r="J866" s="91" t="s">
        <v>186</v>
      </c>
      <c r="K866" s="91" t="s">
        <v>5078</v>
      </c>
      <c r="L866" s="91" t="s">
        <v>3255</v>
      </c>
      <c r="M866" s="92">
        <v>100000</v>
      </c>
      <c r="N866" s="92">
        <v>12105.37</v>
      </c>
      <c r="O866" s="92">
        <v>3040</v>
      </c>
      <c r="P866" s="92">
        <v>2870</v>
      </c>
      <c r="Q866" s="92">
        <v>18440.37</v>
      </c>
      <c r="R866" s="92">
        <v>81559.63</v>
      </c>
      <c r="S866" s="91" t="s">
        <v>3256</v>
      </c>
      <c r="T866" s="91" t="s">
        <v>5079</v>
      </c>
      <c r="U866" s="93"/>
      <c r="V866" s="92">
        <v>400</v>
      </c>
      <c r="W866" s="93"/>
      <c r="X866" s="93"/>
      <c r="Y866" s="92">
        <v>25</v>
      </c>
      <c r="Z866" s="93"/>
      <c r="AB866" s="93"/>
    </row>
    <row r="867" spans="1:28">
      <c r="A867" s="91" t="s">
        <v>2475</v>
      </c>
      <c r="B867" s="91" t="s">
        <v>2696</v>
      </c>
      <c r="C867" s="91" t="s">
        <v>2506</v>
      </c>
      <c r="D867" s="91" t="s">
        <v>3251</v>
      </c>
      <c r="E867" s="91" t="s">
        <v>3252</v>
      </c>
      <c r="F867" s="91" t="s">
        <v>3261</v>
      </c>
      <c r="G867" s="91" t="s">
        <v>2871</v>
      </c>
      <c r="H867" s="91" t="s">
        <v>2872</v>
      </c>
      <c r="I867" s="91" t="s">
        <v>2586</v>
      </c>
      <c r="J867" s="91" t="s">
        <v>765</v>
      </c>
      <c r="K867" s="91" t="s">
        <v>5080</v>
      </c>
      <c r="L867" s="91" t="s">
        <v>3255</v>
      </c>
      <c r="M867" s="92">
        <v>50000</v>
      </c>
      <c r="N867" s="92">
        <v>1854</v>
      </c>
      <c r="O867" s="92">
        <v>1520</v>
      </c>
      <c r="P867" s="92">
        <v>1435</v>
      </c>
      <c r="Q867" s="92">
        <v>4834</v>
      </c>
      <c r="R867" s="92">
        <v>45166</v>
      </c>
      <c r="S867" s="91" t="s">
        <v>3256</v>
      </c>
      <c r="T867" s="91" t="s">
        <v>5081</v>
      </c>
      <c r="U867" s="93"/>
      <c r="V867" s="93"/>
      <c r="W867" s="93"/>
      <c r="X867" s="93"/>
      <c r="Y867" s="92">
        <v>25</v>
      </c>
      <c r="Z867" s="93"/>
      <c r="AB867" s="93"/>
    </row>
    <row r="868" spans="1:28">
      <c r="A868" s="91" t="s">
        <v>2475</v>
      </c>
      <c r="B868" s="91" t="s">
        <v>2696</v>
      </c>
      <c r="C868" s="91" t="s">
        <v>2506</v>
      </c>
      <c r="D868" s="91" t="s">
        <v>3251</v>
      </c>
      <c r="E868" s="91" t="s">
        <v>3252</v>
      </c>
      <c r="F868" s="91" t="s">
        <v>3266</v>
      </c>
      <c r="G868" s="91" t="s">
        <v>2873</v>
      </c>
      <c r="H868" s="91" t="s">
        <v>2874</v>
      </c>
      <c r="I868" s="91" t="s">
        <v>970</v>
      </c>
      <c r="J868" s="91" t="s">
        <v>542</v>
      </c>
      <c r="K868" s="91" t="s">
        <v>5082</v>
      </c>
      <c r="L868" s="91" t="s">
        <v>3255</v>
      </c>
      <c r="M868" s="92">
        <v>31500</v>
      </c>
      <c r="N868" s="93">
        <v>0</v>
      </c>
      <c r="O868" s="92">
        <v>957.6</v>
      </c>
      <c r="P868" s="92">
        <v>904.05</v>
      </c>
      <c r="Q868" s="92">
        <v>1886.65</v>
      </c>
      <c r="R868" s="92">
        <v>29613.35</v>
      </c>
      <c r="S868" s="91" t="s">
        <v>3256</v>
      </c>
      <c r="T868" s="91" t="s">
        <v>5083</v>
      </c>
      <c r="U868" s="93"/>
      <c r="V868" s="93"/>
      <c r="W868" s="93"/>
      <c r="X868" s="93"/>
      <c r="Y868" s="92">
        <v>25</v>
      </c>
      <c r="Z868" s="93"/>
      <c r="AB868" s="93"/>
    </row>
    <row r="869" spans="1:28">
      <c r="A869" s="91" t="s">
        <v>2475</v>
      </c>
      <c r="B869" s="91" t="s">
        <v>2696</v>
      </c>
      <c r="C869" s="91" t="s">
        <v>2506</v>
      </c>
      <c r="D869" s="91" t="s">
        <v>3251</v>
      </c>
      <c r="E869" s="91" t="s">
        <v>3252</v>
      </c>
      <c r="F869" s="91" t="s">
        <v>3266</v>
      </c>
      <c r="G869" s="91" t="s">
        <v>2875</v>
      </c>
      <c r="H869" s="91" t="s">
        <v>2876</v>
      </c>
      <c r="I869" s="91" t="s">
        <v>2586</v>
      </c>
      <c r="J869" s="91" t="s">
        <v>250</v>
      </c>
      <c r="K869" s="91" t="s">
        <v>5084</v>
      </c>
      <c r="L869" s="91" t="s">
        <v>3255</v>
      </c>
      <c r="M869" s="92">
        <v>65000</v>
      </c>
      <c r="N869" s="92">
        <v>4427.58</v>
      </c>
      <c r="O869" s="92">
        <v>1976</v>
      </c>
      <c r="P869" s="92">
        <v>1865.5</v>
      </c>
      <c r="Q869" s="92">
        <v>8294.08</v>
      </c>
      <c r="R869" s="92">
        <v>56705.919999999998</v>
      </c>
      <c r="S869" s="91" t="s">
        <v>3256</v>
      </c>
      <c r="T869" s="91" t="s">
        <v>5085</v>
      </c>
      <c r="U869" s="93"/>
      <c r="V869" s="93"/>
      <c r="W869" s="93"/>
      <c r="X869" s="93"/>
      <c r="Y869" s="92">
        <v>25</v>
      </c>
      <c r="Z869" s="93"/>
      <c r="AB869" s="93"/>
    </row>
    <row r="870" spans="1:28">
      <c r="A870" s="91" t="s">
        <v>2475</v>
      </c>
      <c r="B870" s="91" t="s">
        <v>2696</v>
      </c>
      <c r="C870" s="91" t="s">
        <v>2506</v>
      </c>
      <c r="D870" s="91" t="s">
        <v>3251</v>
      </c>
      <c r="E870" s="91" t="s">
        <v>3252</v>
      </c>
      <c r="F870" s="91" t="s">
        <v>3288</v>
      </c>
      <c r="G870" s="91" t="s">
        <v>1620</v>
      </c>
      <c r="H870" s="91" t="s">
        <v>2268</v>
      </c>
      <c r="I870" s="91" t="s">
        <v>100</v>
      </c>
      <c r="J870" s="91" t="s">
        <v>482</v>
      </c>
      <c r="K870" s="91" t="s">
        <v>5086</v>
      </c>
      <c r="L870" s="91" t="s">
        <v>3255</v>
      </c>
      <c r="M870" s="92">
        <v>60000</v>
      </c>
      <c r="N870" s="92">
        <v>3486.68</v>
      </c>
      <c r="O870" s="92">
        <v>1824</v>
      </c>
      <c r="P870" s="92">
        <v>1722</v>
      </c>
      <c r="Q870" s="92">
        <v>7057.68</v>
      </c>
      <c r="R870" s="92">
        <v>52942.32</v>
      </c>
      <c r="S870" s="91" t="s">
        <v>3256</v>
      </c>
      <c r="T870" s="91" t="s">
        <v>5087</v>
      </c>
      <c r="U870" s="93"/>
      <c r="V870" s="93"/>
      <c r="W870" s="93"/>
      <c r="X870" s="93"/>
      <c r="Y870" s="92">
        <v>25</v>
      </c>
      <c r="Z870" s="93"/>
      <c r="AB870" s="93"/>
    </row>
    <row r="871" spans="1:28">
      <c r="A871" s="91" t="s">
        <v>2475</v>
      </c>
      <c r="B871" s="91" t="s">
        <v>2696</v>
      </c>
      <c r="C871" s="91" t="s">
        <v>2506</v>
      </c>
      <c r="D871" s="91" t="s">
        <v>3251</v>
      </c>
      <c r="E871" s="91" t="s">
        <v>3252</v>
      </c>
      <c r="F871" s="91" t="s">
        <v>3279</v>
      </c>
      <c r="G871" s="91" t="s">
        <v>1068</v>
      </c>
      <c r="H871" s="91" t="s">
        <v>2269</v>
      </c>
      <c r="I871" s="91" t="s">
        <v>100</v>
      </c>
      <c r="J871" s="91" t="s">
        <v>930</v>
      </c>
      <c r="K871" s="91" t="s">
        <v>5088</v>
      </c>
      <c r="L871" s="91" t="s">
        <v>3255</v>
      </c>
      <c r="M871" s="92">
        <v>65000</v>
      </c>
      <c r="N871" s="92">
        <v>4427.58</v>
      </c>
      <c r="O871" s="92">
        <v>1976</v>
      </c>
      <c r="P871" s="92">
        <v>1865.5</v>
      </c>
      <c r="Q871" s="92">
        <v>8294.08</v>
      </c>
      <c r="R871" s="92">
        <v>56705.919999999998</v>
      </c>
      <c r="S871" s="91" t="s">
        <v>3256</v>
      </c>
      <c r="T871" s="91" t="s">
        <v>5089</v>
      </c>
      <c r="U871" s="93"/>
      <c r="V871" s="93"/>
      <c r="W871" s="93"/>
      <c r="X871" s="93"/>
      <c r="Y871" s="92">
        <v>25</v>
      </c>
      <c r="Z871" s="93"/>
      <c r="AB871" s="93"/>
    </row>
    <row r="872" spans="1:28">
      <c r="A872" s="91" t="s">
        <v>2475</v>
      </c>
      <c r="B872" s="91" t="s">
        <v>2696</v>
      </c>
      <c r="C872" s="91" t="s">
        <v>2506</v>
      </c>
      <c r="D872" s="91" t="s">
        <v>3251</v>
      </c>
      <c r="E872" s="91" t="s">
        <v>3252</v>
      </c>
      <c r="F872" s="91" t="s">
        <v>3261</v>
      </c>
      <c r="G872" s="91" t="s">
        <v>2877</v>
      </c>
      <c r="H872" s="91" t="s">
        <v>2878</v>
      </c>
      <c r="I872" s="91" t="s">
        <v>75</v>
      </c>
      <c r="J872" s="91" t="s">
        <v>765</v>
      </c>
      <c r="K872" s="91" t="s">
        <v>5090</v>
      </c>
      <c r="L872" s="91" t="s">
        <v>3255</v>
      </c>
      <c r="M872" s="92">
        <v>16500</v>
      </c>
      <c r="N872" s="93">
        <v>0</v>
      </c>
      <c r="O872" s="92">
        <v>501.6</v>
      </c>
      <c r="P872" s="92">
        <v>473.55</v>
      </c>
      <c r="Q872" s="92">
        <v>1000.15</v>
      </c>
      <c r="R872" s="92">
        <v>15499.85</v>
      </c>
      <c r="S872" s="91" t="s">
        <v>3256</v>
      </c>
      <c r="T872" s="91" t="s">
        <v>5091</v>
      </c>
      <c r="U872" s="93"/>
      <c r="V872" s="93"/>
      <c r="W872" s="93"/>
      <c r="X872" s="93"/>
      <c r="Y872" s="92">
        <v>25</v>
      </c>
      <c r="Z872" s="93"/>
      <c r="AB872" s="93"/>
    </row>
    <row r="873" spans="1:28">
      <c r="A873" s="91" t="s">
        <v>2475</v>
      </c>
      <c r="B873" s="91" t="s">
        <v>2696</v>
      </c>
      <c r="C873" s="91" t="s">
        <v>2506</v>
      </c>
      <c r="D873" s="91" t="s">
        <v>3251</v>
      </c>
      <c r="E873" s="91" t="s">
        <v>3252</v>
      </c>
      <c r="F873" s="91" t="s">
        <v>3266</v>
      </c>
      <c r="G873" s="91" t="s">
        <v>2879</v>
      </c>
      <c r="H873" s="91" t="s">
        <v>2880</v>
      </c>
      <c r="I873" s="91" t="s">
        <v>2586</v>
      </c>
      <c r="J873" s="91" t="s">
        <v>181</v>
      </c>
      <c r="K873" s="91" t="s">
        <v>5092</v>
      </c>
      <c r="L873" s="91" t="s">
        <v>3255</v>
      </c>
      <c r="M873" s="92">
        <v>45000</v>
      </c>
      <c r="N873" s="92">
        <v>1148.33</v>
      </c>
      <c r="O873" s="92">
        <v>1368</v>
      </c>
      <c r="P873" s="92">
        <v>1291.5</v>
      </c>
      <c r="Q873" s="92">
        <v>3832.83</v>
      </c>
      <c r="R873" s="92">
        <v>41167.17</v>
      </c>
      <c r="S873" s="91" t="s">
        <v>3256</v>
      </c>
      <c r="T873" s="91" t="s">
        <v>5093</v>
      </c>
      <c r="U873" s="93"/>
      <c r="V873" s="93"/>
      <c r="W873" s="93"/>
      <c r="X873" s="93"/>
      <c r="Y873" s="92">
        <v>25</v>
      </c>
      <c r="Z873" s="93"/>
      <c r="AB873" s="93"/>
    </row>
    <row r="874" spans="1:28">
      <c r="A874" s="91" t="s">
        <v>2475</v>
      </c>
      <c r="B874" s="91" t="s">
        <v>2696</v>
      </c>
      <c r="C874" s="91" t="s">
        <v>2506</v>
      </c>
      <c r="D874" s="91" t="s">
        <v>3251</v>
      </c>
      <c r="E874" s="91" t="s">
        <v>3252</v>
      </c>
      <c r="F874" s="91" t="s">
        <v>3258</v>
      </c>
      <c r="G874" s="91" t="s">
        <v>2881</v>
      </c>
      <c r="H874" s="91" t="s">
        <v>2882</v>
      </c>
      <c r="I874" s="91" t="s">
        <v>970</v>
      </c>
      <c r="J874" s="91" t="s">
        <v>7</v>
      </c>
      <c r="K874" s="91" t="s">
        <v>5094</v>
      </c>
      <c r="L874" s="91" t="s">
        <v>3255</v>
      </c>
      <c r="M874" s="92">
        <v>40000</v>
      </c>
      <c r="N874" s="92">
        <v>442.65</v>
      </c>
      <c r="O874" s="92">
        <v>1216</v>
      </c>
      <c r="P874" s="92">
        <v>1148</v>
      </c>
      <c r="Q874" s="92">
        <v>2831.65</v>
      </c>
      <c r="R874" s="92">
        <v>37168.35</v>
      </c>
      <c r="S874" s="91" t="s">
        <v>3256</v>
      </c>
      <c r="T874" s="91" t="s">
        <v>5095</v>
      </c>
      <c r="U874" s="93"/>
      <c r="V874" s="93"/>
      <c r="W874" s="93"/>
      <c r="X874" s="93"/>
      <c r="Y874" s="92">
        <v>25</v>
      </c>
      <c r="Z874" s="93"/>
      <c r="AB874" s="93"/>
    </row>
    <row r="875" spans="1:28">
      <c r="A875" s="91" t="s">
        <v>2475</v>
      </c>
      <c r="B875" s="91" t="s">
        <v>2696</v>
      </c>
      <c r="C875" s="91" t="s">
        <v>2506</v>
      </c>
      <c r="D875" s="91" t="s">
        <v>3251</v>
      </c>
      <c r="E875" s="91" t="s">
        <v>3252</v>
      </c>
      <c r="F875" s="91" t="s">
        <v>3261</v>
      </c>
      <c r="G875" s="91" t="s">
        <v>3087</v>
      </c>
      <c r="H875" s="91" t="s">
        <v>3067</v>
      </c>
      <c r="I875" s="91" t="s">
        <v>1587</v>
      </c>
      <c r="J875" s="91" t="s">
        <v>282</v>
      </c>
      <c r="K875" s="91" t="s">
        <v>5096</v>
      </c>
      <c r="L875" s="91" t="s">
        <v>3255</v>
      </c>
      <c r="M875" s="92">
        <v>45000</v>
      </c>
      <c r="N875" s="92">
        <v>1148.33</v>
      </c>
      <c r="O875" s="92">
        <v>1368</v>
      </c>
      <c r="P875" s="92">
        <v>1291.5</v>
      </c>
      <c r="Q875" s="92">
        <v>3832.83</v>
      </c>
      <c r="R875" s="92">
        <v>41167.17</v>
      </c>
      <c r="S875" s="91" t="s">
        <v>3256</v>
      </c>
      <c r="T875" s="91" t="s">
        <v>5097</v>
      </c>
      <c r="U875" s="93"/>
      <c r="V875" s="93"/>
      <c r="W875" s="93"/>
      <c r="X875" s="93"/>
      <c r="Y875" s="92">
        <v>25</v>
      </c>
      <c r="Z875" s="93"/>
      <c r="AB875" s="93"/>
    </row>
    <row r="876" spans="1:28">
      <c r="A876" s="91" t="s">
        <v>2475</v>
      </c>
      <c r="B876" s="91" t="s">
        <v>2696</v>
      </c>
      <c r="C876" s="91" t="s">
        <v>2506</v>
      </c>
      <c r="D876" s="91" t="s">
        <v>3251</v>
      </c>
      <c r="E876" s="91" t="s">
        <v>3252</v>
      </c>
      <c r="F876" s="91" t="s">
        <v>3258</v>
      </c>
      <c r="G876" s="91" t="s">
        <v>1379</v>
      </c>
      <c r="H876" s="91" t="s">
        <v>2270</v>
      </c>
      <c r="I876" s="91" t="s">
        <v>100</v>
      </c>
      <c r="J876" s="91" t="s">
        <v>848</v>
      </c>
      <c r="K876" s="91" t="s">
        <v>5098</v>
      </c>
      <c r="L876" s="91" t="s">
        <v>3255</v>
      </c>
      <c r="M876" s="92">
        <v>70000</v>
      </c>
      <c r="N876" s="92">
        <v>5368.48</v>
      </c>
      <c r="O876" s="92">
        <v>2128</v>
      </c>
      <c r="P876" s="92">
        <v>2009</v>
      </c>
      <c r="Q876" s="92">
        <v>9530.48</v>
      </c>
      <c r="R876" s="92">
        <v>60469.52</v>
      </c>
      <c r="S876" s="91" t="s">
        <v>3256</v>
      </c>
      <c r="T876" s="91" t="s">
        <v>5099</v>
      </c>
      <c r="U876" s="93"/>
      <c r="V876" s="93"/>
      <c r="W876" s="93"/>
      <c r="X876" s="93"/>
      <c r="Y876" s="92">
        <v>25</v>
      </c>
      <c r="Z876" s="93"/>
      <c r="AB876" s="93"/>
    </row>
    <row r="877" spans="1:28">
      <c r="A877" s="91" t="s">
        <v>2475</v>
      </c>
      <c r="B877" s="91" t="s">
        <v>2696</v>
      </c>
      <c r="C877" s="91" t="s">
        <v>2506</v>
      </c>
      <c r="D877" s="91" t="s">
        <v>3251</v>
      </c>
      <c r="E877" s="91" t="s">
        <v>3252</v>
      </c>
      <c r="F877" s="91" t="s">
        <v>3288</v>
      </c>
      <c r="G877" s="91" t="s">
        <v>975</v>
      </c>
      <c r="H877" s="91" t="s">
        <v>2271</v>
      </c>
      <c r="I877" s="91" t="s">
        <v>970</v>
      </c>
      <c r="J877" s="91" t="s">
        <v>929</v>
      </c>
      <c r="K877" s="91" t="s">
        <v>5100</v>
      </c>
      <c r="L877" s="91" t="s">
        <v>3255</v>
      </c>
      <c r="M877" s="92">
        <v>40000</v>
      </c>
      <c r="N877" s="92">
        <v>442.65</v>
      </c>
      <c r="O877" s="92">
        <v>1216</v>
      </c>
      <c r="P877" s="92">
        <v>1148</v>
      </c>
      <c r="Q877" s="92">
        <v>2831.65</v>
      </c>
      <c r="R877" s="92">
        <v>37168.35</v>
      </c>
      <c r="S877" s="91" t="s">
        <v>3256</v>
      </c>
      <c r="T877" s="91" t="s">
        <v>5101</v>
      </c>
      <c r="U877" s="93"/>
      <c r="V877" s="93"/>
      <c r="W877" s="93"/>
      <c r="X877" s="93"/>
      <c r="Y877" s="92">
        <v>25</v>
      </c>
      <c r="Z877" s="93"/>
      <c r="AB877" s="93"/>
    </row>
    <row r="878" spans="1:28">
      <c r="A878" s="91" t="s">
        <v>2475</v>
      </c>
      <c r="B878" s="91" t="s">
        <v>2696</v>
      </c>
      <c r="C878" s="91" t="s">
        <v>2506</v>
      </c>
      <c r="D878" s="91" t="s">
        <v>3251</v>
      </c>
      <c r="E878" s="91" t="s">
        <v>3252</v>
      </c>
      <c r="F878" s="91" t="s">
        <v>3266</v>
      </c>
      <c r="G878" s="91" t="s">
        <v>2883</v>
      </c>
      <c r="H878" s="91" t="s">
        <v>2884</v>
      </c>
      <c r="I878" s="91" t="s">
        <v>1651</v>
      </c>
      <c r="J878" s="91" t="s">
        <v>241</v>
      </c>
      <c r="K878" s="91" t="s">
        <v>5102</v>
      </c>
      <c r="L878" s="91" t="s">
        <v>3255</v>
      </c>
      <c r="M878" s="92">
        <v>45000</v>
      </c>
      <c r="N878" s="92">
        <v>1148.33</v>
      </c>
      <c r="O878" s="92">
        <v>1368</v>
      </c>
      <c r="P878" s="92">
        <v>1291.5</v>
      </c>
      <c r="Q878" s="92">
        <v>5728.83</v>
      </c>
      <c r="R878" s="92">
        <v>39271.17</v>
      </c>
      <c r="S878" s="91" t="s">
        <v>3256</v>
      </c>
      <c r="T878" s="91" t="s">
        <v>5103</v>
      </c>
      <c r="U878" s="93"/>
      <c r="V878" s="93"/>
      <c r="W878" s="92">
        <v>1896</v>
      </c>
      <c r="X878" s="93"/>
      <c r="Y878" s="92">
        <v>25</v>
      </c>
      <c r="Z878" s="93"/>
      <c r="AB878" s="93"/>
    </row>
    <row r="879" spans="1:28">
      <c r="A879" s="91" t="s">
        <v>2475</v>
      </c>
      <c r="B879" s="91" t="s">
        <v>2696</v>
      </c>
      <c r="C879" s="91" t="s">
        <v>2506</v>
      </c>
      <c r="D879" s="91" t="s">
        <v>3251</v>
      </c>
      <c r="E879" s="91" t="s">
        <v>3252</v>
      </c>
      <c r="F879" s="91" t="s">
        <v>3266</v>
      </c>
      <c r="G879" s="91" t="s">
        <v>2885</v>
      </c>
      <c r="H879" s="91" t="s">
        <v>2886</v>
      </c>
      <c r="I879" s="91" t="s">
        <v>192</v>
      </c>
      <c r="J879" s="91" t="s">
        <v>542</v>
      </c>
      <c r="K879" s="91" t="s">
        <v>5104</v>
      </c>
      <c r="L879" s="91" t="s">
        <v>3255</v>
      </c>
      <c r="M879" s="92">
        <v>35000</v>
      </c>
      <c r="N879" s="93">
        <v>0</v>
      </c>
      <c r="O879" s="92">
        <v>1064</v>
      </c>
      <c r="P879" s="92">
        <v>1004.5</v>
      </c>
      <c r="Q879" s="92">
        <v>2093.5</v>
      </c>
      <c r="R879" s="92">
        <v>32906.5</v>
      </c>
      <c r="S879" s="91" t="s">
        <v>3256</v>
      </c>
      <c r="T879" s="91" t="s">
        <v>5105</v>
      </c>
      <c r="U879" s="93"/>
      <c r="V879" s="93"/>
      <c r="W879" s="93"/>
      <c r="X879" s="93"/>
      <c r="Y879" s="92">
        <v>25</v>
      </c>
      <c r="Z879" s="93"/>
      <c r="AB879" s="93"/>
    </row>
    <row r="880" spans="1:28">
      <c r="A880" s="91" t="s">
        <v>2475</v>
      </c>
      <c r="B880" s="91" t="s">
        <v>2696</v>
      </c>
      <c r="C880" s="91" t="s">
        <v>2506</v>
      </c>
      <c r="D880" s="91" t="s">
        <v>3251</v>
      </c>
      <c r="E880" s="91" t="s">
        <v>3252</v>
      </c>
      <c r="F880" s="91" t="s">
        <v>3266</v>
      </c>
      <c r="G880" s="91" t="s">
        <v>2887</v>
      </c>
      <c r="H880" s="91" t="s">
        <v>2888</v>
      </c>
      <c r="I880" s="91" t="s">
        <v>1568</v>
      </c>
      <c r="J880" s="91" t="s">
        <v>591</v>
      </c>
      <c r="K880" s="91" t="s">
        <v>5106</v>
      </c>
      <c r="L880" s="91" t="s">
        <v>3255</v>
      </c>
      <c r="M880" s="92">
        <v>36000</v>
      </c>
      <c r="N880" s="93">
        <v>0</v>
      </c>
      <c r="O880" s="92">
        <v>1094.4000000000001</v>
      </c>
      <c r="P880" s="92">
        <v>1033.2</v>
      </c>
      <c r="Q880" s="92">
        <v>2152.6</v>
      </c>
      <c r="R880" s="92">
        <v>33847.4</v>
      </c>
      <c r="S880" s="91" t="s">
        <v>3256</v>
      </c>
      <c r="T880" s="91" t="s">
        <v>5107</v>
      </c>
      <c r="U880" s="93"/>
      <c r="V880" s="93"/>
      <c r="W880" s="93"/>
      <c r="X880" s="93"/>
      <c r="Y880" s="92">
        <v>25</v>
      </c>
      <c r="Z880" s="93"/>
      <c r="AB880" s="93"/>
    </row>
    <row r="881" spans="1:28">
      <c r="A881" s="91" t="s">
        <v>2475</v>
      </c>
      <c r="B881" s="91" t="s">
        <v>2696</v>
      </c>
      <c r="C881" s="91" t="s">
        <v>2506</v>
      </c>
      <c r="D881" s="91" t="s">
        <v>3251</v>
      </c>
      <c r="E881" s="91" t="s">
        <v>3252</v>
      </c>
      <c r="F881" s="91" t="s">
        <v>3266</v>
      </c>
      <c r="G881" s="91" t="s">
        <v>1599</v>
      </c>
      <c r="H881" s="91" t="s">
        <v>2272</v>
      </c>
      <c r="I881" s="91" t="s">
        <v>192</v>
      </c>
      <c r="J881" s="91" t="s">
        <v>542</v>
      </c>
      <c r="K881" s="91" t="s">
        <v>5108</v>
      </c>
      <c r="L881" s="91" t="s">
        <v>3255</v>
      </c>
      <c r="M881" s="92">
        <v>35000</v>
      </c>
      <c r="N881" s="93">
        <v>0</v>
      </c>
      <c r="O881" s="92">
        <v>1064</v>
      </c>
      <c r="P881" s="92">
        <v>1004.5</v>
      </c>
      <c r="Q881" s="92">
        <v>2093.5</v>
      </c>
      <c r="R881" s="92">
        <v>32906.5</v>
      </c>
      <c r="S881" s="91" t="s">
        <v>3256</v>
      </c>
      <c r="T881" s="91" t="s">
        <v>5109</v>
      </c>
      <c r="U881" s="93"/>
      <c r="V881" s="93"/>
      <c r="W881" s="93"/>
      <c r="X881" s="93"/>
      <c r="Y881" s="92">
        <v>25</v>
      </c>
      <c r="Z881" s="93"/>
      <c r="AB881" s="93"/>
    </row>
    <row r="882" spans="1:28">
      <c r="A882" s="91" t="s">
        <v>2475</v>
      </c>
      <c r="B882" s="91" t="s">
        <v>2696</v>
      </c>
      <c r="C882" s="91" t="s">
        <v>2506</v>
      </c>
      <c r="D882" s="91" t="s">
        <v>3251</v>
      </c>
      <c r="E882" s="91" t="s">
        <v>3252</v>
      </c>
      <c r="F882" s="91" t="s">
        <v>3266</v>
      </c>
      <c r="G882" s="91" t="s">
        <v>2889</v>
      </c>
      <c r="H882" s="91" t="s">
        <v>2890</v>
      </c>
      <c r="I882" s="91" t="s">
        <v>1506</v>
      </c>
      <c r="J882" s="91" t="s">
        <v>482</v>
      </c>
      <c r="K882" s="91" t="s">
        <v>5110</v>
      </c>
      <c r="L882" s="91" t="s">
        <v>3255</v>
      </c>
      <c r="M882" s="92">
        <v>45000</v>
      </c>
      <c r="N882" s="92">
        <v>1148.33</v>
      </c>
      <c r="O882" s="92">
        <v>1368</v>
      </c>
      <c r="P882" s="92">
        <v>1291.5</v>
      </c>
      <c r="Q882" s="92">
        <v>3832.83</v>
      </c>
      <c r="R882" s="92">
        <v>41167.17</v>
      </c>
      <c r="S882" s="91" t="s">
        <v>3256</v>
      </c>
      <c r="T882" s="91" t="s">
        <v>5111</v>
      </c>
      <c r="U882" s="93"/>
      <c r="V882" s="93"/>
      <c r="W882" s="93"/>
      <c r="X882" s="93"/>
      <c r="Y882" s="92">
        <v>25</v>
      </c>
      <c r="Z882" s="93"/>
      <c r="AB882" s="93"/>
    </row>
    <row r="883" spans="1:28">
      <c r="A883" s="91" t="s">
        <v>2475</v>
      </c>
      <c r="B883" s="91" t="s">
        <v>2696</v>
      </c>
      <c r="C883" s="91" t="s">
        <v>2506</v>
      </c>
      <c r="D883" s="91" t="s">
        <v>3251</v>
      </c>
      <c r="E883" s="91" t="s">
        <v>3252</v>
      </c>
      <c r="F883" s="91" t="s">
        <v>3258</v>
      </c>
      <c r="G883" s="91" t="s">
        <v>5112</v>
      </c>
      <c r="H883" s="91" t="s">
        <v>2891</v>
      </c>
      <c r="I883" s="91" t="s">
        <v>2586</v>
      </c>
      <c r="J883" s="91" t="s">
        <v>1687</v>
      </c>
      <c r="K883" s="91" t="s">
        <v>5113</v>
      </c>
      <c r="L883" s="91" t="s">
        <v>3255</v>
      </c>
      <c r="M883" s="92">
        <v>65000</v>
      </c>
      <c r="N883" s="92">
        <v>4427.58</v>
      </c>
      <c r="O883" s="92">
        <v>1976</v>
      </c>
      <c r="P883" s="92">
        <v>1865.5</v>
      </c>
      <c r="Q883" s="92">
        <v>8294.08</v>
      </c>
      <c r="R883" s="92">
        <v>56705.919999999998</v>
      </c>
      <c r="S883" s="91" t="s">
        <v>3256</v>
      </c>
      <c r="T883" s="91" t="s">
        <v>5114</v>
      </c>
      <c r="U883" s="93"/>
      <c r="V883" s="93"/>
      <c r="W883" s="93"/>
      <c r="X883" s="93"/>
      <c r="Y883" s="92">
        <v>25</v>
      </c>
      <c r="Z883" s="93"/>
      <c r="AB883" s="93"/>
    </row>
    <row r="884" spans="1:28">
      <c r="A884" s="91" t="s">
        <v>2475</v>
      </c>
      <c r="B884" s="91" t="s">
        <v>2696</v>
      </c>
      <c r="C884" s="91" t="s">
        <v>2506</v>
      </c>
      <c r="D884" s="91" t="s">
        <v>3251</v>
      </c>
      <c r="E884" s="91" t="s">
        <v>3252</v>
      </c>
      <c r="F884" s="91" t="s">
        <v>3266</v>
      </c>
      <c r="G884" s="91" t="s">
        <v>2892</v>
      </c>
      <c r="H884" s="91" t="s">
        <v>2893</v>
      </c>
      <c r="I884" s="91" t="s">
        <v>991</v>
      </c>
      <c r="J884" s="91" t="s">
        <v>542</v>
      </c>
      <c r="K884" s="91" t="s">
        <v>5115</v>
      </c>
      <c r="L884" s="91" t="s">
        <v>3255</v>
      </c>
      <c r="M884" s="92">
        <v>50000</v>
      </c>
      <c r="N884" s="92">
        <v>1854</v>
      </c>
      <c r="O884" s="92">
        <v>1520</v>
      </c>
      <c r="P884" s="92">
        <v>1435</v>
      </c>
      <c r="Q884" s="92">
        <v>4834</v>
      </c>
      <c r="R884" s="92">
        <v>45166</v>
      </c>
      <c r="S884" s="91" t="s">
        <v>3256</v>
      </c>
      <c r="T884" s="91" t="s">
        <v>5116</v>
      </c>
      <c r="U884" s="93"/>
      <c r="V884" s="93"/>
      <c r="W884" s="93"/>
      <c r="X884" s="93"/>
      <c r="Y884" s="92">
        <v>25</v>
      </c>
      <c r="Z884" s="93"/>
      <c r="AB884" s="93"/>
    </row>
    <row r="885" spans="1:28">
      <c r="A885" s="91" t="s">
        <v>2475</v>
      </c>
      <c r="B885" s="91" t="s">
        <v>2696</v>
      </c>
      <c r="C885" s="91" t="s">
        <v>2506</v>
      </c>
      <c r="D885" s="91" t="s">
        <v>3251</v>
      </c>
      <c r="E885" s="91" t="s">
        <v>3252</v>
      </c>
      <c r="F885" s="91" t="s">
        <v>3266</v>
      </c>
      <c r="G885" s="91" t="s">
        <v>2894</v>
      </c>
      <c r="H885" s="91" t="s">
        <v>2895</v>
      </c>
      <c r="I885" s="91" t="s">
        <v>100</v>
      </c>
      <c r="J885" s="91" t="s">
        <v>930</v>
      </c>
      <c r="K885" s="91" t="s">
        <v>5117</v>
      </c>
      <c r="L885" s="91" t="s">
        <v>3255</v>
      </c>
      <c r="M885" s="92">
        <v>50000</v>
      </c>
      <c r="N885" s="92">
        <v>1854</v>
      </c>
      <c r="O885" s="92">
        <v>1520</v>
      </c>
      <c r="P885" s="92">
        <v>1435</v>
      </c>
      <c r="Q885" s="92">
        <v>4834</v>
      </c>
      <c r="R885" s="92">
        <v>45166</v>
      </c>
      <c r="S885" s="91" t="s">
        <v>3256</v>
      </c>
      <c r="T885" s="91" t="s">
        <v>5118</v>
      </c>
      <c r="U885" s="93"/>
      <c r="V885" s="93"/>
      <c r="W885" s="93"/>
      <c r="X885" s="93"/>
      <c r="Y885" s="92">
        <v>25</v>
      </c>
      <c r="Z885" s="93"/>
      <c r="AB885" s="93"/>
    </row>
    <row r="886" spans="1:28">
      <c r="A886" s="91" t="s">
        <v>2475</v>
      </c>
      <c r="B886" s="91" t="s">
        <v>2696</v>
      </c>
      <c r="C886" s="91" t="s">
        <v>2506</v>
      </c>
      <c r="D886" s="91" t="s">
        <v>3251</v>
      </c>
      <c r="E886" s="91" t="s">
        <v>3252</v>
      </c>
      <c r="F886" s="91" t="s">
        <v>3279</v>
      </c>
      <c r="G886" s="91" t="s">
        <v>1380</v>
      </c>
      <c r="H886" s="91" t="s">
        <v>2273</v>
      </c>
      <c r="I886" s="91" t="s">
        <v>100</v>
      </c>
      <c r="J886" s="91" t="s">
        <v>1031</v>
      </c>
      <c r="K886" s="91" t="s">
        <v>5119</v>
      </c>
      <c r="L886" s="91" t="s">
        <v>3255</v>
      </c>
      <c r="M886" s="92">
        <v>65000</v>
      </c>
      <c r="N886" s="92">
        <v>4427.58</v>
      </c>
      <c r="O886" s="92">
        <v>1976</v>
      </c>
      <c r="P886" s="92">
        <v>1865.5</v>
      </c>
      <c r="Q886" s="92">
        <v>8294.08</v>
      </c>
      <c r="R886" s="92">
        <v>56705.919999999998</v>
      </c>
      <c r="S886" s="91" t="s">
        <v>3256</v>
      </c>
      <c r="T886" s="91" t="s">
        <v>5120</v>
      </c>
      <c r="U886" s="93"/>
      <c r="V886" s="93"/>
      <c r="W886" s="93"/>
      <c r="X886" s="93"/>
      <c r="Y886" s="92">
        <v>25</v>
      </c>
      <c r="Z886" s="93"/>
      <c r="AB886" s="93"/>
    </row>
    <row r="887" spans="1:28">
      <c r="A887" s="91" t="s">
        <v>2475</v>
      </c>
      <c r="B887" s="91" t="s">
        <v>2696</v>
      </c>
      <c r="C887" s="91" t="s">
        <v>2506</v>
      </c>
      <c r="D887" s="91" t="s">
        <v>3251</v>
      </c>
      <c r="E887" s="91" t="s">
        <v>3252</v>
      </c>
      <c r="F887" s="91" t="s">
        <v>3266</v>
      </c>
      <c r="G887" s="91" t="s">
        <v>1623</v>
      </c>
      <c r="H887" s="91" t="s">
        <v>2274</v>
      </c>
      <c r="I887" s="91" t="s">
        <v>100</v>
      </c>
      <c r="J887" s="91" t="s">
        <v>591</v>
      </c>
      <c r="K887" s="91" t="s">
        <v>5121</v>
      </c>
      <c r="L887" s="91" t="s">
        <v>3255</v>
      </c>
      <c r="M887" s="92">
        <v>50000</v>
      </c>
      <c r="N887" s="92">
        <v>1854</v>
      </c>
      <c r="O887" s="92">
        <v>1520</v>
      </c>
      <c r="P887" s="92">
        <v>1435</v>
      </c>
      <c r="Q887" s="92">
        <v>4834</v>
      </c>
      <c r="R887" s="92">
        <v>45166</v>
      </c>
      <c r="S887" s="91" t="s">
        <v>3256</v>
      </c>
      <c r="T887" s="91" t="s">
        <v>5122</v>
      </c>
      <c r="U887" s="93"/>
      <c r="V887" s="93"/>
      <c r="W887" s="93"/>
      <c r="X887" s="93"/>
      <c r="Y887" s="92">
        <v>25</v>
      </c>
      <c r="Z887" s="93"/>
      <c r="AB887" s="93"/>
    </row>
    <row r="888" spans="1:28">
      <c r="A888" s="91" t="s">
        <v>2475</v>
      </c>
      <c r="B888" s="91" t="s">
        <v>2696</v>
      </c>
      <c r="C888" s="91" t="s">
        <v>2506</v>
      </c>
      <c r="D888" s="91" t="s">
        <v>3251</v>
      </c>
      <c r="E888" s="91" t="s">
        <v>3252</v>
      </c>
      <c r="F888" s="91" t="s">
        <v>3288</v>
      </c>
      <c r="G888" s="91" t="s">
        <v>1069</v>
      </c>
      <c r="H888" s="91" t="s">
        <v>2275</v>
      </c>
      <c r="I888" s="91" t="s">
        <v>1070</v>
      </c>
      <c r="J888" s="91" t="s">
        <v>142</v>
      </c>
      <c r="K888" s="91" t="s">
        <v>5123</v>
      </c>
      <c r="L888" s="91" t="s">
        <v>3255</v>
      </c>
      <c r="M888" s="92">
        <v>100000</v>
      </c>
      <c r="N888" s="92">
        <v>12105.37</v>
      </c>
      <c r="O888" s="92">
        <v>3040</v>
      </c>
      <c r="P888" s="92">
        <v>2870</v>
      </c>
      <c r="Q888" s="92">
        <v>18040.37</v>
      </c>
      <c r="R888" s="92">
        <v>81959.63</v>
      </c>
      <c r="S888" s="91" t="s">
        <v>3256</v>
      </c>
      <c r="T888" s="91" t="s">
        <v>5124</v>
      </c>
      <c r="U888" s="93"/>
      <c r="V888" s="93"/>
      <c r="W888" s="93"/>
      <c r="X888" s="93"/>
      <c r="Y888" s="92">
        <v>25</v>
      </c>
      <c r="Z888" s="93"/>
      <c r="AB888" s="93"/>
    </row>
    <row r="889" spans="1:28">
      <c r="A889" s="91" t="s">
        <v>2475</v>
      </c>
      <c r="B889" s="91" t="s">
        <v>2696</v>
      </c>
      <c r="C889" s="91" t="s">
        <v>2506</v>
      </c>
      <c r="D889" s="91" t="s">
        <v>3251</v>
      </c>
      <c r="E889" s="91" t="s">
        <v>3252</v>
      </c>
      <c r="F889" s="91" t="s">
        <v>3266</v>
      </c>
      <c r="G889" s="91" t="s">
        <v>2896</v>
      </c>
      <c r="H889" s="91" t="s">
        <v>2897</v>
      </c>
      <c r="I889" s="91" t="s">
        <v>256</v>
      </c>
      <c r="J889" s="91" t="s">
        <v>302</v>
      </c>
      <c r="K889" s="91" t="s">
        <v>5125</v>
      </c>
      <c r="L889" s="91" t="s">
        <v>3255</v>
      </c>
      <c r="M889" s="92">
        <v>70000</v>
      </c>
      <c r="N889" s="92">
        <v>5368.48</v>
      </c>
      <c r="O889" s="92">
        <v>2128</v>
      </c>
      <c r="P889" s="92">
        <v>2009</v>
      </c>
      <c r="Q889" s="92">
        <v>9530.48</v>
      </c>
      <c r="R889" s="92">
        <v>60469.52</v>
      </c>
      <c r="S889" s="91" t="s">
        <v>3256</v>
      </c>
      <c r="T889" s="91" t="s">
        <v>5126</v>
      </c>
      <c r="U889" s="93"/>
      <c r="V889" s="93"/>
      <c r="W889" s="93"/>
      <c r="X889" s="93"/>
      <c r="Y889" s="92">
        <v>25</v>
      </c>
      <c r="Z889" s="93"/>
      <c r="AB889" s="93"/>
    </row>
    <row r="890" spans="1:28">
      <c r="A890" s="91" t="s">
        <v>2475</v>
      </c>
      <c r="B890" s="91" t="s">
        <v>2696</v>
      </c>
      <c r="C890" s="91" t="s">
        <v>2506</v>
      </c>
      <c r="D890" s="91" t="s">
        <v>3251</v>
      </c>
      <c r="E890" s="91" t="s">
        <v>3252</v>
      </c>
      <c r="F890" s="91" t="s">
        <v>3288</v>
      </c>
      <c r="G890" s="91" t="s">
        <v>2898</v>
      </c>
      <c r="H890" s="91" t="s">
        <v>2899</v>
      </c>
      <c r="I890" s="91" t="s">
        <v>2621</v>
      </c>
      <c r="J890" s="91" t="s">
        <v>809</v>
      </c>
      <c r="K890" s="91" t="s">
        <v>5127</v>
      </c>
      <c r="L890" s="91" t="s">
        <v>3255</v>
      </c>
      <c r="M890" s="92">
        <v>36000</v>
      </c>
      <c r="N890" s="93">
        <v>0</v>
      </c>
      <c r="O890" s="92">
        <v>1094.4000000000001</v>
      </c>
      <c r="P890" s="92">
        <v>1033.2</v>
      </c>
      <c r="Q890" s="92">
        <v>2152.6</v>
      </c>
      <c r="R890" s="92">
        <v>33847.4</v>
      </c>
      <c r="S890" s="91" t="s">
        <v>3256</v>
      </c>
      <c r="T890" s="91" t="s">
        <v>5128</v>
      </c>
      <c r="U890" s="93"/>
      <c r="V890" s="93"/>
      <c r="W890" s="93"/>
      <c r="X890" s="93"/>
      <c r="Y890" s="92">
        <v>25</v>
      </c>
      <c r="Z890" s="93"/>
      <c r="AB890" s="93"/>
    </row>
    <row r="891" spans="1:28">
      <c r="A891" s="91" t="s">
        <v>2475</v>
      </c>
      <c r="B891" s="91" t="s">
        <v>2696</v>
      </c>
      <c r="C891" s="91" t="s">
        <v>2506</v>
      </c>
      <c r="D891" s="91" t="s">
        <v>3251</v>
      </c>
      <c r="E891" s="91" t="s">
        <v>3252</v>
      </c>
      <c r="F891" s="91" t="s">
        <v>3273</v>
      </c>
      <c r="G891" s="91" t="s">
        <v>2901</v>
      </c>
      <c r="H891" s="91" t="s">
        <v>2902</v>
      </c>
      <c r="I891" s="91" t="s">
        <v>75</v>
      </c>
      <c r="J891" s="91" t="s">
        <v>765</v>
      </c>
      <c r="K891" s="91" t="s">
        <v>5129</v>
      </c>
      <c r="L891" s="91" t="s">
        <v>3255</v>
      </c>
      <c r="M891" s="92">
        <v>20000</v>
      </c>
      <c r="N891" s="93">
        <v>0</v>
      </c>
      <c r="O891" s="92">
        <v>608</v>
      </c>
      <c r="P891" s="92">
        <v>574</v>
      </c>
      <c r="Q891" s="92">
        <v>1207</v>
      </c>
      <c r="R891" s="92">
        <v>18793</v>
      </c>
      <c r="S891" s="91" t="s">
        <v>3256</v>
      </c>
      <c r="T891" s="91" t="s">
        <v>5130</v>
      </c>
      <c r="U891" s="93"/>
      <c r="V891" s="93"/>
      <c r="W891" s="93"/>
      <c r="X891" s="93"/>
      <c r="Y891" s="92">
        <v>25</v>
      </c>
      <c r="Z891" s="93"/>
      <c r="AB891" s="93"/>
    </row>
    <row r="892" spans="1:28">
      <c r="A892" s="91" t="s">
        <v>2475</v>
      </c>
      <c r="B892" s="91" t="s">
        <v>2696</v>
      </c>
      <c r="C892" s="91" t="s">
        <v>2506</v>
      </c>
      <c r="D892" s="91" t="s">
        <v>3251</v>
      </c>
      <c r="E892" s="91" t="s">
        <v>3252</v>
      </c>
      <c r="F892" s="91" t="s">
        <v>3266</v>
      </c>
      <c r="G892" s="91" t="s">
        <v>2903</v>
      </c>
      <c r="H892" s="91" t="s">
        <v>2904</v>
      </c>
      <c r="I892" s="91" t="s">
        <v>256</v>
      </c>
      <c r="J892" s="91" t="s">
        <v>930</v>
      </c>
      <c r="K892" s="91" t="s">
        <v>5131</v>
      </c>
      <c r="L892" s="91" t="s">
        <v>3255</v>
      </c>
      <c r="M892" s="92">
        <v>50000</v>
      </c>
      <c r="N892" s="92">
        <v>1854</v>
      </c>
      <c r="O892" s="92">
        <v>1520</v>
      </c>
      <c r="P892" s="92">
        <v>1435</v>
      </c>
      <c r="Q892" s="92">
        <v>4834</v>
      </c>
      <c r="R892" s="92">
        <v>45166</v>
      </c>
      <c r="S892" s="91" t="s">
        <v>3256</v>
      </c>
      <c r="T892" s="91" t="s">
        <v>5132</v>
      </c>
      <c r="U892" s="93"/>
      <c r="V892" s="93"/>
      <c r="W892" s="93"/>
      <c r="X892" s="93"/>
      <c r="Y892" s="92">
        <v>25</v>
      </c>
      <c r="Z892" s="93"/>
      <c r="AB892" s="93"/>
    </row>
    <row r="893" spans="1:28">
      <c r="A893" s="91" t="s">
        <v>2475</v>
      </c>
      <c r="B893" s="91" t="s">
        <v>2696</v>
      </c>
      <c r="C893" s="91" t="s">
        <v>2506</v>
      </c>
      <c r="D893" s="91" t="s">
        <v>3251</v>
      </c>
      <c r="E893" s="91" t="s">
        <v>3252</v>
      </c>
      <c r="F893" s="91" t="s">
        <v>3266</v>
      </c>
      <c r="G893" s="91" t="s">
        <v>2905</v>
      </c>
      <c r="H893" s="91" t="s">
        <v>2906</v>
      </c>
      <c r="I893" s="91" t="s">
        <v>129</v>
      </c>
      <c r="J893" s="91" t="s">
        <v>765</v>
      </c>
      <c r="K893" s="91" t="s">
        <v>5133</v>
      </c>
      <c r="L893" s="91" t="s">
        <v>3255</v>
      </c>
      <c r="M893" s="92">
        <v>100000</v>
      </c>
      <c r="N893" s="92">
        <v>12105.37</v>
      </c>
      <c r="O893" s="92">
        <v>3040</v>
      </c>
      <c r="P893" s="92">
        <v>2870</v>
      </c>
      <c r="Q893" s="92">
        <v>18040.37</v>
      </c>
      <c r="R893" s="92">
        <v>81959.63</v>
      </c>
      <c r="S893" s="91" t="s">
        <v>3256</v>
      </c>
      <c r="T893" s="91" t="s">
        <v>5134</v>
      </c>
      <c r="U893" s="93"/>
      <c r="V893" s="93"/>
      <c r="W893" s="93"/>
      <c r="X893" s="93"/>
      <c r="Y893" s="92">
        <v>25</v>
      </c>
      <c r="Z893" s="93"/>
      <c r="AB893" s="93"/>
    </row>
    <row r="894" spans="1:28">
      <c r="A894" s="91" t="s">
        <v>2475</v>
      </c>
      <c r="B894" s="91" t="s">
        <v>2696</v>
      </c>
      <c r="C894" s="91" t="s">
        <v>2506</v>
      </c>
      <c r="D894" s="91" t="s">
        <v>3251</v>
      </c>
      <c r="E894" s="91" t="s">
        <v>3252</v>
      </c>
      <c r="F894" s="91" t="s">
        <v>3258</v>
      </c>
      <c r="G894" s="91" t="s">
        <v>1382</v>
      </c>
      <c r="H894" s="91" t="s">
        <v>2276</v>
      </c>
      <c r="I894" s="91" t="s">
        <v>1383</v>
      </c>
      <c r="J894" s="91" t="s">
        <v>542</v>
      </c>
      <c r="K894" s="91" t="s">
        <v>5135</v>
      </c>
      <c r="L894" s="91" t="s">
        <v>3255</v>
      </c>
      <c r="M894" s="92">
        <v>30000</v>
      </c>
      <c r="N894" s="93">
        <v>0</v>
      </c>
      <c r="O894" s="92">
        <v>912</v>
      </c>
      <c r="P894" s="92">
        <v>861</v>
      </c>
      <c r="Q894" s="92">
        <v>1798</v>
      </c>
      <c r="R894" s="92">
        <v>28202</v>
      </c>
      <c r="S894" s="91" t="s">
        <v>3256</v>
      </c>
      <c r="T894" s="91" t="s">
        <v>5136</v>
      </c>
      <c r="U894" s="93"/>
      <c r="V894" s="93"/>
      <c r="W894" s="93"/>
      <c r="X894" s="93"/>
      <c r="Y894" s="92">
        <v>25</v>
      </c>
      <c r="Z894" s="93"/>
      <c r="AB894" s="93"/>
    </row>
    <row r="895" spans="1:28">
      <c r="A895" s="91" t="s">
        <v>2475</v>
      </c>
      <c r="B895" s="91" t="s">
        <v>2696</v>
      </c>
      <c r="C895" s="91" t="s">
        <v>2506</v>
      </c>
      <c r="D895" s="91" t="s">
        <v>3251</v>
      </c>
      <c r="E895" s="91" t="s">
        <v>3252</v>
      </c>
      <c r="F895" s="91" t="s">
        <v>3258</v>
      </c>
      <c r="G895" s="91" t="s">
        <v>2907</v>
      </c>
      <c r="H895" s="91" t="s">
        <v>2908</v>
      </c>
      <c r="I895" s="91" t="s">
        <v>970</v>
      </c>
      <c r="J895" s="91" t="s">
        <v>542</v>
      </c>
      <c r="K895" s="91" t="s">
        <v>5137</v>
      </c>
      <c r="L895" s="91" t="s">
        <v>3255</v>
      </c>
      <c r="M895" s="92">
        <v>31500</v>
      </c>
      <c r="N895" s="93">
        <v>0</v>
      </c>
      <c r="O895" s="92">
        <v>957.6</v>
      </c>
      <c r="P895" s="92">
        <v>904.05</v>
      </c>
      <c r="Q895" s="92">
        <v>1886.65</v>
      </c>
      <c r="R895" s="92">
        <v>29613.35</v>
      </c>
      <c r="S895" s="91" t="s">
        <v>3256</v>
      </c>
      <c r="T895" s="91" t="s">
        <v>5138</v>
      </c>
      <c r="U895" s="93"/>
      <c r="V895" s="93"/>
      <c r="W895" s="93"/>
      <c r="X895" s="93"/>
      <c r="Y895" s="92">
        <v>25</v>
      </c>
      <c r="Z895" s="93"/>
      <c r="AB895" s="93"/>
    </row>
    <row r="896" spans="1:28">
      <c r="A896" s="91" t="s">
        <v>2475</v>
      </c>
      <c r="B896" s="91" t="s">
        <v>2696</v>
      </c>
      <c r="C896" s="91" t="s">
        <v>2506</v>
      </c>
      <c r="D896" s="91" t="s">
        <v>3251</v>
      </c>
      <c r="E896" s="91" t="s">
        <v>3252</v>
      </c>
      <c r="F896" s="91" t="s">
        <v>3266</v>
      </c>
      <c r="G896" s="91" t="s">
        <v>1600</v>
      </c>
      <c r="H896" s="91" t="s">
        <v>2277</v>
      </c>
      <c r="I896" s="91" t="s">
        <v>192</v>
      </c>
      <c r="J896" s="91" t="s">
        <v>542</v>
      </c>
      <c r="K896" s="91" t="s">
        <v>5139</v>
      </c>
      <c r="L896" s="91" t="s">
        <v>3255</v>
      </c>
      <c r="M896" s="92">
        <v>35000</v>
      </c>
      <c r="N896" s="93">
        <v>0</v>
      </c>
      <c r="O896" s="92">
        <v>1064</v>
      </c>
      <c r="P896" s="92">
        <v>1004.5</v>
      </c>
      <c r="Q896" s="92">
        <v>2093.5</v>
      </c>
      <c r="R896" s="92">
        <v>32906.5</v>
      </c>
      <c r="S896" s="91" t="s">
        <v>3256</v>
      </c>
      <c r="T896" s="91" t="s">
        <v>5140</v>
      </c>
      <c r="U896" s="93"/>
      <c r="V896" s="93"/>
      <c r="W896" s="93"/>
      <c r="X896" s="93"/>
      <c r="Y896" s="92">
        <v>25</v>
      </c>
      <c r="Z896" s="93"/>
      <c r="AB896" s="93"/>
    </row>
    <row r="897" spans="1:28">
      <c r="A897" s="91" t="s">
        <v>2475</v>
      </c>
      <c r="B897" s="91" t="s">
        <v>2696</v>
      </c>
      <c r="C897" s="91" t="s">
        <v>2506</v>
      </c>
      <c r="D897" s="91" t="s">
        <v>3251</v>
      </c>
      <c r="E897" s="91" t="s">
        <v>3252</v>
      </c>
      <c r="F897" s="91" t="s">
        <v>3266</v>
      </c>
      <c r="G897" s="91" t="s">
        <v>1619</v>
      </c>
      <c r="H897" s="91" t="s">
        <v>2278</v>
      </c>
      <c r="I897" s="91" t="s">
        <v>129</v>
      </c>
      <c r="J897" s="91" t="s">
        <v>562</v>
      </c>
      <c r="K897" s="91" t="s">
        <v>5141</v>
      </c>
      <c r="L897" s="91" t="s">
        <v>3255</v>
      </c>
      <c r="M897" s="92">
        <v>95000</v>
      </c>
      <c r="N897" s="92">
        <v>10929.24</v>
      </c>
      <c r="O897" s="92">
        <v>2888</v>
      </c>
      <c r="P897" s="92">
        <v>2726.5</v>
      </c>
      <c r="Q897" s="92">
        <v>16568.740000000002</v>
      </c>
      <c r="R897" s="92">
        <v>78431.259999999995</v>
      </c>
      <c r="S897" s="91" t="s">
        <v>3256</v>
      </c>
      <c r="T897" s="91" t="s">
        <v>5142</v>
      </c>
      <c r="U897" s="93"/>
      <c r="V897" s="93"/>
      <c r="W897" s="93"/>
      <c r="X897" s="93"/>
      <c r="Y897" s="92">
        <v>25</v>
      </c>
      <c r="Z897" s="93"/>
      <c r="AB897" s="93"/>
    </row>
    <row r="898" spans="1:28">
      <c r="A898" s="91" t="s">
        <v>2475</v>
      </c>
      <c r="B898" s="91" t="s">
        <v>2696</v>
      </c>
      <c r="C898" s="91" t="s">
        <v>2506</v>
      </c>
      <c r="D898" s="91" t="s">
        <v>3251</v>
      </c>
      <c r="E898" s="91" t="s">
        <v>3252</v>
      </c>
      <c r="F898" s="91" t="s">
        <v>3266</v>
      </c>
      <c r="G898" s="91" t="s">
        <v>2909</v>
      </c>
      <c r="H898" s="91" t="s">
        <v>2910</v>
      </c>
      <c r="I898" s="91" t="s">
        <v>192</v>
      </c>
      <c r="J898" s="91" t="s">
        <v>542</v>
      </c>
      <c r="K898" s="91" t="s">
        <v>5143</v>
      </c>
      <c r="L898" s="91" t="s">
        <v>3255</v>
      </c>
      <c r="M898" s="92">
        <v>30000</v>
      </c>
      <c r="N898" s="93">
        <v>0</v>
      </c>
      <c r="O898" s="92">
        <v>912</v>
      </c>
      <c r="P898" s="92">
        <v>861</v>
      </c>
      <c r="Q898" s="92">
        <v>1798</v>
      </c>
      <c r="R898" s="92">
        <v>28202</v>
      </c>
      <c r="S898" s="91" t="s">
        <v>3256</v>
      </c>
      <c r="T898" s="91" t="s">
        <v>5144</v>
      </c>
      <c r="U898" s="93"/>
      <c r="V898" s="93"/>
      <c r="W898" s="93"/>
      <c r="X898" s="93"/>
      <c r="Y898" s="92">
        <v>25</v>
      </c>
      <c r="Z898" s="93"/>
      <c r="AB898" s="93"/>
    </row>
    <row r="899" spans="1:28">
      <c r="A899" s="91" t="s">
        <v>2475</v>
      </c>
      <c r="B899" s="91" t="s">
        <v>2696</v>
      </c>
      <c r="C899" s="91" t="s">
        <v>2506</v>
      </c>
      <c r="D899" s="91" t="s">
        <v>3251</v>
      </c>
      <c r="E899" s="91" t="s">
        <v>3252</v>
      </c>
      <c r="F899" s="91" t="s">
        <v>3266</v>
      </c>
      <c r="G899" s="91" t="s">
        <v>2911</v>
      </c>
      <c r="H899" s="91" t="s">
        <v>2912</v>
      </c>
      <c r="I899" s="91" t="s">
        <v>1568</v>
      </c>
      <c r="J899" s="91" t="s">
        <v>920</v>
      </c>
      <c r="K899" s="91" t="s">
        <v>5145</v>
      </c>
      <c r="L899" s="91" t="s">
        <v>3255</v>
      </c>
      <c r="M899" s="92">
        <v>36000</v>
      </c>
      <c r="N899" s="93">
        <v>0</v>
      </c>
      <c r="O899" s="92">
        <v>1094.4000000000001</v>
      </c>
      <c r="P899" s="92">
        <v>1033.2</v>
      </c>
      <c r="Q899" s="92">
        <v>2152.6</v>
      </c>
      <c r="R899" s="92">
        <v>33847.4</v>
      </c>
      <c r="S899" s="91" t="s">
        <v>3256</v>
      </c>
      <c r="T899" s="91" t="s">
        <v>5146</v>
      </c>
      <c r="U899" s="93"/>
      <c r="V899" s="93"/>
      <c r="W899" s="93"/>
      <c r="X899" s="93"/>
      <c r="Y899" s="92">
        <v>25</v>
      </c>
      <c r="Z899" s="93"/>
      <c r="AB899" s="93"/>
    </row>
    <row r="900" spans="1:28">
      <c r="A900" s="91" t="s">
        <v>2475</v>
      </c>
      <c r="B900" s="91" t="s">
        <v>2696</v>
      </c>
      <c r="C900" s="91" t="s">
        <v>2506</v>
      </c>
      <c r="D900" s="91" t="s">
        <v>3251</v>
      </c>
      <c r="E900" s="91" t="s">
        <v>3252</v>
      </c>
      <c r="F900" s="91" t="s">
        <v>3266</v>
      </c>
      <c r="G900" s="91" t="s">
        <v>2913</v>
      </c>
      <c r="H900" s="91" t="s">
        <v>2914</v>
      </c>
      <c r="I900" s="91" t="s">
        <v>75</v>
      </c>
      <c r="J900" s="91" t="s">
        <v>765</v>
      </c>
      <c r="K900" s="91" t="s">
        <v>5147</v>
      </c>
      <c r="L900" s="91" t="s">
        <v>3255</v>
      </c>
      <c r="M900" s="92">
        <v>22000</v>
      </c>
      <c r="N900" s="93">
        <v>0</v>
      </c>
      <c r="O900" s="92">
        <v>668.8</v>
      </c>
      <c r="P900" s="92">
        <v>631.4</v>
      </c>
      <c r="Q900" s="92">
        <v>1325.2</v>
      </c>
      <c r="R900" s="92">
        <v>20674.8</v>
      </c>
      <c r="S900" s="91" t="s">
        <v>3256</v>
      </c>
      <c r="T900" s="91" t="s">
        <v>5148</v>
      </c>
      <c r="U900" s="93"/>
      <c r="V900" s="93"/>
      <c r="W900" s="93"/>
      <c r="X900" s="93"/>
      <c r="Y900" s="92">
        <v>25</v>
      </c>
      <c r="Z900" s="93"/>
      <c r="AB900" s="93"/>
    </row>
    <row r="901" spans="1:28">
      <c r="A901" s="91" t="s">
        <v>2475</v>
      </c>
      <c r="B901" s="91" t="s">
        <v>2696</v>
      </c>
      <c r="C901" s="91" t="s">
        <v>2506</v>
      </c>
      <c r="D901" s="91" t="s">
        <v>3251</v>
      </c>
      <c r="E901" s="91" t="s">
        <v>3252</v>
      </c>
      <c r="F901" s="91" t="s">
        <v>3258</v>
      </c>
      <c r="G901" s="91" t="s">
        <v>1343</v>
      </c>
      <c r="H901" s="91" t="s">
        <v>2279</v>
      </c>
      <c r="I901" s="91" t="s">
        <v>192</v>
      </c>
      <c r="J901" s="91" t="s">
        <v>542</v>
      </c>
      <c r="K901" s="91" t="s">
        <v>5149</v>
      </c>
      <c r="L901" s="91" t="s">
        <v>3255</v>
      </c>
      <c r="M901" s="92">
        <v>20000</v>
      </c>
      <c r="N901" s="93">
        <v>0</v>
      </c>
      <c r="O901" s="92">
        <v>608</v>
      </c>
      <c r="P901" s="92">
        <v>574</v>
      </c>
      <c r="Q901" s="92">
        <v>1207</v>
      </c>
      <c r="R901" s="92">
        <v>18793</v>
      </c>
      <c r="S901" s="91" t="s">
        <v>3256</v>
      </c>
      <c r="T901" s="91" t="s">
        <v>5150</v>
      </c>
      <c r="U901" s="93"/>
      <c r="V901" s="93"/>
      <c r="W901" s="93"/>
      <c r="X901" s="93"/>
      <c r="Y901" s="92">
        <v>25</v>
      </c>
      <c r="Z901" s="93"/>
      <c r="AB901" s="93"/>
    </row>
    <row r="902" spans="1:28">
      <c r="A902" s="91" t="s">
        <v>2475</v>
      </c>
      <c r="B902" s="91" t="s">
        <v>2696</v>
      </c>
      <c r="C902" s="91" t="s">
        <v>2506</v>
      </c>
      <c r="D902" s="91" t="s">
        <v>3251</v>
      </c>
      <c r="E902" s="91" t="s">
        <v>3252</v>
      </c>
      <c r="F902" s="91" t="s">
        <v>3288</v>
      </c>
      <c r="G902" s="91" t="s">
        <v>2915</v>
      </c>
      <c r="H902" s="91" t="s">
        <v>2916</v>
      </c>
      <c r="I902" s="91" t="s">
        <v>1587</v>
      </c>
      <c r="J902" s="91" t="s">
        <v>282</v>
      </c>
      <c r="K902" s="91" t="s">
        <v>5151</v>
      </c>
      <c r="L902" s="91" t="s">
        <v>3255</v>
      </c>
      <c r="M902" s="92">
        <v>70000</v>
      </c>
      <c r="N902" s="92">
        <v>5368.48</v>
      </c>
      <c r="O902" s="92">
        <v>2128</v>
      </c>
      <c r="P902" s="92">
        <v>2009</v>
      </c>
      <c r="Q902" s="92">
        <v>9530.48</v>
      </c>
      <c r="R902" s="92">
        <v>60469.52</v>
      </c>
      <c r="S902" s="91" t="s">
        <v>3256</v>
      </c>
      <c r="T902" s="91" t="s">
        <v>5152</v>
      </c>
      <c r="U902" s="93"/>
      <c r="V902" s="93"/>
      <c r="W902" s="93"/>
      <c r="X902" s="93"/>
      <c r="Y902" s="92">
        <v>25</v>
      </c>
      <c r="Z902" s="93"/>
      <c r="AB902" s="93"/>
    </row>
    <row r="903" spans="1:28">
      <c r="A903" s="91" t="s">
        <v>2475</v>
      </c>
      <c r="B903" s="91" t="s">
        <v>2696</v>
      </c>
      <c r="C903" s="91" t="s">
        <v>2506</v>
      </c>
      <c r="D903" s="91" t="s">
        <v>3251</v>
      </c>
      <c r="E903" s="91" t="s">
        <v>3252</v>
      </c>
      <c r="F903" s="91" t="s">
        <v>3266</v>
      </c>
      <c r="G903" s="91" t="s">
        <v>2917</v>
      </c>
      <c r="H903" s="91" t="s">
        <v>2918</v>
      </c>
      <c r="I903" s="91" t="s">
        <v>75</v>
      </c>
      <c r="J903" s="91" t="s">
        <v>765</v>
      </c>
      <c r="K903" s="91" t="s">
        <v>5153</v>
      </c>
      <c r="L903" s="91" t="s">
        <v>3255</v>
      </c>
      <c r="M903" s="92">
        <v>15000</v>
      </c>
      <c r="N903" s="93">
        <v>0</v>
      </c>
      <c r="O903" s="92">
        <v>456</v>
      </c>
      <c r="P903" s="92">
        <v>430.5</v>
      </c>
      <c r="Q903" s="92">
        <v>911.5</v>
      </c>
      <c r="R903" s="92">
        <v>14088.5</v>
      </c>
      <c r="S903" s="91" t="s">
        <v>3256</v>
      </c>
      <c r="T903" s="91" t="s">
        <v>5154</v>
      </c>
      <c r="U903" s="93"/>
      <c r="V903" s="93"/>
      <c r="W903" s="93"/>
      <c r="X903" s="93"/>
      <c r="Y903" s="92">
        <v>25</v>
      </c>
      <c r="Z903" s="93"/>
      <c r="AB903" s="93"/>
    </row>
    <row r="904" spans="1:28">
      <c r="A904" s="91" t="s">
        <v>2475</v>
      </c>
      <c r="B904" s="91" t="s">
        <v>2696</v>
      </c>
      <c r="C904" s="91" t="s">
        <v>2506</v>
      </c>
      <c r="D904" s="91" t="s">
        <v>3251</v>
      </c>
      <c r="E904" s="91" t="s">
        <v>3252</v>
      </c>
      <c r="F904" s="91" t="s">
        <v>3288</v>
      </c>
      <c r="G904" s="91" t="s">
        <v>2280</v>
      </c>
      <c r="H904" s="91" t="s">
        <v>2281</v>
      </c>
      <c r="I904" s="91" t="s">
        <v>59</v>
      </c>
      <c r="J904" s="91" t="s">
        <v>461</v>
      </c>
      <c r="K904" s="91" t="s">
        <v>5155</v>
      </c>
      <c r="L904" s="91" t="s">
        <v>3255</v>
      </c>
      <c r="M904" s="92">
        <v>160000</v>
      </c>
      <c r="N904" s="92">
        <v>26218.87</v>
      </c>
      <c r="O904" s="92">
        <v>4864</v>
      </c>
      <c r="P904" s="92">
        <v>4592</v>
      </c>
      <c r="Q904" s="92">
        <v>35699.870000000003</v>
      </c>
      <c r="R904" s="92">
        <v>124300.13</v>
      </c>
      <c r="S904" s="91" t="s">
        <v>3256</v>
      </c>
      <c r="T904" s="91" t="s">
        <v>5156</v>
      </c>
      <c r="U904" s="93"/>
      <c r="V904" s="93"/>
      <c r="W904" s="93"/>
      <c r="X904" s="93"/>
      <c r="Y904" s="92">
        <v>25</v>
      </c>
      <c r="Z904" s="93"/>
      <c r="AB904" s="93"/>
    </row>
    <row r="905" spans="1:28">
      <c r="A905" s="91" t="s">
        <v>2475</v>
      </c>
      <c r="B905" s="91" t="s">
        <v>2696</v>
      </c>
      <c r="C905" s="91" t="s">
        <v>2506</v>
      </c>
      <c r="D905" s="91" t="s">
        <v>3251</v>
      </c>
      <c r="E905" s="91" t="s">
        <v>3252</v>
      </c>
      <c r="F905" s="91" t="s">
        <v>3266</v>
      </c>
      <c r="G905" s="91" t="s">
        <v>5157</v>
      </c>
      <c r="H905" s="91" t="s">
        <v>3145</v>
      </c>
      <c r="I905" s="91" t="s">
        <v>59</v>
      </c>
      <c r="J905" s="91" t="s">
        <v>591</v>
      </c>
      <c r="K905" s="91" t="s">
        <v>5158</v>
      </c>
      <c r="L905" s="91" t="s">
        <v>3255</v>
      </c>
      <c r="M905" s="92">
        <v>180000</v>
      </c>
      <c r="N905" s="92">
        <v>30923.37</v>
      </c>
      <c r="O905" s="92">
        <v>5472</v>
      </c>
      <c r="P905" s="92">
        <v>5166</v>
      </c>
      <c r="Q905" s="92">
        <v>41586.370000000003</v>
      </c>
      <c r="R905" s="92">
        <v>138413.63</v>
      </c>
      <c r="S905" s="91" t="s">
        <v>3256</v>
      </c>
      <c r="T905" s="91" t="s">
        <v>5159</v>
      </c>
      <c r="U905" s="93"/>
      <c r="V905" s="93"/>
      <c r="W905" s="93"/>
      <c r="X905" s="93"/>
      <c r="Y905" s="92">
        <v>25</v>
      </c>
      <c r="Z905" s="93"/>
      <c r="AB905" s="93"/>
    </row>
    <row r="906" spans="1:28">
      <c r="A906" s="91" t="s">
        <v>2475</v>
      </c>
      <c r="B906" s="91" t="s">
        <v>2696</v>
      </c>
      <c r="C906" s="91" t="s">
        <v>2506</v>
      </c>
      <c r="D906" s="91" t="s">
        <v>3251</v>
      </c>
      <c r="E906" s="91" t="s">
        <v>3252</v>
      </c>
      <c r="F906" s="91" t="s">
        <v>3266</v>
      </c>
      <c r="G906" s="91" t="s">
        <v>2626</v>
      </c>
      <c r="H906" s="91" t="s">
        <v>2655</v>
      </c>
      <c r="I906" s="91" t="s">
        <v>110</v>
      </c>
      <c r="J906" s="91" t="s">
        <v>106</v>
      </c>
      <c r="K906" s="91" t="s">
        <v>5160</v>
      </c>
      <c r="L906" s="91" t="s">
        <v>3255</v>
      </c>
      <c r="M906" s="92">
        <v>30000</v>
      </c>
      <c r="N906" s="93">
        <v>0</v>
      </c>
      <c r="O906" s="92">
        <v>912</v>
      </c>
      <c r="P906" s="92">
        <v>861</v>
      </c>
      <c r="Q906" s="92">
        <v>1798</v>
      </c>
      <c r="R906" s="92">
        <v>28202</v>
      </c>
      <c r="S906" s="91" t="s">
        <v>3256</v>
      </c>
      <c r="T906" s="91" t="s">
        <v>5161</v>
      </c>
      <c r="U906" s="93"/>
      <c r="V906" s="93"/>
      <c r="W906" s="93"/>
      <c r="X906" s="93"/>
      <c r="Y906" s="92">
        <v>25</v>
      </c>
      <c r="Z906" s="93"/>
      <c r="AB906" s="93"/>
    </row>
    <row r="907" spans="1:28">
      <c r="A907" s="91" t="s">
        <v>2475</v>
      </c>
      <c r="B907" s="91" t="s">
        <v>2696</v>
      </c>
      <c r="C907" s="91" t="s">
        <v>2506</v>
      </c>
      <c r="D907" s="91" t="s">
        <v>3251</v>
      </c>
      <c r="E907" s="91" t="s">
        <v>3252</v>
      </c>
      <c r="F907" s="91" t="s">
        <v>3288</v>
      </c>
      <c r="G907" s="91" t="s">
        <v>3101</v>
      </c>
      <c r="H907" s="91" t="s">
        <v>3081</v>
      </c>
      <c r="I907" s="91" t="s">
        <v>2623</v>
      </c>
      <c r="J907" s="91" t="s">
        <v>309</v>
      </c>
      <c r="K907" s="91" t="s">
        <v>5162</v>
      </c>
      <c r="L907" s="91" t="s">
        <v>3255</v>
      </c>
      <c r="M907" s="92">
        <v>70000</v>
      </c>
      <c r="N907" s="92">
        <v>5368.48</v>
      </c>
      <c r="O907" s="92">
        <v>2128</v>
      </c>
      <c r="P907" s="92">
        <v>2009</v>
      </c>
      <c r="Q907" s="92">
        <v>9530.48</v>
      </c>
      <c r="R907" s="92">
        <v>60469.52</v>
      </c>
      <c r="S907" s="91" t="s">
        <v>3256</v>
      </c>
      <c r="T907" s="91" t="s">
        <v>5163</v>
      </c>
      <c r="U907" s="93"/>
      <c r="V907" s="93"/>
      <c r="W907" s="93"/>
      <c r="X907" s="93"/>
      <c r="Y907" s="92">
        <v>25</v>
      </c>
      <c r="Z907" s="93"/>
      <c r="AB907" s="93"/>
    </row>
    <row r="908" spans="1:28">
      <c r="A908" s="91" t="s">
        <v>2475</v>
      </c>
      <c r="B908" s="91" t="s">
        <v>2696</v>
      </c>
      <c r="C908" s="91" t="s">
        <v>2506</v>
      </c>
      <c r="D908" s="91" t="s">
        <v>3251</v>
      </c>
      <c r="E908" s="91" t="s">
        <v>3252</v>
      </c>
      <c r="F908" s="91" t="s">
        <v>3266</v>
      </c>
      <c r="G908" s="91" t="s">
        <v>2920</v>
      </c>
      <c r="H908" s="91" t="s">
        <v>2921</v>
      </c>
      <c r="I908" s="91" t="s">
        <v>75</v>
      </c>
      <c r="J908" s="91" t="s">
        <v>73</v>
      </c>
      <c r="K908" s="91" t="s">
        <v>5164</v>
      </c>
      <c r="L908" s="91" t="s">
        <v>3255</v>
      </c>
      <c r="M908" s="92">
        <v>36000</v>
      </c>
      <c r="N908" s="93">
        <v>0</v>
      </c>
      <c r="O908" s="92">
        <v>1094.4000000000001</v>
      </c>
      <c r="P908" s="92">
        <v>1033.2</v>
      </c>
      <c r="Q908" s="92">
        <v>13198.6</v>
      </c>
      <c r="R908" s="92">
        <v>22801.4</v>
      </c>
      <c r="S908" s="91" t="s">
        <v>3256</v>
      </c>
      <c r="T908" s="91" t="s">
        <v>5165</v>
      </c>
      <c r="U908" s="93"/>
      <c r="V908" s="93"/>
      <c r="W908" s="92">
        <v>11046</v>
      </c>
      <c r="X908" s="93"/>
      <c r="Y908" s="92">
        <v>25</v>
      </c>
      <c r="Z908" s="93"/>
      <c r="AB908" s="93"/>
    </row>
    <row r="909" spans="1:28">
      <c r="A909" s="91" t="s">
        <v>2475</v>
      </c>
      <c r="B909" s="91" t="s">
        <v>2696</v>
      </c>
      <c r="C909" s="91" t="s">
        <v>2506</v>
      </c>
      <c r="D909" s="91" t="s">
        <v>3251</v>
      </c>
      <c r="E909" s="91" t="s">
        <v>3252</v>
      </c>
      <c r="F909" s="91" t="s">
        <v>3266</v>
      </c>
      <c r="G909" s="91" t="s">
        <v>3200</v>
      </c>
      <c r="H909" s="91" t="s">
        <v>3201</v>
      </c>
      <c r="I909" s="91" t="s">
        <v>129</v>
      </c>
      <c r="J909" s="91" t="s">
        <v>265</v>
      </c>
      <c r="K909" s="91" t="s">
        <v>5166</v>
      </c>
      <c r="L909" s="91" t="s">
        <v>3255</v>
      </c>
      <c r="M909" s="92">
        <v>135000</v>
      </c>
      <c r="N909" s="92">
        <v>20338.240000000002</v>
      </c>
      <c r="O909" s="92">
        <v>4104</v>
      </c>
      <c r="P909" s="92">
        <v>3874.5</v>
      </c>
      <c r="Q909" s="92">
        <v>28341.74</v>
      </c>
      <c r="R909" s="92">
        <v>106658.26</v>
      </c>
      <c r="S909" s="91" t="s">
        <v>3256</v>
      </c>
      <c r="T909" s="91" t="s">
        <v>5167</v>
      </c>
      <c r="U909" s="93"/>
      <c r="V909" s="93"/>
      <c r="W909" s="93"/>
      <c r="X909" s="93"/>
      <c r="Y909" s="92">
        <v>25</v>
      </c>
      <c r="Z909" s="93"/>
      <c r="AB909" s="93"/>
    </row>
    <row r="910" spans="1:28">
      <c r="A910" s="91" t="s">
        <v>2475</v>
      </c>
      <c r="B910" s="91" t="s">
        <v>2696</v>
      </c>
      <c r="C910" s="91" t="s">
        <v>2506</v>
      </c>
      <c r="D910" s="91" t="s">
        <v>3251</v>
      </c>
      <c r="E910" s="91" t="s">
        <v>3252</v>
      </c>
      <c r="F910" s="91" t="s">
        <v>3266</v>
      </c>
      <c r="G910" s="91" t="s">
        <v>1698</v>
      </c>
      <c r="H910" s="91" t="s">
        <v>2282</v>
      </c>
      <c r="I910" s="91" t="s">
        <v>4875</v>
      </c>
      <c r="J910" s="91" t="s">
        <v>204</v>
      </c>
      <c r="K910" s="91" t="s">
        <v>5168</v>
      </c>
      <c r="L910" s="91" t="s">
        <v>3255</v>
      </c>
      <c r="M910" s="92">
        <v>45000</v>
      </c>
      <c r="N910" s="92">
        <v>1148.33</v>
      </c>
      <c r="O910" s="92">
        <v>1368</v>
      </c>
      <c r="P910" s="92">
        <v>1291.5</v>
      </c>
      <c r="Q910" s="92">
        <v>9322.83</v>
      </c>
      <c r="R910" s="92">
        <v>35677.17</v>
      </c>
      <c r="S910" s="91" t="s">
        <v>3256</v>
      </c>
      <c r="T910" s="91" t="s">
        <v>5169</v>
      </c>
      <c r="U910" s="93"/>
      <c r="V910" s="93"/>
      <c r="W910" s="92">
        <v>5490</v>
      </c>
      <c r="X910" s="93"/>
      <c r="Y910" s="92">
        <v>25</v>
      </c>
      <c r="Z910" s="93"/>
      <c r="AB910" s="93"/>
    </row>
    <row r="911" spans="1:28">
      <c r="A911" s="91" t="s">
        <v>2475</v>
      </c>
      <c r="B911" s="91" t="s">
        <v>2696</v>
      </c>
      <c r="C911" s="91" t="s">
        <v>2506</v>
      </c>
      <c r="D911" s="91" t="s">
        <v>3251</v>
      </c>
      <c r="E911" s="91" t="s">
        <v>3252</v>
      </c>
      <c r="F911" s="91" t="s">
        <v>3273</v>
      </c>
      <c r="G911" s="91" t="s">
        <v>5170</v>
      </c>
      <c r="H911" s="91" t="s">
        <v>2283</v>
      </c>
      <c r="I911" s="91" t="s">
        <v>4875</v>
      </c>
      <c r="J911" s="91" t="s">
        <v>204</v>
      </c>
      <c r="K911" s="91" t="s">
        <v>5171</v>
      </c>
      <c r="L911" s="91" t="s">
        <v>3255</v>
      </c>
      <c r="M911" s="92">
        <v>65000</v>
      </c>
      <c r="N911" s="92">
        <v>4427.58</v>
      </c>
      <c r="O911" s="92">
        <v>1976</v>
      </c>
      <c r="P911" s="92">
        <v>1865.5</v>
      </c>
      <c r="Q911" s="92">
        <v>8294.08</v>
      </c>
      <c r="R911" s="92">
        <v>56705.919999999998</v>
      </c>
      <c r="S911" s="91" t="s">
        <v>3256</v>
      </c>
      <c r="T911" s="91" t="s">
        <v>5172</v>
      </c>
      <c r="U911" s="93"/>
      <c r="V911" s="93"/>
      <c r="W911" s="93"/>
      <c r="X911" s="93"/>
      <c r="Y911" s="92">
        <v>25</v>
      </c>
      <c r="Z911" s="93"/>
      <c r="AB911" s="93"/>
    </row>
    <row r="912" spans="1:28">
      <c r="A912" s="91" t="s">
        <v>2475</v>
      </c>
      <c r="B912" s="91" t="s">
        <v>2696</v>
      </c>
      <c r="C912" s="91" t="s">
        <v>2506</v>
      </c>
      <c r="D912" s="91" t="s">
        <v>3251</v>
      </c>
      <c r="E912" s="91" t="s">
        <v>3252</v>
      </c>
      <c r="F912" s="91" t="s">
        <v>3266</v>
      </c>
      <c r="G912" s="91" t="s">
        <v>2922</v>
      </c>
      <c r="H912" s="91" t="s">
        <v>2923</v>
      </c>
      <c r="I912" s="91" t="s">
        <v>75</v>
      </c>
      <c r="J912" s="91" t="s">
        <v>73</v>
      </c>
      <c r="K912" s="91" t="s">
        <v>5173</v>
      </c>
      <c r="L912" s="91" t="s">
        <v>3255</v>
      </c>
      <c r="M912" s="92">
        <v>20000</v>
      </c>
      <c r="N912" s="93">
        <v>0</v>
      </c>
      <c r="O912" s="92">
        <v>608</v>
      </c>
      <c r="P912" s="92">
        <v>574</v>
      </c>
      <c r="Q912" s="92">
        <v>1207</v>
      </c>
      <c r="R912" s="92">
        <v>18793</v>
      </c>
      <c r="S912" s="91" t="s">
        <v>3256</v>
      </c>
      <c r="T912" s="91" t="s">
        <v>5174</v>
      </c>
      <c r="U912" s="93"/>
      <c r="V912" s="93"/>
      <c r="W912" s="93"/>
      <c r="X912" s="93"/>
      <c r="Y912" s="92">
        <v>25</v>
      </c>
      <c r="Z912" s="93"/>
      <c r="AB912" s="93"/>
    </row>
    <row r="913" spans="1:28">
      <c r="A913" s="91" t="s">
        <v>2475</v>
      </c>
      <c r="B913" s="91" t="s">
        <v>2696</v>
      </c>
      <c r="C913" s="91" t="s">
        <v>2506</v>
      </c>
      <c r="D913" s="91" t="s">
        <v>3251</v>
      </c>
      <c r="E913" s="91" t="s">
        <v>3252</v>
      </c>
      <c r="F913" s="91" t="s">
        <v>3288</v>
      </c>
      <c r="G913" s="91" t="s">
        <v>1626</v>
      </c>
      <c r="H913" s="91" t="s">
        <v>2284</v>
      </c>
      <c r="I913" s="91" t="s">
        <v>1368</v>
      </c>
      <c r="J913" s="91" t="s">
        <v>312</v>
      </c>
      <c r="K913" s="91" t="s">
        <v>5175</v>
      </c>
      <c r="L913" s="91" t="s">
        <v>3255</v>
      </c>
      <c r="M913" s="92">
        <v>70000</v>
      </c>
      <c r="N913" s="92">
        <v>5368.48</v>
      </c>
      <c r="O913" s="92">
        <v>2128</v>
      </c>
      <c r="P913" s="92">
        <v>2009</v>
      </c>
      <c r="Q913" s="92">
        <v>9530.48</v>
      </c>
      <c r="R913" s="92">
        <v>60469.52</v>
      </c>
      <c r="S913" s="91" t="s">
        <v>3256</v>
      </c>
      <c r="T913" s="91" t="s">
        <v>5176</v>
      </c>
      <c r="U913" s="93"/>
      <c r="V913" s="93"/>
      <c r="W913" s="93"/>
      <c r="X913" s="93"/>
      <c r="Y913" s="92">
        <v>25</v>
      </c>
      <c r="Z913" s="93"/>
      <c r="AB913" s="93"/>
    </row>
    <row r="914" spans="1:28">
      <c r="A914" s="91" t="s">
        <v>2475</v>
      </c>
      <c r="B914" s="91" t="s">
        <v>2696</v>
      </c>
      <c r="C914" s="91" t="s">
        <v>2506</v>
      </c>
      <c r="D914" s="91" t="s">
        <v>3251</v>
      </c>
      <c r="E914" s="91" t="s">
        <v>3252</v>
      </c>
      <c r="F914" s="91" t="s">
        <v>3266</v>
      </c>
      <c r="G914" s="91" t="s">
        <v>2924</v>
      </c>
      <c r="H914" s="91" t="s">
        <v>2925</v>
      </c>
      <c r="I914" s="91" t="s">
        <v>2919</v>
      </c>
      <c r="J914" s="91" t="s">
        <v>142</v>
      </c>
      <c r="K914" s="91" t="s">
        <v>5177</v>
      </c>
      <c r="L914" s="91" t="s">
        <v>3255</v>
      </c>
      <c r="M914" s="92">
        <v>36000</v>
      </c>
      <c r="N914" s="93">
        <v>0</v>
      </c>
      <c r="O914" s="92">
        <v>1094.4000000000001</v>
      </c>
      <c r="P914" s="92">
        <v>1033.2</v>
      </c>
      <c r="Q914" s="92">
        <v>3278.6</v>
      </c>
      <c r="R914" s="92">
        <v>32721.4</v>
      </c>
      <c r="S914" s="91" t="s">
        <v>3256</v>
      </c>
      <c r="T914" s="91" t="s">
        <v>5178</v>
      </c>
      <c r="U914" s="93"/>
      <c r="V914" s="93"/>
      <c r="W914" s="92">
        <v>1126</v>
      </c>
      <c r="X914" s="93"/>
      <c r="Y914" s="92">
        <v>25</v>
      </c>
      <c r="Z914" s="93"/>
      <c r="AB914" s="93"/>
    </row>
    <row r="915" spans="1:28">
      <c r="A915" s="91" t="s">
        <v>2475</v>
      </c>
      <c r="B915" s="91" t="s">
        <v>2696</v>
      </c>
      <c r="C915" s="91" t="s">
        <v>2506</v>
      </c>
      <c r="D915" s="91" t="s">
        <v>3251</v>
      </c>
      <c r="E915" s="91" t="s">
        <v>3252</v>
      </c>
      <c r="F915" s="91" t="s">
        <v>3288</v>
      </c>
      <c r="G915" s="91" t="s">
        <v>974</v>
      </c>
      <c r="H915" s="91" t="s">
        <v>2285</v>
      </c>
      <c r="I915" s="91" t="s">
        <v>59</v>
      </c>
      <c r="J915" s="91" t="s">
        <v>295</v>
      </c>
      <c r="K915" s="91" t="s">
        <v>5179</v>
      </c>
      <c r="L915" s="91" t="s">
        <v>3255</v>
      </c>
      <c r="M915" s="92">
        <v>115000</v>
      </c>
      <c r="N915" s="92">
        <v>15633.74</v>
      </c>
      <c r="O915" s="92">
        <v>3496</v>
      </c>
      <c r="P915" s="92">
        <v>3300.5</v>
      </c>
      <c r="Q915" s="92">
        <v>22455.24</v>
      </c>
      <c r="R915" s="92">
        <v>92544.76</v>
      </c>
      <c r="S915" s="91" t="s">
        <v>3256</v>
      </c>
      <c r="T915" s="91" t="s">
        <v>5180</v>
      </c>
      <c r="U915" s="93"/>
      <c r="V915" s="93"/>
      <c r="W915" s="93"/>
      <c r="X915" s="93"/>
      <c r="Y915" s="92">
        <v>25</v>
      </c>
      <c r="Z915" s="93"/>
      <c r="AB915" s="93"/>
    </row>
    <row r="916" spans="1:28">
      <c r="A916" s="91" t="s">
        <v>2475</v>
      </c>
      <c r="B916" s="91" t="s">
        <v>2696</v>
      </c>
      <c r="C916" s="91" t="s">
        <v>2506</v>
      </c>
      <c r="D916" s="91" t="s">
        <v>3251</v>
      </c>
      <c r="E916" s="91" t="s">
        <v>3252</v>
      </c>
      <c r="F916" s="91" t="s">
        <v>3266</v>
      </c>
      <c r="G916" s="91" t="s">
        <v>2926</v>
      </c>
      <c r="H916" s="91" t="s">
        <v>2927</v>
      </c>
      <c r="I916" s="91" t="s">
        <v>192</v>
      </c>
      <c r="J916" s="91" t="s">
        <v>221</v>
      </c>
      <c r="K916" s="91" t="s">
        <v>5181</v>
      </c>
      <c r="L916" s="91" t="s">
        <v>3255</v>
      </c>
      <c r="M916" s="92">
        <v>16500</v>
      </c>
      <c r="N916" s="93">
        <v>0</v>
      </c>
      <c r="O916" s="92">
        <v>501.6</v>
      </c>
      <c r="P916" s="92">
        <v>473.55</v>
      </c>
      <c r="Q916" s="92">
        <v>1000.15</v>
      </c>
      <c r="R916" s="92">
        <v>15499.85</v>
      </c>
      <c r="S916" s="91" t="s">
        <v>3256</v>
      </c>
      <c r="T916" s="91" t="s">
        <v>5182</v>
      </c>
      <c r="U916" s="93"/>
      <c r="V916" s="93"/>
      <c r="W916" s="93"/>
      <c r="X916" s="93"/>
      <c r="Y916" s="92">
        <v>25</v>
      </c>
      <c r="Z916" s="93"/>
      <c r="AB916" s="93"/>
    </row>
    <row r="917" spans="1:28">
      <c r="A917" s="91" t="s">
        <v>2475</v>
      </c>
      <c r="B917" s="91" t="s">
        <v>2696</v>
      </c>
      <c r="C917" s="91" t="s">
        <v>2506</v>
      </c>
      <c r="D917" s="91" t="s">
        <v>3251</v>
      </c>
      <c r="E917" s="91" t="s">
        <v>3252</v>
      </c>
      <c r="F917" s="91" t="s">
        <v>3266</v>
      </c>
      <c r="G917" s="91" t="s">
        <v>2707</v>
      </c>
      <c r="H917" s="91" t="s">
        <v>2708</v>
      </c>
      <c r="I917" s="91" t="s">
        <v>75</v>
      </c>
      <c r="J917" s="91" t="s">
        <v>18</v>
      </c>
      <c r="K917" s="91" t="s">
        <v>5183</v>
      </c>
      <c r="L917" s="91" t="s">
        <v>3255</v>
      </c>
      <c r="M917" s="92">
        <v>25000</v>
      </c>
      <c r="N917" s="93">
        <v>0</v>
      </c>
      <c r="O917" s="92">
        <v>760</v>
      </c>
      <c r="P917" s="92">
        <v>717.5</v>
      </c>
      <c r="Q917" s="92">
        <v>1502.5</v>
      </c>
      <c r="R917" s="92">
        <v>23497.5</v>
      </c>
      <c r="S917" s="91" t="s">
        <v>3256</v>
      </c>
      <c r="T917" s="91" t="s">
        <v>5184</v>
      </c>
      <c r="U917" s="93"/>
      <c r="V917" s="93"/>
      <c r="W917" s="93"/>
      <c r="X917" s="93"/>
      <c r="Y917" s="92">
        <v>25</v>
      </c>
      <c r="Z917" s="93"/>
      <c r="AB917" s="93"/>
    </row>
    <row r="918" spans="1:28">
      <c r="A918" s="91" t="s">
        <v>2475</v>
      </c>
      <c r="B918" s="91" t="s">
        <v>2696</v>
      </c>
      <c r="C918" s="91" t="s">
        <v>2506</v>
      </c>
      <c r="D918" s="91" t="s">
        <v>3251</v>
      </c>
      <c r="E918" s="91" t="s">
        <v>3252</v>
      </c>
      <c r="F918" s="91" t="s">
        <v>3276</v>
      </c>
      <c r="G918" s="91" t="s">
        <v>1404</v>
      </c>
      <c r="H918" s="91" t="s">
        <v>2286</v>
      </c>
      <c r="I918" s="91" t="s">
        <v>1399</v>
      </c>
      <c r="J918" s="91" t="s">
        <v>282</v>
      </c>
      <c r="K918" s="91" t="s">
        <v>5185</v>
      </c>
      <c r="L918" s="91" t="s">
        <v>3255</v>
      </c>
      <c r="M918" s="92">
        <v>115000</v>
      </c>
      <c r="N918" s="92">
        <v>15633.74</v>
      </c>
      <c r="O918" s="92">
        <v>3496</v>
      </c>
      <c r="P918" s="92">
        <v>3300.5</v>
      </c>
      <c r="Q918" s="92">
        <v>22455.24</v>
      </c>
      <c r="R918" s="92">
        <v>92544.76</v>
      </c>
      <c r="S918" s="91" t="s">
        <v>3256</v>
      </c>
      <c r="T918" s="91" t="s">
        <v>5186</v>
      </c>
      <c r="U918" s="93"/>
      <c r="V918" s="93"/>
      <c r="W918" s="93"/>
      <c r="X918" s="93"/>
      <c r="Y918" s="92">
        <v>25</v>
      </c>
      <c r="Z918" s="93"/>
      <c r="AB918" s="93"/>
    </row>
    <row r="919" spans="1:28">
      <c r="A919" s="91" t="s">
        <v>2475</v>
      </c>
      <c r="B919" s="91" t="s">
        <v>2696</v>
      </c>
      <c r="C919" s="91" t="s">
        <v>2506</v>
      </c>
      <c r="D919" s="91" t="s">
        <v>3251</v>
      </c>
      <c r="E919" s="91" t="s">
        <v>3252</v>
      </c>
      <c r="F919" s="91" t="s">
        <v>3261</v>
      </c>
      <c r="G919" s="91" t="s">
        <v>1071</v>
      </c>
      <c r="H919" s="91" t="s">
        <v>2287</v>
      </c>
      <c r="I919" s="91" t="s">
        <v>100</v>
      </c>
      <c r="J919" s="91" t="s">
        <v>250</v>
      </c>
      <c r="K919" s="91" t="s">
        <v>5187</v>
      </c>
      <c r="L919" s="91" t="s">
        <v>3255</v>
      </c>
      <c r="M919" s="92">
        <v>60000</v>
      </c>
      <c r="N919" s="92">
        <v>3486.68</v>
      </c>
      <c r="O919" s="92">
        <v>1824</v>
      </c>
      <c r="P919" s="92">
        <v>1722</v>
      </c>
      <c r="Q919" s="92">
        <v>7657.68</v>
      </c>
      <c r="R919" s="92">
        <v>52342.32</v>
      </c>
      <c r="S919" s="91" t="s">
        <v>3256</v>
      </c>
      <c r="T919" s="91" t="s">
        <v>5188</v>
      </c>
      <c r="U919" s="93"/>
      <c r="V919" s="92">
        <v>600</v>
      </c>
      <c r="W919" s="93"/>
      <c r="X919" s="93"/>
      <c r="Y919" s="92">
        <v>25</v>
      </c>
      <c r="Z919" s="93"/>
      <c r="AB919" s="93"/>
    </row>
    <row r="920" spans="1:28">
      <c r="A920" s="91" t="s">
        <v>2475</v>
      </c>
      <c r="B920" s="91" t="s">
        <v>2696</v>
      </c>
      <c r="C920" s="91" t="s">
        <v>2506</v>
      </c>
      <c r="D920" s="91" t="s">
        <v>3251</v>
      </c>
      <c r="E920" s="91" t="s">
        <v>3252</v>
      </c>
      <c r="F920" s="91" t="s">
        <v>3266</v>
      </c>
      <c r="G920" s="91" t="s">
        <v>2928</v>
      </c>
      <c r="H920" s="91" t="s">
        <v>2929</v>
      </c>
      <c r="I920" s="91" t="s">
        <v>192</v>
      </c>
      <c r="J920" s="91" t="s">
        <v>542</v>
      </c>
      <c r="K920" s="91" t="s">
        <v>5189</v>
      </c>
      <c r="L920" s="91" t="s">
        <v>3255</v>
      </c>
      <c r="M920" s="92">
        <v>15000</v>
      </c>
      <c r="N920" s="93">
        <v>0</v>
      </c>
      <c r="O920" s="92">
        <v>456</v>
      </c>
      <c r="P920" s="92">
        <v>430.5</v>
      </c>
      <c r="Q920" s="92">
        <v>911.5</v>
      </c>
      <c r="R920" s="92">
        <v>14088.5</v>
      </c>
      <c r="S920" s="91" t="s">
        <v>3256</v>
      </c>
      <c r="T920" s="91" t="s">
        <v>5190</v>
      </c>
      <c r="U920" s="93"/>
      <c r="V920" s="93"/>
      <c r="W920" s="93"/>
      <c r="X920" s="93"/>
      <c r="Y920" s="92">
        <v>25</v>
      </c>
      <c r="Z920" s="93"/>
      <c r="AB920" s="93"/>
    </row>
    <row r="921" spans="1:28">
      <c r="A921" s="91" t="s">
        <v>2475</v>
      </c>
      <c r="B921" s="91" t="s">
        <v>2696</v>
      </c>
      <c r="C921" s="91" t="s">
        <v>2506</v>
      </c>
      <c r="D921" s="91" t="s">
        <v>3251</v>
      </c>
      <c r="E921" s="91" t="s">
        <v>3252</v>
      </c>
      <c r="F921" s="91" t="s">
        <v>3266</v>
      </c>
      <c r="G921" s="91" t="s">
        <v>2709</v>
      </c>
      <c r="H921" s="91" t="s">
        <v>2710</v>
      </c>
      <c r="I921" s="91" t="s">
        <v>279</v>
      </c>
      <c r="J921" s="91" t="s">
        <v>331</v>
      </c>
      <c r="K921" s="91" t="s">
        <v>5191</v>
      </c>
      <c r="L921" s="91" t="s">
        <v>3255</v>
      </c>
      <c r="M921" s="92">
        <v>60000</v>
      </c>
      <c r="N921" s="92">
        <v>3486.68</v>
      </c>
      <c r="O921" s="92">
        <v>1824</v>
      </c>
      <c r="P921" s="92">
        <v>1722</v>
      </c>
      <c r="Q921" s="92">
        <v>7057.68</v>
      </c>
      <c r="R921" s="92">
        <v>52942.32</v>
      </c>
      <c r="S921" s="91" t="s">
        <v>3256</v>
      </c>
      <c r="T921" s="91" t="s">
        <v>5192</v>
      </c>
      <c r="U921" s="93"/>
      <c r="V921" s="93"/>
      <c r="W921" s="93"/>
      <c r="X921" s="93"/>
      <c r="Y921" s="92">
        <v>25</v>
      </c>
      <c r="Z921" s="93"/>
      <c r="AB921" s="93"/>
    </row>
    <row r="922" spans="1:28">
      <c r="A922" s="91" t="s">
        <v>2475</v>
      </c>
      <c r="B922" s="91" t="s">
        <v>2696</v>
      </c>
      <c r="C922" s="91" t="s">
        <v>2506</v>
      </c>
      <c r="D922" s="91" t="s">
        <v>3251</v>
      </c>
      <c r="E922" s="91" t="s">
        <v>3252</v>
      </c>
      <c r="F922" s="91" t="s">
        <v>3279</v>
      </c>
      <c r="G922" s="91" t="s">
        <v>2491</v>
      </c>
      <c r="H922" s="91" t="s">
        <v>2480</v>
      </c>
      <c r="I922" s="91" t="s">
        <v>59</v>
      </c>
      <c r="J922" s="91" t="s">
        <v>309</v>
      </c>
      <c r="K922" s="91" t="s">
        <v>5193</v>
      </c>
      <c r="L922" s="91" t="s">
        <v>3255</v>
      </c>
      <c r="M922" s="92">
        <v>165000</v>
      </c>
      <c r="N922" s="92">
        <v>26606.27</v>
      </c>
      <c r="O922" s="92">
        <v>5016</v>
      </c>
      <c r="P922" s="92">
        <v>4735.5</v>
      </c>
      <c r="Q922" s="92">
        <v>39537.67</v>
      </c>
      <c r="R922" s="92">
        <v>125462.33</v>
      </c>
      <c r="S922" s="91" t="s">
        <v>3256</v>
      </c>
      <c r="T922" s="91" t="s">
        <v>5194</v>
      </c>
      <c r="U922" s="93"/>
      <c r="V922" s="93"/>
      <c r="W922" s="93"/>
      <c r="X922" s="93"/>
      <c r="Y922" s="92">
        <v>25</v>
      </c>
      <c r="Z922" s="93"/>
      <c r="AB922" s="92">
        <v>3154.9</v>
      </c>
    </row>
    <row r="923" spans="1:28">
      <c r="A923" s="91" t="s">
        <v>2475</v>
      </c>
      <c r="B923" s="91" t="s">
        <v>2696</v>
      </c>
      <c r="C923" s="91" t="s">
        <v>2506</v>
      </c>
      <c r="D923" s="91" t="s">
        <v>3251</v>
      </c>
      <c r="E923" s="91" t="s">
        <v>3252</v>
      </c>
      <c r="F923" s="91" t="s">
        <v>3266</v>
      </c>
      <c r="G923" s="91" t="s">
        <v>2930</v>
      </c>
      <c r="H923" s="91" t="s">
        <v>2931</v>
      </c>
      <c r="I923" s="91" t="s">
        <v>5195</v>
      </c>
      <c r="J923" s="91" t="s">
        <v>664</v>
      </c>
      <c r="K923" s="91" t="s">
        <v>5196</v>
      </c>
      <c r="L923" s="91" t="s">
        <v>3255</v>
      </c>
      <c r="M923" s="92">
        <v>45000</v>
      </c>
      <c r="N923" s="92">
        <v>1148.33</v>
      </c>
      <c r="O923" s="92">
        <v>1368</v>
      </c>
      <c r="P923" s="92">
        <v>1291.5</v>
      </c>
      <c r="Q923" s="92">
        <v>3832.83</v>
      </c>
      <c r="R923" s="92">
        <v>41167.17</v>
      </c>
      <c r="S923" s="91" t="s">
        <v>3256</v>
      </c>
      <c r="T923" s="91" t="s">
        <v>5197</v>
      </c>
      <c r="U923" s="93"/>
      <c r="V923" s="93"/>
      <c r="W923" s="93"/>
      <c r="X923" s="93"/>
      <c r="Y923" s="92">
        <v>25</v>
      </c>
      <c r="Z923" s="93"/>
      <c r="AB923" s="93"/>
    </row>
    <row r="924" spans="1:28">
      <c r="A924" s="91" t="s">
        <v>2475</v>
      </c>
      <c r="B924" s="91" t="s">
        <v>2696</v>
      </c>
      <c r="C924" s="91" t="s">
        <v>2506</v>
      </c>
      <c r="D924" s="91" t="s">
        <v>3251</v>
      </c>
      <c r="E924" s="91" t="s">
        <v>3252</v>
      </c>
      <c r="F924" s="91" t="s">
        <v>3279</v>
      </c>
      <c r="G924" s="91" t="s">
        <v>2684</v>
      </c>
      <c r="H924" s="91" t="s">
        <v>2650</v>
      </c>
      <c r="I924" s="91" t="s">
        <v>59</v>
      </c>
      <c r="J924" s="91" t="s">
        <v>324</v>
      </c>
      <c r="K924" s="91" t="s">
        <v>5198</v>
      </c>
      <c r="L924" s="91" t="s">
        <v>3255</v>
      </c>
      <c r="M924" s="92">
        <v>150000</v>
      </c>
      <c r="N924" s="92">
        <v>23866.62</v>
      </c>
      <c r="O924" s="92">
        <v>4560</v>
      </c>
      <c r="P924" s="92">
        <v>4305</v>
      </c>
      <c r="Q924" s="92">
        <v>33856.620000000003</v>
      </c>
      <c r="R924" s="92">
        <v>116143.38</v>
      </c>
      <c r="S924" s="91" t="s">
        <v>3256</v>
      </c>
      <c r="T924" s="91" t="s">
        <v>5199</v>
      </c>
      <c r="U924" s="93"/>
      <c r="V924" s="93"/>
      <c r="W924" s="93"/>
      <c r="X924" s="93"/>
      <c r="Y924" s="92">
        <v>25</v>
      </c>
      <c r="Z924" s="93"/>
      <c r="AB924" s="93"/>
    </row>
    <row r="925" spans="1:28">
      <c r="A925" s="91" t="s">
        <v>2475</v>
      </c>
      <c r="B925" s="91" t="s">
        <v>2696</v>
      </c>
      <c r="C925" s="91" t="s">
        <v>2506</v>
      </c>
      <c r="D925" s="91" t="s">
        <v>3251</v>
      </c>
      <c r="E925" s="91" t="s">
        <v>3252</v>
      </c>
      <c r="F925" s="91" t="s">
        <v>3266</v>
      </c>
      <c r="G925" s="91" t="s">
        <v>2932</v>
      </c>
      <c r="H925" s="91" t="s">
        <v>2933</v>
      </c>
      <c r="I925" s="91" t="s">
        <v>303</v>
      </c>
      <c r="J925" s="91" t="s">
        <v>542</v>
      </c>
      <c r="K925" s="91" t="s">
        <v>5200</v>
      </c>
      <c r="L925" s="91" t="s">
        <v>3255</v>
      </c>
      <c r="M925" s="92">
        <v>25000</v>
      </c>
      <c r="N925" s="93">
        <v>0</v>
      </c>
      <c r="O925" s="92">
        <v>760</v>
      </c>
      <c r="P925" s="92">
        <v>717.5</v>
      </c>
      <c r="Q925" s="92">
        <v>1502.5</v>
      </c>
      <c r="R925" s="92">
        <v>23497.5</v>
      </c>
      <c r="S925" s="91" t="s">
        <v>3256</v>
      </c>
      <c r="T925" s="91" t="s">
        <v>5201</v>
      </c>
      <c r="U925" s="93"/>
      <c r="V925" s="93"/>
      <c r="W925" s="93"/>
      <c r="X925" s="93"/>
      <c r="Y925" s="92">
        <v>25</v>
      </c>
      <c r="Z925" s="93"/>
      <c r="AB925" s="93"/>
    </row>
    <row r="926" spans="1:28">
      <c r="A926" s="91" t="s">
        <v>2475</v>
      </c>
      <c r="B926" s="91" t="s">
        <v>2696</v>
      </c>
      <c r="C926" s="91" t="s">
        <v>2506</v>
      </c>
      <c r="D926" s="91" t="s">
        <v>3251</v>
      </c>
      <c r="E926" s="91" t="s">
        <v>3252</v>
      </c>
      <c r="F926" s="91" t="s">
        <v>3266</v>
      </c>
      <c r="G926" s="91" t="s">
        <v>2514</v>
      </c>
      <c r="H926" s="91" t="s">
        <v>2515</v>
      </c>
      <c r="I926" s="91" t="s">
        <v>2516</v>
      </c>
      <c r="J926" s="91" t="s">
        <v>930</v>
      </c>
      <c r="K926" s="91" t="s">
        <v>5202</v>
      </c>
      <c r="L926" s="91" t="s">
        <v>3255</v>
      </c>
      <c r="M926" s="92">
        <v>35000</v>
      </c>
      <c r="N926" s="93">
        <v>0</v>
      </c>
      <c r="O926" s="92">
        <v>1064</v>
      </c>
      <c r="P926" s="92">
        <v>1004.5</v>
      </c>
      <c r="Q926" s="92">
        <v>2093.5</v>
      </c>
      <c r="R926" s="92">
        <v>32906.5</v>
      </c>
      <c r="S926" s="91" t="s">
        <v>3256</v>
      </c>
      <c r="T926" s="91" t="s">
        <v>5203</v>
      </c>
      <c r="U926" s="93"/>
      <c r="V926" s="93"/>
      <c r="W926" s="93"/>
      <c r="X926" s="93"/>
      <c r="Y926" s="92">
        <v>25</v>
      </c>
      <c r="Z926" s="93"/>
      <c r="AB926" s="93"/>
    </row>
    <row r="927" spans="1:28">
      <c r="A927" s="91" t="s">
        <v>2475</v>
      </c>
      <c r="B927" s="91" t="s">
        <v>2696</v>
      </c>
      <c r="C927" s="91" t="s">
        <v>2506</v>
      </c>
      <c r="D927" s="91" t="s">
        <v>3251</v>
      </c>
      <c r="E927" s="91" t="s">
        <v>3252</v>
      </c>
      <c r="F927" s="91" t="s">
        <v>3276</v>
      </c>
      <c r="G927" s="91" t="s">
        <v>1618</v>
      </c>
      <c r="H927" s="91" t="s">
        <v>2288</v>
      </c>
      <c r="I927" s="91" t="s">
        <v>1481</v>
      </c>
      <c r="J927" s="91" t="s">
        <v>467</v>
      </c>
      <c r="K927" s="91" t="s">
        <v>5204</v>
      </c>
      <c r="L927" s="91" t="s">
        <v>3255</v>
      </c>
      <c r="M927" s="92">
        <v>70000</v>
      </c>
      <c r="N927" s="92">
        <v>5368.48</v>
      </c>
      <c r="O927" s="92">
        <v>2128</v>
      </c>
      <c r="P927" s="92">
        <v>2009</v>
      </c>
      <c r="Q927" s="92">
        <v>9530.48</v>
      </c>
      <c r="R927" s="92">
        <v>60469.52</v>
      </c>
      <c r="S927" s="91" t="s">
        <v>3256</v>
      </c>
      <c r="T927" s="91" t="s">
        <v>5205</v>
      </c>
      <c r="U927" s="93"/>
      <c r="V927" s="93"/>
      <c r="W927" s="93"/>
      <c r="X927" s="93"/>
      <c r="Y927" s="92">
        <v>25</v>
      </c>
      <c r="Z927" s="93"/>
      <c r="AB927" s="93"/>
    </row>
    <row r="928" spans="1:28">
      <c r="A928" s="91" t="s">
        <v>2475</v>
      </c>
      <c r="B928" s="91" t="s">
        <v>2696</v>
      </c>
      <c r="C928" s="91" t="s">
        <v>2506</v>
      </c>
      <c r="D928" s="91" t="s">
        <v>3251</v>
      </c>
      <c r="E928" s="91" t="s">
        <v>3252</v>
      </c>
      <c r="F928" s="91" t="s">
        <v>3266</v>
      </c>
      <c r="G928" s="91" t="s">
        <v>1699</v>
      </c>
      <c r="H928" s="91" t="s">
        <v>2289</v>
      </c>
      <c r="I928" s="91" t="s">
        <v>192</v>
      </c>
      <c r="J928" s="91" t="s">
        <v>929</v>
      </c>
      <c r="K928" s="91" t="s">
        <v>5206</v>
      </c>
      <c r="L928" s="91" t="s">
        <v>3255</v>
      </c>
      <c r="M928" s="92">
        <v>50000</v>
      </c>
      <c r="N928" s="92">
        <v>1854</v>
      </c>
      <c r="O928" s="92">
        <v>1520</v>
      </c>
      <c r="P928" s="92">
        <v>1435</v>
      </c>
      <c r="Q928" s="92">
        <v>4834</v>
      </c>
      <c r="R928" s="92">
        <v>45166</v>
      </c>
      <c r="S928" s="91" t="s">
        <v>3256</v>
      </c>
      <c r="T928" s="91" t="s">
        <v>5207</v>
      </c>
      <c r="U928" s="93"/>
      <c r="V928" s="93"/>
      <c r="W928" s="93"/>
      <c r="X928" s="93"/>
      <c r="Y928" s="92">
        <v>25</v>
      </c>
      <c r="Z928" s="93"/>
      <c r="AB928" s="93"/>
    </row>
    <row r="929" spans="1:28">
      <c r="A929" s="91" t="s">
        <v>2475</v>
      </c>
      <c r="B929" s="91" t="s">
        <v>2696</v>
      </c>
      <c r="C929" s="91" t="s">
        <v>2506</v>
      </c>
      <c r="D929" s="91" t="s">
        <v>3251</v>
      </c>
      <c r="E929" s="91" t="s">
        <v>3252</v>
      </c>
      <c r="F929" s="91" t="s">
        <v>3288</v>
      </c>
      <c r="G929" s="91" t="s">
        <v>1384</v>
      </c>
      <c r="H929" s="91" t="s">
        <v>2290</v>
      </c>
      <c r="I929" s="91" t="s">
        <v>129</v>
      </c>
      <c r="J929" s="91" t="s">
        <v>929</v>
      </c>
      <c r="K929" s="91" t="s">
        <v>5208</v>
      </c>
      <c r="L929" s="91" t="s">
        <v>3255</v>
      </c>
      <c r="M929" s="92">
        <v>115000</v>
      </c>
      <c r="N929" s="92">
        <v>15633.74</v>
      </c>
      <c r="O929" s="92">
        <v>3496</v>
      </c>
      <c r="P929" s="92">
        <v>3300.5</v>
      </c>
      <c r="Q929" s="92">
        <v>22455.24</v>
      </c>
      <c r="R929" s="92">
        <v>92544.76</v>
      </c>
      <c r="S929" s="91" t="s">
        <v>3256</v>
      </c>
      <c r="T929" s="91" t="s">
        <v>5209</v>
      </c>
      <c r="U929" s="93"/>
      <c r="V929" s="93"/>
      <c r="W929" s="93"/>
      <c r="X929" s="93"/>
      <c r="Y929" s="92">
        <v>25</v>
      </c>
      <c r="Z929" s="93"/>
      <c r="AB929" s="93"/>
    </row>
    <row r="930" spans="1:28">
      <c r="A930" s="91" t="s">
        <v>2475</v>
      </c>
      <c r="B930" s="91" t="s">
        <v>2696</v>
      </c>
      <c r="C930" s="91" t="s">
        <v>2506</v>
      </c>
      <c r="D930" s="91" t="s">
        <v>3251</v>
      </c>
      <c r="E930" s="91" t="s">
        <v>3252</v>
      </c>
      <c r="F930" s="91" t="s">
        <v>3258</v>
      </c>
      <c r="G930" s="91" t="s">
        <v>1385</v>
      </c>
      <c r="H930" s="91" t="s">
        <v>2291</v>
      </c>
      <c r="I930" s="91" t="s">
        <v>110</v>
      </c>
      <c r="J930" s="91" t="s">
        <v>106</v>
      </c>
      <c r="K930" s="91" t="s">
        <v>5210</v>
      </c>
      <c r="L930" s="91" t="s">
        <v>3255</v>
      </c>
      <c r="M930" s="92">
        <v>30000</v>
      </c>
      <c r="N930" s="93">
        <v>0</v>
      </c>
      <c r="O930" s="92">
        <v>912</v>
      </c>
      <c r="P930" s="92">
        <v>861</v>
      </c>
      <c r="Q930" s="92">
        <v>1798</v>
      </c>
      <c r="R930" s="92">
        <v>28202</v>
      </c>
      <c r="S930" s="91" t="s">
        <v>3256</v>
      </c>
      <c r="T930" s="91" t="s">
        <v>5211</v>
      </c>
      <c r="U930" s="93"/>
      <c r="V930" s="93"/>
      <c r="W930" s="93"/>
      <c r="X930" s="93"/>
      <c r="Y930" s="92">
        <v>25</v>
      </c>
      <c r="Z930" s="93"/>
      <c r="AB930" s="93"/>
    </row>
    <row r="931" spans="1:28">
      <c r="A931" s="91" t="s">
        <v>2475</v>
      </c>
      <c r="B931" s="91" t="s">
        <v>2696</v>
      </c>
      <c r="C931" s="91" t="s">
        <v>2506</v>
      </c>
      <c r="D931" s="91" t="s">
        <v>3251</v>
      </c>
      <c r="E931" s="91" t="s">
        <v>3252</v>
      </c>
      <c r="F931" s="91" t="s">
        <v>3288</v>
      </c>
      <c r="G931" s="91" t="s">
        <v>973</v>
      </c>
      <c r="H931" s="91" t="s">
        <v>2292</v>
      </c>
      <c r="I931" s="91" t="s">
        <v>970</v>
      </c>
      <c r="J931" s="91" t="s">
        <v>929</v>
      </c>
      <c r="K931" s="91" t="s">
        <v>5212</v>
      </c>
      <c r="L931" s="91" t="s">
        <v>3255</v>
      </c>
      <c r="M931" s="92">
        <v>40000</v>
      </c>
      <c r="N931" s="92">
        <v>442.65</v>
      </c>
      <c r="O931" s="92">
        <v>1216</v>
      </c>
      <c r="P931" s="92">
        <v>1148</v>
      </c>
      <c r="Q931" s="92">
        <v>2831.65</v>
      </c>
      <c r="R931" s="92">
        <v>37168.35</v>
      </c>
      <c r="S931" s="91" t="s">
        <v>3256</v>
      </c>
      <c r="T931" s="91" t="s">
        <v>5213</v>
      </c>
      <c r="U931" s="93"/>
      <c r="V931" s="93"/>
      <c r="W931" s="93"/>
      <c r="X931" s="93"/>
      <c r="Y931" s="92">
        <v>25</v>
      </c>
      <c r="Z931" s="93"/>
      <c r="AB931" s="93"/>
    </row>
    <row r="932" spans="1:28">
      <c r="A932" s="91" t="s">
        <v>2475</v>
      </c>
      <c r="B932" s="91" t="s">
        <v>2696</v>
      </c>
      <c r="C932" s="91" t="s">
        <v>2506</v>
      </c>
      <c r="D932" s="91" t="s">
        <v>3251</v>
      </c>
      <c r="E932" s="91" t="s">
        <v>3252</v>
      </c>
      <c r="F932" s="91" t="s">
        <v>3266</v>
      </c>
      <c r="G932" s="91" t="s">
        <v>2934</v>
      </c>
      <c r="H932" s="91" t="s">
        <v>2935</v>
      </c>
      <c r="I932" s="91" t="s">
        <v>75</v>
      </c>
      <c r="J932" s="91" t="s">
        <v>765</v>
      </c>
      <c r="K932" s="91" t="s">
        <v>5214</v>
      </c>
      <c r="L932" s="91" t="s">
        <v>3255</v>
      </c>
      <c r="M932" s="92">
        <v>15000</v>
      </c>
      <c r="N932" s="93">
        <v>0</v>
      </c>
      <c r="O932" s="92">
        <v>456</v>
      </c>
      <c r="P932" s="92">
        <v>430.5</v>
      </c>
      <c r="Q932" s="92">
        <v>911.5</v>
      </c>
      <c r="R932" s="92">
        <v>14088.5</v>
      </c>
      <c r="S932" s="91" t="s">
        <v>3256</v>
      </c>
      <c r="T932" s="91" t="s">
        <v>5215</v>
      </c>
      <c r="U932" s="93"/>
      <c r="V932" s="93"/>
      <c r="W932" s="93"/>
      <c r="X932" s="93"/>
      <c r="Y932" s="92">
        <v>25</v>
      </c>
      <c r="Z932" s="93"/>
      <c r="AB932" s="93"/>
    </row>
    <row r="933" spans="1:28">
      <c r="A933" s="91" t="s">
        <v>2475</v>
      </c>
      <c r="B933" s="91" t="s">
        <v>2696</v>
      </c>
      <c r="C933" s="91" t="s">
        <v>2506</v>
      </c>
      <c r="D933" s="91" t="s">
        <v>3251</v>
      </c>
      <c r="E933" s="91" t="s">
        <v>3252</v>
      </c>
      <c r="F933" s="91" t="s">
        <v>3266</v>
      </c>
      <c r="G933" s="91" t="s">
        <v>2936</v>
      </c>
      <c r="H933" s="91" t="s">
        <v>2937</v>
      </c>
      <c r="I933" s="91" t="s">
        <v>2623</v>
      </c>
      <c r="J933" s="91" t="s">
        <v>309</v>
      </c>
      <c r="K933" s="91" t="s">
        <v>5216</v>
      </c>
      <c r="L933" s="91" t="s">
        <v>3255</v>
      </c>
      <c r="M933" s="92">
        <v>50000</v>
      </c>
      <c r="N933" s="92">
        <v>1854</v>
      </c>
      <c r="O933" s="92">
        <v>1520</v>
      </c>
      <c r="P933" s="92">
        <v>1435</v>
      </c>
      <c r="Q933" s="92">
        <v>9880</v>
      </c>
      <c r="R933" s="92">
        <v>40120</v>
      </c>
      <c r="S933" s="91" t="s">
        <v>3256</v>
      </c>
      <c r="T933" s="91" t="s">
        <v>5217</v>
      </c>
      <c r="U933" s="93"/>
      <c r="V933" s="93"/>
      <c r="W933" s="92">
        <v>5046</v>
      </c>
      <c r="X933" s="93"/>
      <c r="Y933" s="92">
        <v>25</v>
      </c>
      <c r="Z933" s="93"/>
      <c r="AB933" s="93"/>
    </row>
    <row r="934" spans="1:28">
      <c r="A934" s="91" t="s">
        <v>2475</v>
      </c>
      <c r="B934" s="91" t="s">
        <v>2696</v>
      </c>
      <c r="C934" s="91" t="s">
        <v>2506</v>
      </c>
      <c r="D934" s="91" t="s">
        <v>3251</v>
      </c>
      <c r="E934" s="91" t="s">
        <v>3252</v>
      </c>
      <c r="F934" s="91" t="s">
        <v>3266</v>
      </c>
      <c r="G934" s="91" t="s">
        <v>2938</v>
      </c>
      <c r="H934" s="91" t="s">
        <v>2939</v>
      </c>
      <c r="I934" s="91" t="s">
        <v>303</v>
      </c>
      <c r="J934" s="91" t="s">
        <v>542</v>
      </c>
      <c r="K934" s="91" t="s">
        <v>5218</v>
      </c>
      <c r="L934" s="91" t="s">
        <v>3255</v>
      </c>
      <c r="M934" s="92">
        <v>35000</v>
      </c>
      <c r="N934" s="93">
        <v>0</v>
      </c>
      <c r="O934" s="92">
        <v>1064</v>
      </c>
      <c r="P934" s="92">
        <v>1004.5</v>
      </c>
      <c r="Q934" s="92">
        <v>2093.5</v>
      </c>
      <c r="R934" s="92">
        <v>32906.5</v>
      </c>
      <c r="S934" s="91" t="s">
        <v>3256</v>
      </c>
      <c r="T934" s="91" t="s">
        <v>5219</v>
      </c>
      <c r="U934" s="93"/>
      <c r="V934" s="93"/>
      <c r="W934" s="93"/>
      <c r="X934" s="93"/>
      <c r="Y934" s="92">
        <v>25</v>
      </c>
      <c r="Z934" s="93"/>
      <c r="AB934" s="93"/>
    </row>
    <row r="935" spans="1:28">
      <c r="A935" s="91" t="s">
        <v>2475</v>
      </c>
      <c r="B935" s="91" t="s">
        <v>2696</v>
      </c>
      <c r="C935" s="91" t="s">
        <v>2506</v>
      </c>
      <c r="D935" s="91" t="s">
        <v>3251</v>
      </c>
      <c r="E935" s="91" t="s">
        <v>3252</v>
      </c>
      <c r="F935" s="91" t="s">
        <v>3288</v>
      </c>
      <c r="G935" s="91" t="s">
        <v>2503</v>
      </c>
      <c r="H935" s="91" t="s">
        <v>2293</v>
      </c>
      <c r="I935" s="91" t="s">
        <v>192</v>
      </c>
      <c r="J935" s="91" t="s">
        <v>265</v>
      </c>
      <c r="K935" s="91" t="s">
        <v>5220</v>
      </c>
      <c r="L935" s="91" t="s">
        <v>3255</v>
      </c>
      <c r="M935" s="92">
        <v>30000</v>
      </c>
      <c r="N935" s="93">
        <v>0</v>
      </c>
      <c r="O935" s="92">
        <v>912</v>
      </c>
      <c r="P935" s="92">
        <v>861</v>
      </c>
      <c r="Q935" s="92">
        <v>2844</v>
      </c>
      <c r="R935" s="92">
        <v>27156</v>
      </c>
      <c r="S935" s="91" t="s">
        <v>3256</v>
      </c>
      <c r="T935" s="91" t="s">
        <v>5221</v>
      </c>
      <c r="U935" s="93"/>
      <c r="V935" s="93"/>
      <c r="W935" s="92">
        <v>1046</v>
      </c>
      <c r="X935" s="93"/>
      <c r="Y935" s="92">
        <v>25</v>
      </c>
      <c r="Z935" s="93"/>
      <c r="AB935" s="93"/>
    </row>
    <row r="936" spans="1:28">
      <c r="A936" s="91" t="s">
        <v>2475</v>
      </c>
      <c r="B936" s="91" t="s">
        <v>2696</v>
      </c>
      <c r="C936" s="91" t="s">
        <v>2506</v>
      </c>
      <c r="D936" s="91" t="s">
        <v>3251</v>
      </c>
      <c r="E936" s="91" t="s">
        <v>3252</v>
      </c>
      <c r="F936" s="91" t="s">
        <v>3266</v>
      </c>
      <c r="G936" s="91" t="s">
        <v>2940</v>
      </c>
      <c r="H936" s="91" t="s">
        <v>2941</v>
      </c>
      <c r="I936" s="91" t="s">
        <v>970</v>
      </c>
      <c r="J936" s="91" t="s">
        <v>542</v>
      </c>
      <c r="K936" s="91" t="s">
        <v>5222</v>
      </c>
      <c r="L936" s="91" t="s">
        <v>3255</v>
      </c>
      <c r="M936" s="92">
        <v>40000</v>
      </c>
      <c r="N936" s="92">
        <v>442.65</v>
      </c>
      <c r="O936" s="92">
        <v>1216</v>
      </c>
      <c r="P936" s="92">
        <v>1148</v>
      </c>
      <c r="Q936" s="92">
        <v>2831.65</v>
      </c>
      <c r="R936" s="92">
        <v>37168.35</v>
      </c>
      <c r="S936" s="91" t="s">
        <v>3256</v>
      </c>
      <c r="T936" s="91" t="s">
        <v>5223</v>
      </c>
      <c r="U936" s="93"/>
      <c r="V936" s="93"/>
      <c r="W936" s="93"/>
      <c r="X936" s="93"/>
      <c r="Y936" s="92">
        <v>25</v>
      </c>
      <c r="Z936" s="93"/>
      <c r="AB936" s="93"/>
    </row>
    <row r="937" spans="1:28">
      <c r="A937" s="91" t="s">
        <v>2475</v>
      </c>
      <c r="B937" s="91" t="s">
        <v>2696</v>
      </c>
      <c r="C937" s="91" t="s">
        <v>2506</v>
      </c>
      <c r="D937" s="91" t="s">
        <v>3251</v>
      </c>
      <c r="E937" s="91" t="s">
        <v>3252</v>
      </c>
      <c r="F937" s="91" t="s">
        <v>3261</v>
      </c>
      <c r="G937" s="91" t="s">
        <v>1072</v>
      </c>
      <c r="H937" s="91" t="s">
        <v>2294</v>
      </c>
      <c r="I937" s="91" t="s">
        <v>100</v>
      </c>
      <c r="J937" s="91" t="s">
        <v>542</v>
      </c>
      <c r="K937" s="91" t="s">
        <v>5224</v>
      </c>
      <c r="L937" s="91" t="s">
        <v>3255</v>
      </c>
      <c r="M937" s="92">
        <v>75000</v>
      </c>
      <c r="N937" s="92">
        <v>6309.38</v>
      </c>
      <c r="O937" s="92">
        <v>2280</v>
      </c>
      <c r="P937" s="92">
        <v>2152.5</v>
      </c>
      <c r="Q937" s="92">
        <v>10766.88</v>
      </c>
      <c r="R937" s="92">
        <v>64233.120000000003</v>
      </c>
      <c r="S937" s="91" t="s">
        <v>3256</v>
      </c>
      <c r="T937" s="91" t="s">
        <v>5225</v>
      </c>
      <c r="U937" s="93"/>
      <c r="V937" s="93"/>
      <c r="W937" s="93"/>
      <c r="X937" s="93"/>
      <c r="Y937" s="92">
        <v>25</v>
      </c>
      <c r="Z937" s="93"/>
      <c r="AB937" s="93"/>
    </row>
    <row r="938" spans="1:28">
      <c r="A938" s="91" t="s">
        <v>2475</v>
      </c>
      <c r="B938" s="91" t="s">
        <v>2696</v>
      </c>
      <c r="C938" s="91" t="s">
        <v>2506</v>
      </c>
      <c r="D938" s="91" t="s">
        <v>3251</v>
      </c>
      <c r="E938" s="91" t="s">
        <v>3252</v>
      </c>
      <c r="F938" s="91" t="s">
        <v>3288</v>
      </c>
      <c r="G938" s="91" t="s">
        <v>3202</v>
      </c>
      <c r="H938" s="91" t="s">
        <v>3203</v>
      </c>
      <c r="I938" s="91" t="s">
        <v>59</v>
      </c>
      <c r="J938" s="91" t="s">
        <v>312</v>
      </c>
      <c r="K938" s="91" t="s">
        <v>5226</v>
      </c>
      <c r="L938" s="91" t="s">
        <v>3255</v>
      </c>
      <c r="M938" s="92">
        <v>180000</v>
      </c>
      <c r="N938" s="92">
        <v>30923.37</v>
      </c>
      <c r="O938" s="92">
        <v>5472</v>
      </c>
      <c r="P938" s="92">
        <v>5166</v>
      </c>
      <c r="Q938" s="92">
        <v>41586.370000000003</v>
      </c>
      <c r="R938" s="92">
        <v>138413.63</v>
      </c>
      <c r="S938" s="91" t="s">
        <v>3256</v>
      </c>
      <c r="T938" s="91" t="s">
        <v>5227</v>
      </c>
      <c r="U938" s="93"/>
      <c r="V938" s="93"/>
      <c r="W938" s="93"/>
      <c r="X938" s="93"/>
      <c r="Y938" s="92">
        <v>25</v>
      </c>
      <c r="Z938" s="93"/>
      <c r="AB938" s="93"/>
    </row>
    <row r="939" spans="1:28">
      <c r="A939" s="91" t="s">
        <v>2475</v>
      </c>
      <c r="B939" s="91" t="s">
        <v>2696</v>
      </c>
      <c r="C939" s="91" t="s">
        <v>2506</v>
      </c>
      <c r="D939" s="91" t="s">
        <v>3251</v>
      </c>
      <c r="E939" s="91" t="s">
        <v>3252</v>
      </c>
      <c r="F939" s="91" t="s">
        <v>3258</v>
      </c>
      <c r="G939" s="91" t="s">
        <v>2625</v>
      </c>
      <c r="H939" s="91" t="s">
        <v>2654</v>
      </c>
      <c r="I939" s="91" t="s">
        <v>129</v>
      </c>
      <c r="J939" s="91" t="s">
        <v>269</v>
      </c>
      <c r="K939" s="91" t="s">
        <v>5228</v>
      </c>
      <c r="L939" s="91" t="s">
        <v>3255</v>
      </c>
      <c r="M939" s="92">
        <v>100000</v>
      </c>
      <c r="N939" s="92">
        <v>12105.37</v>
      </c>
      <c r="O939" s="92">
        <v>3040</v>
      </c>
      <c r="P939" s="92">
        <v>2870</v>
      </c>
      <c r="Q939" s="92">
        <v>18040.37</v>
      </c>
      <c r="R939" s="92">
        <v>81959.63</v>
      </c>
      <c r="S939" s="91" t="s">
        <v>3256</v>
      </c>
      <c r="T939" s="91" t="s">
        <v>5229</v>
      </c>
      <c r="U939" s="93"/>
      <c r="V939" s="93"/>
      <c r="W939" s="93"/>
      <c r="X939" s="93"/>
      <c r="Y939" s="92">
        <v>25</v>
      </c>
      <c r="Z939" s="93"/>
      <c r="AB939" s="93"/>
    </row>
    <row r="940" spans="1:28">
      <c r="A940" s="91" t="s">
        <v>2475</v>
      </c>
      <c r="B940" s="91" t="s">
        <v>2696</v>
      </c>
      <c r="C940" s="91" t="s">
        <v>2506</v>
      </c>
      <c r="D940" s="91" t="s">
        <v>3251</v>
      </c>
      <c r="E940" s="91" t="s">
        <v>3252</v>
      </c>
      <c r="F940" s="91" t="s">
        <v>3266</v>
      </c>
      <c r="G940" s="91" t="s">
        <v>2944</v>
      </c>
      <c r="H940" s="91" t="s">
        <v>2945</v>
      </c>
      <c r="I940" s="91" t="s">
        <v>75</v>
      </c>
      <c r="J940" s="91" t="s">
        <v>765</v>
      </c>
      <c r="K940" s="91" t="s">
        <v>5230</v>
      </c>
      <c r="L940" s="91" t="s">
        <v>3255</v>
      </c>
      <c r="M940" s="92">
        <v>11000</v>
      </c>
      <c r="N940" s="93">
        <v>0</v>
      </c>
      <c r="O940" s="92">
        <v>334.4</v>
      </c>
      <c r="P940" s="92">
        <v>315.7</v>
      </c>
      <c r="Q940" s="92">
        <v>675.1</v>
      </c>
      <c r="R940" s="92">
        <v>10324.9</v>
      </c>
      <c r="S940" s="91" t="s">
        <v>3256</v>
      </c>
      <c r="T940" s="91" t="s">
        <v>5231</v>
      </c>
      <c r="U940" s="93"/>
      <c r="V940" s="93"/>
      <c r="W940" s="93"/>
      <c r="X940" s="93"/>
      <c r="Y940" s="92">
        <v>25</v>
      </c>
      <c r="Z940" s="93"/>
      <c r="AB940" s="93"/>
    </row>
    <row r="941" spans="1:28">
      <c r="A941" s="91" t="s">
        <v>2475</v>
      </c>
      <c r="B941" s="91" t="s">
        <v>2696</v>
      </c>
      <c r="C941" s="91" t="s">
        <v>2506</v>
      </c>
      <c r="D941" s="91" t="s">
        <v>3251</v>
      </c>
      <c r="E941" s="91" t="s">
        <v>3252</v>
      </c>
      <c r="F941" s="91" t="s">
        <v>3266</v>
      </c>
      <c r="G941" s="91" t="s">
        <v>3089</v>
      </c>
      <c r="H941" s="91" t="s">
        <v>3069</v>
      </c>
      <c r="I941" s="91" t="s">
        <v>75</v>
      </c>
      <c r="J941" s="91" t="s">
        <v>765</v>
      </c>
      <c r="K941" s="91" t="s">
        <v>5232</v>
      </c>
      <c r="L941" s="91" t="s">
        <v>3255</v>
      </c>
      <c r="M941" s="92">
        <v>11000</v>
      </c>
      <c r="N941" s="93">
        <v>0</v>
      </c>
      <c r="O941" s="92">
        <v>334.4</v>
      </c>
      <c r="P941" s="92">
        <v>315.7</v>
      </c>
      <c r="Q941" s="92">
        <v>675.1</v>
      </c>
      <c r="R941" s="92">
        <v>10324.9</v>
      </c>
      <c r="S941" s="91" t="s">
        <v>3256</v>
      </c>
      <c r="T941" s="91" t="s">
        <v>5233</v>
      </c>
      <c r="U941" s="93"/>
      <c r="V941" s="93"/>
      <c r="W941" s="93"/>
      <c r="X941" s="93"/>
      <c r="Y941" s="92">
        <v>25</v>
      </c>
      <c r="Z941" s="93"/>
      <c r="AB941" s="93"/>
    </row>
    <row r="942" spans="1:28">
      <c r="A942" s="91" t="s">
        <v>2475</v>
      </c>
      <c r="B942" s="91" t="s">
        <v>2696</v>
      </c>
      <c r="C942" s="91" t="s">
        <v>2506</v>
      </c>
      <c r="D942" s="91" t="s">
        <v>3251</v>
      </c>
      <c r="E942" s="91" t="s">
        <v>3252</v>
      </c>
      <c r="F942" s="91" t="s">
        <v>3258</v>
      </c>
      <c r="G942" s="91" t="s">
        <v>1490</v>
      </c>
      <c r="H942" s="91" t="s">
        <v>2295</v>
      </c>
      <c r="I942" s="91" t="s">
        <v>284</v>
      </c>
      <c r="J942" s="91" t="s">
        <v>282</v>
      </c>
      <c r="K942" s="91" t="s">
        <v>5234</v>
      </c>
      <c r="L942" s="91" t="s">
        <v>3255</v>
      </c>
      <c r="M942" s="92">
        <v>50000</v>
      </c>
      <c r="N942" s="92">
        <v>1854</v>
      </c>
      <c r="O942" s="92">
        <v>1520</v>
      </c>
      <c r="P942" s="92">
        <v>1435</v>
      </c>
      <c r="Q942" s="92">
        <v>4834</v>
      </c>
      <c r="R942" s="92">
        <v>45166</v>
      </c>
      <c r="S942" s="91" t="s">
        <v>3256</v>
      </c>
      <c r="T942" s="91" t="s">
        <v>5235</v>
      </c>
      <c r="U942" s="93"/>
      <c r="V942" s="93"/>
      <c r="W942" s="93"/>
      <c r="X942" s="93"/>
      <c r="Y942" s="92">
        <v>25</v>
      </c>
      <c r="Z942" s="93"/>
      <c r="AB942" s="93"/>
    </row>
    <row r="943" spans="1:28">
      <c r="A943" s="91" t="s">
        <v>2475</v>
      </c>
      <c r="B943" s="91" t="s">
        <v>2696</v>
      </c>
      <c r="C943" s="91" t="s">
        <v>2506</v>
      </c>
      <c r="D943" s="91" t="s">
        <v>3251</v>
      </c>
      <c r="E943" s="91" t="s">
        <v>3252</v>
      </c>
      <c r="F943" s="91" t="s">
        <v>3258</v>
      </c>
      <c r="G943" s="91" t="s">
        <v>1673</v>
      </c>
      <c r="H943" s="91" t="s">
        <v>2296</v>
      </c>
      <c r="I943" s="91" t="s">
        <v>235</v>
      </c>
      <c r="J943" s="91" t="s">
        <v>234</v>
      </c>
      <c r="K943" s="91" t="s">
        <v>5236</v>
      </c>
      <c r="L943" s="91" t="s">
        <v>3255</v>
      </c>
      <c r="M943" s="92">
        <v>60000</v>
      </c>
      <c r="N943" s="92">
        <v>3486.68</v>
      </c>
      <c r="O943" s="92">
        <v>1824</v>
      </c>
      <c r="P943" s="92">
        <v>1722</v>
      </c>
      <c r="Q943" s="92">
        <v>13928.75</v>
      </c>
      <c r="R943" s="92">
        <v>46071.25</v>
      </c>
      <c r="S943" s="91" t="s">
        <v>3256</v>
      </c>
      <c r="T943" s="91" t="s">
        <v>5237</v>
      </c>
      <c r="U943" s="93"/>
      <c r="V943" s="92">
        <v>6871.07</v>
      </c>
      <c r="W943" s="93"/>
      <c r="X943" s="93"/>
      <c r="Y943" s="92">
        <v>25</v>
      </c>
      <c r="Z943" s="93"/>
      <c r="AB943" s="93"/>
    </row>
    <row r="944" spans="1:28">
      <c r="A944" s="91" t="s">
        <v>2475</v>
      </c>
      <c r="B944" s="91" t="s">
        <v>2696</v>
      </c>
      <c r="C944" s="91" t="s">
        <v>2506</v>
      </c>
      <c r="D944" s="91" t="s">
        <v>3251</v>
      </c>
      <c r="E944" s="91" t="s">
        <v>3252</v>
      </c>
      <c r="F944" s="91" t="s">
        <v>3266</v>
      </c>
      <c r="G944" s="91" t="s">
        <v>1602</v>
      </c>
      <c r="H944" s="91" t="s">
        <v>2297</v>
      </c>
      <c r="I944" s="91" t="s">
        <v>527</v>
      </c>
      <c r="J944" s="91" t="s">
        <v>106</v>
      </c>
      <c r="K944" s="91" t="s">
        <v>5238</v>
      </c>
      <c r="L944" s="91" t="s">
        <v>3255</v>
      </c>
      <c r="M944" s="92">
        <v>36000</v>
      </c>
      <c r="N944" s="93">
        <v>0</v>
      </c>
      <c r="O944" s="92">
        <v>1094.4000000000001</v>
      </c>
      <c r="P944" s="92">
        <v>1033.2</v>
      </c>
      <c r="Q944" s="92">
        <v>9022.23</v>
      </c>
      <c r="R944" s="92">
        <v>26977.77</v>
      </c>
      <c r="S944" s="91" t="s">
        <v>3256</v>
      </c>
      <c r="T944" s="91" t="s">
        <v>5239</v>
      </c>
      <c r="U944" s="93"/>
      <c r="V944" s="93"/>
      <c r="W944" s="92">
        <v>6869.63</v>
      </c>
      <c r="X944" s="93"/>
      <c r="Y944" s="92">
        <v>25</v>
      </c>
      <c r="Z944" s="93"/>
      <c r="AB944" s="93"/>
    </row>
    <row r="945" spans="1:28">
      <c r="A945" s="91" t="s">
        <v>2475</v>
      </c>
      <c r="B945" s="91" t="s">
        <v>2696</v>
      </c>
      <c r="C945" s="91" t="s">
        <v>2506</v>
      </c>
      <c r="D945" s="91" t="s">
        <v>3251</v>
      </c>
      <c r="E945" s="91" t="s">
        <v>3252</v>
      </c>
      <c r="F945" s="91" t="s">
        <v>3279</v>
      </c>
      <c r="G945" s="91" t="s">
        <v>944</v>
      </c>
      <c r="H945" s="91" t="s">
        <v>2298</v>
      </c>
      <c r="I945" s="91" t="s">
        <v>256</v>
      </c>
      <c r="J945" s="91" t="s">
        <v>234</v>
      </c>
      <c r="K945" s="91" t="s">
        <v>5240</v>
      </c>
      <c r="L945" s="91" t="s">
        <v>3255</v>
      </c>
      <c r="M945" s="92">
        <v>70000</v>
      </c>
      <c r="N945" s="92">
        <v>5368.48</v>
      </c>
      <c r="O945" s="92">
        <v>2128</v>
      </c>
      <c r="P945" s="92">
        <v>2009</v>
      </c>
      <c r="Q945" s="92">
        <v>9530.48</v>
      </c>
      <c r="R945" s="92">
        <v>60469.52</v>
      </c>
      <c r="S945" s="91" t="s">
        <v>3256</v>
      </c>
      <c r="T945" s="91" t="s">
        <v>5241</v>
      </c>
      <c r="U945" s="93"/>
      <c r="V945" s="93"/>
      <c r="W945" s="93"/>
      <c r="X945" s="93"/>
      <c r="Y945" s="92">
        <v>25</v>
      </c>
      <c r="Z945" s="93"/>
      <c r="AB945" s="93"/>
    </row>
    <row r="946" spans="1:28">
      <c r="A946" s="91" t="s">
        <v>2475</v>
      </c>
      <c r="B946" s="91" t="s">
        <v>2696</v>
      </c>
      <c r="C946" s="91" t="s">
        <v>2506</v>
      </c>
      <c r="D946" s="91" t="s">
        <v>3251</v>
      </c>
      <c r="E946" s="91" t="s">
        <v>3252</v>
      </c>
      <c r="F946" s="91" t="s">
        <v>3279</v>
      </c>
      <c r="G946" s="91" t="s">
        <v>1700</v>
      </c>
      <c r="H946" s="91" t="s">
        <v>2299</v>
      </c>
      <c r="I946" s="91" t="s">
        <v>279</v>
      </c>
      <c r="J946" s="91" t="s">
        <v>331</v>
      </c>
      <c r="K946" s="91" t="s">
        <v>5242</v>
      </c>
      <c r="L946" s="91" t="s">
        <v>3255</v>
      </c>
      <c r="M946" s="92">
        <v>60000</v>
      </c>
      <c r="N946" s="92">
        <v>3486.68</v>
      </c>
      <c r="O946" s="92">
        <v>1824</v>
      </c>
      <c r="P946" s="92">
        <v>1722</v>
      </c>
      <c r="Q946" s="92">
        <v>14663.02</v>
      </c>
      <c r="R946" s="92">
        <v>45336.98</v>
      </c>
      <c r="S946" s="91" t="s">
        <v>3256</v>
      </c>
      <c r="T946" s="91" t="s">
        <v>5243</v>
      </c>
      <c r="U946" s="93"/>
      <c r="V946" s="92">
        <v>1659.34</v>
      </c>
      <c r="W946" s="92">
        <v>5946</v>
      </c>
      <c r="X946" s="93"/>
      <c r="Y946" s="92">
        <v>25</v>
      </c>
      <c r="Z946" s="93"/>
      <c r="AB946" s="93"/>
    </row>
    <row r="947" spans="1:28">
      <c r="A947" s="91" t="s">
        <v>2475</v>
      </c>
      <c r="B947" s="91" t="s">
        <v>2696</v>
      </c>
      <c r="C947" s="91" t="s">
        <v>2506</v>
      </c>
      <c r="D947" s="91" t="s">
        <v>3251</v>
      </c>
      <c r="E947" s="91" t="s">
        <v>3252</v>
      </c>
      <c r="F947" s="91" t="s">
        <v>3266</v>
      </c>
      <c r="G947" s="91" t="s">
        <v>2948</v>
      </c>
      <c r="H947" s="91" t="s">
        <v>2949</v>
      </c>
      <c r="I947" s="91" t="s">
        <v>256</v>
      </c>
      <c r="J947" s="91" t="s">
        <v>106</v>
      </c>
      <c r="K947" s="91" t="s">
        <v>5244</v>
      </c>
      <c r="L947" s="91" t="s">
        <v>3255</v>
      </c>
      <c r="M947" s="92">
        <v>45000</v>
      </c>
      <c r="N947" s="92">
        <v>1148.33</v>
      </c>
      <c r="O947" s="92">
        <v>1368</v>
      </c>
      <c r="P947" s="92">
        <v>1291.5</v>
      </c>
      <c r="Q947" s="92">
        <v>3832.83</v>
      </c>
      <c r="R947" s="92">
        <v>41167.17</v>
      </c>
      <c r="S947" s="91" t="s">
        <v>3256</v>
      </c>
      <c r="T947" s="91" t="s">
        <v>5245</v>
      </c>
      <c r="U947" s="93"/>
      <c r="V947" s="93"/>
      <c r="W947" s="93"/>
      <c r="X947" s="93"/>
      <c r="Y947" s="92">
        <v>25</v>
      </c>
      <c r="Z947" s="93"/>
      <c r="AB947" s="93"/>
    </row>
    <row r="948" spans="1:28">
      <c r="A948" s="91" t="s">
        <v>2475</v>
      </c>
      <c r="B948" s="91" t="s">
        <v>2696</v>
      </c>
      <c r="C948" s="91" t="s">
        <v>2506</v>
      </c>
      <c r="D948" s="91" t="s">
        <v>3251</v>
      </c>
      <c r="E948" s="91" t="s">
        <v>3252</v>
      </c>
      <c r="F948" s="91" t="s">
        <v>3258</v>
      </c>
      <c r="G948" s="91" t="s">
        <v>1386</v>
      </c>
      <c r="H948" s="91" t="s">
        <v>2300</v>
      </c>
      <c r="I948" s="91" t="s">
        <v>970</v>
      </c>
      <c r="J948" s="91" t="s">
        <v>542</v>
      </c>
      <c r="K948" s="91" t="s">
        <v>5246</v>
      </c>
      <c r="L948" s="91" t="s">
        <v>3255</v>
      </c>
      <c r="M948" s="92">
        <v>40000</v>
      </c>
      <c r="N948" s="92">
        <v>442.65</v>
      </c>
      <c r="O948" s="92">
        <v>1216</v>
      </c>
      <c r="P948" s="92">
        <v>1148</v>
      </c>
      <c r="Q948" s="92">
        <v>2831.65</v>
      </c>
      <c r="R948" s="92">
        <v>37168.35</v>
      </c>
      <c r="S948" s="91" t="s">
        <v>3256</v>
      </c>
      <c r="T948" s="91" t="s">
        <v>5247</v>
      </c>
      <c r="U948" s="93"/>
      <c r="V948" s="93"/>
      <c r="W948" s="93"/>
      <c r="X948" s="93"/>
      <c r="Y948" s="92">
        <v>25</v>
      </c>
      <c r="Z948" s="93"/>
      <c r="AB948" s="93"/>
    </row>
    <row r="949" spans="1:28">
      <c r="A949" s="91" t="s">
        <v>2475</v>
      </c>
      <c r="B949" s="91" t="s">
        <v>2696</v>
      </c>
      <c r="C949" s="91" t="s">
        <v>2506</v>
      </c>
      <c r="D949" s="91" t="s">
        <v>3251</v>
      </c>
      <c r="E949" s="91" t="s">
        <v>3252</v>
      </c>
      <c r="F949" s="91" t="s">
        <v>3266</v>
      </c>
      <c r="G949" s="91" t="s">
        <v>1603</v>
      </c>
      <c r="H949" s="91" t="s">
        <v>2301</v>
      </c>
      <c r="I949" s="91" t="s">
        <v>1604</v>
      </c>
      <c r="J949" s="91" t="s">
        <v>930</v>
      </c>
      <c r="K949" s="91" t="s">
        <v>5248</v>
      </c>
      <c r="L949" s="91" t="s">
        <v>3255</v>
      </c>
      <c r="M949" s="92">
        <v>115000</v>
      </c>
      <c r="N949" s="92">
        <v>15633.74</v>
      </c>
      <c r="O949" s="92">
        <v>3496</v>
      </c>
      <c r="P949" s="92">
        <v>3300.5</v>
      </c>
      <c r="Q949" s="92">
        <v>22455.24</v>
      </c>
      <c r="R949" s="92">
        <v>92544.76</v>
      </c>
      <c r="S949" s="91" t="s">
        <v>3256</v>
      </c>
      <c r="T949" s="91" t="s">
        <v>5249</v>
      </c>
      <c r="U949" s="93"/>
      <c r="V949" s="93"/>
      <c r="W949" s="93"/>
      <c r="X949" s="93"/>
      <c r="Y949" s="92">
        <v>25</v>
      </c>
      <c r="Z949" s="93"/>
      <c r="AB949" s="93"/>
    </row>
    <row r="950" spans="1:28">
      <c r="A950" s="91" t="s">
        <v>2475</v>
      </c>
      <c r="B950" s="91" t="s">
        <v>2696</v>
      </c>
      <c r="C950" s="91" t="s">
        <v>2506</v>
      </c>
      <c r="D950" s="91" t="s">
        <v>3251</v>
      </c>
      <c r="E950" s="91" t="s">
        <v>3252</v>
      </c>
      <c r="F950" s="91" t="s">
        <v>3266</v>
      </c>
      <c r="G950" s="91" t="s">
        <v>2950</v>
      </c>
      <c r="H950" s="91" t="s">
        <v>2951</v>
      </c>
      <c r="I950" s="91" t="s">
        <v>1506</v>
      </c>
      <c r="J950" s="91" t="s">
        <v>2338</v>
      </c>
      <c r="K950" s="91" t="s">
        <v>5250</v>
      </c>
      <c r="L950" s="91" t="s">
        <v>3255</v>
      </c>
      <c r="M950" s="92">
        <v>36000</v>
      </c>
      <c r="N950" s="93">
        <v>0</v>
      </c>
      <c r="O950" s="92">
        <v>1094.4000000000001</v>
      </c>
      <c r="P950" s="92">
        <v>1033.2</v>
      </c>
      <c r="Q950" s="92">
        <v>2152.6</v>
      </c>
      <c r="R950" s="92">
        <v>33847.4</v>
      </c>
      <c r="S950" s="91" t="s">
        <v>3256</v>
      </c>
      <c r="T950" s="91" t="s">
        <v>5251</v>
      </c>
      <c r="U950" s="93"/>
      <c r="V950" s="93"/>
      <c r="W950" s="93"/>
      <c r="X950" s="93"/>
      <c r="Y950" s="92">
        <v>25</v>
      </c>
      <c r="Z950" s="93"/>
      <c r="AB950" s="93"/>
    </row>
    <row r="951" spans="1:28">
      <c r="A951" s="91" t="s">
        <v>2475</v>
      </c>
      <c r="B951" s="91" t="s">
        <v>2696</v>
      </c>
      <c r="C951" s="91" t="s">
        <v>2506</v>
      </c>
      <c r="D951" s="91" t="s">
        <v>3251</v>
      </c>
      <c r="E951" s="91" t="s">
        <v>3252</v>
      </c>
      <c r="F951" s="91" t="s">
        <v>3258</v>
      </c>
      <c r="G951" s="91" t="s">
        <v>2952</v>
      </c>
      <c r="H951" s="91" t="s">
        <v>2953</v>
      </c>
      <c r="I951" s="91" t="s">
        <v>2919</v>
      </c>
      <c r="J951" s="91" t="s">
        <v>591</v>
      </c>
      <c r="K951" s="91" t="s">
        <v>5252</v>
      </c>
      <c r="L951" s="91" t="s">
        <v>3255</v>
      </c>
      <c r="M951" s="92">
        <v>30000</v>
      </c>
      <c r="N951" s="93">
        <v>0</v>
      </c>
      <c r="O951" s="92">
        <v>912</v>
      </c>
      <c r="P951" s="92">
        <v>861</v>
      </c>
      <c r="Q951" s="92">
        <v>1798</v>
      </c>
      <c r="R951" s="92">
        <v>28202</v>
      </c>
      <c r="S951" s="91" t="s">
        <v>3256</v>
      </c>
      <c r="T951" s="91" t="s">
        <v>5253</v>
      </c>
      <c r="U951" s="93"/>
      <c r="V951" s="93"/>
      <c r="W951" s="93"/>
      <c r="X951" s="93"/>
      <c r="Y951" s="92">
        <v>25</v>
      </c>
      <c r="Z951" s="93"/>
      <c r="AB951" s="93"/>
    </row>
    <row r="952" spans="1:28">
      <c r="A952" s="91" t="s">
        <v>2475</v>
      </c>
      <c r="B952" s="91" t="s">
        <v>2696</v>
      </c>
      <c r="C952" s="91" t="s">
        <v>2506</v>
      </c>
      <c r="D952" s="91" t="s">
        <v>3251</v>
      </c>
      <c r="E952" s="91" t="s">
        <v>3252</v>
      </c>
      <c r="F952" s="91" t="s">
        <v>3258</v>
      </c>
      <c r="G952" s="91" t="s">
        <v>1387</v>
      </c>
      <c r="H952" s="91" t="s">
        <v>2302</v>
      </c>
      <c r="I952" s="91" t="s">
        <v>1344</v>
      </c>
      <c r="J952" s="91" t="s">
        <v>142</v>
      </c>
      <c r="K952" s="91" t="s">
        <v>5254</v>
      </c>
      <c r="L952" s="91" t="s">
        <v>3255</v>
      </c>
      <c r="M952" s="92">
        <v>10000</v>
      </c>
      <c r="N952" s="93">
        <v>0</v>
      </c>
      <c r="O952" s="92">
        <v>304</v>
      </c>
      <c r="P952" s="92">
        <v>287</v>
      </c>
      <c r="Q952" s="92">
        <v>616</v>
      </c>
      <c r="R952" s="92">
        <v>9384</v>
      </c>
      <c r="S952" s="91" t="s">
        <v>3256</v>
      </c>
      <c r="T952" s="91" t="s">
        <v>5255</v>
      </c>
      <c r="U952" s="93"/>
      <c r="V952" s="93"/>
      <c r="W952" s="93"/>
      <c r="X952" s="93"/>
      <c r="Y952" s="92">
        <v>25</v>
      </c>
      <c r="Z952" s="93"/>
      <c r="AB952" s="93"/>
    </row>
    <row r="953" spans="1:28">
      <c r="A953" s="91" t="s">
        <v>2475</v>
      </c>
      <c r="B953" s="91" t="s">
        <v>2696</v>
      </c>
      <c r="C953" s="91" t="s">
        <v>2506</v>
      </c>
      <c r="D953" s="91" t="s">
        <v>3251</v>
      </c>
      <c r="E953" s="91" t="s">
        <v>3252</v>
      </c>
      <c r="F953" s="91" t="s">
        <v>3266</v>
      </c>
      <c r="G953" s="91" t="s">
        <v>2517</v>
      </c>
      <c r="H953" s="91" t="s">
        <v>2518</v>
      </c>
      <c r="I953" s="91" t="s">
        <v>100</v>
      </c>
      <c r="J953" s="91" t="s">
        <v>591</v>
      </c>
      <c r="K953" s="91" t="s">
        <v>5256</v>
      </c>
      <c r="L953" s="91" t="s">
        <v>3255</v>
      </c>
      <c r="M953" s="92">
        <v>55000</v>
      </c>
      <c r="N953" s="92">
        <v>2559.6799999999998</v>
      </c>
      <c r="O953" s="92">
        <v>1672</v>
      </c>
      <c r="P953" s="92">
        <v>1578.5</v>
      </c>
      <c r="Q953" s="92">
        <v>5835.18</v>
      </c>
      <c r="R953" s="92">
        <v>49164.82</v>
      </c>
      <c r="S953" s="91" t="s">
        <v>3256</v>
      </c>
      <c r="T953" s="91" t="s">
        <v>5257</v>
      </c>
      <c r="U953" s="93"/>
      <c r="V953" s="93"/>
      <c r="W953" s="93"/>
      <c r="X953" s="93"/>
      <c r="Y953" s="92">
        <v>25</v>
      </c>
      <c r="Z953" s="93"/>
      <c r="AB953" s="93"/>
    </row>
    <row r="954" spans="1:28">
      <c r="A954" s="91" t="s">
        <v>2475</v>
      </c>
      <c r="B954" s="91" t="s">
        <v>2696</v>
      </c>
      <c r="C954" s="91" t="s">
        <v>2506</v>
      </c>
      <c r="D954" s="91" t="s">
        <v>3251</v>
      </c>
      <c r="E954" s="91" t="s">
        <v>3252</v>
      </c>
      <c r="F954" s="91" t="s">
        <v>3266</v>
      </c>
      <c r="G954" s="91" t="s">
        <v>2954</v>
      </c>
      <c r="H954" s="91" t="s">
        <v>2955</v>
      </c>
      <c r="I954" s="91" t="s">
        <v>235</v>
      </c>
      <c r="J954" s="91" t="s">
        <v>241</v>
      </c>
      <c r="K954" s="91" t="s">
        <v>5258</v>
      </c>
      <c r="L954" s="91" t="s">
        <v>3255</v>
      </c>
      <c r="M954" s="92">
        <v>45000</v>
      </c>
      <c r="N954" s="92">
        <v>1148.33</v>
      </c>
      <c r="O954" s="92">
        <v>1368</v>
      </c>
      <c r="P954" s="92">
        <v>1291.5</v>
      </c>
      <c r="Q954" s="92">
        <v>3832.83</v>
      </c>
      <c r="R954" s="92">
        <v>41167.17</v>
      </c>
      <c r="S954" s="91" t="s">
        <v>3256</v>
      </c>
      <c r="T954" s="91" t="s">
        <v>5259</v>
      </c>
      <c r="U954" s="93"/>
      <c r="V954" s="93"/>
      <c r="W954" s="93"/>
      <c r="X954" s="93"/>
      <c r="Y954" s="92">
        <v>25</v>
      </c>
      <c r="Z954" s="93"/>
      <c r="AB954" s="93"/>
    </row>
    <row r="955" spans="1:28">
      <c r="A955" s="91" t="s">
        <v>2475</v>
      </c>
      <c r="B955" s="91" t="s">
        <v>2696</v>
      </c>
      <c r="C955" s="91" t="s">
        <v>2506</v>
      </c>
      <c r="D955" s="91" t="s">
        <v>3251</v>
      </c>
      <c r="E955" s="91" t="s">
        <v>3252</v>
      </c>
      <c r="F955" s="91" t="s">
        <v>3266</v>
      </c>
      <c r="G955" s="91" t="s">
        <v>2956</v>
      </c>
      <c r="H955" s="91" t="s">
        <v>2957</v>
      </c>
      <c r="I955" s="91" t="s">
        <v>970</v>
      </c>
      <c r="J955" s="91" t="s">
        <v>929</v>
      </c>
      <c r="K955" s="91" t="s">
        <v>5260</v>
      </c>
      <c r="L955" s="91" t="s">
        <v>3255</v>
      </c>
      <c r="M955" s="92">
        <v>31500</v>
      </c>
      <c r="N955" s="93">
        <v>0</v>
      </c>
      <c r="O955" s="92">
        <v>957.6</v>
      </c>
      <c r="P955" s="92">
        <v>904.05</v>
      </c>
      <c r="Q955" s="92">
        <v>1886.65</v>
      </c>
      <c r="R955" s="92">
        <v>29613.35</v>
      </c>
      <c r="S955" s="91" t="s">
        <v>3256</v>
      </c>
      <c r="T955" s="91" t="s">
        <v>5261</v>
      </c>
      <c r="U955" s="93"/>
      <c r="V955" s="93"/>
      <c r="W955" s="93"/>
      <c r="X955" s="93"/>
      <c r="Y955" s="92">
        <v>25</v>
      </c>
      <c r="Z955" s="93"/>
      <c r="AB955" s="93"/>
    </row>
    <row r="956" spans="1:28">
      <c r="A956" s="91" t="s">
        <v>2475</v>
      </c>
      <c r="B956" s="91" t="s">
        <v>2696</v>
      </c>
      <c r="C956" s="91" t="s">
        <v>2506</v>
      </c>
      <c r="D956" s="91" t="s">
        <v>3251</v>
      </c>
      <c r="E956" s="91" t="s">
        <v>3252</v>
      </c>
      <c r="F956" s="91" t="s">
        <v>3261</v>
      </c>
      <c r="G956" s="91" t="s">
        <v>879</v>
      </c>
      <c r="H956" s="91" t="s">
        <v>2303</v>
      </c>
      <c r="I956" s="91" t="s">
        <v>880</v>
      </c>
      <c r="J956" s="91" t="s">
        <v>686</v>
      </c>
      <c r="K956" s="91" t="s">
        <v>5262</v>
      </c>
      <c r="L956" s="91" t="s">
        <v>3255</v>
      </c>
      <c r="M956" s="92">
        <v>75000</v>
      </c>
      <c r="N956" s="92">
        <v>6309.38</v>
      </c>
      <c r="O956" s="92">
        <v>2280</v>
      </c>
      <c r="P956" s="92">
        <v>2152.5</v>
      </c>
      <c r="Q956" s="92">
        <v>10766.88</v>
      </c>
      <c r="R956" s="92">
        <v>64233.120000000003</v>
      </c>
      <c r="S956" s="91" t="s">
        <v>3256</v>
      </c>
      <c r="T956" s="91" t="s">
        <v>5263</v>
      </c>
      <c r="U956" s="93"/>
      <c r="V956" s="93"/>
      <c r="W956" s="93"/>
      <c r="X956" s="93"/>
      <c r="Y956" s="92">
        <v>25</v>
      </c>
      <c r="Z956" s="93"/>
      <c r="AB956" s="93"/>
    </row>
    <row r="957" spans="1:28">
      <c r="A957" s="91" t="s">
        <v>2475</v>
      </c>
      <c r="B957" s="91" t="s">
        <v>2696</v>
      </c>
      <c r="C957" s="91" t="s">
        <v>2506</v>
      </c>
      <c r="D957" s="91" t="s">
        <v>3251</v>
      </c>
      <c r="E957" s="91" t="s">
        <v>3252</v>
      </c>
      <c r="F957" s="91" t="s">
        <v>3288</v>
      </c>
      <c r="G957" s="91" t="s">
        <v>1388</v>
      </c>
      <c r="H957" s="91" t="s">
        <v>2305</v>
      </c>
      <c r="I957" s="91" t="s">
        <v>2586</v>
      </c>
      <c r="J957" s="91" t="s">
        <v>591</v>
      </c>
      <c r="K957" s="91" t="s">
        <v>5264</v>
      </c>
      <c r="L957" s="91" t="s">
        <v>3255</v>
      </c>
      <c r="M957" s="92">
        <v>70000</v>
      </c>
      <c r="N957" s="92">
        <v>5368.48</v>
      </c>
      <c r="O957" s="92">
        <v>2128</v>
      </c>
      <c r="P957" s="92">
        <v>2009</v>
      </c>
      <c r="Q957" s="92">
        <v>9530.48</v>
      </c>
      <c r="R957" s="92">
        <v>60469.52</v>
      </c>
      <c r="S957" s="91" t="s">
        <v>3256</v>
      </c>
      <c r="T957" s="91" t="s">
        <v>5265</v>
      </c>
      <c r="U957" s="93"/>
      <c r="V957" s="93"/>
      <c r="W957" s="93"/>
      <c r="X957" s="93"/>
      <c r="Y957" s="92">
        <v>25</v>
      </c>
      <c r="Z957" s="93"/>
      <c r="AB957" s="93"/>
    </row>
    <row r="958" spans="1:28">
      <c r="A958" s="91" t="s">
        <v>2475</v>
      </c>
      <c r="B958" s="91" t="s">
        <v>2696</v>
      </c>
      <c r="C958" s="91" t="s">
        <v>2506</v>
      </c>
      <c r="D958" s="91" t="s">
        <v>3251</v>
      </c>
      <c r="E958" s="91" t="s">
        <v>3252</v>
      </c>
      <c r="F958" s="91" t="s">
        <v>3266</v>
      </c>
      <c r="G958" s="91" t="s">
        <v>3083</v>
      </c>
      <c r="H958" s="91" t="s">
        <v>3063</v>
      </c>
      <c r="I958" s="91" t="s">
        <v>192</v>
      </c>
      <c r="J958" s="91" t="s">
        <v>542</v>
      </c>
      <c r="K958" s="91" t="s">
        <v>5266</v>
      </c>
      <c r="L958" s="91" t="s">
        <v>3255</v>
      </c>
      <c r="M958" s="92">
        <v>35000</v>
      </c>
      <c r="N958" s="93">
        <v>0</v>
      </c>
      <c r="O958" s="92">
        <v>1064</v>
      </c>
      <c r="P958" s="92">
        <v>1004.5</v>
      </c>
      <c r="Q958" s="92">
        <v>2093.5</v>
      </c>
      <c r="R958" s="92">
        <v>32906.5</v>
      </c>
      <c r="S958" s="91" t="s">
        <v>3256</v>
      </c>
      <c r="T958" s="91" t="s">
        <v>5267</v>
      </c>
      <c r="U958" s="93"/>
      <c r="V958" s="93"/>
      <c r="W958" s="93"/>
      <c r="X958" s="93"/>
      <c r="Y958" s="92">
        <v>25</v>
      </c>
      <c r="Z958" s="93"/>
      <c r="AB958" s="93"/>
    </row>
    <row r="959" spans="1:28">
      <c r="A959" s="91" t="s">
        <v>2475</v>
      </c>
      <c r="B959" s="91" t="s">
        <v>2696</v>
      </c>
      <c r="C959" s="91" t="s">
        <v>2506</v>
      </c>
      <c r="D959" s="91" t="s">
        <v>3251</v>
      </c>
      <c r="E959" s="91" t="s">
        <v>3252</v>
      </c>
      <c r="F959" s="91" t="s">
        <v>3266</v>
      </c>
      <c r="G959" s="91" t="s">
        <v>2958</v>
      </c>
      <c r="H959" s="91" t="s">
        <v>2959</v>
      </c>
      <c r="I959" s="91" t="s">
        <v>75</v>
      </c>
      <c r="J959" s="91" t="s">
        <v>73</v>
      </c>
      <c r="K959" s="91" t="s">
        <v>5268</v>
      </c>
      <c r="L959" s="91" t="s">
        <v>3255</v>
      </c>
      <c r="M959" s="92">
        <v>20000</v>
      </c>
      <c r="N959" s="93">
        <v>0</v>
      </c>
      <c r="O959" s="92">
        <v>608</v>
      </c>
      <c r="P959" s="92">
        <v>574</v>
      </c>
      <c r="Q959" s="92">
        <v>1207</v>
      </c>
      <c r="R959" s="92">
        <v>18793</v>
      </c>
      <c r="S959" s="91" t="s">
        <v>3256</v>
      </c>
      <c r="T959" s="91" t="s">
        <v>5269</v>
      </c>
      <c r="U959" s="93"/>
      <c r="V959" s="93"/>
      <c r="W959" s="93"/>
      <c r="X959" s="93"/>
      <c r="Y959" s="92">
        <v>25</v>
      </c>
      <c r="Z959" s="93"/>
      <c r="AB959" s="93"/>
    </row>
    <row r="960" spans="1:28">
      <c r="A960" s="91" t="s">
        <v>2475</v>
      </c>
      <c r="B960" s="91" t="s">
        <v>2696</v>
      </c>
      <c r="C960" s="91" t="s">
        <v>2506</v>
      </c>
      <c r="D960" s="91" t="s">
        <v>3251</v>
      </c>
      <c r="E960" s="91" t="s">
        <v>3252</v>
      </c>
      <c r="F960" s="91" t="s">
        <v>3253</v>
      </c>
      <c r="G960" s="91" t="s">
        <v>1605</v>
      </c>
      <c r="H960" s="91" t="s">
        <v>2306</v>
      </c>
      <c r="I960" s="91" t="s">
        <v>129</v>
      </c>
      <c r="J960" s="91" t="s">
        <v>4901</v>
      </c>
      <c r="K960" s="91" t="s">
        <v>5270</v>
      </c>
      <c r="L960" s="91" t="s">
        <v>3255</v>
      </c>
      <c r="M960" s="92">
        <v>115000</v>
      </c>
      <c r="N960" s="92">
        <v>15633.74</v>
      </c>
      <c r="O960" s="92">
        <v>3496</v>
      </c>
      <c r="P960" s="92">
        <v>3300.5</v>
      </c>
      <c r="Q960" s="92">
        <v>22455.24</v>
      </c>
      <c r="R960" s="92">
        <v>92544.76</v>
      </c>
      <c r="S960" s="91" t="s">
        <v>3256</v>
      </c>
      <c r="T960" s="91" t="s">
        <v>5271</v>
      </c>
      <c r="U960" s="93"/>
      <c r="V960" s="93"/>
      <c r="W960" s="93"/>
      <c r="X960" s="93"/>
      <c r="Y960" s="92">
        <v>25</v>
      </c>
      <c r="Z960" s="93"/>
      <c r="AB960" s="93"/>
    </row>
    <row r="961" spans="1:28">
      <c r="A961" s="91" t="s">
        <v>2475</v>
      </c>
      <c r="B961" s="91" t="s">
        <v>2696</v>
      </c>
      <c r="C961" s="91" t="s">
        <v>2506</v>
      </c>
      <c r="D961" s="91" t="s">
        <v>3251</v>
      </c>
      <c r="E961" s="91" t="s">
        <v>3252</v>
      </c>
      <c r="F961" s="91" t="s">
        <v>3258</v>
      </c>
      <c r="G961" s="91" t="s">
        <v>1389</v>
      </c>
      <c r="H961" s="91" t="s">
        <v>2307</v>
      </c>
      <c r="I961" s="91" t="s">
        <v>991</v>
      </c>
      <c r="J961" s="91" t="s">
        <v>295</v>
      </c>
      <c r="K961" s="91" t="s">
        <v>5272</v>
      </c>
      <c r="L961" s="91" t="s">
        <v>3255</v>
      </c>
      <c r="M961" s="92">
        <v>55000</v>
      </c>
      <c r="N961" s="93">
        <v>0</v>
      </c>
      <c r="O961" s="92">
        <v>1672</v>
      </c>
      <c r="P961" s="92">
        <v>1578.5</v>
      </c>
      <c r="Q961" s="92">
        <v>4971.5</v>
      </c>
      <c r="R961" s="92">
        <v>50028.5</v>
      </c>
      <c r="S961" s="91" t="s">
        <v>3256</v>
      </c>
      <c r="T961" s="91" t="s">
        <v>5273</v>
      </c>
      <c r="U961" s="93"/>
      <c r="V961" s="93"/>
      <c r="W961" s="92">
        <v>1696</v>
      </c>
      <c r="X961" s="93"/>
      <c r="Y961" s="92">
        <v>25</v>
      </c>
      <c r="Z961" s="93"/>
      <c r="AB961" s="93"/>
    </row>
    <row r="962" spans="1:28">
      <c r="A962" s="91" t="s">
        <v>2475</v>
      </c>
      <c r="B962" s="91" t="s">
        <v>2696</v>
      </c>
      <c r="C962" s="91" t="s">
        <v>2506</v>
      </c>
      <c r="D962" s="91" t="s">
        <v>3251</v>
      </c>
      <c r="E962" s="91" t="s">
        <v>3252</v>
      </c>
      <c r="F962" s="91" t="s">
        <v>3266</v>
      </c>
      <c r="G962" s="91" t="s">
        <v>2960</v>
      </c>
      <c r="H962" s="91" t="s">
        <v>2961</v>
      </c>
      <c r="I962" s="91" t="s">
        <v>75</v>
      </c>
      <c r="J962" s="91" t="s">
        <v>73</v>
      </c>
      <c r="K962" s="91" t="s">
        <v>5274</v>
      </c>
      <c r="L962" s="91" t="s">
        <v>3255</v>
      </c>
      <c r="M962" s="92">
        <v>36000</v>
      </c>
      <c r="N962" s="93">
        <v>0</v>
      </c>
      <c r="O962" s="92">
        <v>1094.4000000000001</v>
      </c>
      <c r="P962" s="92">
        <v>1033.2</v>
      </c>
      <c r="Q962" s="92">
        <v>2152.6</v>
      </c>
      <c r="R962" s="92">
        <v>33847.4</v>
      </c>
      <c r="S962" s="91" t="s">
        <v>3256</v>
      </c>
      <c r="T962" s="91" t="s">
        <v>5275</v>
      </c>
      <c r="U962" s="93"/>
      <c r="V962" s="93"/>
      <c r="W962" s="93"/>
      <c r="X962" s="93"/>
      <c r="Y962" s="92">
        <v>25</v>
      </c>
      <c r="Z962" s="93"/>
      <c r="AB962" s="93"/>
    </row>
    <row r="963" spans="1:28">
      <c r="A963" s="91" t="s">
        <v>2475</v>
      </c>
      <c r="B963" s="91" t="s">
        <v>2696</v>
      </c>
      <c r="C963" s="91" t="s">
        <v>2506</v>
      </c>
      <c r="D963" s="91" t="s">
        <v>3251</v>
      </c>
      <c r="E963" s="91" t="s">
        <v>3252</v>
      </c>
      <c r="F963" s="91" t="s">
        <v>3266</v>
      </c>
      <c r="G963" s="91" t="s">
        <v>2962</v>
      </c>
      <c r="H963" s="91" t="s">
        <v>2963</v>
      </c>
      <c r="I963" s="91" t="s">
        <v>100</v>
      </c>
      <c r="J963" s="91" t="s">
        <v>2338</v>
      </c>
      <c r="K963" s="91" t="s">
        <v>5276</v>
      </c>
      <c r="L963" s="91" t="s">
        <v>3255</v>
      </c>
      <c r="M963" s="92">
        <v>70000</v>
      </c>
      <c r="N963" s="92">
        <v>5368.48</v>
      </c>
      <c r="O963" s="92">
        <v>2128</v>
      </c>
      <c r="P963" s="92">
        <v>2009</v>
      </c>
      <c r="Q963" s="92">
        <v>9530.48</v>
      </c>
      <c r="R963" s="92">
        <v>60469.52</v>
      </c>
      <c r="S963" s="91" t="s">
        <v>3256</v>
      </c>
      <c r="T963" s="91" t="s">
        <v>5277</v>
      </c>
      <c r="U963" s="93"/>
      <c r="V963" s="93"/>
      <c r="W963" s="93"/>
      <c r="X963" s="93"/>
      <c r="Y963" s="92">
        <v>25</v>
      </c>
      <c r="Z963" s="93"/>
      <c r="AB963" s="93"/>
    </row>
    <row r="964" spans="1:28">
      <c r="A964" s="91" t="s">
        <v>2475</v>
      </c>
      <c r="B964" s="91" t="s">
        <v>2696</v>
      </c>
      <c r="C964" s="91" t="s">
        <v>2506</v>
      </c>
      <c r="D964" s="91" t="s">
        <v>3251</v>
      </c>
      <c r="E964" s="91" t="s">
        <v>3252</v>
      </c>
      <c r="F964" s="91" t="s">
        <v>3273</v>
      </c>
      <c r="G964" s="91" t="s">
        <v>2492</v>
      </c>
      <c r="H964" s="91" t="s">
        <v>2308</v>
      </c>
      <c r="I964" s="91" t="s">
        <v>100</v>
      </c>
      <c r="J964" s="91" t="s">
        <v>282</v>
      </c>
      <c r="K964" s="91" t="s">
        <v>5278</v>
      </c>
      <c r="L964" s="91" t="s">
        <v>3255</v>
      </c>
      <c r="M964" s="92">
        <v>70000</v>
      </c>
      <c r="N964" s="92">
        <v>4737.5</v>
      </c>
      <c r="O964" s="92">
        <v>2128</v>
      </c>
      <c r="P964" s="92">
        <v>2009</v>
      </c>
      <c r="Q964" s="92">
        <v>12054.4</v>
      </c>
      <c r="R964" s="92">
        <v>57945.599999999999</v>
      </c>
      <c r="S964" s="91" t="s">
        <v>3256</v>
      </c>
      <c r="T964" s="91" t="s">
        <v>5279</v>
      </c>
      <c r="U964" s="93"/>
      <c r="V964" s="93"/>
      <c r="W964" s="93"/>
      <c r="X964" s="93"/>
      <c r="Y964" s="92">
        <v>25</v>
      </c>
      <c r="Z964" s="93"/>
      <c r="AB964" s="92">
        <v>3154.9</v>
      </c>
    </row>
    <row r="965" spans="1:28">
      <c r="A965" s="91" t="s">
        <v>2475</v>
      </c>
      <c r="B965" s="91" t="s">
        <v>2696</v>
      </c>
      <c r="C965" s="91" t="s">
        <v>2506</v>
      </c>
      <c r="D965" s="91" t="s">
        <v>3251</v>
      </c>
      <c r="E965" s="91" t="s">
        <v>3252</v>
      </c>
      <c r="F965" s="91" t="s">
        <v>3266</v>
      </c>
      <c r="G965" s="91" t="s">
        <v>2964</v>
      </c>
      <c r="H965" s="91" t="s">
        <v>2965</v>
      </c>
      <c r="I965" s="91" t="s">
        <v>235</v>
      </c>
      <c r="J965" s="91" t="s">
        <v>234</v>
      </c>
      <c r="K965" s="91" t="s">
        <v>5280</v>
      </c>
      <c r="L965" s="91" t="s">
        <v>3255</v>
      </c>
      <c r="M965" s="92">
        <v>50000</v>
      </c>
      <c r="N965" s="92">
        <v>1854</v>
      </c>
      <c r="O965" s="92">
        <v>1520</v>
      </c>
      <c r="P965" s="92">
        <v>1435</v>
      </c>
      <c r="Q965" s="92">
        <v>4834</v>
      </c>
      <c r="R965" s="92">
        <v>45166</v>
      </c>
      <c r="S965" s="91" t="s">
        <v>3256</v>
      </c>
      <c r="T965" s="91" t="s">
        <v>5281</v>
      </c>
      <c r="U965" s="93"/>
      <c r="V965" s="93"/>
      <c r="W965" s="93"/>
      <c r="X965" s="93"/>
      <c r="Y965" s="92">
        <v>25</v>
      </c>
      <c r="Z965" s="93"/>
      <c r="AB965" s="93"/>
    </row>
    <row r="966" spans="1:28">
      <c r="A966" s="91" t="s">
        <v>2475</v>
      </c>
      <c r="B966" s="91" t="s">
        <v>2696</v>
      </c>
      <c r="C966" s="91" t="s">
        <v>2506</v>
      </c>
      <c r="D966" s="91" t="s">
        <v>3251</v>
      </c>
      <c r="E966" s="91" t="s">
        <v>3252</v>
      </c>
      <c r="F966" s="91" t="s">
        <v>3266</v>
      </c>
      <c r="G966" s="91" t="s">
        <v>3090</v>
      </c>
      <c r="H966" s="91" t="s">
        <v>3070</v>
      </c>
      <c r="I966" s="91" t="s">
        <v>2621</v>
      </c>
      <c r="J966" s="91" t="s">
        <v>809</v>
      </c>
      <c r="K966" s="91" t="s">
        <v>5282</v>
      </c>
      <c r="L966" s="91" t="s">
        <v>3255</v>
      </c>
      <c r="M966" s="92">
        <v>36000</v>
      </c>
      <c r="N966" s="93">
        <v>0</v>
      </c>
      <c r="O966" s="92">
        <v>1094.4000000000001</v>
      </c>
      <c r="P966" s="92">
        <v>1033.2</v>
      </c>
      <c r="Q966" s="92">
        <v>2152.6</v>
      </c>
      <c r="R966" s="92">
        <v>33847.4</v>
      </c>
      <c r="S966" s="91" t="s">
        <v>3256</v>
      </c>
      <c r="T966" s="91" t="s">
        <v>5283</v>
      </c>
      <c r="U966" s="93"/>
      <c r="V966" s="93"/>
      <c r="W966" s="93"/>
      <c r="X966" s="93"/>
      <c r="Y966" s="92">
        <v>25</v>
      </c>
      <c r="Z966" s="93"/>
      <c r="AB966" s="93"/>
    </row>
    <row r="967" spans="1:28">
      <c r="A967" s="91" t="s">
        <v>2475</v>
      </c>
      <c r="B967" s="91" t="s">
        <v>2696</v>
      </c>
      <c r="C967" s="91" t="s">
        <v>2506</v>
      </c>
      <c r="D967" s="91" t="s">
        <v>3251</v>
      </c>
      <c r="E967" s="91" t="s">
        <v>3252</v>
      </c>
      <c r="F967" s="91" t="s">
        <v>3266</v>
      </c>
      <c r="G967" s="91" t="s">
        <v>2966</v>
      </c>
      <c r="H967" s="91" t="s">
        <v>2967</v>
      </c>
      <c r="I967" s="91" t="s">
        <v>446</v>
      </c>
      <c r="J967" s="91" t="s">
        <v>189</v>
      </c>
      <c r="K967" s="91" t="s">
        <v>5284</v>
      </c>
      <c r="L967" s="91" t="s">
        <v>3255</v>
      </c>
      <c r="M967" s="92">
        <v>25000</v>
      </c>
      <c r="N967" s="93">
        <v>0</v>
      </c>
      <c r="O967" s="92">
        <v>760</v>
      </c>
      <c r="P967" s="92">
        <v>717.5</v>
      </c>
      <c r="Q967" s="92">
        <v>1502.5</v>
      </c>
      <c r="R967" s="92">
        <v>23497.5</v>
      </c>
      <c r="S967" s="91" t="s">
        <v>3256</v>
      </c>
      <c r="T967" s="91" t="s">
        <v>5285</v>
      </c>
      <c r="U967" s="93"/>
      <c r="V967" s="93"/>
      <c r="W967" s="93"/>
      <c r="X967" s="93"/>
      <c r="Y967" s="92">
        <v>25</v>
      </c>
      <c r="Z967" s="93"/>
      <c r="AB967" s="93"/>
    </row>
    <row r="968" spans="1:28">
      <c r="A968" s="91" t="s">
        <v>2475</v>
      </c>
      <c r="B968" s="91" t="s">
        <v>2696</v>
      </c>
      <c r="C968" s="91" t="s">
        <v>2506</v>
      </c>
      <c r="D968" s="91" t="s">
        <v>3251</v>
      </c>
      <c r="E968" s="91" t="s">
        <v>3252</v>
      </c>
      <c r="F968" s="91" t="s">
        <v>3266</v>
      </c>
      <c r="G968" s="91" t="s">
        <v>2711</v>
      </c>
      <c r="H968" s="91" t="s">
        <v>2712</v>
      </c>
      <c r="I968" s="91" t="s">
        <v>75</v>
      </c>
      <c r="J968" s="91" t="s">
        <v>765</v>
      </c>
      <c r="K968" s="91" t="s">
        <v>5286</v>
      </c>
      <c r="L968" s="91" t="s">
        <v>3255</v>
      </c>
      <c r="M968" s="92">
        <v>10000</v>
      </c>
      <c r="N968" s="93">
        <v>0</v>
      </c>
      <c r="O968" s="92">
        <v>304</v>
      </c>
      <c r="P968" s="92">
        <v>287</v>
      </c>
      <c r="Q968" s="92">
        <v>616</v>
      </c>
      <c r="R968" s="92">
        <v>9384</v>
      </c>
      <c r="S968" s="91" t="s">
        <v>3256</v>
      </c>
      <c r="T968" s="91" t="s">
        <v>5287</v>
      </c>
      <c r="U968" s="93"/>
      <c r="V968" s="93"/>
      <c r="W968" s="93"/>
      <c r="X968" s="93"/>
      <c r="Y968" s="92">
        <v>25</v>
      </c>
      <c r="Z968" s="93"/>
      <c r="AB968" s="93"/>
    </row>
    <row r="969" spans="1:28">
      <c r="A969" s="91" t="s">
        <v>2475</v>
      </c>
      <c r="B969" s="91" t="s">
        <v>2696</v>
      </c>
      <c r="C969" s="91" t="s">
        <v>2506</v>
      </c>
      <c r="D969" s="91" t="s">
        <v>3251</v>
      </c>
      <c r="E969" s="91" t="s">
        <v>3252</v>
      </c>
      <c r="F969" s="91" t="s">
        <v>3266</v>
      </c>
      <c r="G969" s="91" t="s">
        <v>2970</v>
      </c>
      <c r="H969" s="91" t="s">
        <v>2971</v>
      </c>
      <c r="I969" s="91" t="s">
        <v>991</v>
      </c>
      <c r="J969" s="91" t="s">
        <v>482</v>
      </c>
      <c r="K969" s="91" t="s">
        <v>5288</v>
      </c>
      <c r="L969" s="91" t="s">
        <v>3255</v>
      </c>
      <c r="M969" s="92">
        <v>65000</v>
      </c>
      <c r="N969" s="92">
        <v>4427.58</v>
      </c>
      <c r="O969" s="92">
        <v>1976</v>
      </c>
      <c r="P969" s="92">
        <v>1865.5</v>
      </c>
      <c r="Q969" s="92">
        <v>8294.08</v>
      </c>
      <c r="R969" s="92">
        <v>56705.919999999998</v>
      </c>
      <c r="S969" s="91" t="s">
        <v>3256</v>
      </c>
      <c r="T969" s="91" t="s">
        <v>5289</v>
      </c>
      <c r="U969" s="93"/>
      <c r="V969" s="93"/>
      <c r="W969" s="93"/>
      <c r="X969" s="93"/>
      <c r="Y969" s="92">
        <v>25</v>
      </c>
      <c r="Z969" s="93"/>
      <c r="AB969" s="93"/>
    </row>
    <row r="970" spans="1:28">
      <c r="A970" s="91" t="s">
        <v>2475</v>
      </c>
      <c r="B970" s="91" t="s">
        <v>2696</v>
      </c>
      <c r="C970" s="91" t="s">
        <v>2506</v>
      </c>
      <c r="D970" s="91" t="s">
        <v>3251</v>
      </c>
      <c r="E970" s="91" t="s">
        <v>3252</v>
      </c>
      <c r="F970" s="91" t="s">
        <v>3266</v>
      </c>
      <c r="G970" s="91" t="s">
        <v>1606</v>
      </c>
      <c r="H970" s="91" t="s">
        <v>2310</v>
      </c>
      <c r="I970" s="91" t="s">
        <v>1368</v>
      </c>
      <c r="J970" s="91" t="s">
        <v>312</v>
      </c>
      <c r="K970" s="91" t="s">
        <v>5290</v>
      </c>
      <c r="L970" s="91" t="s">
        <v>3255</v>
      </c>
      <c r="M970" s="92">
        <v>50000</v>
      </c>
      <c r="N970" s="92">
        <v>1854</v>
      </c>
      <c r="O970" s="92">
        <v>1520</v>
      </c>
      <c r="P970" s="92">
        <v>1435</v>
      </c>
      <c r="Q970" s="92">
        <v>4834</v>
      </c>
      <c r="R970" s="92">
        <v>45166</v>
      </c>
      <c r="S970" s="91" t="s">
        <v>3256</v>
      </c>
      <c r="T970" s="91" t="s">
        <v>5291</v>
      </c>
      <c r="U970" s="93"/>
      <c r="V970" s="93"/>
      <c r="W970" s="93"/>
      <c r="X970" s="93"/>
      <c r="Y970" s="92">
        <v>25</v>
      </c>
      <c r="Z970" s="93"/>
      <c r="AB970" s="93"/>
    </row>
    <row r="971" spans="1:28">
      <c r="A971" s="91" t="s">
        <v>2475</v>
      </c>
      <c r="B971" s="91" t="s">
        <v>2696</v>
      </c>
      <c r="C971" s="91" t="s">
        <v>2506</v>
      </c>
      <c r="D971" s="91" t="s">
        <v>3251</v>
      </c>
      <c r="E971" s="91" t="s">
        <v>3252</v>
      </c>
      <c r="F971" s="91" t="s">
        <v>3266</v>
      </c>
      <c r="G971" s="91" t="s">
        <v>2311</v>
      </c>
      <c r="H971" s="91" t="s">
        <v>2312</v>
      </c>
      <c r="I971" s="91" t="s">
        <v>129</v>
      </c>
      <c r="J971" s="91" t="s">
        <v>581</v>
      </c>
      <c r="K971" s="91" t="s">
        <v>5292</v>
      </c>
      <c r="L971" s="91" t="s">
        <v>3255</v>
      </c>
      <c r="M971" s="92">
        <v>80000</v>
      </c>
      <c r="N971" s="92">
        <v>7400.87</v>
      </c>
      <c r="O971" s="92">
        <v>2432</v>
      </c>
      <c r="P971" s="92">
        <v>2296</v>
      </c>
      <c r="Q971" s="92">
        <v>14599.87</v>
      </c>
      <c r="R971" s="92">
        <v>65400.13</v>
      </c>
      <c r="S971" s="91" t="s">
        <v>3256</v>
      </c>
      <c r="T971" s="91" t="s">
        <v>5293</v>
      </c>
      <c r="U971" s="93"/>
      <c r="V971" s="93"/>
      <c r="W971" s="92">
        <v>2446</v>
      </c>
      <c r="X971" s="93"/>
      <c r="Y971" s="92">
        <v>25</v>
      </c>
      <c r="Z971" s="93"/>
      <c r="AB971" s="93"/>
    </row>
    <row r="972" spans="1:28">
      <c r="A972" s="91" t="s">
        <v>2475</v>
      </c>
      <c r="B972" s="91" t="s">
        <v>2696</v>
      </c>
      <c r="C972" s="91" t="s">
        <v>2506</v>
      </c>
      <c r="D972" s="91" t="s">
        <v>3251</v>
      </c>
      <c r="E972" s="91" t="s">
        <v>3252</v>
      </c>
      <c r="F972" s="91" t="s">
        <v>3266</v>
      </c>
      <c r="G972" s="91" t="s">
        <v>2624</v>
      </c>
      <c r="H972" s="91" t="s">
        <v>2653</v>
      </c>
      <c r="I972" s="91" t="s">
        <v>129</v>
      </c>
      <c r="J972" s="91" t="s">
        <v>73</v>
      </c>
      <c r="K972" s="91" t="s">
        <v>5294</v>
      </c>
      <c r="L972" s="91" t="s">
        <v>3255</v>
      </c>
      <c r="M972" s="92">
        <v>135000</v>
      </c>
      <c r="N972" s="92">
        <v>20338.240000000002</v>
      </c>
      <c r="O972" s="92">
        <v>4104</v>
      </c>
      <c r="P972" s="92">
        <v>3874.5</v>
      </c>
      <c r="Q972" s="92">
        <v>28341.74</v>
      </c>
      <c r="R972" s="92">
        <v>106658.26</v>
      </c>
      <c r="S972" s="91" t="s">
        <v>3256</v>
      </c>
      <c r="T972" s="91" t="s">
        <v>5295</v>
      </c>
      <c r="U972" s="93"/>
      <c r="V972" s="93"/>
      <c r="W972" s="93"/>
      <c r="X972" s="93"/>
      <c r="Y972" s="92">
        <v>25</v>
      </c>
      <c r="Z972" s="93"/>
      <c r="AB972" s="93"/>
    </row>
    <row r="973" spans="1:28">
      <c r="A973" s="91" t="s">
        <v>2475</v>
      </c>
      <c r="B973" s="91" t="s">
        <v>2696</v>
      </c>
      <c r="C973" s="91" t="s">
        <v>2506</v>
      </c>
      <c r="D973" s="91" t="s">
        <v>3251</v>
      </c>
      <c r="E973" s="91" t="s">
        <v>3252</v>
      </c>
      <c r="F973" s="91" t="s">
        <v>3258</v>
      </c>
      <c r="G973" s="91" t="s">
        <v>2313</v>
      </c>
      <c r="H973" s="91" t="s">
        <v>2314</v>
      </c>
      <c r="I973" s="91" t="s">
        <v>1368</v>
      </c>
      <c r="J973" s="91" t="s">
        <v>312</v>
      </c>
      <c r="K973" s="91" t="s">
        <v>5296</v>
      </c>
      <c r="L973" s="91" t="s">
        <v>3255</v>
      </c>
      <c r="M973" s="92">
        <v>60000</v>
      </c>
      <c r="N973" s="92">
        <v>2855.7</v>
      </c>
      <c r="O973" s="92">
        <v>1824</v>
      </c>
      <c r="P973" s="92">
        <v>1722</v>
      </c>
      <c r="Q973" s="92">
        <v>9581.6</v>
      </c>
      <c r="R973" s="92">
        <v>50418.400000000001</v>
      </c>
      <c r="S973" s="91" t="s">
        <v>3256</v>
      </c>
      <c r="T973" s="91" t="s">
        <v>5297</v>
      </c>
      <c r="U973" s="93"/>
      <c r="V973" s="93"/>
      <c r="W973" s="93"/>
      <c r="X973" s="93"/>
      <c r="Y973" s="92">
        <v>25</v>
      </c>
      <c r="Z973" s="93"/>
      <c r="AB973" s="92">
        <v>3154.9</v>
      </c>
    </row>
    <row r="974" spans="1:28">
      <c r="A974" s="91" t="s">
        <v>2475</v>
      </c>
      <c r="B974" s="91" t="s">
        <v>2696</v>
      </c>
      <c r="C974" s="91" t="s">
        <v>2506</v>
      </c>
      <c r="D974" s="91" t="s">
        <v>3251</v>
      </c>
      <c r="E974" s="91" t="s">
        <v>3252</v>
      </c>
      <c r="F974" s="91" t="s">
        <v>3266</v>
      </c>
      <c r="G974" s="91" t="s">
        <v>2972</v>
      </c>
      <c r="H974" s="91" t="s">
        <v>2973</v>
      </c>
      <c r="I974" s="91" t="s">
        <v>129</v>
      </c>
      <c r="J974" s="91" t="s">
        <v>189</v>
      </c>
      <c r="K974" s="91" t="s">
        <v>5298</v>
      </c>
      <c r="L974" s="91" t="s">
        <v>3255</v>
      </c>
      <c r="M974" s="92">
        <v>115000</v>
      </c>
      <c r="N974" s="92">
        <v>15633.74</v>
      </c>
      <c r="O974" s="92">
        <v>3496</v>
      </c>
      <c r="P974" s="92">
        <v>3300.5</v>
      </c>
      <c r="Q974" s="92">
        <v>22455.24</v>
      </c>
      <c r="R974" s="92">
        <v>92544.76</v>
      </c>
      <c r="S974" s="91" t="s">
        <v>3256</v>
      </c>
      <c r="T974" s="91" t="s">
        <v>5299</v>
      </c>
      <c r="U974" s="93"/>
      <c r="V974" s="93"/>
      <c r="W974" s="93"/>
      <c r="X974" s="93"/>
      <c r="Y974" s="92">
        <v>25</v>
      </c>
      <c r="Z974" s="93"/>
      <c r="AB974" s="93"/>
    </row>
    <row r="975" spans="1:28">
      <c r="A975" s="91" t="s">
        <v>2475</v>
      </c>
      <c r="B975" s="91" t="s">
        <v>2696</v>
      </c>
      <c r="C975" s="91" t="s">
        <v>2506</v>
      </c>
      <c r="D975" s="91" t="s">
        <v>3251</v>
      </c>
      <c r="E975" s="91" t="s">
        <v>3252</v>
      </c>
      <c r="F975" s="91" t="s">
        <v>4381</v>
      </c>
      <c r="G975" s="91" t="s">
        <v>972</v>
      </c>
      <c r="H975" s="91" t="s">
        <v>2315</v>
      </c>
      <c r="I975" s="91" t="s">
        <v>59</v>
      </c>
      <c r="J975" s="91" t="s">
        <v>765</v>
      </c>
      <c r="K975" s="91" t="s">
        <v>5300</v>
      </c>
      <c r="L975" s="91" t="s">
        <v>3255</v>
      </c>
      <c r="M975" s="92">
        <v>100000</v>
      </c>
      <c r="N975" s="92">
        <v>12105.37</v>
      </c>
      <c r="O975" s="92">
        <v>3040</v>
      </c>
      <c r="P975" s="92">
        <v>2870</v>
      </c>
      <c r="Q975" s="92">
        <v>23086.37</v>
      </c>
      <c r="R975" s="92">
        <v>76913.63</v>
      </c>
      <c r="S975" s="91" t="s">
        <v>3256</v>
      </c>
      <c r="T975" s="91" t="s">
        <v>5301</v>
      </c>
      <c r="U975" s="93"/>
      <c r="V975" s="93"/>
      <c r="W975" s="92">
        <v>5046</v>
      </c>
      <c r="X975" s="93"/>
      <c r="Y975" s="92">
        <v>25</v>
      </c>
      <c r="Z975" s="93"/>
      <c r="AB975" s="93"/>
    </row>
    <row r="976" spans="1:28">
      <c r="A976" s="91" t="s">
        <v>2475</v>
      </c>
      <c r="B976" s="91" t="s">
        <v>2696</v>
      </c>
      <c r="C976" s="91" t="s">
        <v>2506</v>
      </c>
      <c r="D976" s="91" t="s">
        <v>3251</v>
      </c>
      <c r="E976" s="91" t="s">
        <v>3252</v>
      </c>
      <c r="F976" s="91" t="s">
        <v>3266</v>
      </c>
      <c r="G976" s="91" t="s">
        <v>5302</v>
      </c>
      <c r="H976" s="91" t="s">
        <v>3148</v>
      </c>
      <c r="I976" s="91" t="s">
        <v>970</v>
      </c>
      <c r="J976" s="91" t="s">
        <v>929</v>
      </c>
      <c r="K976" s="91" t="s">
        <v>5303</v>
      </c>
      <c r="L976" s="91" t="s">
        <v>3255</v>
      </c>
      <c r="M976" s="92">
        <v>95000</v>
      </c>
      <c r="N976" s="92">
        <v>10929.24</v>
      </c>
      <c r="O976" s="92">
        <v>2888</v>
      </c>
      <c r="P976" s="92">
        <v>2726.5</v>
      </c>
      <c r="Q976" s="92">
        <v>16568.740000000002</v>
      </c>
      <c r="R976" s="92">
        <v>78431.259999999995</v>
      </c>
      <c r="S976" s="91" t="s">
        <v>3256</v>
      </c>
      <c r="T976" s="91" t="s">
        <v>5304</v>
      </c>
      <c r="U976" s="93"/>
      <c r="V976" s="93"/>
      <c r="W976" s="93"/>
      <c r="X976" s="93"/>
      <c r="Y976" s="92">
        <v>25</v>
      </c>
      <c r="Z976" s="93"/>
      <c r="AB976" s="93"/>
    </row>
    <row r="977" spans="1:28">
      <c r="A977" s="91" t="s">
        <v>2475</v>
      </c>
      <c r="B977" s="91" t="s">
        <v>2696</v>
      </c>
      <c r="C977" s="91" t="s">
        <v>2506</v>
      </c>
      <c r="D977" s="91" t="s">
        <v>3251</v>
      </c>
      <c r="E977" s="91" t="s">
        <v>3252</v>
      </c>
      <c r="F977" s="91" t="s">
        <v>3273</v>
      </c>
      <c r="G977" s="91" t="s">
        <v>945</v>
      </c>
      <c r="H977" s="91" t="s">
        <v>2316</v>
      </c>
      <c r="I977" s="91" t="s">
        <v>1390</v>
      </c>
      <c r="J977" s="91" t="s">
        <v>542</v>
      </c>
      <c r="K977" s="91" t="s">
        <v>5305</v>
      </c>
      <c r="L977" s="91" t="s">
        <v>3255</v>
      </c>
      <c r="M977" s="92">
        <v>110000</v>
      </c>
      <c r="N977" s="92">
        <v>14457.62</v>
      </c>
      <c r="O977" s="92">
        <v>3344</v>
      </c>
      <c r="P977" s="92">
        <v>3157</v>
      </c>
      <c r="Q977" s="92">
        <v>20983.62</v>
      </c>
      <c r="R977" s="92">
        <v>89016.38</v>
      </c>
      <c r="S977" s="91" t="s">
        <v>3256</v>
      </c>
      <c r="T977" s="91" t="s">
        <v>5306</v>
      </c>
      <c r="U977" s="93"/>
      <c r="V977" s="93"/>
      <c r="W977" s="93"/>
      <c r="X977" s="93"/>
      <c r="Y977" s="92">
        <v>25</v>
      </c>
      <c r="Z977" s="93"/>
      <c r="AB977" s="93"/>
    </row>
    <row r="978" spans="1:28">
      <c r="A978" s="91" t="s">
        <v>2475</v>
      </c>
      <c r="B978" s="91" t="s">
        <v>2696</v>
      </c>
      <c r="C978" s="91" t="s">
        <v>2506</v>
      </c>
      <c r="D978" s="91" t="s">
        <v>3251</v>
      </c>
      <c r="E978" s="91" t="s">
        <v>3252</v>
      </c>
      <c r="F978" s="91" t="s">
        <v>3266</v>
      </c>
      <c r="G978" s="91" t="s">
        <v>2974</v>
      </c>
      <c r="H978" s="91" t="s">
        <v>2975</v>
      </c>
      <c r="I978" s="91" t="s">
        <v>192</v>
      </c>
      <c r="J978" s="91" t="s">
        <v>542</v>
      </c>
      <c r="K978" s="91" t="s">
        <v>5307</v>
      </c>
      <c r="L978" s="91" t="s">
        <v>3255</v>
      </c>
      <c r="M978" s="92">
        <v>30000</v>
      </c>
      <c r="N978" s="93">
        <v>0</v>
      </c>
      <c r="O978" s="92">
        <v>912</v>
      </c>
      <c r="P978" s="92">
        <v>861</v>
      </c>
      <c r="Q978" s="92">
        <v>1798</v>
      </c>
      <c r="R978" s="92">
        <v>28202</v>
      </c>
      <c r="S978" s="91" t="s">
        <v>3256</v>
      </c>
      <c r="T978" s="91" t="s">
        <v>5308</v>
      </c>
      <c r="U978" s="93"/>
      <c r="V978" s="93"/>
      <c r="W978" s="93"/>
      <c r="X978" s="93"/>
      <c r="Y978" s="92">
        <v>25</v>
      </c>
      <c r="Z978" s="93"/>
      <c r="AB978" s="93"/>
    </row>
    <row r="979" spans="1:28">
      <c r="A979" s="91" t="s">
        <v>2475</v>
      </c>
      <c r="B979" s="91" t="s">
        <v>2696</v>
      </c>
      <c r="C979" s="91" t="s">
        <v>2506</v>
      </c>
      <c r="D979" s="91" t="s">
        <v>3251</v>
      </c>
      <c r="E979" s="91" t="s">
        <v>3252</v>
      </c>
      <c r="F979" s="91" t="s">
        <v>3258</v>
      </c>
      <c r="G979" s="91" t="s">
        <v>2615</v>
      </c>
      <c r="H979" s="91" t="s">
        <v>2317</v>
      </c>
      <c r="I979" s="91" t="s">
        <v>1481</v>
      </c>
      <c r="J979" s="91" t="s">
        <v>482</v>
      </c>
      <c r="K979" s="91" t="s">
        <v>5309</v>
      </c>
      <c r="L979" s="91" t="s">
        <v>3255</v>
      </c>
      <c r="M979" s="92">
        <v>55000</v>
      </c>
      <c r="N979" s="92">
        <v>2559.6799999999998</v>
      </c>
      <c r="O979" s="92">
        <v>1672</v>
      </c>
      <c r="P979" s="92">
        <v>1578.5</v>
      </c>
      <c r="Q979" s="92">
        <v>5835.18</v>
      </c>
      <c r="R979" s="92">
        <v>49164.82</v>
      </c>
      <c r="S979" s="91" t="s">
        <v>3256</v>
      </c>
      <c r="T979" s="91" t="s">
        <v>5310</v>
      </c>
      <c r="U979" s="93"/>
      <c r="V979" s="93"/>
      <c r="W979" s="93"/>
      <c r="X979" s="93"/>
      <c r="Y979" s="92">
        <v>25</v>
      </c>
      <c r="Z979" s="93"/>
      <c r="AB979" s="93"/>
    </row>
    <row r="980" spans="1:28">
      <c r="A980" s="91" t="s">
        <v>2475</v>
      </c>
      <c r="B980" s="91" t="s">
        <v>2696</v>
      </c>
      <c r="C980" s="91" t="s">
        <v>2506</v>
      </c>
      <c r="D980" s="91" t="s">
        <v>3251</v>
      </c>
      <c r="E980" s="91" t="s">
        <v>3252</v>
      </c>
      <c r="F980" s="91" t="s">
        <v>3266</v>
      </c>
      <c r="G980" s="91" t="s">
        <v>2976</v>
      </c>
      <c r="H980" s="91" t="s">
        <v>2977</v>
      </c>
      <c r="I980" s="91" t="s">
        <v>192</v>
      </c>
      <c r="J980" s="91" t="s">
        <v>461</v>
      </c>
      <c r="K980" s="91" t="s">
        <v>5311</v>
      </c>
      <c r="L980" s="91" t="s">
        <v>3255</v>
      </c>
      <c r="M980" s="92">
        <v>50000</v>
      </c>
      <c r="N980" s="92">
        <v>1854</v>
      </c>
      <c r="O980" s="92">
        <v>1520</v>
      </c>
      <c r="P980" s="92">
        <v>1435</v>
      </c>
      <c r="Q980" s="92">
        <v>4834</v>
      </c>
      <c r="R980" s="92">
        <v>45166</v>
      </c>
      <c r="S980" s="91" t="s">
        <v>3256</v>
      </c>
      <c r="T980" s="91" t="s">
        <v>5312</v>
      </c>
      <c r="U980" s="93"/>
      <c r="V980" s="93"/>
      <c r="W980" s="93"/>
      <c r="X980" s="93"/>
      <c r="Y980" s="92">
        <v>25</v>
      </c>
      <c r="Z980" s="93"/>
      <c r="AB980" s="93"/>
    </row>
    <row r="981" spans="1:28">
      <c r="A981" s="91" t="s">
        <v>2475</v>
      </c>
      <c r="B981" s="91" t="s">
        <v>2696</v>
      </c>
      <c r="C981" s="91" t="s">
        <v>2506</v>
      </c>
      <c r="D981" s="91" t="s">
        <v>3251</v>
      </c>
      <c r="E981" s="91" t="s">
        <v>3252</v>
      </c>
      <c r="F981" s="91" t="s">
        <v>3258</v>
      </c>
      <c r="G981" s="91" t="s">
        <v>1551</v>
      </c>
      <c r="H981" s="91" t="s">
        <v>2318</v>
      </c>
      <c r="I981" s="91" t="s">
        <v>1506</v>
      </c>
      <c r="J981" s="91" t="s">
        <v>482</v>
      </c>
      <c r="K981" s="91" t="s">
        <v>5313</v>
      </c>
      <c r="L981" s="91" t="s">
        <v>3255</v>
      </c>
      <c r="M981" s="92">
        <v>45000</v>
      </c>
      <c r="N981" s="92">
        <v>1148.33</v>
      </c>
      <c r="O981" s="92">
        <v>1368</v>
      </c>
      <c r="P981" s="92">
        <v>1291.5</v>
      </c>
      <c r="Q981" s="92">
        <v>3832.83</v>
      </c>
      <c r="R981" s="92">
        <v>41167.17</v>
      </c>
      <c r="S981" s="91" t="s">
        <v>3256</v>
      </c>
      <c r="T981" s="91" t="s">
        <v>5314</v>
      </c>
      <c r="U981" s="93"/>
      <c r="V981" s="93"/>
      <c r="W981" s="93"/>
      <c r="X981" s="93"/>
      <c r="Y981" s="92">
        <v>25</v>
      </c>
      <c r="Z981" s="93"/>
      <c r="AB981" s="93"/>
    </row>
    <row r="982" spans="1:28">
      <c r="A982" s="91" t="s">
        <v>2475</v>
      </c>
      <c r="B982" s="91" t="s">
        <v>2696</v>
      </c>
      <c r="C982" s="91" t="s">
        <v>2506</v>
      </c>
      <c r="D982" s="91" t="s">
        <v>3251</v>
      </c>
      <c r="E982" s="91" t="s">
        <v>3252</v>
      </c>
      <c r="F982" s="91" t="s">
        <v>3266</v>
      </c>
      <c r="G982" s="91" t="s">
        <v>2978</v>
      </c>
      <c r="H982" s="91" t="s">
        <v>2979</v>
      </c>
      <c r="I982" s="91" t="s">
        <v>192</v>
      </c>
      <c r="J982" s="91" t="s">
        <v>542</v>
      </c>
      <c r="K982" s="91" t="s">
        <v>5315</v>
      </c>
      <c r="L982" s="91" t="s">
        <v>3255</v>
      </c>
      <c r="M982" s="92">
        <v>30000</v>
      </c>
      <c r="N982" s="93">
        <v>0</v>
      </c>
      <c r="O982" s="92">
        <v>912</v>
      </c>
      <c r="P982" s="92">
        <v>861</v>
      </c>
      <c r="Q982" s="92">
        <v>1798</v>
      </c>
      <c r="R982" s="92">
        <v>28202</v>
      </c>
      <c r="S982" s="91" t="s">
        <v>3256</v>
      </c>
      <c r="T982" s="91" t="s">
        <v>5316</v>
      </c>
      <c r="U982" s="93"/>
      <c r="V982" s="93"/>
      <c r="W982" s="93"/>
      <c r="X982" s="93"/>
      <c r="Y982" s="92">
        <v>25</v>
      </c>
      <c r="Z982" s="93"/>
      <c r="AB982" s="93"/>
    </row>
    <row r="983" spans="1:28">
      <c r="A983" s="91" t="s">
        <v>2475</v>
      </c>
      <c r="B983" s="91" t="s">
        <v>2696</v>
      </c>
      <c r="C983" s="91" t="s">
        <v>2506</v>
      </c>
      <c r="D983" s="91" t="s">
        <v>3251</v>
      </c>
      <c r="E983" s="91" t="s">
        <v>3252</v>
      </c>
      <c r="F983" s="91" t="s">
        <v>3258</v>
      </c>
      <c r="G983" s="91" t="s">
        <v>1486</v>
      </c>
      <c r="H983" s="91" t="s">
        <v>2319</v>
      </c>
      <c r="I983" s="91" t="s">
        <v>1487</v>
      </c>
      <c r="J983" s="91" t="s">
        <v>282</v>
      </c>
      <c r="K983" s="91" t="s">
        <v>5317</v>
      </c>
      <c r="L983" s="91" t="s">
        <v>3255</v>
      </c>
      <c r="M983" s="92">
        <v>70000</v>
      </c>
      <c r="N983" s="92">
        <v>5368.48</v>
      </c>
      <c r="O983" s="92">
        <v>2128</v>
      </c>
      <c r="P983" s="92">
        <v>2009</v>
      </c>
      <c r="Q983" s="92">
        <v>9530.48</v>
      </c>
      <c r="R983" s="92">
        <v>60469.52</v>
      </c>
      <c r="S983" s="91" t="s">
        <v>3256</v>
      </c>
      <c r="T983" s="91" t="s">
        <v>5318</v>
      </c>
      <c r="U983" s="93"/>
      <c r="V983" s="93"/>
      <c r="W983" s="93"/>
      <c r="X983" s="93"/>
      <c r="Y983" s="92">
        <v>25</v>
      </c>
      <c r="Z983" s="93"/>
      <c r="AB983" s="93"/>
    </row>
    <row r="984" spans="1:28">
      <c r="A984" s="91" t="s">
        <v>2475</v>
      </c>
      <c r="B984" s="91" t="s">
        <v>2696</v>
      </c>
      <c r="C984" s="91" t="s">
        <v>2506</v>
      </c>
      <c r="D984" s="91" t="s">
        <v>3251</v>
      </c>
      <c r="E984" s="91" t="s">
        <v>3252</v>
      </c>
      <c r="F984" s="91" t="s">
        <v>3266</v>
      </c>
      <c r="G984" s="91" t="s">
        <v>2980</v>
      </c>
      <c r="H984" s="91" t="s">
        <v>2981</v>
      </c>
      <c r="I984" s="91" t="s">
        <v>1506</v>
      </c>
      <c r="J984" s="91" t="s">
        <v>482</v>
      </c>
      <c r="K984" s="91" t="s">
        <v>5319</v>
      </c>
      <c r="L984" s="91" t="s">
        <v>3255</v>
      </c>
      <c r="M984" s="92">
        <v>36000</v>
      </c>
      <c r="N984" s="93">
        <v>0</v>
      </c>
      <c r="O984" s="92">
        <v>1094.4000000000001</v>
      </c>
      <c r="P984" s="92">
        <v>1033.2</v>
      </c>
      <c r="Q984" s="92">
        <v>2152.6</v>
      </c>
      <c r="R984" s="92">
        <v>33847.4</v>
      </c>
      <c r="S984" s="91" t="s">
        <v>3256</v>
      </c>
      <c r="T984" s="91" t="s">
        <v>5320</v>
      </c>
      <c r="U984" s="93"/>
      <c r="V984" s="93"/>
      <c r="W984" s="93"/>
      <c r="X984" s="93"/>
      <c r="Y984" s="92">
        <v>25</v>
      </c>
      <c r="Z984" s="93"/>
      <c r="AB984" s="93"/>
    </row>
    <row r="985" spans="1:28">
      <c r="A985" s="91" t="s">
        <v>2475</v>
      </c>
      <c r="B985" s="91" t="s">
        <v>2696</v>
      </c>
      <c r="C985" s="91" t="s">
        <v>2506</v>
      </c>
      <c r="D985" s="91" t="s">
        <v>3251</v>
      </c>
      <c r="E985" s="91" t="s">
        <v>3252</v>
      </c>
      <c r="F985" s="91" t="s">
        <v>3288</v>
      </c>
      <c r="G985" s="91" t="s">
        <v>2982</v>
      </c>
      <c r="H985" s="91" t="s">
        <v>2983</v>
      </c>
      <c r="I985" s="91" t="s">
        <v>192</v>
      </c>
      <c r="J985" s="91" t="s">
        <v>221</v>
      </c>
      <c r="K985" s="91" t="s">
        <v>5321</v>
      </c>
      <c r="L985" s="91" t="s">
        <v>3255</v>
      </c>
      <c r="M985" s="92">
        <v>16500</v>
      </c>
      <c r="N985" s="93">
        <v>0</v>
      </c>
      <c r="O985" s="92">
        <v>501.6</v>
      </c>
      <c r="P985" s="92">
        <v>473.55</v>
      </c>
      <c r="Q985" s="92">
        <v>1000.15</v>
      </c>
      <c r="R985" s="92">
        <v>15499.85</v>
      </c>
      <c r="S985" s="91" t="s">
        <v>3256</v>
      </c>
      <c r="T985" s="91" t="s">
        <v>5322</v>
      </c>
      <c r="U985" s="93"/>
      <c r="V985" s="93"/>
      <c r="W985" s="93"/>
      <c r="X985" s="93"/>
      <c r="Y985" s="92">
        <v>25</v>
      </c>
      <c r="Z985" s="93"/>
      <c r="AB985" s="93"/>
    </row>
    <row r="986" spans="1:28">
      <c r="A986" s="91" t="s">
        <v>2475</v>
      </c>
      <c r="B986" s="91" t="s">
        <v>2696</v>
      </c>
      <c r="C986" s="91" t="s">
        <v>2506</v>
      </c>
      <c r="D986" s="91" t="s">
        <v>3251</v>
      </c>
      <c r="E986" s="91" t="s">
        <v>3252</v>
      </c>
      <c r="F986" s="91" t="s">
        <v>3288</v>
      </c>
      <c r="G986" s="91" t="s">
        <v>2984</v>
      </c>
      <c r="H986" s="91" t="s">
        <v>2985</v>
      </c>
      <c r="I986" s="91" t="s">
        <v>235</v>
      </c>
      <c r="J986" s="91" t="s">
        <v>234</v>
      </c>
      <c r="K986" s="91" t="s">
        <v>5323</v>
      </c>
      <c r="L986" s="91" t="s">
        <v>3255</v>
      </c>
      <c r="M986" s="92">
        <v>50000</v>
      </c>
      <c r="N986" s="92">
        <v>1854</v>
      </c>
      <c r="O986" s="92">
        <v>1520</v>
      </c>
      <c r="P986" s="92">
        <v>1435</v>
      </c>
      <c r="Q986" s="92">
        <v>4834</v>
      </c>
      <c r="R986" s="92">
        <v>45166</v>
      </c>
      <c r="S986" s="91" t="s">
        <v>3256</v>
      </c>
      <c r="T986" s="91" t="s">
        <v>5324</v>
      </c>
      <c r="U986" s="93"/>
      <c r="V986" s="93"/>
      <c r="W986" s="93"/>
      <c r="X986" s="93"/>
      <c r="Y986" s="92">
        <v>25</v>
      </c>
      <c r="Z986" s="93"/>
      <c r="AB986" s="93"/>
    </row>
    <row r="987" spans="1:28">
      <c r="A987" s="91" t="s">
        <v>2475</v>
      </c>
      <c r="B987" s="91" t="s">
        <v>2696</v>
      </c>
      <c r="C987" s="91" t="s">
        <v>2506</v>
      </c>
      <c r="D987" s="91" t="s">
        <v>3251</v>
      </c>
      <c r="E987" s="91" t="s">
        <v>3252</v>
      </c>
      <c r="F987" s="91" t="s">
        <v>3485</v>
      </c>
      <c r="G987" s="91" t="s">
        <v>946</v>
      </c>
      <c r="H987" s="91" t="s">
        <v>2320</v>
      </c>
      <c r="I987" s="91" t="s">
        <v>59</v>
      </c>
      <c r="J987" s="91" t="s">
        <v>1687</v>
      </c>
      <c r="K987" s="91" t="s">
        <v>5325</v>
      </c>
      <c r="L987" s="91" t="s">
        <v>3255</v>
      </c>
      <c r="M987" s="92">
        <v>130000</v>
      </c>
      <c r="N987" s="92">
        <v>19162.12</v>
      </c>
      <c r="O987" s="92">
        <v>3952</v>
      </c>
      <c r="P987" s="92">
        <v>3731</v>
      </c>
      <c r="Q987" s="92">
        <v>59916.12</v>
      </c>
      <c r="R987" s="92">
        <v>70083.88</v>
      </c>
      <c r="S987" s="91" t="s">
        <v>3256</v>
      </c>
      <c r="T987" s="91" t="s">
        <v>5326</v>
      </c>
      <c r="U987" s="93"/>
      <c r="V987" s="93"/>
      <c r="W987" s="92">
        <v>33046</v>
      </c>
      <c r="X987" s="93"/>
      <c r="Y987" s="92">
        <v>25</v>
      </c>
      <c r="Z987" s="93"/>
      <c r="AB987" s="93"/>
    </row>
    <row r="988" spans="1:28">
      <c r="A988" s="91" t="s">
        <v>2475</v>
      </c>
      <c r="B988" s="91" t="s">
        <v>2696</v>
      </c>
      <c r="C988" s="91" t="s">
        <v>2506</v>
      </c>
      <c r="D988" s="91" t="s">
        <v>3251</v>
      </c>
      <c r="E988" s="91" t="s">
        <v>3252</v>
      </c>
      <c r="F988" s="91" t="s">
        <v>3266</v>
      </c>
      <c r="G988" s="91" t="s">
        <v>2986</v>
      </c>
      <c r="H988" s="91" t="s">
        <v>2987</v>
      </c>
      <c r="I988" s="91" t="s">
        <v>1587</v>
      </c>
      <c r="J988" s="91" t="s">
        <v>591</v>
      </c>
      <c r="K988" s="91" t="s">
        <v>5327</v>
      </c>
      <c r="L988" s="91" t="s">
        <v>3255</v>
      </c>
      <c r="M988" s="92">
        <v>50000</v>
      </c>
      <c r="N988" s="92">
        <v>1854</v>
      </c>
      <c r="O988" s="92">
        <v>1520</v>
      </c>
      <c r="P988" s="92">
        <v>1435</v>
      </c>
      <c r="Q988" s="92">
        <v>4834</v>
      </c>
      <c r="R988" s="92">
        <v>45166</v>
      </c>
      <c r="S988" s="91" t="s">
        <v>3256</v>
      </c>
      <c r="T988" s="91" t="s">
        <v>5328</v>
      </c>
      <c r="U988" s="93"/>
      <c r="V988" s="93"/>
      <c r="W988" s="93"/>
      <c r="X988" s="93"/>
      <c r="Y988" s="92">
        <v>25</v>
      </c>
      <c r="Z988" s="93"/>
      <c r="AB988" s="93"/>
    </row>
    <row r="989" spans="1:28">
      <c r="A989" s="91" t="s">
        <v>2475</v>
      </c>
      <c r="B989" s="91" t="s">
        <v>2696</v>
      </c>
      <c r="C989" s="91" t="s">
        <v>2506</v>
      </c>
      <c r="D989" s="91" t="s">
        <v>3251</v>
      </c>
      <c r="E989" s="91" t="s">
        <v>3252</v>
      </c>
      <c r="F989" s="91" t="s">
        <v>3266</v>
      </c>
      <c r="G989" s="91" t="s">
        <v>2988</v>
      </c>
      <c r="H989" s="91" t="s">
        <v>2989</v>
      </c>
      <c r="I989" s="91" t="s">
        <v>192</v>
      </c>
      <c r="J989" s="91" t="s">
        <v>846</v>
      </c>
      <c r="K989" s="91" t="s">
        <v>5329</v>
      </c>
      <c r="L989" s="91" t="s">
        <v>3255</v>
      </c>
      <c r="M989" s="92">
        <v>50000</v>
      </c>
      <c r="N989" s="92">
        <v>1854</v>
      </c>
      <c r="O989" s="92">
        <v>1520</v>
      </c>
      <c r="P989" s="92">
        <v>1435</v>
      </c>
      <c r="Q989" s="92">
        <v>8880</v>
      </c>
      <c r="R989" s="92">
        <v>41120</v>
      </c>
      <c r="S989" s="91" t="s">
        <v>3256</v>
      </c>
      <c r="T989" s="91" t="s">
        <v>5330</v>
      </c>
      <c r="U989" s="93"/>
      <c r="V989" s="93"/>
      <c r="W989" s="92">
        <v>4046</v>
      </c>
      <c r="X989" s="93"/>
      <c r="Y989" s="92">
        <v>25</v>
      </c>
      <c r="Z989" s="93"/>
      <c r="AB989" s="93"/>
    </row>
    <row r="990" spans="1:28">
      <c r="A990" s="91" t="s">
        <v>2475</v>
      </c>
      <c r="B990" s="91" t="s">
        <v>2696</v>
      </c>
      <c r="C990" s="91" t="s">
        <v>2506</v>
      </c>
      <c r="D990" s="91" t="s">
        <v>3251</v>
      </c>
      <c r="E990" s="91" t="s">
        <v>3252</v>
      </c>
      <c r="F990" s="91" t="s">
        <v>3315</v>
      </c>
      <c r="G990" s="91" t="s">
        <v>1622</v>
      </c>
      <c r="H990" s="91" t="s">
        <v>2321</v>
      </c>
      <c r="I990" s="91" t="s">
        <v>129</v>
      </c>
      <c r="J990" s="91" t="s">
        <v>18</v>
      </c>
      <c r="K990" s="91" t="s">
        <v>5331</v>
      </c>
      <c r="L990" s="91" t="s">
        <v>3255</v>
      </c>
      <c r="M990" s="92">
        <v>115000</v>
      </c>
      <c r="N990" s="92">
        <v>15633.74</v>
      </c>
      <c r="O990" s="92">
        <v>3496</v>
      </c>
      <c r="P990" s="92">
        <v>3300.5</v>
      </c>
      <c r="Q990" s="92">
        <v>22455.24</v>
      </c>
      <c r="R990" s="92">
        <v>92544.76</v>
      </c>
      <c r="S990" s="91" t="s">
        <v>3256</v>
      </c>
      <c r="T990" s="91" t="s">
        <v>5332</v>
      </c>
      <c r="U990" s="93"/>
      <c r="V990" s="93"/>
      <c r="W990" s="93"/>
      <c r="X990" s="93"/>
      <c r="Y990" s="92">
        <v>25</v>
      </c>
      <c r="Z990" s="93"/>
      <c r="AB990" s="93"/>
    </row>
    <row r="991" spans="1:28">
      <c r="A991" s="91" t="s">
        <v>2475</v>
      </c>
      <c r="B991" s="91" t="s">
        <v>2696</v>
      </c>
      <c r="C991" s="91" t="s">
        <v>2506</v>
      </c>
      <c r="D991" s="91" t="s">
        <v>3251</v>
      </c>
      <c r="E991" s="91" t="s">
        <v>3252</v>
      </c>
      <c r="F991" s="91" t="s">
        <v>3288</v>
      </c>
      <c r="G991" s="91" t="s">
        <v>1607</v>
      </c>
      <c r="H991" s="91" t="s">
        <v>2322</v>
      </c>
      <c r="I991" s="91" t="s">
        <v>1591</v>
      </c>
      <c r="J991" s="91" t="s">
        <v>3110</v>
      </c>
      <c r="K991" s="91" t="s">
        <v>5333</v>
      </c>
      <c r="L991" s="91" t="s">
        <v>3255</v>
      </c>
      <c r="M991" s="92">
        <v>95000</v>
      </c>
      <c r="N991" s="92">
        <v>10929.24</v>
      </c>
      <c r="O991" s="92">
        <v>2888</v>
      </c>
      <c r="P991" s="92">
        <v>2726.5</v>
      </c>
      <c r="Q991" s="92">
        <v>16568.740000000002</v>
      </c>
      <c r="R991" s="92">
        <v>78431.259999999995</v>
      </c>
      <c r="S991" s="91" t="s">
        <v>3256</v>
      </c>
      <c r="T991" s="91" t="s">
        <v>5334</v>
      </c>
      <c r="U991" s="93"/>
      <c r="V991" s="93"/>
      <c r="W991" s="93"/>
      <c r="X991" s="93"/>
      <c r="Y991" s="92">
        <v>25</v>
      </c>
      <c r="Z991" s="93"/>
      <c r="AB991" s="93"/>
    </row>
    <row r="992" spans="1:28">
      <c r="A992" s="91" t="s">
        <v>2475</v>
      </c>
      <c r="B992" s="91" t="s">
        <v>2696</v>
      </c>
      <c r="C992" s="91" t="s">
        <v>2506</v>
      </c>
      <c r="D992" s="91" t="s">
        <v>3251</v>
      </c>
      <c r="E992" s="91" t="s">
        <v>3252</v>
      </c>
      <c r="F992" s="91" t="s">
        <v>3315</v>
      </c>
      <c r="G992" s="91" t="s">
        <v>3082</v>
      </c>
      <c r="H992" s="91" t="s">
        <v>3062</v>
      </c>
      <c r="I992" s="91" t="s">
        <v>2593</v>
      </c>
      <c r="J992" s="91" t="s">
        <v>277</v>
      </c>
      <c r="K992" s="91" t="s">
        <v>5335</v>
      </c>
      <c r="L992" s="91" t="s">
        <v>3255</v>
      </c>
      <c r="M992" s="92">
        <v>70000</v>
      </c>
      <c r="N992" s="92">
        <v>5368.48</v>
      </c>
      <c r="O992" s="92">
        <v>2128</v>
      </c>
      <c r="P992" s="92">
        <v>2009</v>
      </c>
      <c r="Q992" s="92">
        <v>12576.48</v>
      </c>
      <c r="R992" s="92">
        <v>57423.519999999997</v>
      </c>
      <c r="S992" s="91" t="s">
        <v>3256</v>
      </c>
      <c r="T992" s="91" t="s">
        <v>5336</v>
      </c>
      <c r="U992" s="93"/>
      <c r="V992" s="93"/>
      <c r="W992" s="92">
        <v>3046</v>
      </c>
      <c r="X992" s="93"/>
      <c r="Y992" s="92">
        <v>25</v>
      </c>
      <c r="Z992" s="93"/>
      <c r="AB992" s="93"/>
    </row>
    <row r="993" spans="1:28">
      <c r="A993" s="91" t="s">
        <v>2475</v>
      </c>
      <c r="B993" s="91" t="s">
        <v>2696</v>
      </c>
      <c r="C993" s="91" t="s">
        <v>2506</v>
      </c>
      <c r="D993" s="91" t="s">
        <v>3251</v>
      </c>
      <c r="E993" s="91" t="s">
        <v>3252</v>
      </c>
      <c r="F993" s="91" t="s">
        <v>3258</v>
      </c>
      <c r="G993" s="91" t="s">
        <v>5337</v>
      </c>
      <c r="H993" s="91" t="s">
        <v>2990</v>
      </c>
      <c r="I993" s="91" t="s">
        <v>256</v>
      </c>
      <c r="J993" s="91" t="s">
        <v>809</v>
      </c>
      <c r="K993" s="91" t="s">
        <v>5338</v>
      </c>
      <c r="L993" s="91" t="s">
        <v>3255</v>
      </c>
      <c r="M993" s="92">
        <v>60000</v>
      </c>
      <c r="N993" s="92">
        <v>3486.68</v>
      </c>
      <c r="O993" s="92">
        <v>1824</v>
      </c>
      <c r="P993" s="92">
        <v>1722</v>
      </c>
      <c r="Q993" s="92">
        <v>7057.68</v>
      </c>
      <c r="R993" s="92">
        <v>52942.32</v>
      </c>
      <c r="S993" s="91" t="s">
        <v>3256</v>
      </c>
      <c r="T993" s="91" t="s">
        <v>5339</v>
      </c>
      <c r="U993" s="93"/>
      <c r="V993" s="93"/>
      <c r="W993" s="93"/>
      <c r="X993" s="93"/>
      <c r="Y993" s="92">
        <v>25</v>
      </c>
      <c r="Z993" s="93"/>
      <c r="AB993" s="93"/>
    </row>
    <row r="994" spans="1:28">
      <c r="A994" s="91" t="s">
        <v>2475</v>
      </c>
      <c r="B994" s="91" t="s">
        <v>2696</v>
      </c>
      <c r="C994" s="91" t="s">
        <v>2506</v>
      </c>
      <c r="D994" s="91" t="s">
        <v>3251</v>
      </c>
      <c r="E994" s="91" t="s">
        <v>3252</v>
      </c>
      <c r="F994" s="91" t="s">
        <v>3266</v>
      </c>
      <c r="G994" s="91" t="s">
        <v>2991</v>
      </c>
      <c r="H994" s="91" t="s">
        <v>2992</v>
      </c>
      <c r="I994" s="91" t="s">
        <v>1481</v>
      </c>
      <c r="J994" s="91" t="s">
        <v>591</v>
      </c>
      <c r="K994" s="91" t="s">
        <v>5340</v>
      </c>
      <c r="L994" s="91" t="s">
        <v>3255</v>
      </c>
      <c r="M994" s="92">
        <v>50000</v>
      </c>
      <c r="N994" s="92">
        <v>1854</v>
      </c>
      <c r="O994" s="92">
        <v>1520</v>
      </c>
      <c r="P994" s="92">
        <v>1435</v>
      </c>
      <c r="Q994" s="92">
        <v>4834</v>
      </c>
      <c r="R994" s="92">
        <v>45166</v>
      </c>
      <c r="S994" s="91" t="s">
        <v>3256</v>
      </c>
      <c r="T994" s="91" t="s">
        <v>5341</v>
      </c>
      <c r="U994" s="93"/>
      <c r="V994" s="93"/>
      <c r="W994" s="93"/>
      <c r="X994" s="93"/>
      <c r="Y994" s="92">
        <v>25</v>
      </c>
      <c r="Z994" s="93"/>
      <c r="AB994" s="93"/>
    </row>
    <row r="995" spans="1:28">
      <c r="A995" s="91" t="s">
        <v>2475</v>
      </c>
      <c r="B995" s="91" t="s">
        <v>2696</v>
      </c>
      <c r="C995" s="91" t="s">
        <v>2506</v>
      </c>
      <c r="D995" s="91" t="s">
        <v>3251</v>
      </c>
      <c r="E995" s="91" t="s">
        <v>3252</v>
      </c>
      <c r="F995" s="91" t="s">
        <v>3279</v>
      </c>
      <c r="G995" s="91" t="s">
        <v>1625</v>
      </c>
      <c r="H995" s="91" t="s">
        <v>2323</v>
      </c>
      <c r="I995" s="91" t="s">
        <v>59</v>
      </c>
      <c r="J995" s="91" t="s">
        <v>467</v>
      </c>
      <c r="K995" s="91" t="s">
        <v>5342</v>
      </c>
      <c r="L995" s="91" t="s">
        <v>3255</v>
      </c>
      <c r="M995" s="92">
        <v>175000</v>
      </c>
      <c r="N995" s="92">
        <v>29747.24</v>
      </c>
      <c r="O995" s="92">
        <v>5320</v>
      </c>
      <c r="P995" s="92">
        <v>5022.5</v>
      </c>
      <c r="Q995" s="92">
        <v>40114.74</v>
      </c>
      <c r="R995" s="92">
        <v>134885.26</v>
      </c>
      <c r="S995" s="91" t="s">
        <v>3256</v>
      </c>
      <c r="T995" s="91" t="s">
        <v>5343</v>
      </c>
      <c r="U995" s="93"/>
      <c r="V995" s="93"/>
      <c r="W995" s="93"/>
      <c r="X995" s="93"/>
      <c r="Y995" s="92">
        <v>25</v>
      </c>
      <c r="Z995" s="93"/>
      <c r="AB995" s="93"/>
    </row>
    <row r="996" spans="1:28">
      <c r="A996" s="91" t="s">
        <v>2475</v>
      </c>
      <c r="B996" s="91" t="s">
        <v>2696</v>
      </c>
      <c r="C996" s="91" t="s">
        <v>2506</v>
      </c>
      <c r="D996" s="91" t="s">
        <v>3251</v>
      </c>
      <c r="E996" s="91" t="s">
        <v>3252</v>
      </c>
      <c r="F996" s="91" t="s">
        <v>3276</v>
      </c>
      <c r="G996" s="91" t="s">
        <v>2622</v>
      </c>
      <c r="H996" s="91" t="s">
        <v>2652</v>
      </c>
      <c r="I996" s="91" t="s">
        <v>2623</v>
      </c>
      <c r="J996" s="91" t="s">
        <v>686</v>
      </c>
      <c r="K996" s="91" t="s">
        <v>5344</v>
      </c>
      <c r="L996" s="91" t="s">
        <v>3255</v>
      </c>
      <c r="M996" s="92">
        <v>70000</v>
      </c>
      <c r="N996" s="92">
        <v>5368.48</v>
      </c>
      <c r="O996" s="92">
        <v>2128</v>
      </c>
      <c r="P996" s="92">
        <v>2009</v>
      </c>
      <c r="Q996" s="92">
        <v>9530.48</v>
      </c>
      <c r="R996" s="92">
        <v>60469.52</v>
      </c>
      <c r="S996" s="91" t="s">
        <v>3256</v>
      </c>
      <c r="T996" s="91" t="s">
        <v>5345</v>
      </c>
      <c r="U996" s="93"/>
      <c r="V996" s="93"/>
      <c r="W996" s="93"/>
      <c r="X996" s="93"/>
      <c r="Y996" s="92">
        <v>25</v>
      </c>
      <c r="Z996" s="93"/>
      <c r="AB996" s="93"/>
    </row>
    <row r="997" spans="1:28">
      <c r="A997" s="91" t="s">
        <v>2475</v>
      </c>
      <c r="B997" s="91" t="s">
        <v>2696</v>
      </c>
      <c r="C997" s="91" t="s">
        <v>2506</v>
      </c>
      <c r="D997" s="91" t="s">
        <v>3251</v>
      </c>
      <c r="E997" s="91" t="s">
        <v>3252</v>
      </c>
      <c r="F997" s="91" t="s">
        <v>3266</v>
      </c>
      <c r="G997" s="91" t="s">
        <v>2993</v>
      </c>
      <c r="H997" s="91" t="s">
        <v>2994</v>
      </c>
      <c r="I997" s="91" t="s">
        <v>303</v>
      </c>
      <c r="J997" s="91" t="s">
        <v>542</v>
      </c>
      <c r="K997" s="91" t="s">
        <v>5346</v>
      </c>
      <c r="L997" s="91" t="s">
        <v>3255</v>
      </c>
      <c r="M997" s="92">
        <v>30000</v>
      </c>
      <c r="N997" s="93">
        <v>0</v>
      </c>
      <c r="O997" s="92">
        <v>912</v>
      </c>
      <c r="P997" s="92">
        <v>861</v>
      </c>
      <c r="Q997" s="92">
        <v>1798</v>
      </c>
      <c r="R997" s="92">
        <v>28202</v>
      </c>
      <c r="S997" s="91" t="s">
        <v>3256</v>
      </c>
      <c r="T997" s="91" t="s">
        <v>5347</v>
      </c>
      <c r="U997" s="93"/>
      <c r="V997" s="93"/>
      <c r="W997" s="93"/>
      <c r="X997" s="93"/>
      <c r="Y997" s="92">
        <v>25</v>
      </c>
      <c r="Z997" s="93"/>
      <c r="AB997" s="93"/>
    </row>
    <row r="998" spans="1:28">
      <c r="A998" s="91" t="s">
        <v>2475</v>
      </c>
      <c r="B998" s="91" t="s">
        <v>2696</v>
      </c>
      <c r="C998" s="91" t="s">
        <v>2506</v>
      </c>
      <c r="D998" s="91" t="s">
        <v>3251</v>
      </c>
      <c r="E998" s="91" t="s">
        <v>3252</v>
      </c>
      <c r="F998" s="91" t="s">
        <v>3266</v>
      </c>
      <c r="G998" s="91" t="s">
        <v>2995</v>
      </c>
      <c r="H998" s="91" t="s">
        <v>2996</v>
      </c>
      <c r="I998" s="91" t="s">
        <v>1480</v>
      </c>
      <c r="J998" s="91" t="s">
        <v>210</v>
      </c>
      <c r="K998" s="91" t="s">
        <v>5348</v>
      </c>
      <c r="L998" s="91" t="s">
        <v>3255</v>
      </c>
      <c r="M998" s="92">
        <v>65000</v>
      </c>
      <c r="N998" s="92">
        <v>4427.58</v>
      </c>
      <c r="O998" s="92">
        <v>1976</v>
      </c>
      <c r="P998" s="92">
        <v>1865.5</v>
      </c>
      <c r="Q998" s="92">
        <v>14240.08</v>
      </c>
      <c r="R998" s="92">
        <v>50759.92</v>
      </c>
      <c r="S998" s="91" t="s">
        <v>3256</v>
      </c>
      <c r="T998" s="91" t="s">
        <v>5349</v>
      </c>
      <c r="U998" s="93"/>
      <c r="V998" s="93"/>
      <c r="W998" s="92">
        <v>5946</v>
      </c>
      <c r="X998" s="93"/>
      <c r="Y998" s="92">
        <v>25</v>
      </c>
      <c r="Z998" s="93"/>
      <c r="AB998" s="93"/>
    </row>
    <row r="999" spans="1:28">
      <c r="A999" s="91" t="s">
        <v>2475</v>
      </c>
      <c r="B999" s="91" t="s">
        <v>2696</v>
      </c>
      <c r="C999" s="91" t="s">
        <v>2506</v>
      </c>
      <c r="D999" s="91" t="s">
        <v>3251</v>
      </c>
      <c r="E999" s="91" t="s">
        <v>3252</v>
      </c>
      <c r="F999" s="91" t="s">
        <v>3276</v>
      </c>
      <c r="G999" s="91" t="s">
        <v>3204</v>
      </c>
      <c r="H999" s="91" t="s">
        <v>3205</v>
      </c>
      <c r="I999" s="91" t="s">
        <v>1481</v>
      </c>
      <c r="J999" s="91" t="s">
        <v>467</v>
      </c>
      <c r="K999" s="91" t="s">
        <v>5350</v>
      </c>
      <c r="L999" s="91" t="s">
        <v>3255</v>
      </c>
      <c r="M999" s="92">
        <v>70000</v>
      </c>
      <c r="N999" s="92">
        <v>5368.48</v>
      </c>
      <c r="O999" s="92">
        <v>2128</v>
      </c>
      <c r="P999" s="92">
        <v>2009</v>
      </c>
      <c r="Q999" s="92">
        <v>9530.48</v>
      </c>
      <c r="R999" s="92">
        <v>60469.52</v>
      </c>
      <c r="S999" s="91" t="s">
        <v>3256</v>
      </c>
      <c r="T999" s="91" t="s">
        <v>5351</v>
      </c>
      <c r="U999" s="93"/>
      <c r="V999" s="93"/>
      <c r="W999" s="93"/>
      <c r="X999" s="93"/>
      <c r="Y999" s="92">
        <v>25</v>
      </c>
      <c r="Z999" s="93"/>
      <c r="AB999" s="93"/>
    </row>
    <row r="1000" spans="1:28">
      <c r="A1000" s="91" t="s">
        <v>2475</v>
      </c>
      <c r="B1000" s="91" t="s">
        <v>2696</v>
      </c>
      <c r="C1000" s="91" t="s">
        <v>2506</v>
      </c>
      <c r="D1000" s="91" t="s">
        <v>3251</v>
      </c>
      <c r="E1000" s="91" t="s">
        <v>3252</v>
      </c>
      <c r="F1000" s="91" t="s">
        <v>3258</v>
      </c>
      <c r="G1000" s="91" t="s">
        <v>1627</v>
      </c>
      <c r="H1000" s="91" t="s">
        <v>2324</v>
      </c>
      <c r="I1000" s="91" t="s">
        <v>129</v>
      </c>
      <c r="J1000" s="91" t="s">
        <v>234</v>
      </c>
      <c r="K1000" s="91" t="s">
        <v>5352</v>
      </c>
      <c r="L1000" s="91" t="s">
        <v>3255</v>
      </c>
      <c r="M1000" s="92">
        <v>135000</v>
      </c>
      <c r="N1000" s="92">
        <v>20338.240000000002</v>
      </c>
      <c r="O1000" s="92">
        <v>4104</v>
      </c>
      <c r="P1000" s="92">
        <v>3874.5</v>
      </c>
      <c r="Q1000" s="92">
        <v>28341.74</v>
      </c>
      <c r="R1000" s="92">
        <v>106658.26</v>
      </c>
      <c r="S1000" s="91" t="s">
        <v>3256</v>
      </c>
      <c r="T1000" s="91" t="s">
        <v>5353</v>
      </c>
      <c r="U1000" s="93"/>
      <c r="V1000" s="93"/>
      <c r="W1000" s="93"/>
      <c r="X1000" s="93"/>
      <c r="Y1000" s="92">
        <v>25</v>
      </c>
      <c r="Z1000" s="93"/>
      <c r="AB1000" s="93"/>
    </row>
    <row r="1001" spans="1:28">
      <c r="A1001" s="91" t="s">
        <v>2475</v>
      </c>
      <c r="B1001" s="91" t="s">
        <v>2696</v>
      </c>
      <c r="C1001" s="91" t="s">
        <v>2506</v>
      </c>
      <c r="D1001" s="91" t="s">
        <v>3251</v>
      </c>
      <c r="E1001" s="91" t="s">
        <v>3252</v>
      </c>
      <c r="F1001" s="91" t="s">
        <v>3266</v>
      </c>
      <c r="G1001" s="91" t="s">
        <v>3088</v>
      </c>
      <c r="H1001" s="91" t="s">
        <v>3068</v>
      </c>
      <c r="I1001" s="91" t="s">
        <v>2623</v>
      </c>
      <c r="J1001" s="91" t="s">
        <v>309</v>
      </c>
      <c r="K1001" s="91" t="s">
        <v>5354</v>
      </c>
      <c r="L1001" s="91" t="s">
        <v>3255</v>
      </c>
      <c r="M1001" s="92">
        <v>60000</v>
      </c>
      <c r="N1001" s="92">
        <v>3486.68</v>
      </c>
      <c r="O1001" s="92">
        <v>1824</v>
      </c>
      <c r="P1001" s="92">
        <v>1722</v>
      </c>
      <c r="Q1001" s="92">
        <v>7057.68</v>
      </c>
      <c r="R1001" s="92">
        <v>52942.32</v>
      </c>
      <c r="S1001" s="91" t="s">
        <v>3256</v>
      </c>
      <c r="T1001" s="91" t="s">
        <v>5355</v>
      </c>
      <c r="U1001" s="93"/>
      <c r="V1001" s="93"/>
      <c r="W1001" s="93"/>
      <c r="X1001" s="93"/>
      <c r="Y1001" s="92">
        <v>25</v>
      </c>
      <c r="Z1001" s="93"/>
      <c r="AB1001" s="93"/>
    </row>
    <row r="1002" spans="1:28">
      <c r="A1002" s="91" t="s">
        <v>2475</v>
      </c>
      <c r="B1002" s="91" t="s">
        <v>2696</v>
      </c>
      <c r="C1002" s="91" t="s">
        <v>2506</v>
      </c>
      <c r="D1002" s="91" t="s">
        <v>3251</v>
      </c>
      <c r="E1002" s="91" t="s">
        <v>3252</v>
      </c>
      <c r="F1002" s="91" t="s">
        <v>3266</v>
      </c>
      <c r="G1002" s="91" t="s">
        <v>2997</v>
      </c>
      <c r="H1002" s="91" t="s">
        <v>2998</v>
      </c>
      <c r="I1002" s="91" t="s">
        <v>303</v>
      </c>
      <c r="J1002" s="91" t="s">
        <v>542</v>
      </c>
      <c r="K1002" s="91" t="s">
        <v>5356</v>
      </c>
      <c r="L1002" s="91" t="s">
        <v>3255</v>
      </c>
      <c r="M1002" s="92">
        <v>35000</v>
      </c>
      <c r="N1002" s="93">
        <v>0</v>
      </c>
      <c r="O1002" s="92">
        <v>1064</v>
      </c>
      <c r="P1002" s="92">
        <v>1004.5</v>
      </c>
      <c r="Q1002" s="92">
        <v>2093.5</v>
      </c>
      <c r="R1002" s="92">
        <v>32906.5</v>
      </c>
      <c r="S1002" s="91" t="s">
        <v>3256</v>
      </c>
      <c r="T1002" s="91" t="s">
        <v>5357</v>
      </c>
      <c r="U1002" s="93"/>
      <c r="V1002" s="93"/>
      <c r="W1002" s="93"/>
      <c r="X1002" s="93"/>
      <c r="Y1002" s="92">
        <v>25</v>
      </c>
      <c r="Z1002" s="93"/>
      <c r="AB1002" s="93"/>
    </row>
    <row r="1003" spans="1:28">
      <c r="A1003" s="91" t="s">
        <v>2475</v>
      </c>
      <c r="B1003" s="91" t="s">
        <v>2696</v>
      </c>
      <c r="C1003" s="91" t="s">
        <v>2506</v>
      </c>
      <c r="D1003" s="91" t="s">
        <v>3251</v>
      </c>
      <c r="E1003" s="91" t="s">
        <v>3252</v>
      </c>
      <c r="F1003" s="91" t="s">
        <v>3288</v>
      </c>
      <c r="G1003" s="91" t="s">
        <v>971</v>
      </c>
      <c r="H1003" s="91" t="s">
        <v>2326</v>
      </c>
      <c r="I1003" s="91" t="s">
        <v>970</v>
      </c>
      <c r="J1003" s="91" t="s">
        <v>929</v>
      </c>
      <c r="K1003" s="91" t="s">
        <v>5358</v>
      </c>
      <c r="L1003" s="91" t="s">
        <v>3255</v>
      </c>
      <c r="M1003" s="92">
        <v>40000</v>
      </c>
      <c r="N1003" s="92">
        <v>442.65</v>
      </c>
      <c r="O1003" s="92">
        <v>1216</v>
      </c>
      <c r="P1003" s="92">
        <v>1148</v>
      </c>
      <c r="Q1003" s="92">
        <v>2831.65</v>
      </c>
      <c r="R1003" s="92">
        <v>37168.35</v>
      </c>
      <c r="S1003" s="91" t="s">
        <v>3256</v>
      </c>
      <c r="T1003" s="91" t="s">
        <v>5359</v>
      </c>
      <c r="U1003" s="93"/>
      <c r="V1003" s="93"/>
      <c r="W1003" s="93"/>
      <c r="X1003" s="93"/>
      <c r="Y1003" s="92">
        <v>25</v>
      </c>
      <c r="Z1003" s="93"/>
      <c r="AB1003" s="93"/>
    </row>
    <row r="1004" spans="1:28">
      <c r="A1004" s="91" t="s">
        <v>2475</v>
      </c>
      <c r="B1004" s="91" t="s">
        <v>2696</v>
      </c>
      <c r="C1004" s="91" t="s">
        <v>2506</v>
      </c>
      <c r="D1004" s="91" t="s">
        <v>3251</v>
      </c>
      <c r="E1004" s="91" t="s">
        <v>3252</v>
      </c>
      <c r="F1004" s="91" t="s">
        <v>3273</v>
      </c>
      <c r="G1004" s="91" t="s">
        <v>1615</v>
      </c>
      <c r="H1004" s="91" t="s">
        <v>2327</v>
      </c>
      <c r="I1004" s="91" t="s">
        <v>1481</v>
      </c>
      <c r="J1004" s="91" t="s">
        <v>467</v>
      </c>
      <c r="K1004" s="91" t="s">
        <v>5360</v>
      </c>
      <c r="L1004" s="91" t="s">
        <v>3255</v>
      </c>
      <c r="M1004" s="92">
        <v>70000</v>
      </c>
      <c r="N1004" s="92">
        <v>5368.48</v>
      </c>
      <c r="O1004" s="92">
        <v>2128</v>
      </c>
      <c r="P1004" s="92">
        <v>2009</v>
      </c>
      <c r="Q1004" s="92">
        <v>11976.48</v>
      </c>
      <c r="R1004" s="92">
        <v>58023.519999999997</v>
      </c>
      <c r="S1004" s="91" t="s">
        <v>3256</v>
      </c>
      <c r="T1004" s="91" t="s">
        <v>5361</v>
      </c>
      <c r="U1004" s="93"/>
      <c r="V1004" s="92">
        <v>300</v>
      </c>
      <c r="W1004" s="92">
        <v>2146</v>
      </c>
      <c r="X1004" s="93"/>
      <c r="Y1004" s="92">
        <v>25</v>
      </c>
      <c r="Z1004" s="93"/>
      <c r="AB1004" s="93"/>
    </row>
    <row r="1005" spans="1:28">
      <c r="A1005" s="91" t="s">
        <v>2475</v>
      </c>
      <c r="B1005" s="91" t="s">
        <v>2696</v>
      </c>
      <c r="C1005" s="91" t="s">
        <v>2506</v>
      </c>
      <c r="D1005" s="91" t="s">
        <v>3251</v>
      </c>
      <c r="E1005" s="91" t="s">
        <v>3252</v>
      </c>
      <c r="F1005" s="91" t="s">
        <v>3261</v>
      </c>
      <c r="G1005" s="91" t="s">
        <v>2713</v>
      </c>
      <c r="H1005" s="91" t="s">
        <v>2714</v>
      </c>
      <c r="I1005" s="91" t="s">
        <v>4875</v>
      </c>
      <c r="J1005" s="91" t="s">
        <v>204</v>
      </c>
      <c r="K1005" s="91" t="s">
        <v>5362</v>
      </c>
      <c r="L1005" s="91" t="s">
        <v>3255</v>
      </c>
      <c r="M1005" s="92">
        <v>50000</v>
      </c>
      <c r="N1005" s="92">
        <v>1854</v>
      </c>
      <c r="O1005" s="92">
        <v>1520</v>
      </c>
      <c r="P1005" s="92">
        <v>1435</v>
      </c>
      <c r="Q1005" s="92">
        <v>4834</v>
      </c>
      <c r="R1005" s="92">
        <v>45166</v>
      </c>
      <c r="S1005" s="91" t="s">
        <v>3256</v>
      </c>
      <c r="T1005" s="91" t="s">
        <v>5363</v>
      </c>
      <c r="U1005" s="93"/>
      <c r="V1005" s="93"/>
      <c r="W1005" s="93"/>
      <c r="X1005" s="93"/>
      <c r="Y1005" s="92">
        <v>25</v>
      </c>
      <c r="Z1005" s="93"/>
      <c r="AB1005" s="93"/>
    </row>
    <row r="1006" spans="1:28">
      <c r="A1006" s="91" t="s">
        <v>2475</v>
      </c>
      <c r="B1006" s="91" t="s">
        <v>2696</v>
      </c>
      <c r="C1006" s="91" t="s">
        <v>2506</v>
      </c>
      <c r="D1006" s="91" t="s">
        <v>3251</v>
      </c>
      <c r="E1006" s="91" t="s">
        <v>3252</v>
      </c>
      <c r="F1006" s="91" t="s">
        <v>3288</v>
      </c>
      <c r="G1006" s="91" t="s">
        <v>947</v>
      </c>
      <c r="H1006" s="91" t="s">
        <v>2328</v>
      </c>
      <c r="I1006" s="91" t="s">
        <v>129</v>
      </c>
      <c r="J1006" s="91" t="s">
        <v>272</v>
      </c>
      <c r="K1006" s="91" t="s">
        <v>5364</v>
      </c>
      <c r="L1006" s="91" t="s">
        <v>3255</v>
      </c>
      <c r="M1006" s="92">
        <v>120000</v>
      </c>
      <c r="N1006" s="92">
        <v>16415.509999999998</v>
      </c>
      <c r="O1006" s="92">
        <v>3648</v>
      </c>
      <c r="P1006" s="92">
        <v>3444</v>
      </c>
      <c r="Q1006" s="92">
        <v>25109.96</v>
      </c>
      <c r="R1006" s="92">
        <v>94890.04</v>
      </c>
      <c r="S1006" s="91" t="s">
        <v>3256</v>
      </c>
      <c r="T1006" s="91" t="s">
        <v>5365</v>
      </c>
      <c r="U1006" s="93"/>
      <c r="V1006" s="93"/>
      <c r="W1006" s="93"/>
      <c r="X1006" s="93"/>
      <c r="Y1006" s="92">
        <v>25</v>
      </c>
      <c r="Z1006" s="93"/>
      <c r="AB1006" s="92">
        <v>1577.45</v>
      </c>
    </row>
    <row r="1007" spans="1:28">
      <c r="A1007" s="91" t="s">
        <v>2475</v>
      </c>
      <c r="B1007" s="91" t="s">
        <v>2696</v>
      </c>
      <c r="C1007" s="91" t="s">
        <v>2506</v>
      </c>
      <c r="D1007" s="91" t="s">
        <v>3251</v>
      </c>
      <c r="E1007" s="91" t="s">
        <v>3252</v>
      </c>
      <c r="F1007" s="91" t="s">
        <v>3266</v>
      </c>
      <c r="G1007" s="91" t="s">
        <v>3206</v>
      </c>
      <c r="H1007" s="91" t="s">
        <v>3207</v>
      </c>
      <c r="I1007" s="91" t="s">
        <v>75</v>
      </c>
      <c r="J1007" s="91" t="s">
        <v>765</v>
      </c>
      <c r="K1007" s="91" t="s">
        <v>5366</v>
      </c>
      <c r="L1007" s="91" t="s">
        <v>3255</v>
      </c>
      <c r="M1007" s="92">
        <v>30000</v>
      </c>
      <c r="N1007" s="93">
        <v>0</v>
      </c>
      <c r="O1007" s="92">
        <v>912</v>
      </c>
      <c r="P1007" s="92">
        <v>861</v>
      </c>
      <c r="Q1007" s="92">
        <v>1798</v>
      </c>
      <c r="R1007" s="92">
        <v>28202</v>
      </c>
      <c r="S1007" s="91" t="s">
        <v>3256</v>
      </c>
      <c r="T1007" s="91" t="s">
        <v>5367</v>
      </c>
      <c r="U1007" s="93"/>
      <c r="V1007" s="93"/>
      <c r="W1007" s="93"/>
      <c r="X1007" s="93"/>
      <c r="Y1007" s="92">
        <v>25</v>
      </c>
      <c r="Z1007" s="93"/>
      <c r="AB1007" s="93"/>
    </row>
    <row r="1008" spans="1:28">
      <c r="A1008" s="91" t="s">
        <v>2475</v>
      </c>
      <c r="B1008" s="91" t="s">
        <v>2696</v>
      </c>
      <c r="C1008" s="91" t="s">
        <v>2506</v>
      </c>
      <c r="D1008" s="91" t="s">
        <v>3251</v>
      </c>
      <c r="E1008" s="91" t="s">
        <v>3252</v>
      </c>
      <c r="F1008" s="91" t="s">
        <v>3266</v>
      </c>
      <c r="G1008" s="91" t="s">
        <v>1675</v>
      </c>
      <c r="H1008" s="91" t="s">
        <v>2329</v>
      </c>
      <c r="I1008" s="91" t="s">
        <v>991</v>
      </c>
      <c r="J1008" s="91" t="s">
        <v>482</v>
      </c>
      <c r="K1008" s="91" t="s">
        <v>5368</v>
      </c>
      <c r="L1008" s="91" t="s">
        <v>3255</v>
      </c>
      <c r="M1008" s="92">
        <v>55000</v>
      </c>
      <c r="N1008" s="92">
        <v>2559.6799999999998</v>
      </c>
      <c r="O1008" s="92">
        <v>1672</v>
      </c>
      <c r="P1008" s="92">
        <v>1578.5</v>
      </c>
      <c r="Q1008" s="92">
        <v>5835.18</v>
      </c>
      <c r="R1008" s="92">
        <v>49164.82</v>
      </c>
      <c r="S1008" s="91" t="s">
        <v>3256</v>
      </c>
      <c r="T1008" s="91" t="s">
        <v>5369</v>
      </c>
      <c r="U1008" s="93"/>
      <c r="V1008" s="93"/>
      <c r="W1008" s="93"/>
      <c r="X1008" s="93"/>
      <c r="Y1008" s="92">
        <v>25</v>
      </c>
      <c r="Z1008" s="93"/>
      <c r="AB1008" s="93"/>
    </row>
    <row r="1009" spans="1:28">
      <c r="A1009" s="91" t="s">
        <v>2475</v>
      </c>
      <c r="B1009" s="91" t="s">
        <v>2696</v>
      </c>
      <c r="C1009" s="91" t="s">
        <v>2506</v>
      </c>
      <c r="D1009" s="91" t="s">
        <v>3251</v>
      </c>
      <c r="E1009" s="91" t="s">
        <v>3252</v>
      </c>
      <c r="F1009" s="91" t="s">
        <v>3266</v>
      </c>
      <c r="G1009" s="91" t="s">
        <v>2999</v>
      </c>
      <c r="H1009" s="91" t="s">
        <v>3000</v>
      </c>
      <c r="I1009" s="91" t="s">
        <v>970</v>
      </c>
      <c r="J1009" s="91" t="s">
        <v>542</v>
      </c>
      <c r="K1009" s="91" t="s">
        <v>5370</v>
      </c>
      <c r="L1009" s="91" t="s">
        <v>3255</v>
      </c>
      <c r="M1009" s="92">
        <v>31500</v>
      </c>
      <c r="N1009" s="93">
        <v>0</v>
      </c>
      <c r="O1009" s="92">
        <v>957.6</v>
      </c>
      <c r="P1009" s="92">
        <v>904.05</v>
      </c>
      <c r="Q1009" s="92">
        <v>1886.65</v>
      </c>
      <c r="R1009" s="92">
        <v>29613.35</v>
      </c>
      <c r="S1009" s="91" t="s">
        <v>3256</v>
      </c>
      <c r="T1009" s="91" t="s">
        <v>5371</v>
      </c>
      <c r="U1009" s="93"/>
      <c r="V1009" s="93"/>
      <c r="W1009" s="93"/>
      <c r="X1009" s="93"/>
      <c r="Y1009" s="92">
        <v>25</v>
      </c>
      <c r="Z1009" s="93"/>
      <c r="AB1009" s="93"/>
    </row>
    <row r="1010" spans="1:28">
      <c r="A1010" s="91" t="s">
        <v>2475</v>
      </c>
      <c r="B1010" s="91" t="s">
        <v>2696</v>
      </c>
      <c r="C1010" s="91" t="s">
        <v>2506</v>
      </c>
      <c r="D1010" s="91" t="s">
        <v>3251</v>
      </c>
      <c r="E1010" s="91" t="s">
        <v>3252</v>
      </c>
      <c r="F1010" s="91" t="s">
        <v>3266</v>
      </c>
      <c r="G1010" s="91" t="s">
        <v>3001</v>
      </c>
      <c r="H1010" s="91" t="s">
        <v>3002</v>
      </c>
      <c r="I1010" s="91" t="s">
        <v>256</v>
      </c>
      <c r="J1010" s="91" t="s">
        <v>482</v>
      </c>
      <c r="K1010" s="91" t="s">
        <v>5372</v>
      </c>
      <c r="L1010" s="91" t="s">
        <v>3255</v>
      </c>
      <c r="M1010" s="92">
        <v>40000</v>
      </c>
      <c r="N1010" s="92">
        <v>442.65</v>
      </c>
      <c r="O1010" s="92">
        <v>1216</v>
      </c>
      <c r="P1010" s="92">
        <v>1148</v>
      </c>
      <c r="Q1010" s="92">
        <v>2831.65</v>
      </c>
      <c r="R1010" s="92">
        <v>37168.35</v>
      </c>
      <c r="S1010" s="91" t="s">
        <v>3256</v>
      </c>
      <c r="T1010" s="91" t="s">
        <v>5373</v>
      </c>
      <c r="U1010" s="93"/>
      <c r="V1010" s="93"/>
      <c r="W1010" s="93"/>
      <c r="X1010" s="93"/>
      <c r="Y1010" s="92">
        <v>25</v>
      </c>
      <c r="Z1010" s="93"/>
      <c r="AB1010" s="93"/>
    </row>
    <row r="1011" spans="1:28">
      <c r="A1011" s="91" t="s">
        <v>2475</v>
      </c>
      <c r="B1011" s="91" t="s">
        <v>2696</v>
      </c>
      <c r="C1011" s="91" t="s">
        <v>2506</v>
      </c>
      <c r="D1011" s="91" t="s">
        <v>3251</v>
      </c>
      <c r="E1011" s="91" t="s">
        <v>3252</v>
      </c>
      <c r="F1011" s="91" t="s">
        <v>3266</v>
      </c>
      <c r="G1011" s="91" t="s">
        <v>1608</v>
      </c>
      <c r="H1011" s="91" t="s">
        <v>2330</v>
      </c>
      <c r="I1011" s="91" t="s">
        <v>192</v>
      </c>
      <c r="J1011" s="91" t="s">
        <v>542</v>
      </c>
      <c r="K1011" s="91" t="s">
        <v>5374</v>
      </c>
      <c r="L1011" s="91" t="s">
        <v>3255</v>
      </c>
      <c r="M1011" s="92">
        <v>35000</v>
      </c>
      <c r="N1011" s="93">
        <v>0</v>
      </c>
      <c r="O1011" s="92">
        <v>1064</v>
      </c>
      <c r="P1011" s="92">
        <v>1004.5</v>
      </c>
      <c r="Q1011" s="92">
        <v>2093.5</v>
      </c>
      <c r="R1011" s="92">
        <v>32906.5</v>
      </c>
      <c r="S1011" s="91" t="s">
        <v>3256</v>
      </c>
      <c r="T1011" s="91" t="s">
        <v>5375</v>
      </c>
      <c r="U1011" s="93"/>
      <c r="V1011" s="93"/>
      <c r="W1011" s="93"/>
      <c r="X1011" s="93"/>
      <c r="Y1011" s="92">
        <v>25</v>
      </c>
      <c r="Z1011" s="93"/>
      <c r="AB1011" s="93"/>
    </row>
    <row r="1012" spans="1:28">
      <c r="A1012" s="91" t="s">
        <v>2475</v>
      </c>
      <c r="B1012" s="91" t="s">
        <v>2696</v>
      </c>
      <c r="C1012" s="91" t="s">
        <v>2506</v>
      </c>
      <c r="D1012" s="91" t="s">
        <v>3251</v>
      </c>
      <c r="E1012" s="91" t="s">
        <v>3252</v>
      </c>
      <c r="F1012" s="91" t="s">
        <v>3361</v>
      </c>
      <c r="G1012" s="91" t="s">
        <v>3003</v>
      </c>
      <c r="H1012" s="91" t="s">
        <v>3004</v>
      </c>
      <c r="I1012" s="91" t="s">
        <v>75</v>
      </c>
      <c r="J1012" s="91" t="s">
        <v>765</v>
      </c>
      <c r="K1012" s="91" t="s">
        <v>5376</v>
      </c>
      <c r="L1012" s="91" t="s">
        <v>3255</v>
      </c>
      <c r="M1012" s="92">
        <v>25000</v>
      </c>
      <c r="N1012" s="93">
        <v>0</v>
      </c>
      <c r="O1012" s="92">
        <v>760</v>
      </c>
      <c r="P1012" s="92">
        <v>717.5</v>
      </c>
      <c r="Q1012" s="92">
        <v>1502.5</v>
      </c>
      <c r="R1012" s="92">
        <v>23497.5</v>
      </c>
      <c r="S1012" s="91" t="s">
        <v>3256</v>
      </c>
      <c r="T1012" s="91" t="s">
        <v>5377</v>
      </c>
      <c r="U1012" s="93"/>
      <c r="V1012" s="93"/>
      <c r="W1012" s="93"/>
      <c r="X1012" s="93"/>
      <c r="Y1012" s="92">
        <v>25</v>
      </c>
      <c r="Z1012" s="93"/>
      <c r="AB1012" s="93"/>
    </row>
    <row r="1013" spans="1:28">
      <c r="A1013" s="91" t="s">
        <v>2475</v>
      </c>
      <c r="B1013" s="91" t="s">
        <v>2696</v>
      </c>
      <c r="C1013" s="91" t="s">
        <v>2506</v>
      </c>
      <c r="D1013" s="91" t="s">
        <v>3251</v>
      </c>
      <c r="E1013" s="91" t="s">
        <v>3252</v>
      </c>
      <c r="F1013" s="91" t="s">
        <v>3266</v>
      </c>
      <c r="G1013" s="91" t="s">
        <v>3005</v>
      </c>
      <c r="H1013" s="91" t="s">
        <v>3006</v>
      </c>
      <c r="I1013" s="91" t="s">
        <v>991</v>
      </c>
      <c r="J1013" s="91" t="s">
        <v>765</v>
      </c>
      <c r="K1013" s="91" t="s">
        <v>5378</v>
      </c>
      <c r="L1013" s="91" t="s">
        <v>3255</v>
      </c>
      <c r="M1013" s="92">
        <v>50000</v>
      </c>
      <c r="N1013" s="92">
        <v>1854</v>
      </c>
      <c r="O1013" s="92">
        <v>1520</v>
      </c>
      <c r="P1013" s="92">
        <v>1435</v>
      </c>
      <c r="Q1013" s="92">
        <v>4834</v>
      </c>
      <c r="R1013" s="92">
        <v>45166</v>
      </c>
      <c r="S1013" s="91" t="s">
        <v>3256</v>
      </c>
      <c r="T1013" s="91" t="s">
        <v>5379</v>
      </c>
      <c r="U1013" s="93"/>
      <c r="V1013" s="93"/>
      <c r="W1013" s="93"/>
      <c r="X1013" s="93"/>
      <c r="Y1013" s="92">
        <v>25</v>
      </c>
      <c r="Z1013" s="93"/>
      <c r="AB1013" s="93"/>
    </row>
    <row r="1014" spans="1:28">
      <c r="A1014" s="91" t="s">
        <v>2475</v>
      </c>
      <c r="B1014" s="91" t="s">
        <v>2696</v>
      </c>
      <c r="C1014" s="91" t="s">
        <v>2506</v>
      </c>
      <c r="D1014" s="91" t="s">
        <v>3251</v>
      </c>
      <c r="E1014" s="91" t="s">
        <v>3252</v>
      </c>
      <c r="F1014" s="91" t="s">
        <v>3266</v>
      </c>
      <c r="G1014" s="91" t="s">
        <v>1629</v>
      </c>
      <c r="H1014" s="91" t="s">
        <v>2331</v>
      </c>
      <c r="I1014" s="91" t="s">
        <v>1651</v>
      </c>
      <c r="J1014" s="91" t="s">
        <v>265</v>
      </c>
      <c r="K1014" s="91" t="s">
        <v>5380</v>
      </c>
      <c r="L1014" s="91" t="s">
        <v>3255</v>
      </c>
      <c r="M1014" s="92">
        <v>30000</v>
      </c>
      <c r="N1014" s="93">
        <v>0</v>
      </c>
      <c r="O1014" s="92">
        <v>912</v>
      </c>
      <c r="P1014" s="92">
        <v>861</v>
      </c>
      <c r="Q1014" s="92">
        <v>1798</v>
      </c>
      <c r="R1014" s="92">
        <v>28202</v>
      </c>
      <c r="S1014" s="91" t="s">
        <v>3256</v>
      </c>
      <c r="T1014" s="91" t="s">
        <v>5381</v>
      </c>
      <c r="U1014" s="93"/>
      <c r="V1014" s="93"/>
      <c r="W1014" s="93"/>
      <c r="X1014" s="93"/>
      <c r="Y1014" s="92">
        <v>25</v>
      </c>
      <c r="Z1014" s="93"/>
      <c r="AB1014" s="93"/>
    </row>
    <row r="1015" spans="1:28">
      <c r="A1015" s="91" t="s">
        <v>2475</v>
      </c>
      <c r="B1015" s="91" t="s">
        <v>2696</v>
      </c>
      <c r="C1015" s="91" t="s">
        <v>2506</v>
      </c>
      <c r="D1015" s="91" t="s">
        <v>3251</v>
      </c>
      <c r="E1015" s="91" t="s">
        <v>3252</v>
      </c>
      <c r="F1015" s="91" t="s">
        <v>3266</v>
      </c>
      <c r="G1015" s="91" t="s">
        <v>3007</v>
      </c>
      <c r="H1015" s="91" t="s">
        <v>3008</v>
      </c>
      <c r="I1015" s="91" t="s">
        <v>970</v>
      </c>
      <c r="J1015" s="91" t="s">
        <v>929</v>
      </c>
      <c r="K1015" s="91" t="s">
        <v>5382</v>
      </c>
      <c r="L1015" s="91" t="s">
        <v>3255</v>
      </c>
      <c r="M1015" s="92">
        <v>40000</v>
      </c>
      <c r="N1015" s="92">
        <v>442.65</v>
      </c>
      <c r="O1015" s="92">
        <v>1216</v>
      </c>
      <c r="P1015" s="92">
        <v>1148</v>
      </c>
      <c r="Q1015" s="92">
        <v>2831.65</v>
      </c>
      <c r="R1015" s="92">
        <v>37168.35</v>
      </c>
      <c r="S1015" s="91" t="s">
        <v>3256</v>
      </c>
      <c r="T1015" s="91" t="s">
        <v>5383</v>
      </c>
      <c r="U1015" s="93"/>
      <c r="V1015" s="93"/>
      <c r="W1015" s="93"/>
      <c r="X1015" s="93"/>
      <c r="Y1015" s="92">
        <v>25</v>
      </c>
      <c r="Z1015" s="93"/>
      <c r="AB1015" s="93"/>
    </row>
    <row r="1016" spans="1:28">
      <c r="A1016" s="91" t="s">
        <v>2475</v>
      </c>
      <c r="B1016" s="91" t="s">
        <v>2696</v>
      </c>
      <c r="C1016" s="91" t="s">
        <v>2506</v>
      </c>
      <c r="D1016" s="91" t="s">
        <v>3251</v>
      </c>
      <c r="E1016" s="91" t="s">
        <v>3252</v>
      </c>
      <c r="F1016" s="91" t="s">
        <v>3266</v>
      </c>
      <c r="G1016" s="91" t="s">
        <v>3009</v>
      </c>
      <c r="H1016" s="91" t="s">
        <v>3010</v>
      </c>
      <c r="I1016" s="91" t="s">
        <v>3011</v>
      </c>
      <c r="J1016" s="91" t="s">
        <v>765</v>
      </c>
      <c r="K1016" s="91" t="s">
        <v>5384</v>
      </c>
      <c r="L1016" s="91" t="s">
        <v>3255</v>
      </c>
      <c r="M1016" s="92">
        <v>40000</v>
      </c>
      <c r="N1016" s="92">
        <v>442.65</v>
      </c>
      <c r="O1016" s="92">
        <v>1216</v>
      </c>
      <c r="P1016" s="92">
        <v>1148</v>
      </c>
      <c r="Q1016" s="92">
        <v>2831.65</v>
      </c>
      <c r="R1016" s="92">
        <v>37168.35</v>
      </c>
      <c r="S1016" s="91" t="s">
        <v>3256</v>
      </c>
      <c r="T1016" s="91" t="s">
        <v>5385</v>
      </c>
      <c r="U1016" s="93"/>
      <c r="V1016" s="93"/>
      <c r="W1016" s="93"/>
      <c r="X1016" s="93"/>
      <c r="Y1016" s="92">
        <v>25</v>
      </c>
      <c r="Z1016" s="93"/>
      <c r="AB1016" s="93"/>
    </row>
    <row r="1017" spans="1:28">
      <c r="A1017" s="91" t="s">
        <v>2475</v>
      </c>
      <c r="B1017" s="91" t="s">
        <v>2696</v>
      </c>
      <c r="C1017" s="91" t="s">
        <v>2506</v>
      </c>
      <c r="D1017" s="91" t="s">
        <v>3251</v>
      </c>
      <c r="E1017" s="91" t="s">
        <v>3252</v>
      </c>
      <c r="F1017" s="91" t="s">
        <v>3266</v>
      </c>
      <c r="G1017" s="91" t="s">
        <v>3012</v>
      </c>
      <c r="H1017" s="91" t="s">
        <v>3013</v>
      </c>
      <c r="I1017" s="91" t="s">
        <v>192</v>
      </c>
      <c r="J1017" s="91" t="s">
        <v>802</v>
      </c>
      <c r="K1017" s="91" t="s">
        <v>5386</v>
      </c>
      <c r="L1017" s="91" t="s">
        <v>3255</v>
      </c>
      <c r="M1017" s="92">
        <v>50000</v>
      </c>
      <c r="N1017" s="92">
        <v>1854</v>
      </c>
      <c r="O1017" s="92">
        <v>1520</v>
      </c>
      <c r="P1017" s="92">
        <v>1435</v>
      </c>
      <c r="Q1017" s="92">
        <v>4834</v>
      </c>
      <c r="R1017" s="92">
        <v>45166</v>
      </c>
      <c r="S1017" s="91" t="s">
        <v>3256</v>
      </c>
      <c r="T1017" s="91" t="s">
        <v>5387</v>
      </c>
      <c r="U1017" s="93"/>
      <c r="V1017" s="93"/>
      <c r="W1017" s="93"/>
      <c r="X1017" s="93"/>
      <c r="Y1017" s="92">
        <v>25</v>
      </c>
      <c r="Z1017" s="93"/>
      <c r="AB1017" s="93"/>
    </row>
    <row r="1018" spans="1:28">
      <c r="A1018" s="91" t="s">
        <v>2475</v>
      </c>
      <c r="B1018" s="91" t="s">
        <v>2696</v>
      </c>
      <c r="C1018" s="91" t="s">
        <v>2506</v>
      </c>
      <c r="D1018" s="91" t="s">
        <v>3251</v>
      </c>
      <c r="E1018" s="91" t="s">
        <v>3252</v>
      </c>
      <c r="F1018" s="91" t="s">
        <v>3258</v>
      </c>
      <c r="G1018" s="91" t="s">
        <v>1621</v>
      </c>
      <c r="H1018" s="91" t="s">
        <v>2332</v>
      </c>
      <c r="I1018" s="91" t="s">
        <v>100</v>
      </c>
      <c r="J1018" s="91" t="s">
        <v>269</v>
      </c>
      <c r="K1018" s="91" t="s">
        <v>5388</v>
      </c>
      <c r="L1018" s="91" t="s">
        <v>3255</v>
      </c>
      <c r="M1018" s="92">
        <v>70000</v>
      </c>
      <c r="N1018" s="92">
        <v>5368.48</v>
      </c>
      <c r="O1018" s="92">
        <v>2128</v>
      </c>
      <c r="P1018" s="92">
        <v>2009</v>
      </c>
      <c r="Q1018" s="92">
        <v>12676.48</v>
      </c>
      <c r="R1018" s="92">
        <v>57323.519999999997</v>
      </c>
      <c r="S1018" s="91" t="s">
        <v>3256</v>
      </c>
      <c r="T1018" s="91" t="s">
        <v>5389</v>
      </c>
      <c r="U1018" s="93"/>
      <c r="V1018" s="93"/>
      <c r="W1018" s="92">
        <v>3146</v>
      </c>
      <c r="X1018" s="93"/>
      <c r="Y1018" s="92">
        <v>25</v>
      </c>
      <c r="Z1018" s="93"/>
      <c r="AB1018" s="93"/>
    </row>
    <row r="1019" spans="1:28">
      <c r="A1019" s="91" t="s">
        <v>2475</v>
      </c>
      <c r="B1019" s="91" t="s">
        <v>2696</v>
      </c>
      <c r="C1019" s="91" t="s">
        <v>2506</v>
      </c>
      <c r="D1019" s="91" t="s">
        <v>3251</v>
      </c>
      <c r="E1019" s="91" t="s">
        <v>3252</v>
      </c>
      <c r="F1019" s="91" t="s">
        <v>3258</v>
      </c>
      <c r="G1019" s="91" t="s">
        <v>1674</v>
      </c>
      <c r="H1019" s="91" t="s">
        <v>2333</v>
      </c>
      <c r="I1019" s="91" t="s">
        <v>991</v>
      </c>
      <c r="J1019" s="91" t="s">
        <v>802</v>
      </c>
      <c r="K1019" s="91" t="s">
        <v>5390</v>
      </c>
      <c r="L1019" s="91" t="s">
        <v>3255</v>
      </c>
      <c r="M1019" s="92">
        <v>45000</v>
      </c>
      <c r="N1019" s="92">
        <v>1148.33</v>
      </c>
      <c r="O1019" s="92">
        <v>1368</v>
      </c>
      <c r="P1019" s="92">
        <v>1291.5</v>
      </c>
      <c r="Q1019" s="92">
        <v>5378.83</v>
      </c>
      <c r="R1019" s="92">
        <v>39621.17</v>
      </c>
      <c r="S1019" s="91" t="s">
        <v>3256</v>
      </c>
      <c r="T1019" s="91" t="s">
        <v>5391</v>
      </c>
      <c r="U1019" s="93"/>
      <c r="V1019" s="93"/>
      <c r="W1019" s="92">
        <v>1546</v>
      </c>
      <c r="X1019" s="93"/>
      <c r="Y1019" s="92">
        <v>25</v>
      </c>
      <c r="Z1019" s="93"/>
      <c r="AB1019" s="93"/>
    </row>
    <row r="1020" spans="1:28">
      <c r="A1020" s="91" t="s">
        <v>2475</v>
      </c>
      <c r="B1020" s="91" t="s">
        <v>2696</v>
      </c>
      <c r="C1020" s="91" t="s">
        <v>2506</v>
      </c>
      <c r="D1020" s="91" t="s">
        <v>3251</v>
      </c>
      <c r="E1020" s="91" t="s">
        <v>3252</v>
      </c>
      <c r="F1020" s="91" t="s">
        <v>3258</v>
      </c>
      <c r="G1020" s="91" t="s">
        <v>1391</v>
      </c>
      <c r="H1020" s="91" t="s">
        <v>2334</v>
      </c>
      <c r="I1020" s="91" t="s">
        <v>110</v>
      </c>
      <c r="J1020" s="91" t="s">
        <v>765</v>
      </c>
      <c r="K1020" s="91" t="s">
        <v>5392</v>
      </c>
      <c r="L1020" s="91" t="s">
        <v>3255</v>
      </c>
      <c r="M1020" s="92">
        <v>10000</v>
      </c>
      <c r="N1020" s="93">
        <v>0</v>
      </c>
      <c r="O1020" s="92">
        <v>304</v>
      </c>
      <c r="P1020" s="92">
        <v>287</v>
      </c>
      <c r="Q1020" s="92">
        <v>616</v>
      </c>
      <c r="R1020" s="92">
        <v>9384</v>
      </c>
      <c r="S1020" s="91" t="s">
        <v>3256</v>
      </c>
      <c r="T1020" s="91" t="s">
        <v>5393</v>
      </c>
      <c r="U1020" s="93"/>
      <c r="V1020" s="93"/>
      <c r="W1020" s="93"/>
      <c r="X1020" s="93"/>
      <c r="Y1020" s="92">
        <v>25</v>
      </c>
      <c r="Z1020" s="93"/>
      <c r="AB1020" s="93"/>
    </row>
    <row r="1021" spans="1:28">
      <c r="A1021" s="91" t="s">
        <v>2475</v>
      </c>
      <c r="B1021" s="91" t="s">
        <v>2696</v>
      </c>
      <c r="C1021" s="91" t="s">
        <v>2506</v>
      </c>
      <c r="D1021" s="91" t="s">
        <v>3251</v>
      </c>
      <c r="E1021" s="91" t="s">
        <v>3252</v>
      </c>
      <c r="F1021" s="91" t="s">
        <v>3266</v>
      </c>
      <c r="G1021" s="91" t="s">
        <v>3014</v>
      </c>
      <c r="H1021" s="91" t="s">
        <v>3015</v>
      </c>
      <c r="I1021" s="91" t="s">
        <v>75</v>
      </c>
      <c r="J1021" s="91" t="s">
        <v>73</v>
      </c>
      <c r="K1021" s="91" t="s">
        <v>5394</v>
      </c>
      <c r="L1021" s="91" t="s">
        <v>3255</v>
      </c>
      <c r="M1021" s="92">
        <v>20000</v>
      </c>
      <c r="N1021" s="93">
        <v>0</v>
      </c>
      <c r="O1021" s="92">
        <v>608</v>
      </c>
      <c r="P1021" s="92">
        <v>574</v>
      </c>
      <c r="Q1021" s="92">
        <v>1207</v>
      </c>
      <c r="R1021" s="92">
        <v>18793</v>
      </c>
      <c r="S1021" s="91" t="s">
        <v>3256</v>
      </c>
      <c r="T1021" s="91" t="s">
        <v>5395</v>
      </c>
      <c r="U1021" s="93"/>
      <c r="V1021" s="93"/>
      <c r="W1021" s="93"/>
      <c r="X1021" s="93"/>
      <c r="Y1021" s="92">
        <v>25</v>
      </c>
      <c r="Z1021" s="93"/>
      <c r="AB1021" s="93"/>
    </row>
    <row r="1022" spans="1:28">
      <c r="A1022" s="91" t="s">
        <v>2475</v>
      </c>
      <c r="B1022" s="91" t="s">
        <v>2696</v>
      </c>
      <c r="C1022" s="91" t="s">
        <v>2506</v>
      </c>
      <c r="D1022" s="91" t="s">
        <v>3251</v>
      </c>
      <c r="E1022" s="91" t="s">
        <v>3252</v>
      </c>
      <c r="F1022" s="91" t="s">
        <v>3288</v>
      </c>
      <c r="G1022" s="91" t="s">
        <v>948</v>
      </c>
      <c r="H1022" s="91" t="s">
        <v>2335</v>
      </c>
      <c r="I1022" s="91" t="s">
        <v>1390</v>
      </c>
      <c r="J1022" s="91" t="s">
        <v>542</v>
      </c>
      <c r="K1022" s="91" t="s">
        <v>5396</v>
      </c>
      <c r="L1022" s="91" t="s">
        <v>3255</v>
      </c>
      <c r="M1022" s="92">
        <v>110000</v>
      </c>
      <c r="N1022" s="92">
        <v>14457.62</v>
      </c>
      <c r="O1022" s="92">
        <v>3344</v>
      </c>
      <c r="P1022" s="92">
        <v>3157</v>
      </c>
      <c r="Q1022" s="92">
        <v>20983.62</v>
      </c>
      <c r="R1022" s="92">
        <v>89016.38</v>
      </c>
      <c r="S1022" s="91" t="s">
        <v>3256</v>
      </c>
      <c r="T1022" s="91" t="s">
        <v>5397</v>
      </c>
      <c r="U1022" s="93"/>
      <c r="V1022" s="93"/>
      <c r="W1022" s="93"/>
      <c r="X1022" s="93"/>
      <c r="Y1022" s="92">
        <v>25</v>
      </c>
      <c r="Z1022" s="93"/>
      <c r="AB1022" s="93"/>
    </row>
    <row r="1023" spans="1:28">
      <c r="A1023" s="91" t="s">
        <v>2475</v>
      </c>
      <c r="B1023" s="91" t="s">
        <v>2696</v>
      </c>
      <c r="C1023" s="91" t="s">
        <v>2506</v>
      </c>
      <c r="D1023" s="91" t="s">
        <v>3251</v>
      </c>
      <c r="E1023" s="91" t="s">
        <v>3252</v>
      </c>
      <c r="F1023" s="91" t="s">
        <v>3266</v>
      </c>
      <c r="G1023" s="91" t="s">
        <v>3016</v>
      </c>
      <c r="H1023" s="91" t="s">
        <v>3017</v>
      </c>
      <c r="I1023" s="91" t="s">
        <v>256</v>
      </c>
      <c r="J1023" s="91" t="s">
        <v>302</v>
      </c>
      <c r="K1023" s="91" t="s">
        <v>5398</v>
      </c>
      <c r="L1023" s="91" t="s">
        <v>3255</v>
      </c>
      <c r="M1023" s="92">
        <v>75000</v>
      </c>
      <c r="N1023" s="92">
        <v>6309.38</v>
      </c>
      <c r="O1023" s="92">
        <v>2280</v>
      </c>
      <c r="P1023" s="92">
        <v>2152.5</v>
      </c>
      <c r="Q1023" s="92">
        <v>10766.88</v>
      </c>
      <c r="R1023" s="92">
        <v>64233.120000000003</v>
      </c>
      <c r="S1023" s="91" t="s">
        <v>3256</v>
      </c>
      <c r="T1023" s="91" t="s">
        <v>5399</v>
      </c>
      <c r="U1023" s="93"/>
      <c r="V1023" s="93"/>
      <c r="W1023" s="93"/>
      <c r="X1023" s="93"/>
      <c r="Y1023" s="92">
        <v>25</v>
      </c>
      <c r="Z1023" s="93"/>
      <c r="AB1023" s="93"/>
    </row>
    <row r="1024" spans="1:28">
      <c r="A1024" s="91" t="s">
        <v>2475</v>
      </c>
      <c r="B1024" s="91" t="s">
        <v>2696</v>
      </c>
      <c r="C1024" s="91" t="s">
        <v>2506</v>
      </c>
      <c r="D1024" s="91" t="s">
        <v>3251</v>
      </c>
      <c r="E1024" s="91" t="s">
        <v>3252</v>
      </c>
      <c r="F1024" s="91" t="s">
        <v>3288</v>
      </c>
      <c r="G1024" s="91" t="s">
        <v>3018</v>
      </c>
      <c r="H1024" s="91" t="s">
        <v>3019</v>
      </c>
      <c r="I1024" s="91" t="s">
        <v>75</v>
      </c>
      <c r="J1024" s="91" t="s">
        <v>765</v>
      </c>
      <c r="K1024" s="91" t="s">
        <v>5400</v>
      </c>
      <c r="L1024" s="91" t="s">
        <v>3255</v>
      </c>
      <c r="M1024" s="92">
        <v>26250</v>
      </c>
      <c r="N1024" s="93">
        <v>0</v>
      </c>
      <c r="O1024" s="92">
        <v>798</v>
      </c>
      <c r="P1024" s="92">
        <v>753.38</v>
      </c>
      <c r="Q1024" s="92">
        <v>1576.38</v>
      </c>
      <c r="R1024" s="92">
        <v>24673.62</v>
      </c>
      <c r="S1024" s="91" t="s">
        <v>3256</v>
      </c>
      <c r="T1024" s="91" t="s">
        <v>5401</v>
      </c>
      <c r="U1024" s="93"/>
      <c r="V1024" s="93"/>
      <c r="W1024" s="93"/>
      <c r="X1024" s="93"/>
      <c r="Y1024" s="92">
        <v>25</v>
      </c>
      <c r="Z1024" s="93"/>
      <c r="AB1024" s="93"/>
    </row>
    <row r="1025" spans="1:28">
      <c r="A1025" s="91" t="s">
        <v>2475</v>
      </c>
      <c r="B1025" s="91" t="s">
        <v>2696</v>
      </c>
      <c r="C1025" s="91" t="s">
        <v>2506</v>
      </c>
      <c r="D1025" s="91" t="s">
        <v>3251</v>
      </c>
      <c r="E1025" s="91" t="s">
        <v>3252</v>
      </c>
      <c r="F1025" s="91" t="s">
        <v>3258</v>
      </c>
      <c r="G1025" s="91" t="s">
        <v>3020</v>
      </c>
      <c r="H1025" s="91" t="s">
        <v>3021</v>
      </c>
      <c r="I1025" s="91" t="s">
        <v>100</v>
      </c>
      <c r="J1025" s="91" t="s">
        <v>73</v>
      </c>
      <c r="K1025" s="91" t="s">
        <v>5402</v>
      </c>
      <c r="L1025" s="91" t="s">
        <v>3255</v>
      </c>
      <c r="M1025" s="92">
        <v>55000</v>
      </c>
      <c r="N1025" s="92">
        <v>2559.6799999999998</v>
      </c>
      <c r="O1025" s="92">
        <v>1672</v>
      </c>
      <c r="P1025" s="92">
        <v>1578.5</v>
      </c>
      <c r="Q1025" s="92">
        <v>5835.18</v>
      </c>
      <c r="R1025" s="92">
        <v>49164.82</v>
      </c>
      <c r="S1025" s="91" t="s">
        <v>3256</v>
      </c>
      <c r="T1025" s="91" t="s">
        <v>5403</v>
      </c>
      <c r="U1025" s="93"/>
      <c r="V1025" s="93"/>
      <c r="W1025" s="93"/>
      <c r="X1025" s="93"/>
      <c r="Y1025" s="92">
        <v>25</v>
      </c>
      <c r="Z1025" s="93"/>
      <c r="AB1025" s="93"/>
    </row>
    <row r="1026" spans="1:28">
      <c r="A1026" s="91" t="s">
        <v>2475</v>
      </c>
      <c r="B1026" s="91" t="s">
        <v>2696</v>
      </c>
      <c r="C1026" s="91" t="s">
        <v>2506</v>
      </c>
      <c r="D1026" s="91" t="s">
        <v>3251</v>
      </c>
      <c r="E1026" s="91" t="s">
        <v>3252</v>
      </c>
      <c r="F1026" s="91" t="s">
        <v>3266</v>
      </c>
      <c r="G1026" s="91" t="s">
        <v>3208</v>
      </c>
      <c r="H1026" s="91" t="s">
        <v>3209</v>
      </c>
      <c r="I1026" s="91" t="s">
        <v>991</v>
      </c>
      <c r="J1026" s="91" t="s">
        <v>542</v>
      </c>
      <c r="K1026" s="91" t="s">
        <v>5404</v>
      </c>
      <c r="L1026" s="91" t="s">
        <v>3255</v>
      </c>
      <c r="M1026" s="92">
        <v>50000</v>
      </c>
      <c r="N1026" s="92">
        <v>1854</v>
      </c>
      <c r="O1026" s="92">
        <v>1520</v>
      </c>
      <c r="P1026" s="92">
        <v>1435</v>
      </c>
      <c r="Q1026" s="92">
        <v>4834</v>
      </c>
      <c r="R1026" s="92">
        <v>45166</v>
      </c>
      <c r="S1026" s="91" t="s">
        <v>3256</v>
      </c>
      <c r="T1026" s="91" t="s">
        <v>5405</v>
      </c>
      <c r="U1026" s="93"/>
      <c r="V1026" s="93"/>
      <c r="W1026" s="93"/>
      <c r="X1026" s="93"/>
      <c r="Y1026" s="92">
        <v>25</v>
      </c>
      <c r="Z1026" s="93"/>
      <c r="AB1026" s="93"/>
    </row>
    <row r="1027" spans="1:28">
      <c r="A1027" s="91" t="s">
        <v>2475</v>
      </c>
      <c r="B1027" s="91" t="s">
        <v>2696</v>
      </c>
      <c r="C1027" s="91" t="s">
        <v>2506</v>
      </c>
      <c r="D1027" s="91" t="s">
        <v>3251</v>
      </c>
      <c r="E1027" s="91" t="s">
        <v>3252</v>
      </c>
      <c r="F1027" s="91" t="s">
        <v>3266</v>
      </c>
      <c r="G1027" s="91" t="s">
        <v>3228</v>
      </c>
      <c r="H1027" s="91" t="s">
        <v>3225</v>
      </c>
      <c r="I1027" s="91" t="s">
        <v>129</v>
      </c>
      <c r="J1027" s="91" t="s">
        <v>253</v>
      </c>
      <c r="K1027" s="91" t="s">
        <v>5406</v>
      </c>
      <c r="L1027" s="91" t="s">
        <v>3255</v>
      </c>
      <c r="M1027" s="92">
        <v>95000</v>
      </c>
      <c r="N1027" s="92">
        <v>10929.24</v>
      </c>
      <c r="O1027" s="92">
        <v>2888</v>
      </c>
      <c r="P1027" s="92">
        <v>2726.5</v>
      </c>
      <c r="Q1027" s="92">
        <v>16568.740000000002</v>
      </c>
      <c r="R1027" s="92">
        <v>78431.259999999995</v>
      </c>
      <c r="S1027" s="91" t="s">
        <v>3256</v>
      </c>
      <c r="T1027" s="91" t="s">
        <v>5407</v>
      </c>
      <c r="U1027" s="93"/>
      <c r="V1027" s="93"/>
      <c r="W1027" s="93"/>
      <c r="X1027" s="93"/>
      <c r="Y1027" s="92">
        <v>25</v>
      </c>
      <c r="Z1027" s="93"/>
      <c r="AB1027" s="93"/>
    </row>
    <row r="1028" spans="1:28">
      <c r="A1028" s="91" t="s">
        <v>2475</v>
      </c>
      <c r="B1028" s="91" t="s">
        <v>2696</v>
      </c>
      <c r="C1028" s="91" t="s">
        <v>2506</v>
      </c>
      <c r="D1028" s="91" t="s">
        <v>3251</v>
      </c>
      <c r="E1028" s="91" t="s">
        <v>3252</v>
      </c>
      <c r="F1028" s="91" t="s">
        <v>3266</v>
      </c>
      <c r="G1028" s="91" t="s">
        <v>3022</v>
      </c>
      <c r="H1028" s="91" t="s">
        <v>3023</v>
      </c>
      <c r="I1028" s="91" t="s">
        <v>192</v>
      </c>
      <c r="J1028" s="91" t="s">
        <v>542</v>
      </c>
      <c r="K1028" s="91" t="s">
        <v>5408</v>
      </c>
      <c r="L1028" s="91" t="s">
        <v>3255</v>
      </c>
      <c r="M1028" s="92">
        <v>26250</v>
      </c>
      <c r="N1028" s="93">
        <v>0</v>
      </c>
      <c r="O1028" s="92">
        <v>798</v>
      </c>
      <c r="P1028" s="92">
        <v>753.38</v>
      </c>
      <c r="Q1028" s="92">
        <v>1576.38</v>
      </c>
      <c r="R1028" s="92">
        <v>24673.62</v>
      </c>
      <c r="S1028" s="91" t="s">
        <v>3256</v>
      </c>
      <c r="T1028" s="91" t="s">
        <v>5409</v>
      </c>
      <c r="U1028" s="93"/>
      <c r="V1028" s="93"/>
      <c r="W1028" s="93"/>
      <c r="X1028" s="93"/>
      <c r="Y1028" s="92">
        <v>25</v>
      </c>
      <c r="Z1028" s="93"/>
      <c r="AB1028" s="93"/>
    </row>
    <row r="1029" spans="1:28">
      <c r="A1029" s="91" t="s">
        <v>2475</v>
      </c>
      <c r="B1029" s="91" t="s">
        <v>2696</v>
      </c>
      <c r="C1029" s="91" t="s">
        <v>2506</v>
      </c>
      <c r="D1029" s="91" t="s">
        <v>3251</v>
      </c>
      <c r="E1029" s="91" t="s">
        <v>3252</v>
      </c>
      <c r="F1029" s="91" t="s">
        <v>3266</v>
      </c>
      <c r="G1029" s="91" t="s">
        <v>3024</v>
      </c>
      <c r="H1029" s="91" t="s">
        <v>3025</v>
      </c>
      <c r="I1029" s="91" t="s">
        <v>192</v>
      </c>
      <c r="J1029" s="91" t="s">
        <v>929</v>
      </c>
      <c r="K1029" s="91" t="s">
        <v>5410</v>
      </c>
      <c r="L1029" s="91" t="s">
        <v>3255</v>
      </c>
      <c r="M1029" s="92">
        <v>50000</v>
      </c>
      <c r="N1029" s="92">
        <v>1854</v>
      </c>
      <c r="O1029" s="92">
        <v>1520</v>
      </c>
      <c r="P1029" s="92">
        <v>1435</v>
      </c>
      <c r="Q1029" s="92">
        <v>4834</v>
      </c>
      <c r="R1029" s="92">
        <v>45166</v>
      </c>
      <c r="S1029" s="91" t="s">
        <v>3256</v>
      </c>
      <c r="T1029" s="91" t="s">
        <v>5411</v>
      </c>
      <c r="U1029" s="93"/>
      <c r="V1029" s="93"/>
      <c r="W1029" s="93"/>
      <c r="X1029" s="93"/>
      <c r="Y1029" s="92">
        <v>25</v>
      </c>
      <c r="Z1029" s="93"/>
      <c r="AB1029" s="93"/>
    </row>
    <row r="1030" spans="1:28">
      <c r="A1030" s="91" t="s">
        <v>2475</v>
      </c>
      <c r="B1030" s="91" t="s">
        <v>2696</v>
      </c>
      <c r="C1030" s="91" t="s">
        <v>2506</v>
      </c>
      <c r="D1030" s="91" t="s">
        <v>3251</v>
      </c>
      <c r="E1030" s="91" t="s">
        <v>3252</v>
      </c>
      <c r="F1030" s="91" t="s">
        <v>3279</v>
      </c>
      <c r="G1030" s="91" t="s">
        <v>2519</v>
      </c>
      <c r="H1030" s="91" t="s">
        <v>2520</v>
      </c>
      <c r="I1030" s="91" t="s">
        <v>2521</v>
      </c>
      <c r="J1030" s="91" t="s">
        <v>312</v>
      </c>
      <c r="K1030" s="91" t="s">
        <v>5412</v>
      </c>
      <c r="L1030" s="91" t="s">
        <v>3255</v>
      </c>
      <c r="M1030" s="92">
        <v>36000</v>
      </c>
      <c r="N1030" s="93">
        <v>0</v>
      </c>
      <c r="O1030" s="92">
        <v>1094.4000000000001</v>
      </c>
      <c r="P1030" s="92">
        <v>1033.2</v>
      </c>
      <c r="Q1030" s="92">
        <v>2152.6</v>
      </c>
      <c r="R1030" s="92">
        <v>33847.4</v>
      </c>
      <c r="S1030" s="91" t="s">
        <v>3256</v>
      </c>
      <c r="T1030" s="91" t="s">
        <v>5413</v>
      </c>
      <c r="U1030" s="93"/>
      <c r="V1030" s="93"/>
      <c r="W1030" s="93"/>
      <c r="X1030" s="93"/>
      <c r="Y1030" s="92">
        <v>25</v>
      </c>
      <c r="Z1030" s="93"/>
      <c r="AB1030" s="93"/>
    </row>
    <row r="1031" spans="1:28">
      <c r="A1031" s="91" t="s">
        <v>2475</v>
      </c>
      <c r="B1031" s="91" t="s">
        <v>2696</v>
      </c>
      <c r="C1031" s="91" t="s">
        <v>2506</v>
      </c>
      <c r="D1031" s="91" t="s">
        <v>3251</v>
      </c>
      <c r="E1031" s="91" t="s">
        <v>3252</v>
      </c>
      <c r="F1031" s="91" t="s">
        <v>3266</v>
      </c>
      <c r="G1031" s="91" t="s">
        <v>3026</v>
      </c>
      <c r="H1031" s="91" t="s">
        <v>3027</v>
      </c>
      <c r="I1031" s="91" t="s">
        <v>1651</v>
      </c>
      <c r="J1031" s="91" t="s">
        <v>265</v>
      </c>
      <c r="K1031" s="91" t="s">
        <v>5414</v>
      </c>
      <c r="L1031" s="91" t="s">
        <v>3255</v>
      </c>
      <c r="M1031" s="92">
        <v>45000</v>
      </c>
      <c r="N1031" s="92">
        <v>1148.33</v>
      </c>
      <c r="O1031" s="92">
        <v>1368</v>
      </c>
      <c r="P1031" s="92">
        <v>1291.5</v>
      </c>
      <c r="Q1031" s="92">
        <v>3832.83</v>
      </c>
      <c r="R1031" s="92">
        <v>41167.17</v>
      </c>
      <c r="S1031" s="91" t="s">
        <v>3256</v>
      </c>
      <c r="T1031" s="91" t="s">
        <v>5415</v>
      </c>
      <c r="U1031" s="93"/>
      <c r="V1031" s="93"/>
      <c r="W1031" s="93"/>
      <c r="X1031" s="93"/>
      <c r="Y1031" s="92">
        <v>25</v>
      </c>
      <c r="Z1031" s="93"/>
      <c r="AB1031" s="93"/>
    </row>
    <row r="1032" spans="1:28">
      <c r="A1032" s="91" t="s">
        <v>2475</v>
      </c>
      <c r="B1032" s="91" t="s">
        <v>2696</v>
      </c>
      <c r="C1032" s="91" t="s">
        <v>2506</v>
      </c>
      <c r="D1032" s="91" t="s">
        <v>3251</v>
      </c>
      <c r="E1032" s="91" t="s">
        <v>3252</v>
      </c>
      <c r="F1032" s="91" t="s">
        <v>3266</v>
      </c>
      <c r="G1032" s="91" t="s">
        <v>5416</v>
      </c>
      <c r="H1032" s="91" t="s">
        <v>3080</v>
      </c>
      <c r="I1032" s="91" t="s">
        <v>2621</v>
      </c>
      <c r="J1032" s="91" t="s">
        <v>809</v>
      </c>
      <c r="K1032" s="91" t="s">
        <v>5417</v>
      </c>
      <c r="L1032" s="91" t="s">
        <v>3255</v>
      </c>
      <c r="M1032" s="92">
        <v>36000</v>
      </c>
      <c r="N1032" s="93">
        <v>0</v>
      </c>
      <c r="O1032" s="92">
        <v>1094.4000000000001</v>
      </c>
      <c r="P1032" s="92">
        <v>1033.2</v>
      </c>
      <c r="Q1032" s="92">
        <v>2152.6</v>
      </c>
      <c r="R1032" s="92">
        <v>33847.4</v>
      </c>
      <c r="S1032" s="91" t="s">
        <v>3256</v>
      </c>
      <c r="T1032" s="91" t="s">
        <v>5418</v>
      </c>
      <c r="U1032" s="93"/>
      <c r="V1032" s="93"/>
      <c r="W1032" s="93"/>
      <c r="X1032" s="93"/>
      <c r="Y1032" s="92">
        <v>25</v>
      </c>
      <c r="Z1032" s="93"/>
      <c r="AB1032" s="93"/>
    </row>
    <row r="1033" spans="1:28">
      <c r="A1033" s="91" t="s">
        <v>2475</v>
      </c>
      <c r="B1033" s="91" t="s">
        <v>2696</v>
      </c>
      <c r="C1033" s="91" t="s">
        <v>2506</v>
      </c>
      <c r="D1033" s="91" t="s">
        <v>3251</v>
      </c>
      <c r="E1033" s="91" t="s">
        <v>3252</v>
      </c>
      <c r="F1033" s="91" t="s">
        <v>3288</v>
      </c>
      <c r="G1033" s="91" t="s">
        <v>967</v>
      </c>
      <c r="H1033" s="91" t="s">
        <v>2336</v>
      </c>
      <c r="I1033" s="91" t="s">
        <v>129</v>
      </c>
      <c r="J1033" s="91" t="s">
        <v>250</v>
      </c>
      <c r="K1033" s="91" t="s">
        <v>5419</v>
      </c>
      <c r="L1033" s="91" t="s">
        <v>3255</v>
      </c>
      <c r="M1033" s="92">
        <v>135000</v>
      </c>
      <c r="N1033" s="92">
        <v>20338.240000000002</v>
      </c>
      <c r="O1033" s="92">
        <v>4104</v>
      </c>
      <c r="P1033" s="92">
        <v>3874.5</v>
      </c>
      <c r="Q1033" s="92">
        <v>28341.74</v>
      </c>
      <c r="R1033" s="92">
        <v>106658.26</v>
      </c>
      <c r="S1033" s="91" t="s">
        <v>3256</v>
      </c>
      <c r="T1033" s="91" t="s">
        <v>5420</v>
      </c>
      <c r="U1033" s="93"/>
      <c r="V1033" s="93"/>
      <c r="W1033" s="93"/>
      <c r="X1033" s="93"/>
      <c r="Y1033" s="92">
        <v>25</v>
      </c>
      <c r="Z1033" s="93"/>
      <c r="AB1033" s="93"/>
    </row>
    <row r="1034" spans="1:28">
      <c r="A1034" s="91" t="s">
        <v>2475</v>
      </c>
      <c r="B1034" s="91" t="s">
        <v>2696</v>
      </c>
      <c r="C1034" s="91" t="s">
        <v>2506</v>
      </c>
      <c r="D1034" s="91" t="s">
        <v>3251</v>
      </c>
      <c r="E1034" s="91" t="s">
        <v>3252</v>
      </c>
      <c r="F1034" s="91" t="s">
        <v>3279</v>
      </c>
      <c r="G1034" s="91" t="s">
        <v>949</v>
      </c>
      <c r="H1034" s="91" t="s">
        <v>2337</v>
      </c>
      <c r="I1034" s="91" t="s">
        <v>129</v>
      </c>
      <c r="J1034" s="91" t="s">
        <v>2338</v>
      </c>
      <c r="K1034" s="91" t="s">
        <v>5421</v>
      </c>
      <c r="L1034" s="91" t="s">
        <v>3255</v>
      </c>
      <c r="M1034" s="92">
        <v>115000</v>
      </c>
      <c r="N1034" s="92">
        <v>15633.74</v>
      </c>
      <c r="O1034" s="92">
        <v>3496</v>
      </c>
      <c r="P1034" s="92">
        <v>3300.5</v>
      </c>
      <c r="Q1034" s="92">
        <v>22455.24</v>
      </c>
      <c r="R1034" s="92">
        <v>92544.76</v>
      </c>
      <c r="S1034" s="91" t="s">
        <v>3256</v>
      </c>
      <c r="T1034" s="91" t="s">
        <v>5422</v>
      </c>
      <c r="U1034" s="93"/>
      <c r="V1034" s="93"/>
      <c r="W1034" s="93"/>
      <c r="X1034" s="93"/>
      <c r="Y1034" s="92">
        <v>25</v>
      </c>
      <c r="Z1034" s="93"/>
      <c r="AB1034" s="93"/>
    </row>
    <row r="1035" spans="1:28">
      <c r="A1035" s="91" t="s">
        <v>2475</v>
      </c>
      <c r="B1035" s="91" t="s">
        <v>2696</v>
      </c>
      <c r="C1035" s="91" t="s">
        <v>2506</v>
      </c>
      <c r="D1035" s="91" t="s">
        <v>3251</v>
      </c>
      <c r="E1035" s="91" t="s">
        <v>3252</v>
      </c>
      <c r="F1035" s="91" t="s">
        <v>3266</v>
      </c>
      <c r="G1035" s="91" t="s">
        <v>3028</v>
      </c>
      <c r="H1035" s="91" t="s">
        <v>3029</v>
      </c>
      <c r="I1035" s="91" t="s">
        <v>192</v>
      </c>
      <c r="J1035" s="91" t="s">
        <v>189</v>
      </c>
      <c r="K1035" s="91" t="s">
        <v>5423</v>
      </c>
      <c r="L1035" s="91" t="s">
        <v>3255</v>
      </c>
      <c r="M1035" s="92">
        <v>22000</v>
      </c>
      <c r="N1035" s="93">
        <v>0</v>
      </c>
      <c r="O1035" s="92">
        <v>668.8</v>
      </c>
      <c r="P1035" s="92">
        <v>631.4</v>
      </c>
      <c r="Q1035" s="92">
        <v>1325.2</v>
      </c>
      <c r="R1035" s="92">
        <v>20674.8</v>
      </c>
      <c r="S1035" s="91" t="s">
        <v>3256</v>
      </c>
      <c r="T1035" s="91" t="s">
        <v>5424</v>
      </c>
      <c r="U1035" s="93"/>
      <c r="V1035" s="93"/>
      <c r="W1035" s="93"/>
      <c r="X1035" s="93"/>
      <c r="Y1035" s="92">
        <v>25</v>
      </c>
      <c r="Z1035" s="93"/>
      <c r="AB1035" s="93"/>
    </row>
    <row r="1036" spans="1:28">
      <c r="A1036" s="91" t="s">
        <v>2475</v>
      </c>
      <c r="B1036" s="91" t="s">
        <v>2696</v>
      </c>
      <c r="C1036" s="91" t="s">
        <v>2506</v>
      </c>
      <c r="D1036" s="91" t="s">
        <v>3251</v>
      </c>
      <c r="E1036" s="91" t="s">
        <v>3252</v>
      </c>
      <c r="F1036" s="91" t="s">
        <v>3258</v>
      </c>
      <c r="G1036" s="91" t="s">
        <v>1392</v>
      </c>
      <c r="H1036" s="91" t="s">
        <v>2339</v>
      </c>
      <c r="I1036" s="91" t="s">
        <v>1344</v>
      </c>
      <c r="J1036" s="91" t="s">
        <v>142</v>
      </c>
      <c r="K1036" s="91" t="s">
        <v>5425</v>
      </c>
      <c r="L1036" s="91" t="s">
        <v>3255</v>
      </c>
      <c r="M1036" s="92">
        <v>10000</v>
      </c>
      <c r="N1036" s="93">
        <v>0</v>
      </c>
      <c r="O1036" s="92">
        <v>304</v>
      </c>
      <c r="P1036" s="92">
        <v>287</v>
      </c>
      <c r="Q1036" s="92">
        <v>616</v>
      </c>
      <c r="R1036" s="92">
        <v>9384</v>
      </c>
      <c r="S1036" s="91" t="s">
        <v>3256</v>
      </c>
      <c r="T1036" s="91" t="s">
        <v>5426</v>
      </c>
      <c r="U1036" s="93"/>
      <c r="V1036" s="93"/>
      <c r="W1036" s="93"/>
      <c r="X1036" s="93"/>
      <c r="Y1036" s="92">
        <v>25</v>
      </c>
      <c r="Z1036" s="93"/>
      <c r="AB1036" s="93"/>
    </row>
    <row r="1037" spans="1:28">
      <c r="A1037" s="91" t="s">
        <v>2475</v>
      </c>
      <c r="B1037" s="91" t="s">
        <v>2696</v>
      </c>
      <c r="C1037" s="91" t="s">
        <v>2506</v>
      </c>
      <c r="D1037" s="91" t="s">
        <v>3251</v>
      </c>
      <c r="E1037" s="91" t="s">
        <v>3252</v>
      </c>
      <c r="F1037" s="91" t="s">
        <v>3279</v>
      </c>
      <c r="G1037" s="91" t="s">
        <v>1411</v>
      </c>
      <c r="H1037" s="91" t="s">
        <v>2341</v>
      </c>
      <c r="I1037" s="91" t="s">
        <v>4875</v>
      </c>
      <c r="J1037" s="91" t="s">
        <v>204</v>
      </c>
      <c r="K1037" s="91" t="s">
        <v>5427</v>
      </c>
      <c r="L1037" s="91" t="s">
        <v>3255</v>
      </c>
      <c r="M1037" s="92">
        <v>70000</v>
      </c>
      <c r="N1037" s="92">
        <v>5368.48</v>
      </c>
      <c r="O1037" s="92">
        <v>2128</v>
      </c>
      <c r="P1037" s="92">
        <v>2009</v>
      </c>
      <c r="Q1037" s="92">
        <v>11676.48</v>
      </c>
      <c r="R1037" s="92">
        <v>58323.519999999997</v>
      </c>
      <c r="S1037" s="91" t="s">
        <v>3256</v>
      </c>
      <c r="T1037" s="91" t="s">
        <v>5428</v>
      </c>
      <c r="U1037" s="93"/>
      <c r="V1037" s="93"/>
      <c r="W1037" s="92">
        <v>2146</v>
      </c>
      <c r="X1037" s="93"/>
      <c r="Y1037" s="92">
        <v>25</v>
      </c>
      <c r="Z1037" s="93"/>
      <c r="AB1037" s="93"/>
    </row>
    <row r="1038" spans="1:28">
      <c r="A1038" s="91" t="s">
        <v>2475</v>
      </c>
      <c r="B1038" s="91" t="s">
        <v>2696</v>
      </c>
      <c r="C1038" s="91" t="s">
        <v>2506</v>
      </c>
      <c r="D1038" s="91" t="s">
        <v>3251</v>
      </c>
      <c r="E1038" s="91" t="s">
        <v>3252</v>
      </c>
      <c r="F1038" s="91" t="s">
        <v>3266</v>
      </c>
      <c r="G1038" s="91" t="s">
        <v>3030</v>
      </c>
      <c r="H1038" s="91" t="s">
        <v>3031</v>
      </c>
      <c r="I1038" s="91" t="s">
        <v>2593</v>
      </c>
      <c r="J1038" s="91" t="s">
        <v>331</v>
      </c>
      <c r="K1038" s="91" t="s">
        <v>5429</v>
      </c>
      <c r="L1038" s="91" t="s">
        <v>3255</v>
      </c>
      <c r="M1038" s="92">
        <v>60000</v>
      </c>
      <c r="N1038" s="92">
        <v>3486.68</v>
      </c>
      <c r="O1038" s="92">
        <v>1824</v>
      </c>
      <c r="P1038" s="92">
        <v>1722</v>
      </c>
      <c r="Q1038" s="92">
        <v>7057.68</v>
      </c>
      <c r="R1038" s="92">
        <v>52942.32</v>
      </c>
      <c r="S1038" s="91" t="s">
        <v>3256</v>
      </c>
      <c r="T1038" s="91" t="s">
        <v>5430</v>
      </c>
      <c r="U1038" s="93"/>
      <c r="V1038" s="93"/>
      <c r="W1038" s="93"/>
      <c r="X1038" s="93"/>
      <c r="Y1038" s="92">
        <v>25</v>
      </c>
      <c r="Z1038" s="93"/>
      <c r="AB1038" s="93"/>
    </row>
    <row r="1039" spans="1:28">
      <c r="A1039" s="91" t="s">
        <v>2475</v>
      </c>
      <c r="B1039" s="91" t="s">
        <v>2696</v>
      </c>
      <c r="C1039" s="91" t="s">
        <v>2506</v>
      </c>
      <c r="D1039" s="91" t="s">
        <v>3251</v>
      </c>
      <c r="E1039" s="91" t="s">
        <v>3252</v>
      </c>
      <c r="F1039" s="91" t="s">
        <v>3273</v>
      </c>
      <c r="G1039" s="91" t="s">
        <v>5431</v>
      </c>
      <c r="H1039" s="91" t="s">
        <v>2342</v>
      </c>
      <c r="I1039" s="91" t="s">
        <v>100</v>
      </c>
      <c r="J1039" s="91" t="s">
        <v>181</v>
      </c>
      <c r="K1039" s="91" t="s">
        <v>5432</v>
      </c>
      <c r="L1039" s="91" t="s">
        <v>3255</v>
      </c>
      <c r="M1039" s="92">
        <v>65000</v>
      </c>
      <c r="N1039" s="92">
        <v>4427.58</v>
      </c>
      <c r="O1039" s="92">
        <v>1976</v>
      </c>
      <c r="P1039" s="92">
        <v>1865.5</v>
      </c>
      <c r="Q1039" s="92">
        <v>8294.08</v>
      </c>
      <c r="R1039" s="92">
        <v>56705.919999999998</v>
      </c>
      <c r="S1039" s="91" t="s">
        <v>3256</v>
      </c>
      <c r="T1039" s="91" t="s">
        <v>5433</v>
      </c>
      <c r="U1039" s="93"/>
      <c r="V1039" s="93"/>
      <c r="W1039" s="93"/>
      <c r="X1039" s="93"/>
      <c r="Y1039" s="92">
        <v>25</v>
      </c>
      <c r="Z1039" s="93"/>
      <c r="AB1039" s="93"/>
    </row>
    <row r="1040" spans="1:28">
      <c r="A1040" s="91" t="s">
        <v>2475</v>
      </c>
      <c r="B1040" s="91" t="s">
        <v>2696</v>
      </c>
      <c r="C1040" s="91" t="s">
        <v>2506</v>
      </c>
      <c r="D1040" s="91" t="s">
        <v>3251</v>
      </c>
      <c r="E1040" s="91" t="s">
        <v>3252</v>
      </c>
      <c r="F1040" s="91" t="s">
        <v>3266</v>
      </c>
      <c r="G1040" s="91" t="s">
        <v>2715</v>
      </c>
      <c r="H1040" s="91" t="s">
        <v>2716</v>
      </c>
      <c r="I1040" s="91" t="s">
        <v>284</v>
      </c>
      <c r="J1040" s="91" t="s">
        <v>282</v>
      </c>
      <c r="K1040" s="91" t="s">
        <v>5434</v>
      </c>
      <c r="L1040" s="91" t="s">
        <v>3255</v>
      </c>
      <c r="M1040" s="92">
        <v>45000</v>
      </c>
      <c r="N1040" s="92">
        <v>1148.33</v>
      </c>
      <c r="O1040" s="92">
        <v>1368</v>
      </c>
      <c r="P1040" s="92">
        <v>1291.5</v>
      </c>
      <c r="Q1040" s="92">
        <v>3832.83</v>
      </c>
      <c r="R1040" s="92">
        <v>41167.17</v>
      </c>
      <c r="S1040" s="91" t="s">
        <v>3256</v>
      </c>
      <c r="T1040" s="91" t="s">
        <v>5435</v>
      </c>
      <c r="U1040" s="93"/>
      <c r="V1040" s="93"/>
      <c r="W1040" s="93"/>
      <c r="X1040" s="93"/>
      <c r="Y1040" s="92">
        <v>25</v>
      </c>
      <c r="Z1040" s="93"/>
      <c r="AB1040" s="93"/>
    </row>
    <row r="1041" spans="1:28">
      <c r="A1041" s="91" t="s">
        <v>2475</v>
      </c>
      <c r="B1041" s="91" t="s">
        <v>2696</v>
      </c>
      <c r="C1041" s="91" t="s">
        <v>2506</v>
      </c>
      <c r="D1041" s="91" t="s">
        <v>3251</v>
      </c>
      <c r="E1041" s="91" t="s">
        <v>3252</v>
      </c>
      <c r="F1041" s="91" t="s">
        <v>3266</v>
      </c>
      <c r="G1041" s="91" t="s">
        <v>3091</v>
      </c>
      <c r="H1041" s="91" t="s">
        <v>3071</v>
      </c>
      <c r="I1041" s="91" t="s">
        <v>2593</v>
      </c>
      <c r="J1041" s="91" t="s">
        <v>331</v>
      </c>
      <c r="K1041" s="91" t="s">
        <v>5436</v>
      </c>
      <c r="L1041" s="91" t="s">
        <v>3255</v>
      </c>
      <c r="M1041" s="92">
        <v>70000</v>
      </c>
      <c r="N1041" s="92">
        <v>5368.48</v>
      </c>
      <c r="O1041" s="92">
        <v>2128</v>
      </c>
      <c r="P1041" s="92">
        <v>2009</v>
      </c>
      <c r="Q1041" s="92">
        <v>17676.48</v>
      </c>
      <c r="R1041" s="92">
        <v>52323.519999999997</v>
      </c>
      <c r="S1041" s="91" t="s">
        <v>3256</v>
      </c>
      <c r="T1041" s="91" t="s">
        <v>5437</v>
      </c>
      <c r="U1041" s="93"/>
      <c r="V1041" s="93"/>
      <c r="W1041" s="92">
        <v>8146</v>
      </c>
      <c r="X1041" s="93"/>
      <c r="Y1041" s="92">
        <v>25</v>
      </c>
      <c r="Z1041" s="93"/>
      <c r="AB1041" s="93"/>
    </row>
    <row r="1042" spans="1:28">
      <c r="A1042" s="91" t="s">
        <v>2475</v>
      </c>
      <c r="B1042" s="91" t="s">
        <v>2696</v>
      </c>
      <c r="C1042" s="91" t="s">
        <v>2506</v>
      </c>
      <c r="D1042" s="91" t="s">
        <v>3251</v>
      </c>
      <c r="E1042" s="91" t="s">
        <v>3252</v>
      </c>
      <c r="F1042" s="91" t="s">
        <v>3258</v>
      </c>
      <c r="G1042" s="91" t="s">
        <v>2490</v>
      </c>
      <c r="H1042" s="91" t="s">
        <v>2479</v>
      </c>
      <c r="I1042" s="91" t="s">
        <v>59</v>
      </c>
      <c r="J1042" s="91" t="s">
        <v>277</v>
      </c>
      <c r="K1042" s="91" t="s">
        <v>5438</v>
      </c>
      <c r="L1042" s="91" t="s">
        <v>3255</v>
      </c>
      <c r="M1042" s="92">
        <v>175000</v>
      </c>
      <c r="N1042" s="92">
        <v>29747.24</v>
      </c>
      <c r="O1042" s="92">
        <v>5320</v>
      </c>
      <c r="P1042" s="92">
        <v>5022.5</v>
      </c>
      <c r="Q1042" s="92">
        <v>40114.74</v>
      </c>
      <c r="R1042" s="92">
        <v>134885.26</v>
      </c>
      <c r="S1042" s="91" t="s">
        <v>3256</v>
      </c>
      <c r="T1042" s="91" t="s">
        <v>5439</v>
      </c>
      <c r="U1042" s="93"/>
      <c r="V1042" s="93"/>
      <c r="W1042" s="93"/>
      <c r="X1042" s="93"/>
      <c r="Y1042" s="92">
        <v>25</v>
      </c>
      <c r="Z1042" s="93"/>
      <c r="AB1042" s="93"/>
    </row>
    <row r="1043" spans="1:28">
      <c r="A1043" s="91" t="s">
        <v>2475</v>
      </c>
      <c r="B1043" s="91" t="s">
        <v>2696</v>
      </c>
      <c r="C1043" s="91" t="s">
        <v>2506</v>
      </c>
      <c r="D1043" s="91" t="s">
        <v>3251</v>
      </c>
      <c r="E1043" s="91" t="s">
        <v>3252</v>
      </c>
      <c r="F1043" s="91" t="s">
        <v>3261</v>
      </c>
      <c r="G1043" s="91" t="s">
        <v>2717</v>
      </c>
      <c r="H1043" s="91" t="s">
        <v>2718</v>
      </c>
      <c r="I1043" s="91" t="s">
        <v>129</v>
      </c>
      <c r="J1043" s="91" t="s">
        <v>5440</v>
      </c>
      <c r="K1043" s="91" t="s">
        <v>5441</v>
      </c>
      <c r="L1043" s="91" t="s">
        <v>3255</v>
      </c>
      <c r="M1043" s="92">
        <v>115000</v>
      </c>
      <c r="N1043" s="92">
        <v>15633.74</v>
      </c>
      <c r="O1043" s="92">
        <v>3496</v>
      </c>
      <c r="P1043" s="92">
        <v>3300.5</v>
      </c>
      <c r="Q1043" s="92">
        <v>22455.24</v>
      </c>
      <c r="R1043" s="92">
        <v>92544.76</v>
      </c>
      <c r="S1043" s="91" t="s">
        <v>3256</v>
      </c>
      <c r="T1043" s="91" t="s">
        <v>5442</v>
      </c>
      <c r="U1043" s="93"/>
      <c r="V1043" s="93"/>
      <c r="W1043" s="93"/>
      <c r="X1043" s="93"/>
      <c r="Y1043" s="92">
        <v>25</v>
      </c>
      <c r="Z1043" s="93"/>
      <c r="AB1043" s="93"/>
    </row>
    <row r="1044" spans="1:28">
      <c r="A1044" s="91" t="s">
        <v>5443</v>
      </c>
      <c r="B1044" s="91" t="s">
        <v>5444</v>
      </c>
      <c r="C1044" s="91" t="s">
        <v>2506</v>
      </c>
      <c r="D1044" s="91" t="s">
        <v>3251</v>
      </c>
      <c r="E1044" s="91" t="s">
        <v>3252</v>
      </c>
      <c r="F1044" s="91" t="s">
        <v>3266</v>
      </c>
      <c r="G1044" s="91" t="s">
        <v>3229</v>
      </c>
      <c r="H1044" s="91" t="s">
        <v>3226</v>
      </c>
      <c r="I1044" s="91" t="s">
        <v>82</v>
      </c>
      <c r="J1044" s="91" t="s">
        <v>186</v>
      </c>
      <c r="K1044" s="91" t="s">
        <v>5445</v>
      </c>
      <c r="L1044" s="91" t="s">
        <v>3255</v>
      </c>
      <c r="M1044" s="92">
        <v>30000</v>
      </c>
      <c r="N1044" s="93">
        <v>0</v>
      </c>
      <c r="O1044" s="92">
        <v>912</v>
      </c>
      <c r="P1044" s="92">
        <v>861</v>
      </c>
      <c r="Q1044" s="92">
        <v>1798</v>
      </c>
      <c r="R1044" s="92">
        <v>28202</v>
      </c>
      <c r="S1044" s="91" t="s">
        <v>3256</v>
      </c>
      <c r="T1044" s="91" t="s">
        <v>5446</v>
      </c>
      <c r="U1044" s="93"/>
      <c r="V1044" s="93"/>
      <c r="W1044" s="93"/>
      <c r="X1044" s="93"/>
      <c r="Y1044" s="92">
        <v>25</v>
      </c>
      <c r="Z1044" s="93"/>
      <c r="AB1044" s="93"/>
    </row>
    <row r="1045" spans="1:28">
      <c r="A1045" s="91" t="s">
        <v>5443</v>
      </c>
      <c r="B1045" s="91" t="s">
        <v>5444</v>
      </c>
      <c r="C1045" s="91" t="s">
        <v>2506</v>
      </c>
      <c r="D1045" s="91" t="s">
        <v>3251</v>
      </c>
      <c r="E1045" s="91" t="s">
        <v>3252</v>
      </c>
      <c r="F1045" s="91" t="s">
        <v>3276</v>
      </c>
      <c r="G1045" s="91" t="s">
        <v>3151</v>
      </c>
      <c r="H1045" s="91" t="s">
        <v>3122</v>
      </c>
      <c r="I1045" s="91" t="s">
        <v>3152</v>
      </c>
      <c r="J1045" s="91" t="s">
        <v>930</v>
      </c>
      <c r="K1045" s="91" t="s">
        <v>5447</v>
      </c>
      <c r="L1045" s="91" t="s">
        <v>3255</v>
      </c>
      <c r="M1045" s="92">
        <v>175000</v>
      </c>
      <c r="N1045" s="92">
        <v>29747.24</v>
      </c>
      <c r="O1045" s="92">
        <v>5320</v>
      </c>
      <c r="P1045" s="92">
        <v>5022.5</v>
      </c>
      <c r="Q1045" s="92">
        <v>40114.74</v>
      </c>
      <c r="R1045" s="92">
        <v>134885.26</v>
      </c>
      <c r="S1045" s="91" t="s">
        <v>3256</v>
      </c>
      <c r="T1045" s="91" t="s">
        <v>5448</v>
      </c>
      <c r="U1045" s="93"/>
      <c r="V1045" s="93"/>
      <c r="W1045" s="93"/>
      <c r="X1045" s="93"/>
      <c r="Y1045" s="92">
        <v>25</v>
      </c>
      <c r="Z1045" s="93"/>
      <c r="AB1045" s="93"/>
    </row>
    <row r="1046" spans="1:28">
      <c r="A1046" s="91" t="s">
        <v>5443</v>
      </c>
      <c r="B1046" s="91" t="s">
        <v>5444</v>
      </c>
      <c r="C1046" s="91" t="s">
        <v>2506</v>
      </c>
      <c r="D1046" s="91" t="s">
        <v>3251</v>
      </c>
      <c r="E1046" s="91" t="s">
        <v>3252</v>
      </c>
      <c r="F1046" s="91" t="s">
        <v>3266</v>
      </c>
      <c r="G1046" s="91" t="s">
        <v>3153</v>
      </c>
      <c r="H1046" s="91" t="s">
        <v>3140</v>
      </c>
      <c r="I1046" s="91" t="s">
        <v>3154</v>
      </c>
      <c r="J1046" s="91" t="s">
        <v>930</v>
      </c>
      <c r="K1046" s="91" t="s">
        <v>5449</v>
      </c>
      <c r="L1046" s="91" t="s">
        <v>3255</v>
      </c>
      <c r="M1046" s="92">
        <v>20000</v>
      </c>
      <c r="N1046" s="93">
        <v>0</v>
      </c>
      <c r="O1046" s="92">
        <v>608</v>
      </c>
      <c r="P1046" s="92">
        <v>574</v>
      </c>
      <c r="Q1046" s="92">
        <v>1207</v>
      </c>
      <c r="R1046" s="92">
        <v>18793</v>
      </c>
      <c r="S1046" s="91" t="s">
        <v>3256</v>
      </c>
      <c r="T1046" s="91" t="s">
        <v>5450</v>
      </c>
      <c r="U1046" s="93"/>
      <c r="V1046" s="93"/>
      <c r="W1046" s="93"/>
      <c r="X1046" s="93"/>
      <c r="Y1046" s="92">
        <v>25</v>
      </c>
      <c r="Z1046" s="93"/>
      <c r="AB1046" s="93"/>
    </row>
    <row r="1047" spans="1:28">
      <c r="A1047" s="91" t="s">
        <v>5443</v>
      </c>
      <c r="B1047" s="91" t="s">
        <v>5444</v>
      </c>
      <c r="C1047" s="91" t="s">
        <v>2506</v>
      </c>
      <c r="D1047" s="91" t="s">
        <v>3251</v>
      </c>
      <c r="E1047" s="91" t="s">
        <v>3252</v>
      </c>
      <c r="F1047" s="91" t="s">
        <v>3266</v>
      </c>
      <c r="G1047" s="91" t="s">
        <v>3155</v>
      </c>
      <c r="H1047" s="91" t="s">
        <v>3141</v>
      </c>
      <c r="I1047" s="91" t="s">
        <v>327</v>
      </c>
      <c r="J1047" s="91" t="s">
        <v>930</v>
      </c>
      <c r="K1047" s="91" t="s">
        <v>5451</v>
      </c>
      <c r="L1047" s="91" t="s">
        <v>3255</v>
      </c>
      <c r="M1047" s="92">
        <v>110000</v>
      </c>
      <c r="N1047" s="92">
        <v>14457.62</v>
      </c>
      <c r="O1047" s="92">
        <v>3344</v>
      </c>
      <c r="P1047" s="92">
        <v>3157</v>
      </c>
      <c r="Q1047" s="92">
        <v>20983.62</v>
      </c>
      <c r="R1047" s="92">
        <v>89016.38</v>
      </c>
      <c r="S1047" s="91" t="s">
        <v>3256</v>
      </c>
      <c r="T1047" s="91" t="s">
        <v>5452</v>
      </c>
      <c r="U1047" s="93"/>
      <c r="V1047" s="93"/>
      <c r="W1047" s="93"/>
      <c r="X1047" s="93"/>
      <c r="Y1047" s="92">
        <v>25</v>
      </c>
      <c r="Z1047" s="93"/>
      <c r="AB1047" s="93"/>
    </row>
    <row r="1048" spans="1:28">
      <c r="A1048" s="91" t="s">
        <v>5443</v>
      </c>
      <c r="B1048" s="91" t="s">
        <v>5444</v>
      </c>
      <c r="C1048" s="91" t="s">
        <v>2506</v>
      </c>
      <c r="D1048" s="91" t="s">
        <v>3251</v>
      </c>
      <c r="E1048" s="91" t="s">
        <v>3252</v>
      </c>
      <c r="F1048" s="91" t="s">
        <v>3266</v>
      </c>
      <c r="G1048" s="91" t="s">
        <v>3123</v>
      </c>
      <c r="H1048" s="91" t="s">
        <v>3124</v>
      </c>
      <c r="I1048" s="91" t="s">
        <v>3156</v>
      </c>
      <c r="J1048" s="91" t="s">
        <v>930</v>
      </c>
      <c r="K1048" s="91" t="s">
        <v>5453</v>
      </c>
      <c r="L1048" s="91" t="s">
        <v>3255</v>
      </c>
      <c r="M1048" s="92">
        <v>25000</v>
      </c>
      <c r="N1048" s="93">
        <v>0</v>
      </c>
      <c r="O1048" s="92">
        <v>760</v>
      </c>
      <c r="P1048" s="92">
        <v>717.5</v>
      </c>
      <c r="Q1048" s="92">
        <v>1502.5</v>
      </c>
      <c r="R1048" s="92">
        <v>23497.5</v>
      </c>
      <c r="S1048" s="91" t="s">
        <v>3256</v>
      </c>
      <c r="T1048" s="91" t="s">
        <v>5454</v>
      </c>
      <c r="U1048" s="93"/>
      <c r="V1048" s="93"/>
      <c r="W1048" s="93"/>
      <c r="X1048" s="93"/>
      <c r="Y1048" s="92">
        <v>25</v>
      </c>
      <c r="Z1048" s="93"/>
      <c r="AB1048" s="93"/>
    </row>
    <row r="1049" spans="1:28">
      <c r="A1049" s="91" t="s">
        <v>5443</v>
      </c>
      <c r="B1049" s="91" t="s">
        <v>5444</v>
      </c>
      <c r="C1049" s="91" t="s">
        <v>2506</v>
      </c>
      <c r="D1049" s="91" t="s">
        <v>3251</v>
      </c>
      <c r="E1049" s="91" t="s">
        <v>3252</v>
      </c>
      <c r="F1049" s="91" t="s">
        <v>3266</v>
      </c>
      <c r="G1049" s="91" t="s">
        <v>3125</v>
      </c>
      <c r="H1049" s="91" t="s">
        <v>3126</v>
      </c>
      <c r="I1049" s="91" t="s">
        <v>111</v>
      </c>
      <c r="J1049" s="91" t="s">
        <v>930</v>
      </c>
      <c r="K1049" s="91" t="s">
        <v>5455</v>
      </c>
      <c r="L1049" s="91" t="s">
        <v>3255</v>
      </c>
      <c r="M1049" s="92">
        <v>25000</v>
      </c>
      <c r="N1049" s="93">
        <v>0</v>
      </c>
      <c r="O1049" s="92">
        <v>760</v>
      </c>
      <c r="P1049" s="92">
        <v>717.5</v>
      </c>
      <c r="Q1049" s="92">
        <v>1502.5</v>
      </c>
      <c r="R1049" s="92">
        <v>23497.5</v>
      </c>
      <c r="S1049" s="91" t="s">
        <v>3256</v>
      </c>
      <c r="T1049" s="91" t="s">
        <v>5456</v>
      </c>
      <c r="U1049" s="93"/>
      <c r="V1049" s="93"/>
      <c r="W1049" s="93"/>
      <c r="X1049" s="93"/>
      <c r="Y1049" s="92">
        <v>25</v>
      </c>
      <c r="Z1049" s="93"/>
      <c r="AB1049" s="93"/>
    </row>
    <row r="1050" spans="1:28">
      <c r="A1050" s="91" t="s">
        <v>5443</v>
      </c>
      <c r="B1050" s="91" t="s">
        <v>5444</v>
      </c>
      <c r="C1050" s="91" t="s">
        <v>2506</v>
      </c>
      <c r="D1050" s="91" t="s">
        <v>3251</v>
      </c>
      <c r="E1050" s="91" t="s">
        <v>3252</v>
      </c>
      <c r="F1050" s="91" t="s">
        <v>3266</v>
      </c>
      <c r="G1050" s="91" t="s">
        <v>3127</v>
      </c>
      <c r="H1050" s="91" t="s">
        <v>3128</v>
      </c>
      <c r="I1050" s="91" t="s">
        <v>235</v>
      </c>
      <c r="J1050" s="91" t="s">
        <v>930</v>
      </c>
      <c r="K1050" s="91" t="s">
        <v>5457</v>
      </c>
      <c r="L1050" s="91" t="s">
        <v>3255</v>
      </c>
      <c r="M1050" s="92">
        <v>70000</v>
      </c>
      <c r="N1050" s="92">
        <v>5368.48</v>
      </c>
      <c r="O1050" s="92">
        <v>2128</v>
      </c>
      <c r="P1050" s="92">
        <v>2009</v>
      </c>
      <c r="Q1050" s="92">
        <v>9530.48</v>
      </c>
      <c r="R1050" s="92">
        <v>60469.52</v>
      </c>
      <c r="S1050" s="91" t="s">
        <v>3256</v>
      </c>
      <c r="T1050" s="91" t="s">
        <v>5458</v>
      </c>
      <c r="U1050" s="93"/>
      <c r="V1050" s="93"/>
      <c r="W1050" s="93"/>
      <c r="X1050" s="93"/>
      <c r="Y1050" s="92">
        <v>25</v>
      </c>
      <c r="Z1050" s="93"/>
      <c r="AB1050" s="93"/>
    </row>
    <row r="1051" spans="1:28">
      <c r="A1051" s="91" t="s">
        <v>5443</v>
      </c>
      <c r="B1051" s="91" t="s">
        <v>5444</v>
      </c>
      <c r="C1051" s="91" t="s">
        <v>2506</v>
      </c>
      <c r="D1051" s="91" t="s">
        <v>3251</v>
      </c>
      <c r="E1051" s="91" t="s">
        <v>3252</v>
      </c>
      <c r="F1051" s="91" t="s">
        <v>3288</v>
      </c>
      <c r="G1051" s="91" t="s">
        <v>3158</v>
      </c>
      <c r="H1051" s="91" t="s">
        <v>3142</v>
      </c>
      <c r="I1051" s="91" t="s">
        <v>3159</v>
      </c>
      <c r="J1051" s="91" t="s">
        <v>930</v>
      </c>
      <c r="K1051" s="91" t="s">
        <v>5459</v>
      </c>
      <c r="L1051" s="91" t="s">
        <v>3255</v>
      </c>
      <c r="M1051" s="92">
        <v>95000</v>
      </c>
      <c r="N1051" s="92">
        <v>10929.24</v>
      </c>
      <c r="O1051" s="92">
        <v>2888</v>
      </c>
      <c r="P1051" s="92">
        <v>2726.5</v>
      </c>
      <c r="Q1051" s="92">
        <v>16568.740000000002</v>
      </c>
      <c r="R1051" s="92">
        <v>78431.259999999995</v>
      </c>
      <c r="S1051" s="91" t="s">
        <v>3256</v>
      </c>
      <c r="T1051" s="91" t="s">
        <v>5460</v>
      </c>
      <c r="U1051" s="93"/>
      <c r="V1051" s="93"/>
      <c r="W1051" s="93"/>
      <c r="X1051" s="93"/>
      <c r="Y1051" s="92">
        <v>25</v>
      </c>
      <c r="Z1051" s="93"/>
      <c r="AB1051" s="93"/>
    </row>
    <row r="1052" spans="1:28">
      <c r="A1052" s="91" t="s">
        <v>5443</v>
      </c>
      <c r="B1052" s="91" t="s">
        <v>5444</v>
      </c>
      <c r="C1052" s="91" t="s">
        <v>2506</v>
      </c>
      <c r="D1052" s="91" t="s">
        <v>3251</v>
      </c>
      <c r="E1052" s="91" t="s">
        <v>3252</v>
      </c>
      <c r="F1052" s="91" t="s">
        <v>3266</v>
      </c>
      <c r="G1052" s="91" t="s">
        <v>3231</v>
      </c>
      <c r="H1052" s="91" t="s">
        <v>3227</v>
      </c>
      <c r="I1052" s="91" t="s">
        <v>82</v>
      </c>
      <c r="J1052" s="91" t="s">
        <v>186</v>
      </c>
      <c r="K1052" s="91" t="s">
        <v>5461</v>
      </c>
      <c r="L1052" s="91" t="s">
        <v>3255</v>
      </c>
      <c r="M1052" s="92">
        <v>30000</v>
      </c>
      <c r="N1052" s="93">
        <v>0</v>
      </c>
      <c r="O1052" s="92">
        <v>912</v>
      </c>
      <c r="P1052" s="92">
        <v>861</v>
      </c>
      <c r="Q1052" s="92">
        <v>1798</v>
      </c>
      <c r="R1052" s="92">
        <v>28202</v>
      </c>
      <c r="S1052" s="91" t="s">
        <v>3256</v>
      </c>
      <c r="T1052" s="91" t="s">
        <v>5462</v>
      </c>
      <c r="U1052" s="93"/>
      <c r="V1052" s="93"/>
      <c r="W1052" s="93"/>
      <c r="X1052" s="93"/>
      <c r="Y1052" s="92">
        <v>25</v>
      </c>
      <c r="Z1052" s="93"/>
      <c r="AB1052" s="93"/>
    </row>
    <row r="1053" spans="1:28">
      <c r="A1053" s="91" t="s">
        <v>5443</v>
      </c>
      <c r="B1053" s="91" t="s">
        <v>5444</v>
      </c>
      <c r="C1053" s="91" t="s">
        <v>2506</v>
      </c>
      <c r="D1053" s="91" t="s">
        <v>3251</v>
      </c>
      <c r="E1053" s="91" t="s">
        <v>3252</v>
      </c>
      <c r="F1053" s="91" t="s">
        <v>3266</v>
      </c>
      <c r="G1053" s="91" t="s">
        <v>3129</v>
      </c>
      <c r="H1053" s="91" t="s">
        <v>3130</v>
      </c>
      <c r="I1053" s="91" t="s">
        <v>3162</v>
      </c>
      <c r="J1053" s="91" t="s">
        <v>930</v>
      </c>
      <c r="K1053" s="91" t="s">
        <v>5463</v>
      </c>
      <c r="L1053" s="91" t="s">
        <v>3255</v>
      </c>
      <c r="M1053" s="92">
        <v>150000</v>
      </c>
      <c r="N1053" s="92">
        <v>23866.62</v>
      </c>
      <c r="O1053" s="92">
        <v>4560</v>
      </c>
      <c r="P1053" s="92">
        <v>4305</v>
      </c>
      <c r="Q1053" s="92">
        <v>32756.62</v>
      </c>
      <c r="R1053" s="92">
        <v>117243.38</v>
      </c>
      <c r="S1053" s="91" t="s">
        <v>3256</v>
      </c>
      <c r="T1053" s="91" t="s">
        <v>5464</v>
      </c>
      <c r="U1053" s="93"/>
      <c r="V1053" s="93"/>
      <c r="W1053" s="93"/>
      <c r="X1053" s="93"/>
      <c r="Y1053" s="92">
        <v>25</v>
      </c>
      <c r="Z1053" s="93"/>
      <c r="AB1053" s="93"/>
    </row>
    <row r="1054" spans="1:28">
      <c r="A1054" s="91" t="s">
        <v>5443</v>
      </c>
      <c r="B1054" s="91" t="s">
        <v>5444</v>
      </c>
      <c r="C1054" s="91" t="s">
        <v>2506</v>
      </c>
      <c r="D1054" s="91" t="s">
        <v>3251</v>
      </c>
      <c r="E1054" s="91" t="s">
        <v>3252</v>
      </c>
      <c r="F1054" s="91" t="s">
        <v>3266</v>
      </c>
      <c r="G1054" s="91" t="s">
        <v>5465</v>
      </c>
      <c r="H1054" s="91" t="s">
        <v>5466</v>
      </c>
      <c r="I1054" s="91" t="s">
        <v>235</v>
      </c>
      <c r="J1054" s="91" t="s">
        <v>482</v>
      </c>
      <c r="K1054" s="91" t="s">
        <v>5467</v>
      </c>
      <c r="L1054" s="91" t="s">
        <v>3255</v>
      </c>
      <c r="M1054" s="92">
        <v>70000</v>
      </c>
      <c r="N1054" s="92">
        <v>5368.48</v>
      </c>
      <c r="O1054" s="92">
        <v>2128</v>
      </c>
      <c r="P1054" s="92">
        <v>2009</v>
      </c>
      <c r="Q1054" s="92">
        <v>9530.48</v>
      </c>
      <c r="R1054" s="92">
        <v>60469.52</v>
      </c>
      <c r="S1054" s="91" t="s">
        <v>3256</v>
      </c>
      <c r="T1054" s="91" t="s">
        <v>5468</v>
      </c>
      <c r="U1054" s="93"/>
      <c r="V1054" s="93"/>
      <c r="W1054" s="93"/>
      <c r="X1054" s="93"/>
      <c r="Y1054" s="92">
        <v>25</v>
      </c>
      <c r="Z1054" s="93"/>
      <c r="AB1054" s="93"/>
    </row>
    <row r="1055" spans="1:28">
      <c r="A1055" s="91" t="s">
        <v>5443</v>
      </c>
      <c r="B1055" s="91" t="s">
        <v>5444</v>
      </c>
      <c r="C1055" s="91" t="s">
        <v>2506</v>
      </c>
      <c r="D1055" s="91" t="s">
        <v>3251</v>
      </c>
      <c r="E1055" s="91" t="s">
        <v>3252</v>
      </c>
      <c r="F1055" s="91" t="s">
        <v>3261</v>
      </c>
      <c r="G1055" s="91" t="s">
        <v>3131</v>
      </c>
      <c r="H1055" s="91" t="s">
        <v>3132</v>
      </c>
      <c r="I1055" s="91" t="s">
        <v>3165</v>
      </c>
      <c r="J1055" s="91" t="s">
        <v>930</v>
      </c>
      <c r="K1055" s="91" t="s">
        <v>5469</v>
      </c>
      <c r="L1055" s="91" t="s">
        <v>3255</v>
      </c>
      <c r="M1055" s="92">
        <v>135000</v>
      </c>
      <c r="N1055" s="92">
        <v>20338.240000000002</v>
      </c>
      <c r="O1055" s="92">
        <v>4104</v>
      </c>
      <c r="P1055" s="92">
        <v>3874.5</v>
      </c>
      <c r="Q1055" s="92">
        <v>28341.74</v>
      </c>
      <c r="R1055" s="92">
        <v>106658.26</v>
      </c>
      <c r="S1055" s="91" t="s">
        <v>3256</v>
      </c>
      <c r="T1055" s="91" t="s">
        <v>5470</v>
      </c>
      <c r="U1055" s="93"/>
      <c r="V1055" s="93"/>
      <c r="W1055" s="93"/>
      <c r="X1055" s="93"/>
      <c r="Y1055" s="92">
        <v>25</v>
      </c>
      <c r="Z1055" s="93"/>
      <c r="AB1055" s="93"/>
    </row>
    <row r="1056" spans="1:28">
      <c r="A1056" s="91" t="s">
        <v>3133</v>
      </c>
      <c r="B1056" s="91" t="s">
        <v>3134</v>
      </c>
      <c r="C1056" s="91" t="s">
        <v>2506</v>
      </c>
      <c r="D1056" s="91" t="s">
        <v>3251</v>
      </c>
      <c r="E1056" s="91" t="s">
        <v>3252</v>
      </c>
      <c r="F1056" s="91" t="s">
        <v>5471</v>
      </c>
      <c r="G1056" s="91" t="s">
        <v>1361</v>
      </c>
      <c r="H1056" s="91" t="s">
        <v>1769</v>
      </c>
      <c r="I1056" s="91" t="s">
        <v>355</v>
      </c>
      <c r="J1056" s="91" t="s">
        <v>3157</v>
      </c>
      <c r="K1056" s="91" t="s">
        <v>3459</v>
      </c>
      <c r="L1056" s="91" t="s">
        <v>3255</v>
      </c>
      <c r="M1056" s="92">
        <v>20000</v>
      </c>
      <c r="N1056" s="92">
        <v>2559.67</v>
      </c>
      <c r="O1056" s="92">
        <v>574</v>
      </c>
      <c r="P1056" s="92">
        <v>608</v>
      </c>
      <c r="Q1056" s="92">
        <v>3741.67</v>
      </c>
      <c r="R1056" s="92">
        <v>16258.33</v>
      </c>
      <c r="S1056" s="91" t="s">
        <v>3256</v>
      </c>
      <c r="T1056" s="91" t="s">
        <v>5472</v>
      </c>
      <c r="U1056" s="93"/>
      <c r="V1056" s="93"/>
      <c r="W1056" s="93"/>
      <c r="X1056" s="93"/>
      <c r="Y1056" s="93"/>
      <c r="Z1056" s="93"/>
      <c r="AB1056" s="93"/>
    </row>
    <row r="1057" spans="1:28">
      <c r="A1057" s="91" t="s">
        <v>3133</v>
      </c>
      <c r="B1057" s="91" t="s">
        <v>3134</v>
      </c>
      <c r="C1057" s="91" t="s">
        <v>2506</v>
      </c>
      <c r="D1057" s="91" t="s">
        <v>3251</v>
      </c>
      <c r="E1057" s="91" t="s">
        <v>3252</v>
      </c>
      <c r="F1057" s="91" t="s">
        <v>5473</v>
      </c>
      <c r="G1057" s="91" t="s">
        <v>1507</v>
      </c>
      <c r="H1057" s="91" t="s">
        <v>2076</v>
      </c>
      <c r="I1057" s="91" t="s">
        <v>286</v>
      </c>
      <c r="J1057" s="91" t="s">
        <v>5474</v>
      </c>
      <c r="K1057" s="91" t="s">
        <v>4410</v>
      </c>
      <c r="L1057" s="91" t="s">
        <v>3255</v>
      </c>
      <c r="M1057" s="92">
        <v>29000</v>
      </c>
      <c r="N1057" s="92">
        <v>4427.55</v>
      </c>
      <c r="O1057" s="92">
        <v>832.3</v>
      </c>
      <c r="P1057" s="92">
        <v>881.6</v>
      </c>
      <c r="Q1057" s="92">
        <v>6141.45</v>
      </c>
      <c r="R1057" s="92">
        <v>22858.55</v>
      </c>
      <c r="S1057" s="91" t="s">
        <v>3256</v>
      </c>
      <c r="T1057" s="91" t="s">
        <v>5475</v>
      </c>
      <c r="U1057" s="93"/>
      <c r="V1057" s="93"/>
      <c r="W1057" s="93"/>
      <c r="X1057" s="93"/>
      <c r="Y1057" s="93"/>
      <c r="Z1057" s="93"/>
      <c r="AB1057" s="93"/>
    </row>
    <row r="1058" spans="1:28">
      <c r="A1058" s="91" t="s">
        <v>3133</v>
      </c>
      <c r="B1058" s="91" t="s">
        <v>3134</v>
      </c>
      <c r="C1058" s="91" t="s">
        <v>2506</v>
      </c>
      <c r="D1058" s="91" t="s">
        <v>3251</v>
      </c>
      <c r="E1058" s="91" t="s">
        <v>3252</v>
      </c>
      <c r="F1058" s="91" t="s">
        <v>5476</v>
      </c>
      <c r="G1058" s="91" t="s">
        <v>875</v>
      </c>
      <c r="H1058" s="91" t="s">
        <v>1969</v>
      </c>
      <c r="I1058" s="91" t="s">
        <v>355</v>
      </c>
      <c r="J1058" s="91" t="s">
        <v>3135</v>
      </c>
      <c r="K1058" s="91" t="s">
        <v>3471</v>
      </c>
      <c r="L1058" s="91" t="s">
        <v>3255</v>
      </c>
      <c r="M1058" s="92">
        <v>25000</v>
      </c>
      <c r="N1058" s="92">
        <v>1854</v>
      </c>
      <c r="O1058" s="92">
        <v>717.5</v>
      </c>
      <c r="P1058" s="92">
        <v>760</v>
      </c>
      <c r="Q1058" s="92">
        <v>3331.5</v>
      </c>
      <c r="R1058" s="92">
        <v>21668.5</v>
      </c>
      <c r="S1058" s="91" t="s">
        <v>3256</v>
      </c>
      <c r="T1058" s="91" t="s">
        <v>5477</v>
      </c>
      <c r="U1058" s="93"/>
      <c r="V1058" s="93"/>
      <c r="W1058" s="93"/>
      <c r="X1058" s="93"/>
      <c r="Y1058" s="93"/>
      <c r="Z1058" s="93"/>
      <c r="AB1058" s="93"/>
    </row>
    <row r="1059" spans="1:28">
      <c r="A1059" s="91" t="s">
        <v>3133</v>
      </c>
      <c r="B1059" s="91" t="s">
        <v>3134</v>
      </c>
      <c r="C1059" s="91" t="s">
        <v>2506</v>
      </c>
      <c r="D1059" s="91" t="s">
        <v>3251</v>
      </c>
      <c r="E1059" s="91" t="s">
        <v>3252</v>
      </c>
      <c r="F1059" s="91" t="s">
        <v>5478</v>
      </c>
      <c r="G1059" s="91" t="s">
        <v>774</v>
      </c>
      <c r="H1059" s="91" t="s">
        <v>1796</v>
      </c>
      <c r="I1059" s="91" t="s">
        <v>82</v>
      </c>
      <c r="J1059" s="91" t="s">
        <v>3136</v>
      </c>
      <c r="K1059" s="91" t="s">
        <v>3545</v>
      </c>
      <c r="L1059" s="91" t="s">
        <v>3255</v>
      </c>
      <c r="M1059" s="92">
        <v>20000</v>
      </c>
      <c r="N1059" s="92">
        <v>2559.67</v>
      </c>
      <c r="O1059" s="92">
        <v>574</v>
      </c>
      <c r="P1059" s="92">
        <v>608</v>
      </c>
      <c r="Q1059" s="92">
        <v>3741.67</v>
      </c>
      <c r="R1059" s="92">
        <v>16258.33</v>
      </c>
      <c r="S1059" s="91" t="s">
        <v>3256</v>
      </c>
      <c r="T1059" s="91" t="s">
        <v>5479</v>
      </c>
      <c r="U1059" s="93"/>
      <c r="V1059" s="93"/>
      <c r="W1059" s="93"/>
      <c r="X1059" s="93"/>
      <c r="Y1059" s="93"/>
      <c r="Z1059" s="93"/>
      <c r="AB1059" s="93"/>
    </row>
    <row r="1060" spans="1:28">
      <c r="A1060" s="91" t="s">
        <v>3133</v>
      </c>
      <c r="B1060" s="91" t="s">
        <v>3134</v>
      </c>
      <c r="C1060" s="91" t="s">
        <v>2506</v>
      </c>
      <c r="D1060" s="91" t="s">
        <v>3251</v>
      </c>
      <c r="E1060" s="91" t="s">
        <v>3252</v>
      </c>
      <c r="F1060" s="91" t="s">
        <v>4846</v>
      </c>
      <c r="G1060" s="91" t="s">
        <v>873</v>
      </c>
      <c r="H1060" s="91" t="s">
        <v>1851</v>
      </c>
      <c r="I1060" s="91" t="s">
        <v>10</v>
      </c>
      <c r="J1060" s="91" t="s">
        <v>3121</v>
      </c>
      <c r="K1060" s="91" t="s">
        <v>3720</v>
      </c>
      <c r="L1060" s="91" t="s">
        <v>3255</v>
      </c>
      <c r="M1060" s="92">
        <v>13000</v>
      </c>
      <c r="N1060" s="92">
        <v>1571.73</v>
      </c>
      <c r="O1060" s="92">
        <v>373.1</v>
      </c>
      <c r="P1060" s="92">
        <v>395.2</v>
      </c>
      <c r="Q1060" s="92">
        <v>2340.0300000000002</v>
      </c>
      <c r="R1060" s="92">
        <v>10659.97</v>
      </c>
      <c r="S1060" s="91" t="s">
        <v>3256</v>
      </c>
      <c r="T1060" s="91" t="s">
        <v>5480</v>
      </c>
      <c r="U1060" s="93"/>
      <c r="V1060" s="93"/>
      <c r="W1060" s="93"/>
      <c r="X1060" s="93"/>
      <c r="Y1060" s="93"/>
      <c r="Z1060" s="93"/>
      <c r="AB1060" s="93"/>
    </row>
    <row r="1061" spans="1:28">
      <c r="A1061" s="91" t="s">
        <v>3133</v>
      </c>
      <c r="B1061" s="91" t="s">
        <v>3134</v>
      </c>
      <c r="C1061" s="91" t="s">
        <v>2506</v>
      </c>
      <c r="D1061" s="91" t="s">
        <v>3251</v>
      </c>
      <c r="E1061" s="91" t="s">
        <v>3252</v>
      </c>
      <c r="F1061" s="91" t="s">
        <v>5481</v>
      </c>
      <c r="G1061" s="91" t="s">
        <v>938</v>
      </c>
      <c r="H1061" s="91" t="s">
        <v>1930</v>
      </c>
      <c r="I1061" s="91" t="s">
        <v>205</v>
      </c>
      <c r="J1061" s="91" t="s">
        <v>3137</v>
      </c>
      <c r="K1061" s="91" t="s">
        <v>3964</v>
      </c>
      <c r="L1061" s="91" t="s">
        <v>3255</v>
      </c>
      <c r="M1061" s="92">
        <v>15000</v>
      </c>
      <c r="N1061" s="92">
        <v>2117.02</v>
      </c>
      <c r="O1061" s="92">
        <v>430.5</v>
      </c>
      <c r="P1061" s="92">
        <v>456</v>
      </c>
      <c r="Q1061" s="92">
        <v>3003.52</v>
      </c>
      <c r="R1061" s="92">
        <v>11996.48</v>
      </c>
      <c r="S1061" s="91" t="s">
        <v>3256</v>
      </c>
      <c r="T1061" s="91" t="s">
        <v>5482</v>
      </c>
      <c r="U1061" s="93"/>
      <c r="V1061" s="93"/>
      <c r="W1061" s="93"/>
      <c r="X1061" s="93"/>
      <c r="Y1061" s="93"/>
      <c r="Z1061" s="93"/>
      <c r="AB1061" s="93"/>
    </row>
    <row r="1062" spans="1:28">
      <c r="A1062" s="91" t="s">
        <v>2478</v>
      </c>
      <c r="B1062" s="91" t="s">
        <v>2473</v>
      </c>
      <c r="C1062" s="91" t="s">
        <v>2506</v>
      </c>
      <c r="D1062" s="91" t="s">
        <v>3251</v>
      </c>
      <c r="E1062" s="91" t="s">
        <v>3252</v>
      </c>
      <c r="F1062" s="91" t="s">
        <v>3279</v>
      </c>
      <c r="G1062" s="91" t="s">
        <v>593</v>
      </c>
      <c r="H1062" s="91" t="s">
        <v>2036</v>
      </c>
      <c r="I1062" s="91" t="s">
        <v>594</v>
      </c>
      <c r="J1062" s="91" t="s">
        <v>591</v>
      </c>
      <c r="K1062" s="91" t="s">
        <v>5483</v>
      </c>
      <c r="L1062" s="91" t="s">
        <v>3255</v>
      </c>
      <c r="M1062" s="92">
        <v>25000</v>
      </c>
      <c r="N1062" s="93">
        <v>0</v>
      </c>
      <c r="O1062" s="92">
        <v>760</v>
      </c>
      <c r="P1062" s="92">
        <v>717.5</v>
      </c>
      <c r="Q1062" s="92">
        <v>1852.5</v>
      </c>
      <c r="R1062" s="92">
        <v>23147.5</v>
      </c>
      <c r="S1062" s="91" t="s">
        <v>3256</v>
      </c>
      <c r="T1062" s="91" t="s">
        <v>5484</v>
      </c>
      <c r="U1062" s="93"/>
      <c r="V1062" s="92">
        <v>300</v>
      </c>
      <c r="W1062" s="93"/>
      <c r="X1062" s="92">
        <v>50</v>
      </c>
      <c r="Y1062" s="92">
        <v>25</v>
      </c>
      <c r="Z1062" s="93"/>
      <c r="AB1062" s="93"/>
    </row>
    <row r="1063" spans="1:28">
      <c r="A1063" s="91" t="s">
        <v>2478</v>
      </c>
      <c r="B1063" s="91" t="s">
        <v>2473</v>
      </c>
      <c r="C1063" s="91" t="s">
        <v>2506</v>
      </c>
      <c r="D1063" s="91" t="s">
        <v>3251</v>
      </c>
      <c r="E1063" s="91" t="s">
        <v>3252</v>
      </c>
      <c r="F1063" s="91" t="s">
        <v>3258</v>
      </c>
      <c r="G1063" s="91" t="s">
        <v>853</v>
      </c>
      <c r="H1063" s="91" t="s">
        <v>2343</v>
      </c>
      <c r="I1063" s="91" t="s">
        <v>694</v>
      </c>
      <c r="J1063" s="91" t="s">
        <v>930</v>
      </c>
      <c r="K1063" s="91" t="s">
        <v>5485</v>
      </c>
      <c r="L1063" s="91" t="s">
        <v>3255</v>
      </c>
      <c r="M1063" s="92">
        <v>10000</v>
      </c>
      <c r="N1063" s="93">
        <v>0</v>
      </c>
      <c r="O1063" s="92">
        <v>304</v>
      </c>
      <c r="P1063" s="92">
        <v>287</v>
      </c>
      <c r="Q1063" s="92">
        <v>666</v>
      </c>
      <c r="R1063" s="92">
        <v>9334</v>
      </c>
      <c r="S1063" s="91" t="s">
        <v>3256</v>
      </c>
      <c r="T1063" s="91" t="s">
        <v>5486</v>
      </c>
      <c r="U1063" s="93"/>
      <c r="V1063" s="93"/>
      <c r="W1063" s="93"/>
      <c r="X1063" s="92">
        <v>50</v>
      </c>
      <c r="Y1063" s="92">
        <v>25</v>
      </c>
      <c r="Z1063" s="93"/>
      <c r="AB1063" s="93"/>
    </row>
    <row r="1064" spans="1:28">
      <c r="A1064" s="91" t="s">
        <v>2478</v>
      </c>
      <c r="B1064" s="91" t="s">
        <v>2473</v>
      </c>
      <c r="C1064" s="91" t="s">
        <v>2506</v>
      </c>
      <c r="D1064" s="91" t="s">
        <v>3251</v>
      </c>
      <c r="E1064" s="91" t="s">
        <v>3252</v>
      </c>
      <c r="F1064" s="91" t="s">
        <v>3279</v>
      </c>
      <c r="G1064" s="91" t="s">
        <v>487</v>
      </c>
      <c r="H1064" s="91" t="s">
        <v>1170</v>
      </c>
      <c r="I1064" s="91" t="s">
        <v>27</v>
      </c>
      <c r="J1064" s="91" t="s">
        <v>482</v>
      </c>
      <c r="K1064" s="91" t="s">
        <v>5487</v>
      </c>
      <c r="L1064" s="91" t="s">
        <v>3255</v>
      </c>
      <c r="M1064" s="92">
        <v>11000</v>
      </c>
      <c r="N1064" s="93">
        <v>0</v>
      </c>
      <c r="O1064" s="92">
        <v>334.4</v>
      </c>
      <c r="P1064" s="92">
        <v>315.7</v>
      </c>
      <c r="Q1064" s="92">
        <v>1025.0999999999999</v>
      </c>
      <c r="R1064" s="92">
        <v>9974.9</v>
      </c>
      <c r="S1064" s="91" t="s">
        <v>3256</v>
      </c>
      <c r="T1064" s="91" t="s">
        <v>5488</v>
      </c>
      <c r="U1064" s="93"/>
      <c r="V1064" s="92">
        <v>300</v>
      </c>
      <c r="W1064" s="93"/>
      <c r="X1064" s="92">
        <v>50</v>
      </c>
      <c r="Y1064" s="92">
        <v>25</v>
      </c>
      <c r="Z1064" s="93"/>
      <c r="AB1064" s="93"/>
    </row>
    <row r="1065" spans="1:28">
      <c r="A1065" s="91" t="s">
        <v>2478</v>
      </c>
      <c r="B1065" s="91" t="s">
        <v>2473</v>
      </c>
      <c r="C1065" s="91" t="s">
        <v>2506</v>
      </c>
      <c r="D1065" s="91" t="s">
        <v>3251</v>
      </c>
      <c r="E1065" s="91" t="s">
        <v>3252</v>
      </c>
      <c r="F1065" s="91" t="s">
        <v>3258</v>
      </c>
      <c r="G1065" s="91" t="s">
        <v>854</v>
      </c>
      <c r="H1065" s="91" t="s">
        <v>2344</v>
      </c>
      <c r="I1065" s="91" t="s">
        <v>385</v>
      </c>
      <c r="J1065" s="91" t="s">
        <v>930</v>
      </c>
      <c r="K1065" s="91" t="s">
        <v>5489</v>
      </c>
      <c r="L1065" s="91" t="s">
        <v>3255</v>
      </c>
      <c r="M1065" s="92">
        <v>10000</v>
      </c>
      <c r="N1065" s="93">
        <v>0</v>
      </c>
      <c r="O1065" s="92">
        <v>304</v>
      </c>
      <c r="P1065" s="92">
        <v>287</v>
      </c>
      <c r="Q1065" s="92">
        <v>966</v>
      </c>
      <c r="R1065" s="92">
        <v>9034</v>
      </c>
      <c r="S1065" s="91" t="s">
        <v>3256</v>
      </c>
      <c r="T1065" s="91" t="s">
        <v>5490</v>
      </c>
      <c r="U1065" s="93"/>
      <c r="V1065" s="92">
        <v>300</v>
      </c>
      <c r="W1065" s="93"/>
      <c r="X1065" s="92">
        <v>50</v>
      </c>
      <c r="Y1065" s="92">
        <v>25</v>
      </c>
      <c r="Z1065" s="93"/>
      <c r="AB1065" s="93"/>
    </row>
    <row r="1066" spans="1:28">
      <c r="A1066" s="91" t="s">
        <v>2478</v>
      </c>
      <c r="B1066" s="91" t="s">
        <v>2473</v>
      </c>
      <c r="C1066" s="91" t="s">
        <v>2506</v>
      </c>
      <c r="D1066" s="91" t="s">
        <v>3251</v>
      </c>
      <c r="E1066" s="91" t="s">
        <v>3252</v>
      </c>
      <c r="F1066" s="91" t="s">
        <v>3261</v>
      </c>
      <c r="G1066" s="91" t="s">
        <v>595</v>
      </c>
      <c r="H1066" s="91" t="s">
        <v>1278</v>
      </c>
      <c r="I1066" s="91" t="s">
        <v>8</v>
      </c>
      <c r="J1066" s="91" t="s">
        <v>591</v>
      </c>
      <c r="K1066" s="91" t="s">
        <v>5491</v>
      </c>
      <c r="L1066" s="91" t="s">
        <v>3255</v>
      </c>
      <c r="M1066" s="92">
        <v>15000</v>
      </c>
      <c r="N1066" s="93">
        <v>0</v>
      </c>
      <c r="O1066" s="92">
        <v>456</v>
      </c>
      <c r="P1066" s="92">
        <v>430.5</v>
      </c>
      <c r="Q1066" s="92">
        <v>1261.5</v>
      </c>
      <c r="R1066" s="92">
        <v>13738.5</v>
      </c>
      <c r="S1066" s="91" t="s">
        <v>3256</v>
      </c>
      <c r="T1066" s="91" t="s">
        <v>5492</v>
      </c>
      <c r="U1066" s="93"/>
      <c r="V1066" s="92">
        <v>300</v>
      </c>
      <c r="W1066" s="93"/>
      <c r="X1066" s="92">
        <v>50</v>
      </c>
      <c r="Y1066" s="92">
        <v>25</v>
      </c>
      <c r="Z1066" s="93"/>
      <c r="AB1066" s="93"/>
    </row>
    <row r="1067" spans="1:28">
      <c r="A1067" s="91" t="s">
        <v>2478</v>
      </c>
      <c r="B1067" s="91" t="s">
        <v>2473</v>
      </c>
      <c r="C1067" s="91" t="s">
        <v>2506</v>
      </c>
      <c r="D1067" s="91" t="s">
        <v>3251</v>
      </c>
      <c r="E1067" s="91" t="s">
        <v>3252</v>
      </c>
      <c r="F1067" s="91" t="s">
        <v>3258</v>
      </c>
      <c r="G1067" s="91" t="s">
        <v>851</v>
      </c>
      <c r="H1067" s="91" t="s">
        <v>2345</v>
      </c>
      <c r="I1067" s="91" t="s">
        <v>415</v>
      </c>
      <c r="J1067" s="91" t="s">
        <v>302</v>
      </c>
      <c r="K1067" s="91" t="s">
        <v>5493</v>
      </c>
      <c r="L1067" s="91" t="s">
        <v>3255</v>
      </c>
      <c r="M1067" s="92">
        <v>10000</v>
      </c>
      <c r="N1067" s="93">
        <v>0</v>
      </c>
      <c r="O1067" s="92">
        <v>304</v>
      </c>
      <c r="P1067" s="92">
        <v>287</v>
      </c>
      <c r="Q1067" s="92">
        <v>2243.4499999999998</v>
      </c>
      <c r="R1067" s="92">
        <v>7756.55</v>
      </c>
      <c r="S1067" s="91" t="s">
        <v>3256</v>
      </c>
      <c r="T1067" s="91" t="s">
        <v>5494</v>
      </c>
      <c r="U1067" s="93"/>
      <c r="V1067" s="93"/>
      <c r="W1067" s="93"/>
      <c r="X1067" s="92">
        <v>50</v>
      </c>
      <c r="Y1067" s="92">
        <v>25</v>
      </c>
      <c r="Z1067" s="93"/>
      <c r="AB1067" s="92">
        <v>1577.45</v>
      </c>
    </row>
    <row r="1068" spans="1:28">
      <c r="A1068" s="91" t="s">
        <v>2478</v>
      </c>
      <c r="B1068" s="91" t="s">
        <v>2473</v>
      </c>
      <c r="C1068" s="91" t="s">
        <v>2506</v>
      </c>
      <c r="D1068" s="91" t="s">
        <v>3251</v>
      </c>
      <c r="E1068" s="91" t="s">
        <v>3252</v>
      </c>
      <c r="F1068" s="91" t="s">
        <v>3258</v>
      </c>
      <c r="G1068" s="91" t="s">
        <v>855</v>
      </c>
      <c r="H1068" s="91" t="s">
        <v>2346</v>
      </c>
      <c r="I1068" s="91" t="s">
        <v>856</v>
      </c>
      <c r="J1068" s="91" t="s">
        <v>930</v>
      </c>
      <c r="K1068" s="91" t="s">
        <v>5495</v>
      </c>
      <c r="L1068" s="91" t="s">
        <v>3255</v>
      </c>
      <c r="M1068" s="92">
        <v>30040.400000000001</v>
      </c>
      <c r="N1068" s="93">
        <v>0</v>
      </c>
      <c r="O1068" s="92">
        <v>913.23</v>
      </c>
      <c r="P1068" s="92">
        <v>862.16</v>
      </c>
      <c r="Q1068" s="92">
        <v>1850.39</v>
      </c>
      <c r="R1068" s="92">
        <v>28190.01</v>
      </c>
      <c r="S1068" s="91" t="s">
        <v>3256</v>
      </c>
      <c r="T1068" s="91" t="s">
        <v>5496</v>
      </c>
      <c r="U1068" s="93"/>
      <c r="V1068" s="93"/>
      <c r="W1068" s="93"/>
      <c r="X1068" s="92">
        <v>50</v>
      </c>
      <c r="Y1068" s="92">
        <v>25</v>
      </c>
      <c r="Z1068" s="93"/>
      <c r="AB1068" s="93"/>
    </row>
    <row r="1069" spans="1:28">
      <c r="A1069" s="91" t="s">
        <v>2478</v>
      </c>
      <c r="B1069" s="91" t="s">
        <v>2473</v>
      </c>
      <c r="C1069" s="91" t="s">
        <v>2506</v>
      </c>
      <c r="D1069" s="91" t="s">
        <v>3251</v>
      </c>
      <c r="E1069" s="91" t="s">
        <v>3252</v>
      </c>
      <c r="F1069" s="91" t="s">
        <v>3258</v>
      </c>
      <c r="G1069" s="91" t="s">
        <v>857</v>
      </c>
      <c r="H1069" s="91" t="s">
        <v>2347</v>
      </c>
      <c r="I1069" s="91" t="s">
        <v>858</v>
      </c>
      <c r="J1069" s="91" t="s">
        <v>930</v>
      </c>
      <c r="K1069" s="91" t="s">
        <v>5497</v>
      </c>
      <c r="L1069" s="91" t="s">
        <v>3255</v>
      </c>
      <c r="M1069" s="92">
        <v>27205.34</v>
      </c>
      <c r="N1069" s="93">
        <v>0</v>
      </c>
      <c r="O1069" s="92">
        <v>827.04</v>
      </c>
      <c r="P1069" s="92">
        <v>780.79</v>
      </c>
      <c r="Q1069" s="92">
        <v>1682.83</v>
      </c>
      <c r="R1069" s="92">
        <v>25522.51</v>
      </c>
      <c r="S1069" s="91" t="s">
        <v>3256</v>
      </c>
      <c r="T1069" s="91" t="s">
        <v>5498</v>
      </c>
      <c r="U1069" s="93"/>
      <c r="V1069" s="93"/>
      <c r="W1069" s="93"/>
      <c r="X1069" s="92">
        <v>50</v>
      </c>
      <c r="Y1069" s="92">
        <v>25</v>
      </c>
      <c r="Z1069" s="93"/>
      <c r="AB1069" s="93"/>
    </row>
    <row r="1070" spans="1:28">
      <c r="A1070" s="91" t="s">
        <v>2478</v>
      </c>
      <c r="B1070" s="91" t="s">
        <v>2473</v>
      </c>
      <c r="C1070" s="91" t="s">
        <v>2506</v>
      </c>
      <c r="D1070" s="91" t="s">
        <v>3251</v>
      </c>
      <c r="E1070" s="91" t="s">
        <v>3252</v>
      </c>
      <c r="F1070" s="91" t="s">
        <v>3279</v>
      </c>
      <c r="G1070" s="91" t="s">
        <v>473</v>
      </c>
      <c r="H1070" s="91" t="s">
        <v>2025</v>
      </c>
      <c r="I1070" s="91" t="s">
        <v>474</v>
      </c>
      <c r="J1070" s="91" t="s">
        <v>1031</v>
      </c>
      <c r="K1070" s="91" t="s">
        <v>5499</v>
      </c>
      <c r="L1070" s="91" t="s">
        <v>3255</v>
      </c>
      <c r="M1070" s="92">
        <v>31500</v>
      </c>
      <c r="N1070" s="93">
        <v>0</v>
      </c>
      <c r="O1070" s="92">
        <v>957.6</v>
      </c>
      <c r="P1070" s="92">
        <v>904.05</v>
      </c>
      <c r="Q1070" s="92">
        <v>11369.94</v>
      </c>
      <c r="R1070" s="92">
        <v>20130.060000000001</v>
      </c>
      <c r="S1070" s="91" t="s">
        <v>3256</v>
      </c>
      <c r="T1070" s="91" t="s">
        <v>5500</v>
      </c>
      <c r="U1070" s="93"/>
      <c r="V1070" s="92">
        <v>300</v>
      </c>
      <c r="W1070" s="92">
        <v>9133.2900000000009</v>
      </c>
      <c r="X1070" s="92">
        <v>50</v>
      </c>
      <c r="Y1070" s="92">
        <v>25</v>
      </c>
      <c r="Z1070" s="93"/>
      <c r="AB1070" s="93"/>
    </row>
    <row r="1071" spans="1:28">
      <c r="A1071" s="91" t="s">
        <v>2478</v>
      </c>
      <c r="B1071" s="91" t="s">
        <v>2473</v>
      </c>
      <c r="C1071" s="91" t="s">
        <v>2506</v>
      </c>
      <c r="D1071" s="91" t="s">
        <v>3251</v>
      </c>
      <c r="E1071" s="91" t="s">
        <v>3252</v>
      </c>
      <c r="F1071" s="91" t="s">
        <v>3261</v>
      </c>
      <c r="G1071" s="91" t="s">
        <v>604</v>
      </c>
      <c r="H1071" s="91" t="s">
        <v>2099</v>
      </c>
      <c r="I1071" s="91" t="s">
        <v>605</v>
      </c>
      <c r="J1071" s="91" t="s">
        <v>591</v>
      </c>
      <c r="K1071" s="91" t="s">
        <v>5501</v>
      </c>
      <c r="L1071" s="91" t="s">
        <v>3255</v>
      </c>
      <c r="M1071" s="92">
        <v>15000</v>
      </c>
      <c r="N1071" s="93">
        <v>0</v>
      </c>
      <c r="O1071" s="92">
        <v>456</v>
      </c>
      <c r="P1071" s="92">
        <v>430.5</v>
      </c>
      <c r="Q1071" s="92">
        <v>1261.5</v>
      </c>
      <c r="R1071" s="92">
        <v>13738.5</v>
      </c>
      <c r="S1071" s="91" t="s">
        <v>3256</v>
      </c>
      <c r="T1071" s="91" t="s">
        <v>5502</v>
      </c>
      <c r="U1071" s="93"/>
      <c r="V1071" s="92">
        <v>300</v>
      </c>
      <c r="W1071" s="93"/>
      <c r="X1071" s="92">
        <v>50</v>
      </c>
      <c r="Y1071" s="92">
        <v>25</v>
      </c>
      <c r="Z1071" s="93"/>
      <c r="AB1071" s="93"/>
    </row>
    <row r="1072" spans="1:28">
      <c r="A1072" s="91" t="s">
        <v>2478</v>
      </c>
      <c r="B1072" s="91" t="s">
        <v>2473</v>
      </c>
      <c r="C1072" s="91" t="s">
        <v>2506</v>
      </c>
      <c r="D1072" s="91" t="s">
        <v>3251</v>
      </c>
      <c r="E1072" s="91" t="s">
        <v>3252</v>
      </c>
      <c r="F1072" s="91" t="s">
        <v>3258</v>
      </c>
      <c r="G1072" s="91" t="s">
        <v>859</v>
      </c>
      <c r="H1072" s="91" t="s">
        <v>1345</v>
      </c>
      <c r="I1072" s="91" t="s">
        <v>385</v>
      </c>
      <c r="J1072" s="91" t="s">
        <v>930</v>
      </c>
      <c r="K1072" s="91" t="s">
        <v>5503</v>
      </c>
      <c r="L1072" s="91" t="s">
        <v>3255</v>
      </c>
      <c r="M1072" s="92">
        <v>10000</v>
      </c>
      <c r="N1072" s="93">
        <v>0</v>
      </c>
      <c r="O1072" s="92">
        <v>304</v>
      </c>
      <c r="P1072" s="92">
        <v>287</v>
      </c>
      <c r="Q1072" s="92">
        <v>616</v>
      </c>
      <c r="R1072" s="92">
        <v>9384</v>
      </c>
      <c r="S1072" s="91" t="s">
        <v>3256</v>
      </c>
      <c r="T1072" s="91" t="s">
        <v>5504</v>
      </c>
      <c r="U1072" s="93"/>
      <c r="V1072" s="93"/>
      <c r="W1072" s="93"/>
      <c r="X1072" s="93"/>
      <c r="Y1072" s="92">
        <v>25</v>
      </c>
      <c r="Z1072" s="93"/>
      <c r="AB1072" s="93"/>
    </row>
    <row r="1073" spans="1:28">
      <c r="A1073" s="91" t="s">
        <v>2478</v>
      </c>
      <c r="B1073" s="91" t="s">
        <v>2473</v>
      </c>
      <c r="C1073" s="91" t="s">
        <v>2506</v>
      </c>
      <c r="D1073" s="91" t="s">
        <v>3251</v>
      </c>
      <c r="E1073" s="91" t="s">
        <v>3252</v>
      </c>
      <c r="F1073" s="91" t="s">
        <v>3261</v>
      </c>
      <c r="G1073" s="91" t="s">
        <v>716</v>
      </c>
      <c r="H1073" s="91" t="s">
        <v>1293</v>
      </c>
      <c r="I1073" s="91" t="s">
        <v>30</v>
      </c>
      <c r="J1073" s="91" t="s">
        <v>686</v>
      </c>
      <c r="K1073" s="91" t="s">
        <v>5505</v>
      </c>
      <c r="L1073" s="91" t="s">
        <v>3255</v>
      </c>
      <c r="M1073" s="92">
        <v>55000</v>
      </c>
      <c r="N1073" s="92">
        <v>2323.06</v>
      </c>
      <c r="O1073" s="92">
        <v>1672</v>
      </c>
      <c r="P1073" s="92">
        <v>1578.5</v>
      </c>
      <c r="Q1073" s="92">
        <v>8922.01</v>
      </c>
      <c r="R1073" s="92">
        <v>46077.99</v>
      </c>
      <c r="S1073" s="91" t="s">
        <v>3256</v>
      </c>
      <c r="T1073" s="91" t="s">
        <v>5506</v>
      </c>
      <c r="U1073" s="93"/>
      <c r="V1073" s="93"/>
      <c r="W1073" s="92">
        <v>1696</v>
      </c>
      <c r="X1073" s="92">
        <v>50</v>
      </c>
      <c r="Y1073" s="92">
        <v>25</v>
      </c>
      <c r="Z1073" s="93"/>
      <c r="AB1073" s="92">
        <v>1577.45</v>
      </c>
    </row>
    <row r="1074" spans="1:28">
      <c r="A1074" s="91" t="s">
        <v>2478</v>
      </c>
      <c r="B1074" s="91" t="s">
        <v>2473</v>
      </c>
      <c r="C1074" s="91" t="s">
        <v>2506</v>
      </c>
      <c r="D1074" s="91" t="s">
        <v>3251</v>
      </c>
      <c r="E1074" s="91" t="s">
        <v>3252</v>
      </c>
      <c r="F1074" s="91" t="s">
        <v>3288</v>
      </c>
      <c r="G1074" s="91" t="s">
        <v>162</v>
      </c>
      <c r="H1074" s="91" t="s">
        <v>2114</v>
      </c>
      <c r="I1074" s="91" t="s">
        <v>163</v>
      </c>
      <c r="J1074" s="91" t="s">
        <v>142</v>
      </c>
      <c r="K1074" s="91" t="s">
        <v>5507</v>
      </c>
      <c r="L1074" s="91" t="s">
        <v>3255</v>
      </c>
      <c r="M1074" s="92">
        <v>10000</v>
      </c>
      <c r="N1074" s="93">
        <v>0</v>
      </c>
      <c r="O1074" s="92">
        <v>304</v>
      </c>
      <c r="P1074" s="92">
        <v>287</v>
      </c>
      <c r="Q1074" s="92">
        <v>666</v>
      </c>
      <c r="R1074" s="92">
        <v>9334</v>
      </c>
      <c r="S1074" s="91" t="s">
        <v>3256</v>
      </c>
      <c r="T1074" s="91" t="s">
        <v>5508</v>
      </c>
      <c r="U1074" s="93"/>
      <c r="V1074" s="93"/>
      <c r="W1074" s="93"/>
      <c r="X1074" s="92">
        <v>50</v>
      </c>
      <c r="Y1074" s="92">
        <v>25</v>
      </c>
      <c r="Z1074" s="93"/>
      <c r="AB1074" s="93"/>
    </row>
    <row r="1075" spans="1:28">
      <c r="A1075" s="91" t="s">
        <v>2478</v>
      </c>
      <c r="B1075" s="91" t="s">
        <v>2473</v>
      </c>
      <c r="C1075" s="91" t="s">
        <v>2506</v>
      </c>
      <c r="D1075" s="91" t="s">
        <v>3251</v>
      </c>
      <c r="E1075" s="91" t="s">
        <v>3252</v>
      </c>
      <c r="F1075" s="91" t="s">
        <v>3258</v>
      </c>
      <c r="G1075" s="91" t="s">
        <v>860</v>
      </c>
      <c r="H1075" s="91" t="s">
        <v>1346</v>
      </c>
      <c r="I1075" s="91" t="s">
        <v>8</v>
      </c>
      <c r="J1075" s="91" t="s">
        <v>930</v>
      </c>
      <c r="K1075" s="91" t="s">
        <v>5509</v>
      </c>
      <c r="L1075" s="91" t="s">
        <v>3255</v>
      </c>
      <c r="M1075" s="92">
        <v>10000</v>
      </c>
      <c r="N1075" s="93">
        <v>0</v>
      </c>
      <c r="O1075" s="92">
        <v>304</v>
      </c>
      <c r="P1075" s="92">
        <v>287</v>
      </c>
      <c r="Q1075" s="92">
        <v>966</v>
      </c>
      <c r="R1075" s="92">
        <v>9034</v>
      </c>
      <c r="S1075" s="91" t="s">
        <v>3256</v>
      </c>
      <c r="T1075" s="91" t="s">
        <v>5510</v>
      </c>
      <c r="U1075" s="93"/>
      <c r="V1075" s="92">
        <v>300</v>
      </c>
      <c r="W1075" s="93"/>
      <c r="X1075" s="92">
        <v>50</v>
      </c>
      <c r="Y1075" s="92">
        <v>25</v>
      </c>
      <c r="Z1075" s="93"/>
      <c r="AB1075" s="93"/>
    </row>
    <row r="1076" spans="1:28">
      <c r="A1076" s="91" t="s">
        <v>2478</v>
      </c>
      <c r="B1076" s="91" t="s">
        <v>2473</v>
      </c>
      <c r="C1076" s="91" t="s">
        <v>2506</v>
      </c>
      <c r="D1076" s="91" t="s">
        <v>3251</v>
      </c>
      <c r="E1076" s="91" t="s">
        <v>3252</v>
      </c>
      <c r="F1076" s="91" t="s">
        <v>3288</v>
      </c>
      <c r="G1076" s="91" t="s">
        <v>861</v>
      </c>
      <c r="H1076" s="91" t="s">
        <v>2348</v>
      </c>
      <c r="I1076" s="91" t="s">
        <v>862</v>
      </c>
      <c r="J1076" s="91" t="s">
        <v>930</v>
      </c>
      <c r="K1076" s="91" t="s">
        <v>5511</v>
      </c>
      <c r="L1076" s="91" t="s">
        <v>3255</v>
      </c>
      <c r="M1076" s="92">
        <v>10000</v>
      </c>
      <c r="N1076" s="93">
        <v>0</v>
      </c>
      <c r="O1076" s="92">
        <v>304</v>
      </c>
      <c r="P1076" s="92">
        <v>287</v>
      </c>
      <c r="Q1076" s="92">
        <v>966</v>
      </c>
      <c r="R1076" s="92">
        <v>9034</v>
      </c>
      <c r="S1076" s="91" t="s">
        <v>3256</v>
      </c>
      <c r="T1076" s="91" t="s">
        <v>5512</v>
      </c>
      <c r="U1076" s="93"/>
      <c r="V1076" s="92">
        <v>300</v>
      </c>
      <c r="W1076" s="93"/>
      <c r="X1076" s="92">
        <v>50</v>
      </c>
      <c r="Y1076" s="92">
        <v>25</v>
      </c>
      <c r="Z1076" s="93"/>
      <c r="AB1076" s="93"/>
    </row>
    <row r="1077" spans="1:28">
      <c r="A1077" s="91" t="s">
        <v>2478</v>
      </c>
      <c r="B1077" s="91" t="s">
        <v>2473</v>
      </c>
      <c r="C1077" s="91" t="s">
        <v>2506</v>
      </c>
      <c r="D1077" s="91" t="s">
        <v>3251</v>
      </c>
      <c r="E1077" s="91" t="s">
        <v>3252</v>
      </c>
      <c r="F1077" s="91" t="s">
        <v>3279</v>
      </c>
      <c r="G1077" s="91" t="s">
        <v>824</v>
      </c>
      <c r="H1077" s="91" t="s">
        <v>1114</v>
      </c>
      <c r="I1077" s="91" t="s">
        <v>825</v>
      </c>
      <c r="J1077" s="91" t="s">
        <v>809</v>
      </c>
      <c r="K1077" s="91" t="s">
        <v>5513</v>
      </c>
      <c r="L1077" s="91" t="s">
        <v>3255</v>
      </c>
      <c r="M1077" s="92">
        <v>45000</v>
      </c>
      <c r="N1077" s="92">
        <v>1148.33</v>
      </c>
      <c r="O1077" s="92">
        <v>1368</v>
      </c>
      <c r="P1077" s="92">
        <v>1291.5</v>
      </c>
      <c r="Q1077" s="92">
        <v>5428.83</v>
      </c>
      <c r="R1077" s="92">
        <v>39571.17</v>
      </c>
      <c r="S1077" s="91" t="s">
        <v>3256</v>
      </c>
      <c r="T1077" s="91" t="s">
        <v>5514</v>
      </c>
      <c r="U1077" s="93"/>
      <c r="V1077" s="93"/>
      <c r="W1077" s="92">
        <v>1546</v>
      </c>
      <c r="X1077" s="92">
        <v>50</v>
      </c>
      <c r="Y1077" s="92">
        <v>25</v>
      </c>
      <c r="Z1077" s="93"/>
      <c r="AB1077" s="93"/>
    </row>
    <row r="1078" spans="1:28">
      <c r="A1078" s="91" t="s">
        <v>2478</v>
      </c>
      <c r="B1078" s="91" t="s">
        <v>2473</v>
      </c>
      <c r="C1078" s="91" t="s">
        <v>2506</v>
      </c>
      <c r="D1078" s="91" t="s">
        <v>3251</v>
      </c>
      <c r="E1078" s="91" t="s">
        <v>3252</v>
      </c>
      <c r="F1078" s="91" t="s">
        <v>3261</v>
      </c>
      <c r="G1078" s="91" t="s">
        <v>615</v>
      </c>
      <c r="H1078" s="91" t="s">
        <v>2160</v>
      </c>
      <c r="I1078" s="91" t="s">
        <v>8</v>
      </c>
      <c r="J1078" s="91" t="s">
        <v>591</v>
      </c>
      <c r="K1078" s="91" t="s">
        <v>5515</v>
      </c>
      <c r="L1078" s="91" t="s">
        <v>3255</v>
      </c>
      <c r="M1078" s="92">
        <v>15000</v>
      </c>
      <c r="N1078" s="93">
        <v>0</v>
      </c>
      <c r="O1078" s="92">
        <v>456</v>
      </c>
      <c r="P1078" s="92">
        <v>430.5</v>
      </c>
      <c r="Q1078" s="92">
        <v>1261.5</v>
      </c>
      <c r="R1078" s="92">
        <v>13738.5</v>
      </c>
      <c r="S1078" s="91" t="s">
        <v>3256</v>
      </c>
      <c r="T1078" s="91" t="s">
        <v>5516</v>
      </c>
      <c r="U1078" s="93"/>
      <c r="V1078" s="92">
        <v>300</v>
      </c>
      <c r="W1078" s="93"/>
      <c r="X1078" s="92">
        <v>50</v>
      </c>
      <c r="Y1078" s="92">
        <v>25</v>
      </c>
      <c r="Z1078" s="93"/>
      <c r="AB1078" s="93"/>
    </row>
    <row r="1079" spans="1:28">
      <c r="A1079" s="91" t="s">
        <v>2478</v>
      </c>
      <c r="B1079" s="91" t="s">
        <v>2473</v>
      </c>
      <c r="C1079" s="91" t="s">
        <v>2506</v>
      </c>
      <c r="D1079" s="91" t="s">
        <v>3251</v>
      </c>
      <c r="E1079" s="91" t="s">
        <v>3252</v>
      </c>
      <c r="F1079" s="91" t="s">
        <v>3279</v>
      </c>
      <c r="G1079" s="91" t="s">
        <v>245</v>
      </c>
      <c r="H1079" s="91" t="s">
        <v>1273</v>
      </c>
      <c r="I1079" s="91" t="s">
        <v>8</v>
      </c>
      <c r="J1079" s="91" t="s">
        <v>241</v>
      </c>
      <c r="K1079" s="91" t="s">
        <v>5517</v>
      </c>
      <c r="L1079" s="91" t="s">
        <v>3255</v>
      </c>
      <c r="M1079" s="92">
        <v>10000</v>
      </c>
      <c r="N1079" s="93">
        <v>0</v>
      </c>
      <c r="O1079" s="92">
        <v>304</v>
      </c>
      <c r="P1079" s="92">
        <v>287</v>
      </c>
      <c r="Q1079" s="92">
        <v>716</v>
      </c>
      <c r="R1079" s="92">
        <v>9284</v>
      </c>
      <c r="S1079" s="91" t="s">
        <v>3256</v>
      </c>
      <c r="T1079" s="91" t="s">
        <v>5518</v>
      </c>
      <c r="U1079" s="93"/>
      <c r="V1079" s="93"/>
      <c r="W1079" s="93"/>
      <c r="X1079" s="92">
        <v>100</v>
      </c>
      <c r="Y1079" s="92">
        <v>25</v>
      </c>
      <c r="Z1079" s="93"/>
      <c r="AB1079" s="93"/>
    </row>
    <row r="1080" spans="1:28">
      <c r="A1080" s="91" t="s">
        <v>2478</v>
      </c>
      <c r="B1080" s="91" t="s">
        <v>2473</v>
      </c>
      <c r="C1080" s="91" t="s">
        <v>2506</v>
      </c>
      <c r="D1080" s="91" t="s">
        <v>3251</v>
      </c>
      <c r="E1080" s="91" t="s">
        <v>3252</v>
      </c>
      <c r="F1080" s="91" t="s">
        <v>3276</v>
      </c>
      <c r="G1080" s="91" t="s">
        <v>553</v>
      </c>
      <c r="H1080" s="91" t="s">
        <v>1139</v>
      </c>
      <c r="I1080" s="91" t="s">
        <v>554</v>
      </c>
      <c r="J1080" s="91" t="s">
        <v>765</v>
      </c>
      <c r="K1080" s="91" t="s">
        <v>5519</v>
      </c>
      <c r="L1080" s="91" t="s">
        <v>3255</v>
      </c>
      <c r="M1080" s="92">
        <v>55000</v>
      </c>
      <c r="N1080" s="92">
        <v>2559.6799999999998</v>
      </c>
      <c r="O1080" s="92">
        <v>1672</v>
      </c>
      <c r="P1080" s="92">
        <v>1578.5</v>
      </c>
      <c r="Q1080" s="92">
        <v>6185.18</v>
      </c>
      <c r="R1080" s="92">
        <v>48814.82</v>
      </c>
      <c r="S1080" s="91" t="s">
        <v>3256</v>
      </c>
      <c r="T1080" s="91" t="s">
        <v>5520</v>
      </c>
      <c r="U1080" s="93"/>
      <c r="V1080" s="92">
        <v>300</v>
      </c>
      <c r="W1080" s="93"/>
      <c r="X1080" s="92">
        <v>50</v>
      </c>
      <c r="Y1080" s="92">
        <v>25</v>
      </c>
      <c r="Z1080" s="93"/>
      <c r="AB1080" s="93"/>
    </row>
    <row r="1081" spans="1:28">
      <c r="A1081" s="91" t="s">
        <v>2478</v>
      </c>
      <c r="B1081" s="91" t="s">
        <v>2473</v>
      </c>
      <c r="C1081" s="91" t="s">
        <v>2506</v>
      </c>
      <c r="D1081" s="91" t="s">
        <v>3251</v>
      </c>
      <c r="E1081" s="91" t="s">
        <v>3252</v>
      </c>
      <c r="F1081" s="91" t="s">
        <v>3273</v>
      </c>
      <c r="G1081" s="91" t="s">
        <v>852</v>
      </c>
      <c r="H1081" s="91" t="s">
        <v>2350</v>
      </c>
      <c r="I1081" s="91" t="s">
        <v>8</v>
      </c>
      <c r="J1081" s="91" t="s">
        <v>591</v>
      </c>
      <c r="K1081" s="91" t="s">
        <v>5521</v>
      </c>
      <c r="L1081" s="91" t="s">
        <v>3255</v>
      </c>
      <c r="M1081" s="92">
        <v>15000</v>
      </c>
      <c r="N1081" s="93">
        <v>0</v>
      </c>
      <c r="O1081" s="92">
        <v>456</v>
      </c>
      <c r="P1081" s="92">
        <v>430.5</v>
      </c>
      <c r="Q1081" s="92">
        <v>911.5</v>
      </c>
      <c r="R1081" s="92">
        <v>14088.5</v>
      </c>
      <c r="S1081" s="91" t="s">
        <v>3256</v>
      </c>
      <c r="T1081" s="91" t="s">
        <v>5522</v>
      </c>
      <c r="U1081" s="93"/>
      <c r="V1081" s="93"/>
      <c r="W1081" s="93"/>
      <c r="X1081" s="93"/>
      <c r="Y1081" s="92">
        <v>25</v>
      </c>
      <c r="Z1081" s="93"/>
      <c r="AB1081" s="93"/>
    </row>
    <row r="1082" spans="1:28">
      <c r="A1082" s="91" t="s">
        <v>2478</v>
      </c>
      <c r="B1082" s="91" t="s">
        <v>2473</v>
      </c>
      <c r="C1082" s="91" t="s">
        <v>2506</v>
      </c>
      <c r="D1082" s="91" t="s">
        <v>3251</v>
      </c>
      <c r="E1082" s="91" t="s">
        <v>3252</v>
      </c>
      <c r="F1082" s="91" t="s">
        <v>3258</v>
      </c>
      <c r="G1082" s="91" t="s">
        <v>863</v>
      </c>
      <c r="H1082" s="91" t="s">
        <v>2351</v>
      </c>
      <c r="I1082" s="91" t="s">
        <v>27</v>
      </c>
      <c r="J1082" s="91" t="s">
        <v>930</v>
      </c>
      <c r="K1082" s="91" t="s">
        <v>5523</v>
      </c>
      <c r="L1082" s="91" t="s">
        <v>3255</v>
      </c>
      <c r="M1082" s="92">
        <v>10000</v>
      </c>
      <c r="N1082" s="93">
        <v>0</v>
      </c>
      <c r="O1082" s="92">
        <v>304</v>
      </c>
      <c r="P1082" s="92">
        <v>287</v>
      </c>
      <c r="Q1082" s="92">
        <v>666</v>
      </c>
      <c r="R1082" s="92">
        <v>9334</v>
      </c>
      <c r="S1082" s="91" t="s">
        <v>3256</v>
      </c>
      <c r="T1082" s="91" t="s">
        <v>5524</v>
      </c>
      <c r="U1082" s="93"/>
      <c r="V1082" s="93"/>
      <c r="W1082" s="93"/>
      <c r="X1082" s="92">
        <v>50</v>
      </c>
      <c r="Y1082" s="92">
        <v>25</v>
      </c>
      <c r="Z1082" s="93"/>
      <c r="AB1082" s="93"/>
    </row>
    <row r="1083" spans="1:28">
      <c r="A1083" s="91" t="s">
        <v>2478</v>
      </c>
      <c r="B1083" s="91" t="s">
        <v>2473</v>
      </c>
      <c r="C1083" s="91" t="s">
        <v>2506</v>
      </c>
      <c r="D1083" s="91" t="s">
        <v>3251</v>
      </c>
      <c r="E1083" s="91" t="s">
        <v>3252</v>
      </c>
      <c r="F1083" s="91" t="s">
        <v>3261</v>
      </c>
      <c r="G1083" s="91" t="s">
        <v>526</v>
      </c>
      <c r="H1083" s="91" t="s">
        <v>2000</v>
      </c>
      <c r="I1083" s="91" t="s">
        <v>527</v>
      </c>
      <c r="J1083" s="91" t="s">
        <v>482</v>
      </c>
      <c r="K1083" s="91" t="s">
        <v>5525</v>
      </c>
      <c r="L1083" s="91" t="s">
        <v>3255</v>
      </c>
      <c r="M1083" s="92">
        <v>16500</v>
      </c>
      <c r="N1083" s="93">
        <v>0</v>
      </c>
      <c r="O1083" s="92">
        <v>501.6</v>
      </c>
      <c r="P1083" s="92">
        <v>473.55</v>
      </c>
      <c r="Q1083" s="92">
        <v>1591.15</v>
      </c>
      <c r="R1083" s="92">
        <v>14908.85</v>
      </c>
      <c r="S1083" s="91" t="s">
        <v>3256</v>
      </c>
      <c r="T1083" s="91" t="s">
        <v>5526</v>
      </c>
      <c r="U1083" s="93"/>
      <c r="V1083" s="93"/>
      <c r="W1083" s="92">
        <v>541</v>
      </c>
      <c r="X1083" s="92">
        <v>50</v>
      </c>
      <c r="Y1083" s="92">
        <v>25</v>
      </c>
      <c r="Z1083" s="93"/>
      <c r="AB1083" s="93"/>
    </row>
    <row r="1084" spans="1:28">
      <c r="A1084" s="91" t="s">
        <v>2478</v>
      </c>
      <c r="B1084" s="91" t="s">
        <v>2473</v>
      </c>
      <c r="C1084" s="91" t="s">
        <v>2506</v>
      </c>
      <c r="D1084" s="91" t="s">
        <v>3251</v>
      </c>
      <c r="E1084" s="91" t="s">
        <v>3252</v>
      </c>
      <c r="F1084" s="91" t="s">
        <v>3258</v>
      </c>
      <c r="G1084" s="91" t="s">
        <v>864</v>
      </c>
      <c r="H1084" s="91" t="s">
        <v>2352</v>
      </c>
      <c r="I1084" s="91" t="s">
        <v>588</v>
      </c>
      <c r="J1084" s="91" t="s">
        <v>930</v>
      </c>
      <c r="K1084" s="91" t="s">
        <v>5527</v>
      </c>
      <c r="L1084" s="91" t="s">
        <v>3255</v>
      </c>
      <c r="M1084" s="92">
        <v>10000</v>
      </c>
      <c r="N1084" s="93">
        <v>0</v>
      </c>
      <c r="O1084" s="92">
        <v>304</v>
      </c>
      <c r="P1084" s="92">
        <v>287</v>
      </c>
      <c r="Q1084" s="92">
        <v>4807.99</v>
      </c>
      <c r="R1084" s="92">
        <v>5192.01</v>
      </c>
      <c r="S1084" s="91" t="s">
        <v>3256</v>
      </c>
      <c r="T1084" s="91" t="s">
        <v>5528</v>
      </c>
      <c r="U1084" s="93"/>
      <c r="V1084" s="93"/>
      <c r="W1084" s="92">
        <v>4141.99</v>
      </c>
      <c r="X1084" s="92">
        <v>50</v>
      </c>
      <c r="Y1084" s="92">
        <v>25</v>
      </c>
      <c r="Z1084" s="93"/>
      <c r="AB1084" s="93"/>
    </row>
    <row r="1085" spans="1:28">
      <c r="A1085" s="91" t="s">
        <v>2478</v>
      </c>
      <c r="B1085" s="91" t="s">
        <v>2473</v>
      </c>
      <c r="C1085" s="91" t="s">
        <v>2506</v>
      </c>
      <c r="D1085" s="91" t="s">
        <v>3251</v>
      </c>
      <c r="E1085" s="91" t="s">
        <v>3252</v>
      </c>
      <c r="F1085" s="91" t="s">
        <v>3279</v>
      </c>
      <c r="G1085" s="91" t="s">
        <v>619</v>
      </c>
      <c r="H1085" s="91" t="s">
        <v>2174</v>
      </c>
      <c r="I1085" s="91" t="s">
        <v>127</v>
      </c>
      <c r="J1085" s="91" t="s">
        <v>591</v>
      </c>
      <c r="K1085" s="91" t="s">
        <v>5529</v>
      </c>
      <c r="L1085" s="91" t="s">
        <v>3255</v>
      </c>
      <c r="M1085" s="92">
        <v>15000</v>
      </c>
      <c r="N1085" s="93">
        <v>0</v>
      </c>
      <c r="O1085" s="92">
        <v>456</v>
      </c>
      <c r="P1085" s="92">
        <v>430.5</v>
      </c>
      <c r="Q1085" s="92">
        <v>1311.5</v>
      </c>
      <c r="R1085" s="92">
        <v>13688.5</v>
      </c>
      <c r="S1085" s="91" t="s">
        <v>3256</v>
      </c>
      <c r="T1085" s="91" t="s">
        <v>5530</v>
      </c>
      <c r="U1085" s="93"/>
      <c r="V1085" s="92">
        <v>400</v>
      </c>
      <c r="W1085" s="93"/>
      <c r="X1085" s="93"/>
      <c r="Y1085" s="92">
        <v>25</v>
      </c>
      <c r="Z1085" s="93"/>
      <c r="AB1085" s="93"/>
    </row>
    <row r="1086" spans="1:28">
      <c r="A1086" s="91" t="s">
        <v>2478</v>
      </c>
      <c r="B1086" s="91" t="s">
        <v>2473</v>
      </c>
      <c r="C1086" s="91" t="s">
        <v>2506</v>
      </c>
      <c r="D1086" s="91" t="s">
        <v>3251</v>
      </c>
      <c r="E1086" s="91" t="s">
        <v>3252</v>
      </c>
      <c r="F1086" s="91" t="s">
        <v>3258</v>
      </c>
      <c r="G1086" s="91" t="s">
        <v>849</v>
      </c>
      <c r="H1086" s="91" t="s">
        <v>2353</v>
      </c>
      <c r="I1086" s="91" t="s">
        <v>187</v>
      </c>
      <c r="J1086" s="91" t="s">
        <v>186</v>
      </c>
      <c r="K1086" s="91" t="s">
        <v>5531</v>
      </c>
      <c r="L1086" s="91" t="s">
        <v>3255</v>
      </c>
      <c r="M1086" s="92">
        <v>21735</v>
      </c>
      <c r="N1086" s="93">
        <v>0</v>
      </c>
      <c r="O1086" s="92">
        <v>660.74</v>
      </c>
      <c r="P1086" s="92">
        <v>623.79</v>
      </c>
      <c r="Q1086" s="92">
        <v>1759.53</v>
      </c>
      <c r="R1086" s="92">
        <v>19975.47</v>
      </c>
      <c r="S1086" s="91" t="s">
        <v>3256</v>
      </c>
      <c r="T1086" s="91" t="s">
        <v>5532</v>
      </c>
      <c r="U1086" s="93"/>
      <c r="V1086" s="92">
        <v>400</v>
      </c>
      <c r="W1086" s="93"/>
      <c r="X1086" s="92">
        <v>50</v>
      </c>
      <c r="Y1086" s="92">
        <v>25</v>
      </c>
      <c r="Z1086" s="93"/>
      <c r="AB1086" s="93"/>
    </row>
    <row r="1087" spans="1:28">
      <c r="A1087" s="91" t="s">
        <v>2478</v>
      </c>
      <c r="B1087" s="91" t="s">
        <v>2473</v>
      </c>
      <c r="C1087" s="91" t="s">
        <v>2506</v>
      </c>
      <c r="D1087" s="91" t="s">
        <v>3251</v>
      </c>
      <c r="E1087" s="91" t="s">
        <v>3252</v>
      </c>
      <c r="F1087" s="91" t="s">
        <v>3258</v>
      </c>
      <c r="G1087" s="91" t="s">
        <v>850</v>
      </c>
      <c r="H1087" s="91" t="s">
        <v>2354</v>
      </c>
      <c r="I1087" s="91" t="s">
        <v>456</v>
      </c>
      <c r="J1087" s="91" t="s">
        <v>186</v>
      </c>
      <c r="K1087" s="91" t="s">
        <v>5533</v>
      </c>
      <c r="L1087" s="91" t="s">
        <v>3255</v>
      </c>
      <c r="M1087" s="92">
        <v>19000.55</v>
      </c>
      <c r="N1087" s="93">
        <v>0</v>
      </c>
      <c r="O1087" s="92">
        <v>577.62</v>
      </c>
      <c r="P1087" s="92">
        <v>545.32000000000005</v>
      </c>
      <c r="Q1087" s="92">
        <v>1197.94</v>
      </c>
      <c r="R1087" s="92">
        <v>17802.61</v>
      </c>
      <c r="S1087" s="91" t="s">
        <v>3256</v>
      </c>
      <c r="T1087" s="91" t="s">
        <v>5534</v>
      </c>
      <c r="U1087" s="93"/>
      <c r="V1087" s="93"/>
      <c r="W1087" s="93"/>
      <c r="X1087" s="92">
        <v>50</v>
      </c>
      <c r="Y1087" s="92">
        <v>25</v>
      </c>
      <c r="Z1087" s="93"/>
      <c r="AB1087" s="93"/>
    </row>
    <row r="1088" spans="1:28">
      <c r="A1088" s="91" t="s">
        <v>5535</v>
      </c>
      <c r="B1088" s="91" t="s">
        <v>5536</v>
      </c>
      <c r="C1088" s="91" t="s">
        <v>2506</v>
      </c>
      <c r="D1088" s="91" t="s">
        <v>3251</v>
      </c>
      <c r="E1088" s="91" t="s">
        <v>5537</v>
      </c>
      <c r="F1088" s="91" t="s">
        <v>5538</v>
      </c>
      <c r="G1088" s="91" t="s">
        <v>212</v>
      </c>
      <c r="H1088" s="91" t="s">
        <v>1737</v>
      </c>
      <c r="I1088" s="91" t="s">
        <v>5539</v>
      </c>
      <c r="J1088" s="91" t="s">
        <v>5540</v>
      </c>
      <c r="K1088" s="91" t="s">
        <v>3355</v>
      </c>
      <c r="L1088" s="91" t="s">
        <v>3255</v>
      </c>
      <c r="M1088" s="92">
        <v>2500</v>
      </c>
      <c r="N1088" s="93">
        <v>0</v>
      </c>
      <c r="O1088" s="93">
        <v>0</v>
      </c>
      <c r="P1088" s="93">
        <v>0</v>
      </c>
      <c r="Q1088" s="92">
        <v>0</v>
      </c>
      <c r="R1088" s="92">
        <v>2500</v>
      </c>
      <c r="S1088" s="91" t="s">
        <v>3256</v>
      </c>
      <c r="T1088" s="91" t="s">
        <v>5541</v>
      </c>
      <c r="U1088" s="93"/>
      <c r="V1088" s="93"/>
      <c r="W1088" s="93"/>
      <c r="X1088" s="93"/>
      <c r="Y1088" s="93"/>
      <c r="Z1088" s="93"/>
      <c r="AB1088" s="93"/>
    </row>
    <row r="1089" spans="1:28">
      <c r="A1089" s="91" t="s">
        <v>5535</v>
      </c>
      <c r="B1089" s="91" t="s">
        <v>5536</v>
      </c>
      <c r="C1089" s="91" t="s">
        <v>2506</v>
      </c>
      <c r="D1089" s="91" t="s">
        <v>3251</v>
      </c>
      <c r="E1089" s="91" t="s">
        <v>5537</v>
      </c>
      <c r="F1089" s="91" t="s">
        <v>5542</v>
      </c>
      <c r="G1089" s="91" t="s">
        <v>215</v>
      </c>
      <c r="H1089" s="91" t="s">
        <v>1777</v>
      </c>
      <c r="I1089" s="91" t="s">
        <v>42</v>
      </c>
      <c r="J1089" s="91" t="s">
        <v>5540</v>
      </c>
      <c r="K1089" s="91" t="s">
        <v>3494</v>
      </c>
      <c r="L1089" s="91" t="s">
        <v>3255</v>
      </c>
      <c r="M1089" s="92">
        <v>2500</v>
      </c>
      <c r="N1089" s="93">
        <v>0</v>
      </c>
      <c r="O1089" s="93">
        <v>0</v>
      </c>
      <c r="P1089" s="93">
        <v>0</v>
      </c>
      <c r="Q1089" s="92">
        <v>0</v>
      </c>
      <c r="R1089" s="92">
        <v>2500</v>
      </c>
      <c r="S1089" s="91" t="s">
        <v>3256</v>
      </c>
      <c r="T1089" s="91" t="s">
        <v>5541</v>
      </c>
      <c r="U1089" s="93"/>
      <c r="V1089" s="93"/>
      <c r="W1089" s="93"/>
      <c r="X1089" s="93"/>
      <c r="Y1089" s="93"/>
      <c r="Z1089" s="93"/>
      <c r="AB1089" s="93"/>
    </row>
    <row r="1090" spans="1:28">
      <c r="A1090" s="91" t="s">
        <v>5535</v>
      </c>
      <c r="B1090" s="91" t="s">
        <v>5536</v>
      </c>
      <c r="C1090" s="91" t="s">
        <v>2506</v>
      </c>
      <c r="D1090" s="91" t="s">
        <v>3251</v>
      </c>
      <c r="E1090" s="91" t="s">
        <v>5537</v>
      </c>
      <c r="F1090" s="91" t="s">
        <v>5543</v>
      </c>
      <c r="G1090" s="91" t="s">
        <v>216</v>
      </c>
      <c r="H1090" s="91" t="s">
        <v>1103</v>
      </c>
      <c r="I1090" s="91" t="s">
        <v>5539</v>
      </c>
      <c r="J1090" s="91" t="s">
        <v>5540</v>
      </c>
      <c r="K1090" s="91" t="s">
        <v>3539</v>
      </c>
      <c r="L1090" s="91" t="s">
        <v>3255</v>
      </c>
      <c r="M1090" s="92">
        <v>2500</v>
      </c>
      <c r="N1090" s="93">
        <v>0</v>
      </c>
      <c r="O1090" s="93">
        <v>0</v>
      </c>
      <c r="P1090" s="93">
        <v>0</v>
      </c>
      <c r="Q1090" s="92">
        <v>0</v>
      </c>
      <c r="R1090" s="92">
        <v>2500</v>
      </c>
      <c r="S1090" s="91" t="s">
        <v>3256</v>
      </c>
      <c r="T1090" s="91" t="s">
        <v>5541</v>
      </c>
      <c r="U1090" s="93"/>
      <c r="V1090" s="93"/>
      <c r="W1090" s="93"/>
      <c r="X1090" s="93"/>
      <c r="Y1090" s="93"/>
      <c r="Z1090" s="93"/>
      <c r="AB1090" s="93"/>
    </row>
    <row r="1091" spans="1:28">
      <c r="A1091" s="91" t="s">
        <v>5535</v>
      </c>
      <c r="B1091" s="91" t="s">
        <v>5536</v>
      </c>
      <c r="C1091" s="91" t="s">
        <v>2506</v>
      </c>
      <c r="D1091" s="91" t="s">
        <v>3251</v>
      </c>
      <c r="E1091" s="91" t="s">
        <v>5537</v>
      </c>
      <c r="F1091" s="91" t="s">
        <v>5544</v>
      </c>
      <c r="G1091" s="91" t="s">
        <v>776</v>
      </c>
      <c r="H1091" s="91" t="s">
        <v>1801</v>
      </c>
      <c r="I1091" s="91" t="s">
        <v>5539</v>
      </c>
      <c r="J1091" s="91" t="s">
        <v>3136</v>
      </c>
      <c r="K1091" s="91" t="s">
        <v>3555</v>
      </c>
      <c r="L1091" s="91" t="s">
        <v>3255</v>
      </c>
      <c r="M1091" s="92">
        <v>2500</v>
      </c>
      <c r="N1091" s="93">
        <v>0</v>
      </c>
      <c r="O1091" s="93">
        <v>0</v>
      </c>
      <c r="P1091" s="93">
        <v>0</v>
      </c>
      <c r="Q1091" s="92">
        <v>0</v>
      </c>
      <c r="R1091" s="92">
        <v>2500</v>
      </c>
      <c r="S1091" s="91" t="s">
        <v>3256</v>
      </c>
      <c r="T1091" s="91" t="s">
        <v>5541</v>
      </c>
      <c r="U1091" s="93"/>
      <c r="V1091" s="93"/>
      <c r="W1091" s="93"/>
      <c r="X1091" s="93"/>
      <c r="Y1091" s="93"/>
      <c r="Z1091" s="93"/>
      <c r="AB1091" s="93"/>
    </row>
    <row r="1092" spans="1:28">
      <c r="A1092" s="91" t="s">
        <v>5535</v>
      </c>
      <c r="B1092" s="91" t="s">
        <v>5536</v>
      </c>
      <c r="C1092" s="91" t="s">
        <v>2506</v>
      </c>
      <c r="D1092" s="91" t="s">
        <v>3251</v>
      </c>
      <c r="E1092" s="91" t="s">
        <v>5537</v>
      </c>
      <c r="F1092" s="91" t="s">
        <v>5545</v>
      </c>
      <c r="G1092" s="91" t="s">
        <v>167</v>
      </c>
      <c r="H1092" s="91" t="s">
        <v>2124</v>
      </c>
      <c r="I1092" s="91" t="s">
        <v>5539</v>
      </c>
      <c r="J1092" s="91" t="s">
        <v>5546</v>
      </c>
      <c r="K1092" s="91" t="s">
        <v>4525</v>
      </c>
      <c r="L1092" s="91" t="s">
        <v>3255</v>
      </c>
      <c r="M1092" s="92">
        <v>2500</v>
      </c>
      <c r="N1092" s="93">
        <v>0</v>
      </c>
      <c r="O1092" s="93">
        <v>0</v>
      </c>
      <c r="P1092" s="93">
        <v>0</v>
      </c>
      <c r="Q1092" s="92">
        <v>0</v>
      </c>
      <c r="R1092" s="92">
        <v>2500</v>
      </c>
      <c r="S1092" s="91" t="s">
        <v>3256</v>
      </c>
      <c r="T1092" s="91" t="s">
        <v>5541</v>
      </c>
      <c r="U1092" s="93"/>
      <c r="V1092" s="93"/>
      <c r="W1092" s="93"/>
      <c r="X1092" s="93"/>
      <c r="Y1092" s="93"/>
      <c r="Z1092" s="93"/>
      <c r="AB1092" s="93"/>
    </row>
    <row r="1093" spans="1:28">
      <c r="A1093" s="91" t="s">
        <v>5535</v>
      </c>
      <c r="B1093" s="91" t="s">
        <v>5536</v>
      </c>
      <c r="C1093" s="91" t="s">
        <v>2506</v>
      </c>
      <c r="D1093" s="91" t="s">
        <v>3251</v>
      </c>
      <c r="E1093" s="91" t="s">
        <v>5537</v>
      </c>
      <c r="F1093" s="91" t="s">
        <v>5547</v>
      </c>
      <c r="G1093" s="91" t="s">
        <v>217</v>
      </c>
      <c r="H1093" s="91" t="s">
        <v>1823</v>
      </c>
      <c r="I1093" s="91" t="s">
        <v>5539</v>
      </c>
      <c r="J1093" s="91" t="s">
        <v>5540</v>
      </c>
      <c r="K1093" s="91" t="s">
        <v>3616</v>
      </c>
      <c r="L1093" s="91" t="s">
        <v>3255</v>
      </c>
      <c r="M1093" s="92">
        <v>2500</v>
      </c>
      <c r="N1093" s="93">
        <v>0</v>
      </c>
      <c r="O1093" s="93">
        <v>0</v>
      </c>
      <c r="P1093" s="93">
        <v>0</v>
      </c>
      <c r="Q1093" s="92">
        <v>0</v>
      </c>
      <c r="R1093" s="92">
        <v>2500</v>
      </c>
      <c r="S1093" s="91" t="s">
        <v>3256</v>
      </c>
      <c r="T1093" s="91" t="s">
        <v>5541</v>
      </c>
      <c r="U1093" s="93"/>
      <c r="V1093" s="93"/>
      <c r="W1093" s="93"/>
      <c r="X1093" s="93"/>
      <c r="Y1093" s="93"/>
      <c r="Z1093" s="93"/>
      <c r="AB1093" s="93"/>
    </row>
    <row r="1094" spans="1:28">
      <c r="A1094" s="91" t="s">
        <v>5535</v>
      </c>
      <c r="B1094" s="91" t="s">
        <v>5536</v>
      </c>
      <c r="C1094" s="91" t="s">
        <v>2506</v>
      </c>
      <c r="D1094" s="91" t="s">
        <v>3251</v>
      </c>
      <c r="E1094" s="91" t="s">
        <v>5537</v>
      </c>
      <c r="F1094" s="91" t="s">
        <v>5548</v>
      </c>
      <c r="G1094" s="91" t="s">
        <v>136</v>
      </c>
      <c r="H1094" s="91" t="s">
        <v>2173</v>
      </c>
      <c r="I1094" s="91" t="s">
        <v>5539</v>
      </c>
      <c r="J1094" s="91" t="s">
        <v>5549</v>
      </c>
      <c r="K1094" s="91" t="s">
        <v>4693</v>
      </c>
      <c r="L1094" s="91" t="s">
        <v>3255</v>
      </c>
      <c r="M1094" s="92">
        <v>2500</v>
      </c>
      <c r="N1094" s="93">
        <v>0</v>
      </c>
      <c r="O1094" s="93">
        <v>0</v>
      </c>
      <c r="P1094" s="93">
        <v>0</v>
      </c>
      <c r="Q1094" s="92">
        <v>0</v>
      </c>
      <c r="R1094" s="92">
        <v>2500</v>
      </c>
      <c r="S1094" s="91" t="s">
        <v>3256</v>
      </c>
      <c r="T1094" s="91" t="s">
        <v>5541</v>
      </c>
      <c r="U1094" s="93"/>
      <c r="V1094" s="93"/>
      <c r="W1094" s="93"/>
      <c r="X1094" s="93"/>
      <c r="Y1094" s="93"/>
      <c r="Z1094" s="93"/>
      <c r="AB1094" s="93"/>
    </row>
    <row r="1095" spans="1:28">
      <c r="A1095" s="91" t="s">
        <v>5535</v>
      </c>
      <c r="B1095" s="91" t="s">
        <v>5536</v>
      </c>
      <c r="C1095" s="91" t="s">
        <v>2506</v>
      </c>
      <c r="D1095" s="91" t="s">
        <v>3251</v>
      </c>
      <c r="E1095" s="91" t="s">
        <v>5537</v>
      </c>
      <c r="F1095" s="91" t="s">
        <v>5550</v>
      </c>
      <c r="G1095" s="91" t="s">
        <v>218</v>
      </c>
      <c r="H1095" s="91" t="s">
        <v>1151</v>
      </c>
      <c r="I1095" s="91" t="s">
        <v>42</v>
      </c>
      <c r="J1095" s="91" t="s">
        <v>5540</v>
      </c>
      <c r="K1095" s="91" t="s">
        <v>3956</v>
      </c>
      <c r="L1095" s="91" t="s">
        <v>3255</v>
      </c>
      <c r="M1095" s="92">
        <v>2500</v>
      </c>
      <c r="N1095" s="93">
        <v>0</v>
      </c>
      <c r="O1095" s="93">
        <v>0</v>
      </c>
      <c r="P1095" s="93">
        <v>0</v>
      </c>
      <c r="Q1095" s="92">
        <v>0</v>
      </c>
      <c r="R1095" s="92">
        <v>2500</v>
      </c>
      <c r="S1095" s="91" t="s">
        <v>3256</v>
      </c>
      <c r="T1095" s="91" t="s">
        <v>5541</v>
      </c>
      <c r="U1095" s="93"/>
      <c r="V1095" s="93"/>
      <c r="W1095" s="93"/>
      <c r="X1095" s="93"/>
      <c r="Y1095" s="93"/>
      <c r="Z1095" s="93"/>
      <c r="AB1095" s="93"/>
    </row>
    <row r="1096" spans="1:28">
      <c r="A1096" s="91" t="s">
        <v>5535</v>
      </c>
      <c r="B1096" s="91" t="s">
        <v>5536</v>
      </c>
      <c r="C1096" s="91" t="s">
        <v>2506</v>
      </c>
      <c r="D1096" s="91" t="s">
        <v>3251</v>
      </c>
      <c r="E1096" s="91" t="s">
        <v>5537</v>
      </c>
      <c r="F1096" s="91" t="s">
        <v>5551</v>
      </c>
      <c r="G1096" s="91" t="s">
        <v>319</v>
      </c>
      <c r="H1096" s="91" t="s">
        <v>1939</v>
      </c>
      <c r="I1096" s="91" t="s">
        <v>5539</v>
      </c>
      <c r="J1096" s="91" t="s">
        <v>4844</v>
      </c>
      <c r="K1096" s="91" t="s">
        <v>3990</v>
      </c>
      <c r="L1096" s="91" t="s">
        <v>3255</v>
      </c>
      <c r="M1096" s="92">
        <v>2500</v>
      </c>
      <c r="N1096" s="93">
        <v>0</v>
      </c>
      <c r="O1096" s="93">
        <v>0</v>
      </c>
      <c r="P1096" s="93">
        <v>0</v>
      </c>
      <c r="Q1096" s="92">
        <v>0</v>
      </c>
      <c r="R1096" s="92">
        <v>2500</v>
      </c>
      <c r="S1096" s="91" t="s">
        <v>3256</v>
      </c>
      <c r="T1096" s="91" t="s">
        <v>5541</v>
      </c>
      <c r="U1096" s="93"/>
      <c r="V1096" s="93"/>
      <c r="W1096" s="93"/>
      <c r="X1096" s="93"/>
      <c r="Y1096" s="93"/>
      <c r="Z1096" s="93"/>
      <c r="AB1096" s="93"/>
    </row>
    <row r="1097" spans="1:28">
      <c r="A1097" s="91" t="s">
        <v>5535</v>
      </c>
      <c r="B1097" s="91" t="s">
        <v>5536</v>
      </c>
      <c r="C1097" s="91" t="s">
        <v>2506</v>
      </c>
      <c r="D1097" s="91" t="s">
        <v>3251</v>
      </c>
      <c r="E1097" s="91" t="s">
        <v>5537</v>
      </c>
      <c r="F1097" s="91" t="s">
        <v>5552</v>
      </c>
      <c r="G1097" s="91" t="s">
        <v>219</v>
      </c>
      <c r="H1097" s="91" t="s">
        <v>1950</v>
      </c>
      <c r="I1097" s="91" t="s">
        <v>42</v>
      </c>
      <c r="J1097" s="91" t="s">
        <v>5540</v>
      </c>
      <c r="K1097" s="91" t="s">
        <v>4025</v>
      </c>
      <c r="L1097" s="91" t="s">
        <v>3255</v>
      </c>
      <c r="M1097" s="92">
        <v>2500</v>
      </c>
      <c r="N1097" s="93">
        <v>0</v>
      </c>
      <c r="O1097" s="93">
        <v>0</v>
      </c>
      <c r="P1097" s="93">
        <v>0</v>
      </c>
      <c r="Q1097" s="92">
        <v>0</v>
      </c>
      <c r="R1097" s="92">
        <v>2500</v>
      </c>
      <c r="S1097" s="91" t="s">
        <v>3256</v>
      </c>
      <c r="T1097" s="91" t="s">
        <v>5541</v>
      </c>
      <c r="U1097" s="93"/>
      <c r="V1097" s="93"/>
      <c r="W1097" s="93"/>
      <c r="X1097" s="93"/>
      <c r="Y1097" s="93"/>
      <c r="Z1097" s="93"/>
      <c r="AB1097" s="93"/>
    </row>
    <row r="1098" spans="1:28">
      <c r="A1098" s="91" t="s">
        <v>2477</v>
      </c>
      <c r="B1098" s="91" t="s">
        <v>244</v>
      </c>
      <c r="C1098" s="91" t="s">
        <v>2506</v>
      </c>
      <c r="D1098" s="91" t="s">
        <v>3251</v>
      </c>
      <c r="E1098" s="91" t="s">
        <v>3252</v>
      </c>
      <c r="F1098" s="91" t="s">
        <v>3266</v>
      </c>
      <c r="G1098" s="91" t="s">
        <v>1648</v>
      </c>
      <c r="H1098" s="91" t="s">
        <v>2355</v>
      </c>
      <c r="I1098" s="91" t="s">
        <v>882</v>
      </c>
      <c r="J1098" s="91" t="s">
        <v>930</v>
      </c>
      <c r="K1098" s="91" t="s">
        <v>5553</v>
      </c>
      <c r="L1098" s="91" t="s">
        <v>3255</v>
      </c>
      <c r="M1098" s="92">
        <v>5000</v>
      </c>
      <c r="N1098" s="93">
        <v>0</v>
      </c>
      <c r="O1098" s="93">
        <v>0</v>
      </c>
      <c r="P1098" s="93">
        <v>0</v>
      </c>
      <c r="Q1098" s="92">
        <v>0</v>
      </c>
      <c r="R1098" s="92">
        <v>5000</v>
      </c>
      <c r="S1098" s="91" t="s">
        <v>3256</v>
      </c>
      <c r="T1098" s="91" t="s">
        <v>5541</v>
      </c>
      <c r="U1098" s="93"/>
      <c r="V1098" s="93"/>
      <c r="W1098" s="93"/>
      <c r="X1098" s="93"/>
      <c r="Y1098" s="93"/>
      <c r="Z1098" s="93"/>
      <c r="AB1098" s="93"/>
    </row>
    <row r="1099" spans="1:28">
      <c r="A1099" s="91" t="s">
        <v>2477</v>
      </c>
      <c r="B1099" s="91" t="s">
        <v>244</v>
      </c>
      <c r="C1099" s="91" t="s">
        <v>2506</v>
      </c>
      <c r="D1099" s="91" t="s">
        <v>3251</v>
      </c>
      <c r="E1099" s="91" t="s">
        <v>3252</v>
      </c>
      <c r="F1099" s="91" t="s">
        <v>3258</v>
      </c>
      <c r="G1099" s="91" t="s">
        <v>922</v>
      </c>
      <c r="H1099" s="91" t="s">
        <v>2356</v>
      </c>
      <c r="I1099" s="91" t="s">
        <v>882</v>
      </c>
      <c r="J1099" s="91" t="s">
        <v>930</v>
      </c>
      <c r="K1099" s="91" t="s">
        <v>5554</v>
      </c>
      <c r="L1099" s="91" t="s">
        <v>3255</v>
      </c>
      <c r="M1099" s="92">
        <v>30000</v>
      </c>
      <c r="N1099" s="93">
        <v>0</v>
      </c>
      <c r="O1099" s="93">
        <v>0</v>
      </c>
      <c r="P1099" s="93">
        <v>0</v>
      </c>
      <c r="Q1099" s="92">
        <v>0</v>
      </c>
      <c r="R1099" s="92">
        <v>30000</v>
      </c>
      <c r="S1099" s="91" t="s">
        <v>3256</v>
      </c>
      <c r="T1099" s="91" t="s">
        <v>5541</v>
      </c>
      <c r="U1099" s="93"/>
      <c r="V1099" s="93"/>
      <c r="W1099" s="93"/>
      <c r="X1099" s="93"/>
      <c r="Y1099" s="93"/>
      <c r="Z1099" s="93"/>
      <c r="AB1099" s="93"/>
    </row>
    <row r="1100" spans="1:28">
      <c r="A1100" s="91" t="s">
        <v>2477</v>
      </c>
      <c r="B1100" s="91" t="s">
        <v>244</v>
      </c>
      <c r="C1100" s="91" t="s">
        <v>2506</v>
      </c>
      <c r="D1100" s="91" t="s">
        <v>3251</v>
      </c>
      <c r="E1100" s="91" t="s">
        <v>3252</v>
      </c>
      <c r="F1100" s="91" t="s">
        <v>3266</v>
      </c>
      <c r="G1100" s="91" t="s">
        <v>1650</v>
      </c>
      <c r="H1100" s="91" t="s">
        <v>2357</v>
      </c>
      <c r="I1100" s="91" t="s">
        <v>882</v>
      </c>
      <c r="J1100" s="91" t="s">
        <v>930</v>
      </c>
      <c r="K1100" s="91" t="s">
        <v>5555</v>
      </c>
      <c r="L1100" s="91" t="s">
        <v>3255</v>
      </c>
      <c r="M1100" s="92">
        <v>10000</v>
      </c>
      <c r="N1100" s="93">
        <v>0</v>
      </c>
      <c r="O1100" s="93">
        <v>0</v>
      </c>
      <c r="P1100" s="93">
        <v>0</v>
      </c>
      <c r="Q1100" s="92">
        <v>0</v>
      </c>
      <c r="R1100" s="92">
        <v>10000</v>
      </c>
      <c r="S1100" s="91" t="s">
        <v>3256</v>
      </c>
      <c r="T1100" s="91" t="s">
        <v>5541</v>
      </c>
      <c r="U1100" s="93"/>
      <c r="V1100" s="93"/>
      <c r="W1100" s="93"/>
      <c r="X1100" s="93"/>
      <c r="Y1100" s="93"/>
      <c r="Z1100" s="93"/>
      <c r="AB1100" s="93"/>
    </row>
    <row r="1101" spans="1:28">
      <c r="A1101" s="91" t="s">
        <v>2477</v>
      </c>
      <c r="B1101" s="91" t="s">
        <v>244</v>
      </c>
      <c r="C1101" s="91" t="s">
        <v>2506</v>
      </c>
      <c r="D1101" s="91" t="s">
        <v>3251</v>
      </c>
      <c r="E1101" s="91" t="s">
        <v>3252</v>
      </c>
      <c r="F1101" s="91" t="s">
        <v>3276</v>
      </c>
      <c r="G1101" s="91" t="s">
        <v>5556</v>
      </c>
      <c r="H1101" s="91" t="s">
        <v>5557</v>
      </c>
      <c r="I1101" s="91" t="s">
        <v>882</v>
      </c>
      <c r="J1101" s="91" t="s">
        <v>930</v>
      </c>
      <c r="K1101" s="91" t="s">
        <v>5558</v>
      </c>
      <c r="L1101" s="91" t="s">
        <v>3255</v>
      </c>
      <c r="M1101" s="92">
        <v>15000</v>
      </c>
      <c r="N1101" s="93">
        <v>0</v>
      </c>
      <c r="O1101" s="93">
        <v>0</v>
      </c>
      <c r="P1101" s="93">
        <v>0</v>
      </c>
      <c r="Q1101" s="92">
        <v>0</v>
      </c>
      <c r="R1101" s="92">
        <v>15000</v>
      </c>
      <c r="S1101" s="91" t="s">
        <v>3256</v>
      </c>
      <c r="T1101" s="91" t="s">
        <v>5541</v>
      </c>
      <c r="U1101" s="93"/>
      <c r="V1101" s="93"/>
      <c r="W1101" s="93"/>
      <c r="X1101" s="93"/>
      <c r="Y1101" s="93"/>
      <c r="Z1101" s="93"/>
      <c r="AB1101" s="93"/>
    </row>
    <row r="1102" spans="1:28">
      <c r="A1102" s="91" t="s">
        <v>2477</v>
      </c>
      <c r="B1102" s="91" t="s">
        <v>244</v>
      </c>
      <c r="C1102" s="91" t="s">
        <v>2506</v>
      </c>
      <c r="D1102" s="91" t="s">
        <v>3251</v>
      </c>
      <c r="E1102" s="91" t="s">
        <v>3252</v>
      </c>
      <c r="F1102" s="91" t="s">
        <v>3258</v>
      </c>
      <c r="G1102" s="91" t="s">
        <v>1702</v>
      </c>
      <c r="H1102" s="91" t="s">
        <v>2358</v>
      </c>
      <c r="I1102" s="91" t="s">
        <v>882</v>
      </c>
      <c r="J1102" s="91" t="s">
        <v>930</v>
      </c>
      <c r="K1102" s="91" t="s">
        <v>5559</v>
      </c>
      <c r="L1102" s="91" t="s">
        <v>3255</v>
      </c>
      <c r="M1102" s="92">
        <v>8500</v>
      </c>
      <c r="N1102" s="93">
        <v>0</v>
      </c>
      <c r="O1102" s="93">
        <v>0</v>
      </c>
      <c r="P1102" s="93">
        <v>0</v>
      </c>
      <c r="Q1102" s="92">
        <v>0</v>
      </c>
      <c r="R1102" s="92">
        <v>8500</v>
      </c>
      <c r="S1102" s="91" t="s">
        <v>3256</v>
      </c>
      <c r="T1102" s="91" t="s">
        <v>5541</v>
      </c>
      <c r="U1102" s="93"/>
      <c r="V1102" s="93"/>
      <c r="W1102" s="93"/>
      <c r="X1102" s="93"/>
      <c r="Y1102" s="93"/>
      <c r="Z1102" s="93"/>
      <c r="AB1102" s="93"/>
    </row>
    <row r="1103" spans="1:28">
      <c r="A1103" s="91" t="s">
        <v>2477</v>
      </c>
      <c r="B1103" s="91" t="s">
        <v>244</v>
      </c>
      <c r="C1103" s="91" t="s">
        <v>2506</v>
      </c>
      <c r="D1103" s="91" t="s">
        <v>3251</v>
      </c>
      <c r="E1103" s="91" t="s">
        <v>3252</v>
      </c>
      <c r="F1103" s="91" t="s">
        <v>3266</v>
      </c>
      <c r="G1103" s="91" t="s">
        <v>3210</v>
      </c>
      <c r="H1103" s="91" t="s">
        <v>3211</v>
      </c>
      <c r="I1103" s="91" t="s">
        <v>882</v>
      </c>
      <c r="J1103" s="91" t="s">
        <v>930</v>
      </c>
      <c r="K1103" s="91" t="s">
        <v>5560</v>
      </c>
      <c r="L1103" s="91" t="s">
        <v>3255</v>
      </c>
      <c r="M1103" s="92">
        <v>10000</v>
      </c>
      <c r="N1103" s="93">
        <v>0</v>
      </c>
      <c r="O1103" s="93">
        <v>0</v>
      </c>
      <c r="P1103" s="93">
        <v>0</v>
      </c>
      <c r="Q1103" s="92">
        <v>0</v>
      </c>
      <c r="R1103" s="92">
        <v>10000</v>
      </c>
      <c r="S1103" s="91" t="s">
        <v>3256</v>
      </c>
      <c r="T1103" s="91" t="s">
        <v>5541</v>
      </c>
      <c r="U1103" s="93"/>
      <c r="V1103" s="93"/>
      <c r="W1103" s="93"/>
      <c r="X1103" s="93"/>
      <c r="Y1103" s="93"/>
      <c r="Z1103" s="93"/>
      <c r="AB1103" s="93"/>
    </row>
    <row r="1104" spans="1:28">
      <c r="A1104" s="91" t="s">
        <v>2477</v>
      </c>
      <c r="B1104" s="91" t="s">
        <v>244</v>
      </c>
      <c r="C1104" s="91" t="s">
        <v>2506</v>
      </c>
      <c r="D1104" s="91" t="s">
        <v>3251</v>
      </c>
      <c r="E1104" s="91" t="s">
        <v>3252</v>
      </c>
      <c r="F1104" s="91" t="s">
        <v>3253</v>
      </c>
      <c r="G1104" s="91" t="s">
        <v>923</v>
      </c>
      <c r="H1104" s="91" t="s">
        <v>2359</v>
      </c>
      <c r="I1104" s="91" t="s">
        <v>882</v>
      </c>
      <c r="J1104" s="91" t="s">
        <v>930</v>
      </c>
      <c r="K1104" s="91" t="s">
        <v>5561</v>
      </c>
      <c r="L1104" s="91" t="s">
        <v>3255</v>
      </c>
      <c r="M1104" s="92">
        <v>10000</v>
      </c>
      <c r="N1104" s="93">
        <v>0</v>
      </c>
      <c r="O1104" s="93">
        <v>0</v>
      </c>
      <c r="P1104" s="93">
        <v>0</v>
      </c>
      <c r="Q1104" s="92">
        <v>0</v>
      </c>
      <c r="R1104" s="92">
        <v>10000</v>
      </c>
      <c r="S1104" s="91" t="s">
        <v>3256</v>
      </c>
      <c r="T1104" s="91" t="s">
        <v>5541</v>
      </c>
      <c r="U1104" s="93"/>
      <c r="V1104" s="93"/>
      <c r="W1104" s="93"/>
      <c r="X1104" s="93"/>
      <c r="Y1104" s="93"/>
      <c r="Z1104" s="93"/>
      <c r="AB1104" s="93"/>
    </row>
    <row r="1105" spans="1:28">
      <c r="A1105" s="91" t="s">
        <v>2477</v>
      </c>
      <c r="B1105" s="91" t="s">
        <v>244</v>
      </c>
      <c r="C1105" s="91" t="s">
        <v>2506</v>
      </c>
      <c r="D1105" s="91" t="s">
        <v>3251</v>
      </c>
      <c r="E1105" s="91" t="s">
        <v>3252</v>
      </c>
      <c r="F1105" s="91" t="s">
        <v>3266</v>
      </c>
      <c r="G1105" s="91" t="s">
        <v>1562</v>
      </c>
      <c r="H1105" s="91" t="s">
        <v>2360</v>
      </c>
      <c r="I1105" s="91" t="s">
        <v>882</v>
      </c>
      <c r="J1105" s="91" t="s">
        <v>930</v>
      </c>
      <c r="K1105" s="91" t="s">
        <v>5562</v>
      </c>
      <c r="L1105" s="91" t="s">
        <v>3255</v>
      </c>
      <c r="M1105" s="92">
        <v>10000</v>
      </c>
      <c r="N1105" s="93">
        <v>0</v>
      </c>
      <c r="O1105" s="93">
        <v>0</v>
      </c>
      <c r="P1105" s="93">
        <v>0</v>
      </c>
      <c r="Q1105" s="92">
        <v>0</v>
      </c>
      <c r="R1105" s="92">
        <v>10000</v>
      </c>
      <c r="S1105" s="91" t="s">
        <v>3256</v>
      </c>
      <c r="T1105" s="91" t="s">
        <v>5541</v>
      </c>
      <c r="U1105" s="93"/>
      <c r="V1105" s="93"/>
      <c r="W1105" s="93"/>
      <c r="X1105" s="93"/>
      <c r="Y1105" s="93"/>
      <c r="Z1105" s="93"/>
      <c r="AB1105" s="93"/>
    </row>
    <row r="1106" spans="1:28">
      <c r="A1106" s="91" t="s">
        <v>2477</v>
      </c>
      <c r="B1106" s="91" t="s">
        <v>244</v>
      </c>
      <c r="C1106" s="91" t="s">
        <v>2506</v>
      </c>
      <c r="D1106" s="91" t="s">
        <v>3251</v>
      </c>
      <c r="E1106" s="91" t="s">
        <v>3252</v>
      </c>
      <c r="F1106" s="91" t="s">
        <v>3266</v>
      </c>
      <c r="G1106" s="91" t="s">
        <v>1508</v>
      </c>
      <c r="H1106" s="91" t="s">
        <v>2361</v>
      </c>
      <c r="I1106" s="91" t="s">
        <v>882</v>
      </c>
      <c r="J1106" s="91" t="s">
        <v>930</v>
      </c>
      <c r="K1106" s="91" t="s">
        <v>5563</v>
      </c>
      <c r="L1106" s="91" t="s">
        <v>3255</v>
      </c>
      <c r="M1106" s="92">
        <v>8000</v>
      </c>
      <c r="N1106" s="93">
        <v>0</v>
      </c>
      <c r="O1106" s="93">
        <v>0</v>
      </c>
      <c r="P1106" s="93">
        <v>0</v>
      </c>
      <c r="Q1106" s="92">
        <v>0</v>
      </c>
      <c r="R1106" s="92">
        <v>8000</v>
      </c>
      <c r="S1106" s="91" t="s">
        <v>3256</v>
      </c>
      <c r="T1106" s="91" t="s">
        <v>5541</v>
      </c>
      <c r="U1106" s="93"/>
      <c r="V1106" s="93"/>
      <c r="W1106" s="93"/>
      <c r="X1106" s="93"/>
      <c r="Y1106" s="93"/>
      <c r="Z1106" s="93"/>
      <c r="AB1106" s="93"/>
    </row>
    <row r="1107" spans="1:28">
      <c r="A1107" s="91" t="s">
        <v>2477</v>
      </c>
      <c r="B1107" s="91" t="s">
        <v>244</v>
      </c>
      <c r="C1107" s="91" t="s">
        <v>2506</v>
      </c>
      <c r="D1107" s="91" t="s">
        <v>3251</v>
      </c>
      <c r="E1107" s="91" t="s">
        <v>3252</v>
      </c>
      <c r="F1107" s="91" t="s">
        <v>3288</v>
      </c>
      <c r="G1107" s="91" t="s">
        <v>2636</v>
      </c>
      <c r="H1107" s="91" t="s">
        <v>2664</v>
      </c>
      <c r="I1107" s="91" t="s">
        <v>882</v>
      </c>
      <c r="J1107" s="91" t="s">
        <v>930</v>
      </c>
      <c r="K1107" s="91" t="s">
        <v>5564</v>
      </c>
      <c r="L1107" s="91" t="s">
        <v>3255</v>
      </c>
      <c r="M1107" s="92">
        <v>10000</v>
      </c>
      <c r="N1107" s="93">
        <v>0</v>
      </c>
      <c r="O1107" s="93">
        <v>0</v>
      </c>
      <c r="P1107" s="93">
        <v>0</v>
      </c>
      <c r="Q1107" s="92">
        <v>0</v>
      </c>
      <c r="R1107" s="92">
        <v>10000</v>
      </c>
      <c r="S1107" s="91" t="s">
        <v>3256</v>
      </c>
      <c r="T1107" s="91" t="s">
        <v>5541</v>
      </c>
      <c r="U1107" s="93"/>
      <c r="V1107" s="93"/>
      <c r="W1107" s="93"/>
      <c r="X1107" s="93"/>
      <c r="Y1107" s="93"/>
      <c r="Z1107" s="93"/>
      <c r="AB1107" s="93"/>
    </row>
    <row r="1108" spans="1:28">
      <c r="A1108" s="91" t="s">
        <v>2477</v>
      </c>
      <c r="B1108" s="91" t="s">
        <v>244</v>
      </c>
      <c r="C1108" s="91" t="s">
        <v>2506</v>
      </c>
      <c r="D1108" s="91" t="s">
        <v>3251</v>
      </c>
      <c r="E1108" s="91" t="s">
        <v>3252</v>
      </c>
      <c r="F1108" s="91" t="s">
        <v>3266</v>
      </c>
      <c r="G1108" s="91" t="s">
        <v>2644</v>
      </c>
      <c r="H1108" s="91" t="s">
        <v>2672</v>
      </c>
      <c r="I1108" s="91" t="s">
        <v>882</v>
      </c>
      <c r="J1108" s="91" t="s">
        <v>930</v>
      </c>
      <c r="K1108" s="91" t="s">
        <v>5565</v>
      </c>
      <c r="L1108" s="91" t="s">
        <v>3255</v>
      </c>
      <c r="M1108" s="92">
        <v>10000</v>
      </c>
      <c r="N1108" s="93">
        <v>0</v>
      </c>
      <c r="O1108" s="93">
        <v>0</v>
      </c>
      <c r="P1108" s="93">
        <v>0</v>
      </c>
      <c r="Q1108" s="92">
        <v>0</v>
      </c>
      <c r="R1108" s="92">
        <v>10000</v>
      </c>
      <c r="S1108" s="91" t="s">
        <v>3256</v>
      </c>
      <c r="T1108" s="91" t="s">
        <v>5541</v>
      </c>
      <c r="U1108" s="93"/>
      <c r="V1108" s="93"/>
      <c r="W1108" s="93"/>
      <c r="X1108" s="93"/>
      <c r="Y1108" s="93"/>
      <c r="Z1108" s="93"/>
      <c r="AB1108" s="93"/>
    </row>
    <row r="1109" spans="1:28">
      <c r="A1109" s="91" t="s">
        <v>2477</v>
      </c>
      <c r="B1109" s="91" t="s">
        <v>244</v>
      </c>
      <c r="C1109" s="91" t="s">
        <v>2506</v>
      </c>
      <c r="D1109" s="91" t="s">
        <v>3251</v>
      </c>
      <c r="E1109" s="91" t="s">
        <v>3252</v>
      </c>
      <c r="F1109" s="91" t="s">
        <v>3266</v>
      </c>
      <c r="G1109" s="91" t="s">
        <v>2641</v>
      </c>
      <c r="H1109" s="91" t="s">
        <v>2669</v>
      </c>
      <c r="I1109" s="91" t="s">
        <v>882</v>
      </c>
      <c r="J1109" s="91" t="s">
        <v>930</v>
      </c>
      <c r="K1109" s="91" t="s">
        <v>5566</v>
      </c>
      <c r="L1109" s="91" t="s">
        <v>3255</v>
      </c>
      <c r="M1109" s="92">
        <v>10000</v>
      </c>
      <c r="N1109" s="93">
        <v>0</v>
      </c>
      <c r="O1109" s="93">
        <v>0</v>
      </c>
      <c r="P1109" s="93">
        <v>0</v>
      </c>
      <c r="Q1109" s="92">
        <v>0</v>
      </c>
      <c r="R1109" s="92">
        <v>10000</v>
      </c>
      <c r="S1109" s="91" t="s">
        <v>3256</v>
      </c>
      <c r="T1109" s="91" t="s">
        <v>5541</v>
      </c>
      <c r="U1109" s="93"/>
      <c r="V1109" s="93"/>
      <c r="W1109" s="93"/>
      <c r="X1109" s="93"/>
      <c r="Y1109" s="93"/>
      <c r="Z1109" s="93"/>
      <c r="AB1109" s="93"/>
    </row>
    <row r="1110" spans="1:28">
      <c r="A1110" s="91" t="s">
        <v>2477</v>
      </c>
      <c r="B1110" s="91" t="s">
        <v>244</v>
      </c>
      <c r="C1110" s="91" t="s">
        <v>2506</v>
      </c>
      <c r="D1110" s="91" t="s">
        <v>3251</v>
      </c>
      <c r="E1110" s="91" t="s">
        <v>3252</v>
      </c>
      <c r="F1110" s="91" t="s">
        <v>3266</v>
      </c>
      <c r="G1110" s="91" t="s">
        <v>1515</v>
      </c>
      <c r="H1110" s="91" t="s">
        <v>2362</v>
      </c>
      <c r="I1110" s="91" t="s">
        <v>882</v>
      </c>
      <c r="J1110" s="91" t="s">
        <v>930</v>
      </c>
      <c r="K1110" s="91" t="s">
        <v>5567</v>
      </c>
      <c r="L1110" s="91" t="s">
        <v>3255</v>
      </c>
      <c r="M1110" s="92">
        <v>10000</v>
      </c>
      <c r="N1110" s="93">
        <v>0</v>
      </c>
      <c r="O1110" s="93">
        <v>0</v>
      </c>
      <c r="P1110" s="93">
        <v>0</v>
      </c>
      <c r="Q1110" s="92">
        <v>0</v>
      </c>
      <c r="R1110" s="92">
        <v>10000</v>
      </c>
      <c r="S1110" s="91" t="s">
        <v>3256</v>
      </c>
      <c r="T1110" s="91" t="s">
        <v>5541</v>
      </c>
      <c r="U1110" s="93"/>
      <c r="V1110" s="93"/>
      <c r="W1110" s="93"/>
      <c r="X1110" s="93"/>
      <c r="Y1110" s="93"/>
      <c r="Z1110" s="93"/>
      <c r="AB1110" s="93"/>
    </row>
    <row r="1111" spans="1:28">
      <c r="A1111" s="91" t="s">
        <v>2477</v>
      </c>
      <c r="B1111" s="91" t="s">
        <v>244</v>
      </c>
      <c r="C1111" s="91" t="s">
        <v>2506</v>
      </c>
      <c r="D1111" s="91" t="s">
        <v>3251</v>
      </c>
      <c r="E1111" s="91" t="s">
        <v>3252</v>
      </c>
      <c r="F1111" s="91" t="s">
        <v>3266</v>
      </c>
      <c r="G1111" s="91" t="s">
        <v>5568</v>
      </c>
      <c r="H1111" s="91" t="s">
        <v>5569</v>
      </c>
      <c r="I1111" s="91" t="s">
        <v>882</v>
      </c>
      <c r="J1111" s="91" t="s">
        <v>930</v>
      </c>
      <c r="K1111" s="91" t="s">
        <v>5570</v>
      </c>
      <c r="L1111" s="91" t="s">
        <v>3255</v>
      </c>
      <c r="M1111" s="92">
        <v>10000</v>
      </c>
      <c r="N1111" s="93">
        <v>0</v>
      </c>
      <c r="O1111" s="93">
        <v>0</v>
      </c>
      <c r="P1111" s="93">
        <v>0</v>
      </c>
      <c r="Q1111" s="92">
        <v>0</v>
      </c>
      <c r="R1111" s="92">
        <v>10000</v>
      </c>
      <c r="S1111" s="91" t="s">
        <v>3256</v>
      </c>
      <c r="T1111" s="91" t="s">
        <v>5541</v>
      </c>
      <c r="U1111" s="93"/>
      <c r="V1111" s="93"/>
      <c r="W1111" s="93"/>
      <c r="X1111" s="93"/>
      <c r="Y1111" s="93"/>
      <c r="Z1111" s="93"/>
      <c r="AB1111" s="93"/>
    </row>
    <row r="1112" spans="1:28">
      <c r="A1112" s="91" t="s">
        <v>2477</v>
      </c>
      <c r="B1112" s="91" t="s">
        <v>244</v>
      </c>
      <c r="C1112" s="91" t="s">
        <v>2506</v>
      </c>
      <c r="D1112" s="91" t="s">
        <v>3251</v>
      </c>
      <c r="E1112" s="91" t="s">
        <v>3252</v>
      </c>
      <c r="F1112" s="91" t="s">
        <v>3288</v>
      </c>
      <c r="G1112" s="91" t="s">
        <v>1510</v>
      </c>
      <c r="H1112" s="91" t="s">
        <v>2364</v>
      </c>
      <c r="I1112" s="91" t="s">
        <v>882</v>
      </c>
      <c r="J1112" s="91" t="s">
        <v>930</v>
      </c>
      <c r="K1112" s="91" t="s">
        <v>5571</v>
      </c>
      <c r="L1112" s="91" t="s">
        <v>3255</v>
      </c>
      <c r="M1112" s="92">
        <v>10000</v>
      </c>
      <c r="N1112" s="93">
        <v>0</v>
      </c>
      <c r="O1112" s="93">
        <v>0</v>
      </c>
      <c r="P1112" s="93">
        <v>0</v>
      </c>
      <c r="Q1112" s="92">
        <v>0</v>
      </c>
      <c r="R1112" s="92">
        <v>10000</v>
      </c>
      <c r="S1112" s="91" t="s">
        <v>3256</v>
      </c>
      <c r="T1112" s="91" t="s">
        <v>5541</v>
      </c>
      <c r="U1112" s="93"/>
      <c r="V1112" s="93"/>
      <c r="W1112" s="93"/>
      <c r="X1112" s="93"/>
      <c r="Y1112" s="93"/>
      <c r="Z1112" s="93"/>
      <c r="AB1112" s="93"/>
    </row>
    <row r="1113" spans="1:28">
      <c r="A1113" s="91" t="s">
        <v>2477</v>
      </c>
      <c r="B1113" s="91" t="s">
        <v>244</v>
      </c>
      <c r="C1113" s="91" t="s">
        <v>2506</v>
      </c>
      <c r="D1113" s="91" t="s">
        <v>3251</v>
      </c>
      <c r="E1113" s="91" t="s">
        <v>3252</v>
      </c>
      <c r="F1113" s="91" t="s">
        <v>3288</v>
      </c>
      <c r="G1113" s="91" t="s">
        <v>1610</v>
      </c>
      <c r="H1113" s="91" t="s">
        <v>2365</v>
      </c>
      <c r="I1113" s="91" t="s">
        <v>882</v>
      </c>
      <c r="J1113" s="91" t="s">
        <v>930</v>
      </c>
      <c r="K1113" s="91" t="s">
        <v>5572</v>
      </c>
      <c r="L1113" s="91" t="s">
        <v>3255</v>
      </c>
      <c r="M1113" s="92">
        <v>30000</v>
      </c>
      <c r="N1113" s="93">
        <v>0</v>
      </c>
      <c r="O1113" s="93">
        <v>0</v>
      </c>
      <c r="P1113" s="93">
        <v>0</v>
      </c>
      <c r="Q1113" s="92">
        <v>0</v>
      </c>
      <c r="R1113" s="92">
        <v>30000</v>
      </c>
      <c r="S1113" s="91" t="s">
        <v>3256</v>
      </c>
      <c r="T1113" s="91" t="s">
        <v>5541</v>
      </c>
      <c r="U1113" s="93"/>
      <c r="V1113" s="93"/>
      <c r="W1113" s="93"/>
      <c r="X1113" s="93"/>
      <c r="Y1113" s="93"/>
      <c r="Z1113" s="93"/>
      <c r="AB1113" s="93"/>
    </row>
    <row r="1114" spans="1:28">
      <c r="A1114" s="91" t="s">
        <v>2477</v>
      </c>
      <c r="B1114" s="91" t="s">
        <v>244</v>
      </c>
      <c r="C1114" s="91" t="s">
        <v>2506</v>
      </c>
      <c r="D1114" s="91" t="s">
        <v>3251</v>
      </c>
      <c r="E1114" s="91" t="s">
        <v>3252</v>
      </c>
      <c r="F1114" s="91" t="s">
        <v>3279</v>
      </c>
      <c r="G1114" s="91" t="s">
        <v>2596</v>
      </c>
      <c r="H1114" s="91" t="s">
        <v>2610</v>
      </c>
      <c r="I1114" s="91" t="s">
        <v>882</v>
      </c>
      <c r="J1114" s="91" t="s">
        <v>930</v>
      </c>
      <c r="K1114" s="91" t="s">
        <v>5573</v>
      </c>
      <c r="L1114" s="91" t="s">
        <v>3255</v>
      </c>
      <c r="M1114" s="92">
        <v>15000</v>
      </c>
      <c r="N1114" s="93">
        <v>0</v>
      </c>
      <c r="O1114" s="93">
        <v>0</v>
      </c>
      <c r="P1114" s="93">
        <v>0</v>
      </c>
      <c r="Q1114" s="92">
        <v>0</v>
      </c>
      <c r="R1114" s="92">
        <v>15000</v>
      </c>
      <c r="S1114" s="91" t="s">
        <v>3256</v>
      </c>
      <c r="T1114" s="91" t="s">
        <v>5541</v>
      </c>
      <c r="U1114" s="93"/>
      <c r="V1114" s="93"/>
      <c r="W1114" s="93"/>
      <c r="X1114" s="93"/>
      <c r="Y1114" s="93"/>
      <c r="Z1114" s="93"/>
      <c r="AB1114" s="93"/>
    </row>
    <row r="1115" spans="1:28">
      <c r="A1115" s="91" t="s">
        <v>2477</v>
      </c>
      <c r="B1115" s="91" t="s">
        <v>244</v>
      </c>
      <c r="C1115" s="91" t="s">
        <v>2506</v>
      </c>
      <c r="D1115" s="91" t="s">
        <v>3251</v>
      </c>
      <c r="E1115" s="91" t="s">
        <v>3252</v>
      </c>
      <c r="F1115" s="91" t="s">
        <v>3266</v>
      </c>
      <c r="G1115" s="91" t="s">
        <v>1564</v>
      </c>
      <c r="H1115" s="91" t="s">
        <v>2366</v>
      </c>
      <c r="I1115" s="91" t="s">
        <v>882</v>
      </c>
      <c r="J1115" s="91" t="s">
        <v>930</v>
      </c>
      <c r="K1115" s="91" t="s">
        <v>5574</v>
      </c>
      <c r="L1115" s="91" t="s">
        <v>3255</v>
      </c>
      <c r="M1115" s="92">
        <v>10000</v>
      </c>
      <c r="N1115" s="93">
        <v>0</v>
      </c>
      <c r="O1115" s="93">
        <v>0</v>
      </c>
      <c r="P1115" s="93">
        <v>0</v>
      </c>
      <c r="Q1115" s="92">
        <v>0</v>
      </c>
      <c r="R1115" s="92">
        <v>10000</v>
      </c>
      <c r="S1115" s="91" t="s">
        <v>3256</v>
      </c>
      <c r="T1115" s="91" t="s">
        <v>5541</v>
      </c>
      <c r="U1115" s="93"/>
      <c r="V1115" s="93"/>
      <c r="W1115" s="93"/>
      <c r="X1115" s="93"/>
      <c r="Y1115" s="93"/>
      <c r="Z1115" s="93"/>
      <c r="AB1115" s="93"/>
    </row>
    <row r="1116" spans="1:28">
      <c r="A1116" s="91" t="s">
        <v>2477</v>
      </c>
      <c r="B1116" s="91" t="s">
        <v>244</v>
      </c>
      <c r="C1116" s="91" t="s">
        <v>2506</v>
      </c>
      <c r="D1116" s="91" t="s">
        <v>3251</v>
      </c>
      <c r="E1116" s="91" t="s">
        <v>3252</v>
      </c>
      <c r="F1116" s="91" t="s">
        <v>3261</v>
      </c>
      <c r="G1116" s="91" t="s">
        <v>883</v>
      </c>
      <c r="H1116" s="91" t="s">
        <v>2368</v>
      </c>
      <c r="I1116" s="91" t="s">
        <v>882</v>
      </c>
      <c r="J1116" s="91" t="s">
        <v>930</v>
      </c>
      <c r="K1116" s="91" t="s">
        <v>5575</v>
      </c>
      <c r="L1116" s="91" t="s">
        <v>3255</v>
      </c>
      <c r="M1116" s="92">
        <v>15000</v>
      </c>
      <c r="N1116" s="93">
        <v>0</v>
      </c>
      <c r="O1116" s="93">
        <v>0</v>
      </c>
      <c r="P1116" s="93">
        <v>0</v>
      </c>
      <c r="Q1116" s="92">
        <v>0</v>
      </c>
      <c r="R1116" s="92">
        <v>15000</v>
      </c>
      <c r="S1116" s="91" t="s">
        <v>3256</v>
      </c>
      <c r="T1116" s="91" t="s">
        <v>5541</v>
      </c>
      <c r="U1116" s="93"/>
      <c r="V1116" s="93"/>
      <c r="W1116" s="93"/>
      <c r="X1116" s="93"/>
      <c r="Y1116" s="93"/>
      <c r="Z1116" s="93"/>
      <c r="AB1116" s="93"/>
    </row>
    <row r="1117" spans="1:28">
      <c r="A1117" s="91" t="s">
        <v>2477</v>
      </c>
      <c r="B1117" s="91" t="s">
        <v>244</v>
      </c>
      <c r="C1117" s="91" t="s">
        <v>2506</v>
      </c>
      <c r="D1117" s="91" t="s">
        <v>3251</v>
      </c>
      <c r="E1117" s="91" t="s">
        <v>3252</v>
      </c>
      <c r="F1117" s="91" t="s">
        <v>3273</v>
      </c>
      <c r="G1117" s="91" t="s">
        <v>1518</v>
      </c>
      <c r="H1117" s="91" t="s">
        <v>2369</v>
      </c>
      <c r="I1117" s="91" t="s">
        <v>882</v>
      </c>
      <c r="J1117" s="91" t="s">
        <v>930</v>
      </c>
      <c r="K1117" s="91" t="s">
        <v>5576</v>
      </c>
      <c r="L1117" s="91" t="s">
        <v>3255</v>
      </c>
      <c r="M1117" s="92">
        <v>10000</v>
      </c>
      <c r="N1117" s="93">
        <v>0</v>
      </c>
      <c r="O1117" s="93">
        <v>0</v>
      </c>
      <c r="P1117" s="93">
        <v>0</v>
      </c>
      <c r="Q1117" s="92">
        <v>0</v>
      </c>
      <c r="R1117" s="92">
        <v>10000</v>
      </c>
      <c r="S1117" s="91" t="s">
        <v>3256</v>
      </c>
      <c r="T1117" s="91" t="s">
        <v>5541</v>
      </c>
      <c r="U1117" s="93"/>
      <c r="V1117" s="93"/>
      <c r="W1117" s="93"/>
      <c r="X1117" s="93"/>
      <c r="Y1117" s="93"/>
      <c r="Z1117" s="93"/>
      <c r="AB1117" s="93"/>
    </row>
    <row r="1118" spans="1:28">
      <c r="A1118" s="91" t="s">
        <v>2477</v>
      </c>
      <c r="B1118" s="91" t="s">
        <v>244</v>
      </c>
      <c r="C1118" s="91" t="s">
        <v>2506</v>
      </c>
      <c r="D1118" s="91" t="s">
        <v>3251</v>
      </c>
      <c r="E1118" s="91" t="s">
        <v>3252</v>
      </c>
      <c r="F1118" s="91" t="s">
        <v>3266</v>
      </c>
      <c r="G1118" s="91" t="s">
        <v>5577</v>
      </c>
      <c r="H1118" s="91" t="s">
        <v>5578</v>
      </c>
      <c r="I1118" s="91" t="s">
        <v>882</v>
      </c>
      <c r="J1118" s="91" t="s">
        <v>930</v>
      </c>
      <c r="K1118" s="91" t="s">
        <v>5579</v>
      </c>
      <c r="L1118" s="91" t="s">
        <v>3255</v>
      </c>
      <c r="M1118" s="92">
        <v>10000</v>
      </c>
      <c r="N1118" s="93">
        <v>0</v>
      </c>
      <c r="O1118" s="93">
        <v>0</v>
      </c>
      <c r="P1118" s="93">
        <v>0</v>
      </c>
      <c r="Q1118" s="92">
        <v>0</v>
      </c>
      <c r="R1118" s="92">
        <v>10000</v>
      </c>
      <c r="S1118" s="91" t="s">
        <v>3256</v>
      </c>
      <c r="T1118" s="91" t="s">
        <v>5541</v>
      </c>
      <c r="U1118" s="93"/>
      <c r="V1118" s="93"/>
      <c r="W1118" s="93"/>
      <c r="X1118" s="93"/>
      <c r="Y1118" s="93"/>
      <c r="Z1118" s="93"/>
      <c r="AB1118" s="93"/>
    </row>
    <row r="1119" spans="1:28">
      <c r="A1119" s="91" t="s">
        <v>2477</v>
      </c>
      <c r="B1119" s="91" t="s">
        <v>244</v>
      </c>
      <c r="C1119" s="91" t="s">
        <v>2506</v>
      </c>
      <c r="D1119" s="91" t="s">
        <v>3251</v>
      </c>
      <c r="E1119" s="91" t="s">
        <v>3252</v>
      </c>
      <c r="F1119" s="91" t="s">
        <v>3261</v>
      </c>
      <c r="G1119" s="91" t="s">
        <v>1034</v>
      </c>
      <c r="H1119" s="91" t="s">
        <v>2370</v>
      </c>
      <c r="I1119" s="91" t="s">
        <v>882</v>
      </c>
      <c r="J1119" s="91" t="s">
        <v>930</v>
      </c>
      <c r="K1119" s="91" t="s">
        <v>5580</v>
      </c>
      <c r="L1119" s="91" t="s">
        <v>3255</v>
      </c>
      <c r="M1119" s="92">
        <v>10000</v>
      </c>
      <c r="N1119" s="93">
        <v>0</v>
      </c>
      <c r="O1119" s="93">
        <v>0</v>
      </c>
      <c r="P1119" s="93">
        <v>0</v>
      </c>
      <c r="Q1119" s="92">
        <v>0</v>
      </c>
      <c r="R1119" s="92">
        <v>10000</v>
      </c>
      <c r="S1119" s="91" t="s">
        <v>3256</v>
      </c>
      <c r="T1119" s="91" t="s">
        <v>5541</v>
      </c>
      <c r="U1119" s="93"/>
      <c r="V1119" s="93"/>
      <c r="W1119" s="93"/>
      <c r="X1119" s="93"/>
      <c r="Y1119" s="93"/>
      <c r="Z1119" s="93"/>
      <c r="AB1119" s="93"/>
    </row>
    <row r="1120" spans="1:28">
      <c r="A1120" s="91" t="s">
        <v>2477</v>
      </c>
      <c r="B1120" s="91" t="s">
        <v>244</v>
      </c>
      <c r="C1120" s="91" t="s">
        <v>2506</v>
      </c>
      <c r="D1120" s="91" t="s">
        <v>3251</v>
      </c>
      <c r="E1120" s="91" t="s">
        <v>3252</v>
      </c>
      <c r="F1120" s="91" t="s">
        <v>3266</v>
      </c>
      <c r="G1120" s="91" t="s">
        <v>3212</v>
      </c>
      <c r="H1120" s="91" t="s">
        <v>3213</v>
      </c>
      <c r="I1120" s="91" t="s">
        <v>882</v>
      </c>
      <c r="J1120" s="91" t="s">
        <v>930</v>
      </c>
      <c r="K1120" s="91" t="s">
        <v>5581</v>
      </c>
      <c r="L1120" s="91" t="s">
        <v>3255</v>
      </c>
      <c r="M1120" s="92">
        <v>10000</v>
      </c>
      <c r="N1120" s="93">
        <v>0</v>
      </c>
      <c r="O1120" s="93">
        <v>0</v>
      </c>
      <c r="P1120" s="93">
        <v>0</v>
      </c>
      <c r="Q1120" s="92">
        <v>0</v>
      </c>
      <c r="R1120" s="92">
        <v>10000</v>
      </c>
      <c r="S1120" s="91" t="s">
        <v>3256</v>
      </c>
      <c r="T1120" s="91" t="s">
        <v>5541</v>
      </c>
      <c r="U1120" s="93"/>
      <c r="V1120" s="93"/>
      <c r="W1120" s="93"/>
      <c r="X1120" s="93"/>
      <c r="Y1120" s="93"/>
      <c r="Z1120" s="93"/>
      <c r="AB1120" s="93"/>
    </row>
    <row r="1121" spans="1:28">
      <c r="A1121" s="91" t="s">
        <v>2477</v>
      </c>
      <c r="B1121" s="91" t="s">
        <v>244</v>
      </c>
      <c r="C1121" s="91" t="s">
        <v>2506</v>
      </c>
      <c r="D1121" s="91" t="s">
        <v>3251</v>
      </c>
      <c r="E1121" s="91" t="s">
        <v>3252</v>
      </c>
      <c r="F1121" s="91" t="s">
        <v>3266</v>
      </c>
      <c r="G1121" s="91" t="s">
        <v>5582</v>
      </c>
      <c r="H1121" s="91" t="s">
        <v>5583</v>
      </c>
      <c r="I1121" s="91" t="s">
        <v>882</v>
      </c>
      <c r="J1121" s="91" t="s">
        <v>930</v>
      </c>
      <c r="K1121" s="91" t="s">
        <v>5584</v>
      </c>
      <c r="L1121" s="91" t="s">
        <v>3255</v>
      </c>
      <c r="M1121" s="92">
        <v>10000</v>
      </c>
      <c r="N1121" s="93">
        <v>0</v>
      </c>
      <c r="O1121" s="93">
        <v>0</v>
      </c>
      <c r="P1121" s="93">
        <v>0</v>
      </c>
      <c r="Q1121" s="92">
        <v>0</v>
      </c>
      <c r="R1121" s="92">
        <v>10000</v>
      </c>
      <c r="S1121" s="91" t="s">
        <v>3256</v>
      </c>
      <c r="T1121" s="91" t="s">
        <v>5541</v>
      </c>
      <c r="U1121" s="93"/>
      <c r="V1121" s="93"/>
      <c r="W1121" s="93"/>
      <c r="X1121" s="93"/>
      <c r="Y1121" s="93"/>
      <c r="Z1121" s="93"/>
      <c r="AB1121" s="93"/>
    </row>
    <row r="1122" spans="1:28">
      <c r="A1122" s="91" t="s">
        <v>2477</v>
      </c>
      <c r="B1122" s="91" t="s">
        <v>244</v>
      </c>
      <c r="C1122" s="91" t="s">
        <v>2506</v>
      </c>
      <c r="D1122" s="91" t="s">
        <v>3251</v>
      </c>
      <c r="E1122" s="91" t="s">
        <v>3252</v>
      </c>
      <c r="F1122" s="91" t="s">
        <v>3485</v>
      </c>
      <c r="G1122" s="91" t="s">
        <v>1543</v>
      </c>
      <c r="H1122" s="91" t="s">
        <v>2371</v>
      </c>
      <c r="I1122" s="91" t="s">
        <v>882</v>
      </c>
      <c r="J1122" s="91" t="s">
        <v>930</v>
      </c>
      <c r="K1122" s="91" t="s">
        <v>5585</v>
      </c>
      <c r="L1122" s="91" t="s">
        <v>3255</v>
      </c>
      <c r="M1122" s="92">
        <v>25000</v>
      </c>
      <c r="N1122" s="93">
        <v>0</v>
      </c>
      <c r="O1122" s="93">
        <v>0</v>
      </c>
      <c r="P1122" s="93">
        <v>0</v>
      </c>
      <c r="Q1122" s="92">
        <v>0</v>
      </c>
      <c r="R1122" s="92">
        <v>25000</v>
      </c>
      <c r="S1122" s="91" t="s">
        <v>3256</v>
      </c>
      <c r="T1122" s="91" t="s">
        <v>5541</v>
      </c>
      <c r="U1122" s="93"/>
      <c r="V1122" s="93"/>
      <c r="W1122" s="93"/>
      <c r="X1122" s="93"/>
      <c r="Y1122" s="93"/>
      <c r="Z1122" s="93"/>
      <c r="AB1122" s="93"/>
    </row>
    <row r="1123" spans="1:28">
      <c r="A1123" s="91" t="s">
        <v>2477</v>
      </c>
      <c r="B1123" s="91" t="s">
        <v>244</v>
      </c>
      <c r="C1123" s="91" t="s">
        <v>2506</v>
      </c>
      <c r="D1123" s="91" t="s">
        <v>3251</v>
      </c>
      <c r="E1123" s="91" t="s">
        <v>3252</v>
      </c>
      <c r="F1123" s="91" t="s">
        <v>3266</v>
      </c>
      <c r="G1123" s="91" t="s">
        <v>5586</v>
      </c>
      <c r="H1123" s="91" t="s">
        <v>2372</v>
      </c>
      <c r="I1123" s="91" t="s">
        <v>882</v>
      </c>
      <c r="J1123" s="91" t="s">
        <v>930</v>
      </c>
      <c r="K1123" s="91" t="s">
        <v>5587</v>
      </c>
      <c r="L1123" s="91" t="s">
        <v>3255</v>
      </c>
      <c r="M1123" s="92">
        <v>5000</v>
      </c>
      <c r="N1123" s="93">
        <v>0</v>
      </c>
      <c r="O1123" s="93">
        <v>0</v>
      </c>
      <c r="P1123" s="93">
        <v>0</v>
      </c>
      <c r="Q1123" s="92">
        <v>0</v>
      </c>
      <c r="R1123" s="92">
        <v>5000</v>
      </c>
      <c r="S1123" s="91" t="s">
        <v>3256</v>
      </c>
      <c r="T1123" s="91" t="s">
        <v>5541</v>
      </c>
      <c r="U1123" s="93"/>
      <c r="V1123" s="93"/>
      <c r="W1123" s="93"/>
      <c r="X1123" s="93"/>
      <c r="Y1123" s="93"/>
      <c r="Z1123" s="93"/>
      <c r="AB1123" s="93"/>
    </row>
    <row r="1124" spans="1:28">
      <c r="A1124" s="91" t="s">
        <v>2477</v>
      </c>
      <c r="B1124" s="91" t="s">
        <v>244</v>
      </c>
      <c r="C1124" s="91" t="s">
        <v>2506</v>
      </c>
      <c r="D1124" s="91" t="s">
        <v>3251</v>
      </c>
      <c r="E1124" s="91" t="s">
        <v>3252</v>
      </c>
      <c r="F1124" s="91" t="s">
        <v>3266</v>
      </c>
      <c r="G1124" s="91" t="s">
        <v>2522</v>
      </c>
      <c r="H1124" s="91" t="s">
        <v>2523</v>
      </c>
      <c r="I1124" s="91" t="s">
        <v>882</v>
      </c>
      <c r="J1124" s="91" t="s">
        <v>930</v>
      </c>
      <c r="K1124" s="91" t="s">
        <v>5588</v>
      </c>
      <c r="L1124" s="91" t="s">
        <v>3255</v>
      </c>
      <c r="M1124" s="92">
        <v>10000</v>
      </c>
      <c r="N1124" s="93">
        <v>0</v>
      </c>
      <c r="O1124" s="93">
        <v>0</v>
      </c>
      <c r="P1124" s="93">
        <v>0</v>
      </c>
      <c r="Q1124" s="92">
        <v>0</v>
      </c>
      <c r="R1124" s="92">
        <v>10000</v>
      </c>
      <c r="S1124" s="91" t="s">
        <v>3256</v>
      </c>
      <c r="T1124" s="91" t="s">
        <v>5541</v>
      </c>
      <c r="U1124" s="93"/>
      <c r="V1124" s="93"/>
      <c r="W1124" s="93"/>
      <c r="X1124" s="93"/>
      <c r="Y1124" s="93"/>
      <c r="Z1124" s="93"/>
      <c r="AB1124" s="93"/>
    </row>
    <row r="1125" spans="1:28">
      <c r="A1125" s="91" t="s">
        <v>2477</v>
      </c>
      <c r="B1125" s="91" t="s">
        <v>244</v>
      </c>
      <c r="C1125" s="91" t="s">
        <v>2506</v>
      </c>
      <c r="D1125" s="91" t="s">
        <v>3251</v>
      </c>
      <c r="E1125" s="91" t="s">
        <v>3252</v>
      </c>
      <c r="F1125" s="91" t="s">
        <v>3288</v>
      </c>
      <c r="G1125" s="91" t="s">
        <v>5589</v>
      </c>
      <c r="H1125" s="91" t="s">
        <v>5590</v>
      </c>
      <c r="I1125" s="91" t="s">
        <v>882</v>
      </c>
      <c r="J1125" s="91" t="s">
        <v>930</v>
      </c>
      <c r="K1125" s="91" t="s">
        <v>5591</v>
      </c>
      <c r="L1125" s="91" t="s">
        <v>3255</v>
      </c>
      <c r="M1125" s="92">
        <v>15000</v>
      </c>
      <c r="N1125" s="93">
        <v>0</v>
      </c>
      <c r="O1125" s="93">
        <v>0</v>
      </c>
      <c r="P1125" s="93">
        <v>0</v>
      </c>
      <c r="Q1125" s="92">
        <v>0</v>
      </c>
      <c r="R1125" s="92">
        <v>15000</v>
      </c>
      <c r="S1125" s="91" t="s">
        <v>3256</v>
      </c>
      <c r="T1125" s="91" t="s">
        <v>5541</v>
      </c>
      <c r="U1125" s="93"/>
      <c r="V1125" s="93"/>
      <c r="W1125" s="93"/>
      <c r="X1125" s="93"/>
      <c r="Y1125" s="93"/>
      <c r="Z1125" s="93"/>
      <c r="AB1125" s="93"/>
    </row>
    <row r="1126" spans="1:28">
      <c r="A1126" s="91" t="s">
        <v>2477</v>
      </c>
      <c r="B1126" s="91" t="s">
        <v>244</v>
      </c>
      <c r="C1126" s="91" t="s">
        <v>2506</v>
      </c>
      <c r="D1126" s="91" t="s">
        <v>3251</v>
      </c>
      <c r="E1126" s="91" t="s">
        <v>3252</v>
      </c>
      <c r="F1126" s="91" t="s">
        <v>3266</v>
      </c>
      <c r="G1126" s="91" t="s">
        <v>1646</v>
      </c>
      <c r="H1126" s="91" t="s">
        <v>2373</v>
      </c>
      <c r="I1126" s="91" t="s">
        <v>882</v>
      </c>
      <c r="J1126" s="91" t="s">
        <v>930</v>
      </c>
      <c r="K1126" s="91" t="s">
        <v>5592</v>
      </c>
      <c r="L1126" s="91" t="s">
        <v>3255</v>
      </c>
      <c r="M1126" s="92">
        <v>10000</v>
      </c>
      <c r="N1126" s="93">
        <v>0</v>
      </c>
      <c r="O1126" s="93">
        <v>0</v>
      </c>
      <c r="P1126" s="93">
        <v>0</v>
      </c>
      <c r="Q1126" s="92">
        <v>0</v>
      </c>
      <c r="R1126" s="92">
        <v>10000</v>
      </c>
      <c r="S1126" s="91" t="s">
        <v>3256</v>
      </c>
      <c r="T1126" s="91" t="s">
        <v>5541</v>
      </c>
      <c r="U1126" s="93"/>
      <c r="V1126" s="93"/>
      <c r="W1126" s="93"/>
      <c r="X1126" s="93"/>
      <c r="Y1126" s="93"/>
      <c r="Z1126" s="93"/>
      <c r="AB1126" s="93"/>
    </row>
    <row r="1127" spans="1:28">
      <c r="A1127" s="91" t="s">
        <v>2477</v>
      </c>
      <c r="B1127" s="91" t="s">
        <v>244</v>
      </c>
      <c r="C1127" s="91" t="s">
        <v>2506</v>
      </c>
      <c r="D1127" s="91" t="s">
        <v>3251</v>
      </c>
      <c r="E1127" s="91" t="s">
        <v>3252</v>
      </c>
      <c r="F1127" s="91" t="s">
        <v>3266</v>
      </c>
      <c r="G1127" s="91" t="s">
        <v>1497</v>
      </c>
      <c r="H1127" s="91" t="s">
        <v>2374</v>
      </c>
      <c r="I1127" s="91" t="s">
        <v>882</v>
      </c>
      <c r="J1127" s="91" t="s">
        <v>930</v>
      </c>
      <c r="K1127" s="91" t="s">
        <v>5593</v>
      </c>
      <c r="L1127" s="91" t="s">
        <v>3255</v>
      </c>
      <c r="M1127" s="92">
        <v>10000</v>
      </c>
      <c r="N1127" s="93">
        <v>0</v>
      </c>
      <c r="O1127" s="93">
        <v>0</v>
      </c>
      <c r="P1127" s="93">
        <v>0</v>
      </c>
      <c r="Q1127" s="92">
        <v>0</v>
      </c>
      <c r="R1127" s="92">
        <v>10000</v>
      </c>
      <c r="S1127" s="91" t="s">
        <v>3256</v>
      </c>
      <c r="T1127" s="91" t="s">
        <v>5541</v>
      </c>
      <c r="U1127" s="93"/>
      <c r="V1127" s="93"/>
      <c r="W1127" s="93"/>
      <c r="X1127" s="93"/>
      <c r="Y1127" s="93"/>
      <c r="Z1127" s="93"/>
      <c r="AB1127" s="93"/>
    </row>
    <row r="1128" spans="1:28">
      <c r="A1128" s="91" t="s">
        <v>2477</v>
      </c>
      <c r="B1128" s="91" t="s">
        <v>244</v>
      </c>
      <c r="C1128" s="91" t="s">
        <v>2506</v>
      </c>
      <c r="D1128" s="91" t="s">
        <v>3251</v>
      </c>
      <c r="E1128" s="91" t="s">
        <v>3252</v>
      </c>
      <c r="F1128" s="91" t="s">
        <v>3288</v>
      </c>
      <c r="G1128" s="91" t="s">
        <v>5594</v>
      </c>
      <c r="H1128" s="91" t="s">
        <v>5595</v>
      </c>
      <c r="I1128" s="91" t="s">
        <v>882</v>
      </c>
      <c r="J1128" s="91" t="s">
        <v>930</v>
      </c>
      <c r="K1128" s="91" t="s">
        <v>5596</v>
      </c>
      <c r="L1128" s="91" t="s">
        <v>3255</v>
      </c>
      <c r="M1128" s="92">
        <v>10000</v>
      </c>
      <c r="N1128" s="93">
        <v>0</v>
      </c>
      <c r="O1128" s="93">
        <v>0</v>
      </c>
      <c r="P1128" s="93">
        <v>0</v>
      </c>
      <c r="Q1128" s="92">
        <v>0</v>
      </c>
      <c r="R1128" s="92">
        <v>10000</v>
      </c>
      <c r="S1128" s="91" t="s">
        <v>3256</v>
      </c>
      <c r="T1128" s="91" t="s">
        <v>5541</v>
      </c>
      <c r="U1128" s="93"/>
      <c r="V1128" s="93"/>
      <c r="W1128" s="93"/>
      <c r="X1128" s="93"/>
      <c r="Y1128" s="93"/>
      <c r="Z1128" s="93"/>
      <c r="AB1128" s="93"/>
    </row>
    <row r="1129" spans="1:28">
      <c r="A1129" s="91" t="s">
        <v>2477</v>
      </c>
      <c r="B1129" s="91" t="s">
        <v>244</v>
      </c>
      <c r="C1129" s="91" t="s">
        <v>2506</v>
      </c>
      <c r="D1129" s="91" t="s">
        <v>3251</v>
      </c>
      <c r="E1129" s="91" t="s">
        <v>3252</v>
      </c>
      <c r="F1129" s="91" t="s">
        <v>3258</v>
      </c>
      <c r="G1129" s="91" t="s">
        <v>1503</v>
      </c>
      <c r="H1129" s="91" t="s">
        <v>2375</v>
      </c>
      <c r="I1129" s="91" t="s">
        <v>882</v>
      </c>
      <c r="J1129" s="91" t="s">
        <v>930</v>
      </c>
      <c r="K1129" s="91" t="s">
        <v>5597</v>
      </c>
      <c r="L1129" s="91" t="s">
        <v>3255</v>
      </c>
      <c r="M1129" s="92">
        <v>10000</v>
      </c>
      <c r="N1129" s="93">
        <v>0</v>
      </c>
      <c r="O1129" s="93">
        <v>0</v>
      </c>
      <c r="P1129" s="93">
        <v>0</v>
      </c>
      <c r="Q1129" s="92">
        <v>0</v>
      </c>
      <c r="R1129" s="92">
        <v>10000</v>
      </c>
      <c r="S1129" s="91" t="s">
        <v>3256</v>
      </c>
      <c r="T1129" s="91" t="s">
        <v>5541</v>
      </c>
      <c r="U1129" s="93"/>
      <c r="V1129" s="93"/>
      <c r="W1129" s="93"/>
      <c r="X1129" s="93"/>
      <c r="Y1129" s="93"/>
      <c r="Z1129" s="93"/>
      <c r="AB1129" s="93"/>
    </row>
    <row r="1130" spans="1:28">
      <c r="A1130" s="91" t="s">
        <v>2477</v>
      </c>
      <c r="B1130" s="91" t="s">
        <v>244</v>
      </c>
      <c r="C1130" s="91" t="s">
        <v>2506</v>
      </c>
      <c r="D1130" s="91" t="s">
        <v>3251</v>
      </c>
      <c r="E1130" s="91" t="s">
        <v>3252</v>
      </c>
      <c r="F1130" s="91" t="s">
        <v>3266</v>
      </c>
      <c r="G1130" s="91" t="s">
        <v>1555</v>
      </c>
      <c r="H1130" s="91" t="s">
        <v>2376</v>
      </c>
      <c r="I1130" s="91" t="s">
        <v>882</v>
      </c>
      <c r="J1130" s="91" t="s">
        <v>930</v>
      </c>
      <c r="K1130" s="91" t="s">
        <v>5598</v>
      </c>
      <c r="L1130" s="91" t="s">
        <v>3255</v>
      </c>
      <c r="M1130" s="92">
        <v>10000</v>
      </c>
      <c r="N1130" s="93">
        <v>0</v>
      </c>
      <c r="O1130" s="93">
        <v>0</v>
      </c>
      <c r="P1130" s="93">
        <v>0</v>
      </c>
      <c r="Q1130" s="92">
        <v>0</v>
      </c>
      <c r="R1130" s="92">
        <v>10000</v>
      </c>
      <c r="S1130" s="91" t="s">
        <v>3256</v>
      </c>
      <c r="T1130" s="91" t="s">
        <v>5541</v>
      </c>
      <c r="U1130" s="93"/>
      <c r="V1130" s="93"/>
      <c r="W1130" s="93"/>
      <c r="X1130" s="93"/>
      <c r="Y1130" s="93"/>
      <c r="Z1130" s="93"/>
      <c r="AB1130" s="93"/>
    </row>
    <row r="1131" spans="1:28">
      <c r="A1131" s="91" t="s">
        <v>2477</v>
      </c>
      <c r="B1131" s="91" t="s">
        <v>244</v>
      </c>
      <c r="C1131" s="91" t="s">
        <v>2506</v>
      </c>
      <c r="D1131" s="91" t="s">
        <v>3251</v>
      </c>
      <c r="E1131" s="91" t="s">
        <v>3252</v>
      </c>
      <c r="F1131" s="91" t="s">
        <v>3315</v>
      </c>
      <c r="G1131" s="91" t="s">
        <v>884</v>
      </c>
      <c r="H1131" s="91" t="s">
        <v>2377</v>
      </c>
      <c r="I1131" s="91" t="s">
        <v>882</v>
      </c>
      <c r="J1131" s="91" t="s">
        <v>930</v>
      </c>
      <c r="K1131" s="91" t="s">
        <v>5599</v>
      </c>
      <c r="L1131" s="91" t="s">
        <v>3255</v>
      </c>
      <c r="M1131" s="92">
        <v>10000</v>
      </c>
      <c r="N1131" s="93">
        <v>0</v>
      </c>
      <c r="O1131" s="93">
        <v>0</v>
      </c>
      <c r="P1131" s="93">
        <v>0</v>
      </c>
      <c r="Q1131" s="92">
        <v>0</v>
      </c>
      <c r="R1131" s="92">
        <v>10000</v>
      </c>
      <c r="S1131" s="91" t="s">
        <v>3256</v>
      </c>
      <c r="T1131" s="91" t="s">
        <v>5541</v>
      </c>
      <c r="U1131" s="93"/>
      <c r="V1131" s="93"/>
      <c r="W1131" s="93"/>
      <c r="X1131" s="93"/>
      <c r="Y1131" s="93"/>
      <c r="Z1131" s="93"/>
      <c r="AB1131" s="93"/>
    </row>
    <row r="1132" spans="1:28">
      <c r="A1132" s="91" t="s">
        <v>2477</v>
      </c>
      <c r="B1132" s="91" t="s">
        <v>244</v>
      </c>
      <c r="C1132" s="91" t="s">
        <v>2506</v>
      </c>
      <c r="D1132" s="91" t="s">
        <v>3251</v>
      </c>
      <c r="E1132" s="91" t="s">
        <v>3252</v>
      </c>
      <c r="F1132" s="91" t="s">
        <v>3258</v>
      </c>
      <c r="G1132" s="91" t="s">
        <v>5600</v>
      </c>
      <c r="H1132" s="91" t="s">
        <v>2378</v>
      </c>
      <c r="I1132" s="91" t="s">
        <v>882</v>
      </c>
      <c r="J1132" s="91" t="s">
        <v>930</v>
      </c>
      <c r="K1132" s="91" t="s">
        <v>5601</v>
      </c>
      <c r="L1132" s="91" t="s">
        <v>3255</v>
      </c>
      <c r="M1132" s="92">
        <v>45000</v>
      </c>
      <c r="N1132" s="92">
        <v>1547.25</v>
      </c>
      <c r="O1132" s="93">
        <v>0</v>
      </c>
      <c r="P1132" s="93">
        <v>0</v>
      </c>
      <c r="Q1132" s="92">
        <v>1547.25</v>
      </c>
      <c r="R1132" s="92">
        <v>43452.75</v>
      </c>
      <c r="S1132" s="91" t="s">
        <v>3256</v>
      </c>
      <c r="T1132" s="91" t="s">
        <v>5602</v>
      </c>
      <c r="U1132" s="93"/>
      <c r="V1132" s="93"/>
      <c r="W1132" s="93"/>
      <c r="X1132" s="93"/>
      <c r="Y1132" s="93"/>
      <c r="Z1132" s="93"/>
      <c r="AB1132" s="93"/>
    </row>
    <row r="1133" spans="1:28">
      <c r="A1133" s="91" t="s">
        <v>2477</v>
      </c>
      <c r="B1133" s="91" t="s">
        <v>244</v>
      </c>
      <c r="C1133" s="91" t="s">
        <v>2506</v>
      </c>
      <c r="D1133" s="91" t="s">
        <v>3251</v>
      </c>
      <c r="E1133" s="91" t="s">
        <v>3252</v>
      </c>
      <c r="F1133" s="91" t="s">
        <v>3261</v>
      </c>
      <c r="G1133" s="91" t="s">
        <v>1531</v>
      </c>
      <c r="H1133" s="91" t="s">
        <v>2379</v>
      </c>
      <c r="I1133" s="91" t="s">
        <v>882</v>
      </c>
      <c r="J1133" s="91" t="s">
        <v>930</v>
      </c>
      <c r="K1133" s="91" t="s">
        <v>5603</v>
      </c>
      <c r="L1133" s="91" t="s">
        <v>3255</v>
      </c>
      <c r="M1133" s="92">
        <v>15000</v>
      </c>
      <c r="N1133" s="93">
        <v>0</v>
      </c>
      <c r="O1133" s="93">
        <v>0</v>
      </c>
      <c r="P1133" s="93">
        <v>0</v>
      </c>
      <c r="Q1133" s="92">
        <v>0</v>
      </c>
      <c r="R1133" s="92">
        <v>15000</v>
      </c>
      <c r="S1133" s="91" t="s">
        <v>3256</v>
      </c>
      <c r="T1133" s="91" t="s">
        <v>5541</v>
      </c>
      <c r="U1133" s="93"/>
      <c r="V1133" s="93"/>
      <c r="W1133" s="93"/>
      <c r="X1133" s="93"/>
      <c r="Y1133" s="93"/>
      <c r="Z1133" s="93"/>
      <c r="AB1133" s="93"/>
    </row>
    <row r="1134" spans="1:28">
      <c r="A1134" s="91" t="s">
        <v>2477</v>
      </c>
      <c r="B1134" s="91" t="s">
        <v>244</v>
      </c>
      <c r="C1134" s="91" t="s">
        <v>2506</v>
      </c>
      <c r="D1134" s="91" t="s">
        <v>3251</v>
      </c>
      <c r="E1134" s="91" t="s">
        <v>3252</v>
      </c>
      <c r="F1134" s="91" t="s">
        <v>3266</v>
      </c>
      <c r="G1134" s="91" t="s">
        <v>1397</v>
      </c>
      <c r="H1134" s="91" t="s">
        <v>2380</v>
      </c>
      <c r="I1134" s="91" t="s">
        <v>882</v>
      </c>
      <c r="J1134" s="91" t="s">
        <v>930</v>
      </c>
      <c r="K1134" s="91" t="s">
        <v>5604</v>
      </c>
      <c r="L1134" s="91" t="s">
        <v>3255</v>
      </c>
      <c r="M1134" s="92">
        <v>10000</v>
      </c>
      <c r="N1134" s="93">
        <v>0</v>
      </c>
      <c r="O1134" s="93">
        <v>0</v>
      </c>
      <c r="P1134" s="93">
        <v>0</v>
      </c>
      <c r="Q1134" s="92">
        <v>0</v>
      </c>
      <c r="R1134" s="92">
        <v>10000</v>
      </c>
      <c r="S1134" s="91" t="s">
        <v>3256</v>
      </c>
      <c r="T1134" s="91" t="s">
        <v>5541</v>
      </c>
      <c r="U1134" s="93"/>
      <c r="V1134" s="93"/>
      <c r="W1134" s="93"/>
      <c r="X1134" s="93"/>
      <c r="Y1134" s="93"/>
      <c r="Z1134" s="93"/>
      <c r="AB1134" s="93"/>
    </row>
    <row r="1135" spans="1:28">
      <c r="A1135" s="91" t="s">
        <v>2477</v>
      </c>
      <c r="B1135" s="91" t="s">
        <v>244</v>
      </c>
      <c r="C1135" s="91" t="s">
        <v>2506</v>
      </c>
      <c r="D1135" s="91" t="s">
        <v>3251</v>
      </c>
      <c r="E1135" s="91" t="s">
        <v>3252</v>
      </c>
      <c r="F1135" s="91" t="s">
        <v>3266</v>
      </c>
      <c r="G1135" s="91" t="s">
        <v>5605</v>
      </c>
      <c r="H1135" s="91" t="s">
        <v>5606</v>
      </c>
      <c r="I1135" s="91" t="s">
        <v>882</v>
      </c>
      <c r="J1135" s="91" t="s">
        <v>930</v>
      </c>
      <c r="K1135" s="91" t="s">
        <v>5607</v>
      </c>
      <c r="L1135" s="91" t="s">
        <v>3255</v>
      </c>
      <c r="M1135" s="92">
        <v>10000</v>
      </c>
      <c r="N1135" s="93">
        <v>0</v>
      </c>
      <c r="O1135" s="93">
        <v>0</v>
      </c>
      <c r="P1135" s="93">
        <v>0</v>
      </c>
      <c r="Q1135" s="92">
        <v>0</v>
      </c>
      <c r="R1135" s="92">
        <v>10000</v>
      </c>
      <c r="S1135" s="91" t="s">
        <v>3256</v>
      </c>
      <c r="T1135" s="91" t="s">
        <v>5541</v>
      </c>
      <c r="U1135" s="93"/>
      <c r="V1135" s="93"/>
      <c r="W1135" s="93"/>
      <c r="X1135" s="93"/>
      <c r="Y1135" s="93"/>
      <c r="Z1135" s="93"/>
      <c r="AB1135" s="93"/>
    </row>
    <row r="1136" spans="1:28">
      <c r="A1136" s="91" t="s">
        <v>2477</v>
      </c>
      <c r="B1136" s="91" t="s">
        <v>244</v>
      </c>
      <c r="C1136" s="91" t="s">
        <v>2506</v>
      </c>
      <c r="D1136" s="91" t="s">
        <v>3251</v>
      </c>
      <c r="E1136" s="91" t="s">
        <v>3252</v>
      </c>
      <c r="F1136" s="91" t="s">
        <v>3261</v>
      </c>
      <c r="G1136" s="91" t="s">
        <v>2640</v>
      </c>
      <c r="H1136" s="91" t="s">
        <v>2668</v>
      </c>
      <c r="I1136" s="91" t="s">
        <v>882</v>
      </c>
      <c r="J1136" s="91" t="s">
        <v>930</v>
      </c>
      <c r="K1136" s="91" t="s">
        <v>5608</v>
      </c>
      <c r="L1136" s="91" t="s">
        <v>3255</v>
      </c>
      <c r="M1136" s="92">
        <v>10000</v>
      </c>
      <c r="N1136" s="93">
        <v>0</v>
      </c>
      <c r="O1136" s="93">
        <v>0</v>
      </c>
      <c r="P1136" s="93">
        <v>0</v>
      </c>
      <c r="Q1136" s="92">
        <v>0</v>
      </c>
      <c r="R1136" s="92">
        <v>10000</v>
      </c>
      <c r="S1136" s="91" t="s">
        <v>3256</v>
      </c>
      <c r="T1136" s="91" t="s">
        <v>5541</v>
      </c>
      <c r="U1136" s="93"/>
      <c r="V1136" s="93"/>
      <c r="W1136" s="93"/>
      <c r="X1136" s="93"/>
      <c r="Y1136" s="93"/>
      <c r="Z1136" s="93"/>
      <c r="AB1136" s="93"/>
    </row>
    <row r="1137" spans="1:28">
      <c r="A1137" s="91" t="s">
        <v>2477</v>
      </c>
      <c r="B1137" s="91" t="s">
        <v>244</v>
      </c>
      <c r="C1137" s="91" t="s">
        <v>2506</v>
      </c>
      <c r="D1137" s="91" t="s">
        <v>3251</v>
      </c>
      <c r="E1137" s="91" t="s">
        <v>3252</v>
      </c>
      <c r="F1137" s="91" t="s">
        <v>3288</v>
      </c>
      <c r="G1137" s="91" t="s">
        <v>1533</v>
      </c>
      <c r="H1137" s="91" t="s">
        <v>2382</v>
      </c>
      <c r="I1137" s="91" t="s">
        <v>882</v>
      </c>
      <c r="J1137" s="91" t="s">
        <v>930</v>
      </c>
      <c r="K1137" s="91" t="s">
        <v>5609</v>
      </c>
      <c r="L1137" s="91" t="s">
        <v>3255</v>
      </c>
      <c r="M1137" s="92">
        <v>10000</v>
      </c>
      <c r="N1137" s="93">
        <v>0</v>
      </c>
      <c r="O1137" s="93">
        <v>0</v>
      </c>
      <c r="P1137" s="93">
        <v>0</v>
      </c>
      <c r="Q1137" s="92">
        <v>0</v>
      </c>
      <c r="R1137" s="92">
        <v>10000</v>
      </c>
      <c r="S1137" s="91" t="s">
        <v>3256</v>
      </c>
      <c r="T1137" s="91" t="s">
        <v>5541</v>
      </c>
      <c r="U1137" s="93"/>
      <c r="V1137" s="93"/>
      <c r="W1137" s="93"/>
      <c r="X1137" s="93"/>
      <c r="Y1137" s="93"/>
      <c r="Z1137" s="93"/>
      <c r="AB1137" s="93"/>
    </row>
    <row r="1138" spans="1:28">
      <c r="A1138" s="91" t="s">
        <v>2477</v>
      </c>
      <c r="B1138" s="91" t="s">
        <v>244</v>
      </c>
      <c r="C1138" s="91" t="s">
        <v>2506</v>
      </c>
      <c r="D1138" s="91" t="s">
        <v>3251</v>
      </c>
      <c r="E1138" s="91" t="s">
        <v>3252</v>
      </c>
      <c r="F1138" s="91" t="s">
        <v>3266</v>
      </c>
      <c r="G1138" s="91" t="s">
        <v>3092</v>
      </c>
      <c r="H1138" s="91" t="s">
        <v>3072</v>
      </c>
      <c r="I1138" s="91" t="s">
        <v>882</v>
      </c>
      <c r="J1138" s="91" t="s">
        <v>930</v>
      </c>
      <c r="K1138" s="91" t="s">
        <v>5610</v>
      </c>
      <c r="L1138" s="91" t="s">
        <v>3255</v>
      </c>
      <c r="M1138" s="92">
        <v>8000</v>
      </c>
      <c r="N1138" s="93">
        <v>0</v>
      </c>
      <c r="O1138" s="93">
        <v>0</v>
      </c>
      <c r="P1138" s="93">
        <v>0</v>
      </c>
      <c r="Q1138" s="92">
        <v>0</v>
      </c>
      <c r="R1138" s="92">
        <v>8000</v>
      </c>
      <c r="S1138" s="91" t="s">
        <v>3256</v>
      </c>
      <c r="T1138" s="91" t="s">
        <v>5541</v>
      </c>
      <c r="U1138" s="93"/>
      <c r="V1138" s="93"/>
      <c r="W1138" s="93"/>
      <c r="X1138" s="93"/>
      <c r="Y1138" s="93"/>
      <c r="Z1138" s="93"/>
      <c r="AB1138" s="93"/>
    </row>
    <row r="1139" spans="1:28">
      <c r="A1139" s="91" t="s">
        <v>2477</v>
      </c>
      <c r="B1139" s="91" t="s">
        <v>244</v>
      </c>
      <c r="C1139" s="91" t="s">
        <v>2506</v>
      </c>
      <c r="D1139" s="91" t="s">
        <v>3251</v>
      </c>
      <c r="E1139" s="91" t="s">
        <v>3252</v>
      </c>
      <c r="F1139" s="91" t="s">
        <v>3279</v>
      </c>
      <c r="G1139" s="91" t="s">
        <v>1496</v>
      </c>
      <c r="H1139" s="91" t="s">
        <v>2383</v>
      </c>
      <c r="I1139" s="91" t="s">
        <v>882</v>
      </c>
      <c r="J1139" s="91" t="s">
        <v>930</v>
      </c>
      <c r="K1139" s="91" t="s">
        <v>5611</v>
      </c>
      <c r="L1139" s="91" t="s">
        <v>3255</v>
      </c>
      <c r="M1139" s="92">
        <v>13000</v>
      </c>
      <c r="N1139" s="93">
        <v>0</v>
      </c>
      <c r="O1139" s="93">
        <v>0</v>
      </c>
      <c r="P1139" s="93">
        <v>0</v>
      </c>
      <c r="Q1139" s="92">
        <v>0</v>
      </c>
      <c r="R1139" s="92">
        <v>13000</v>
      </c>
      <c r="S1139" s="91" t="s">
        <v>3256</v>
      </c>
      <c r="T1139" s="91" t="s">
        <v>5541</v>
      </c>
      <c r="U1139" s="93"/>
      <c r="V1139" s="93"/>
      <c r="W1139" s="93"/>
      <c r="X1139" s="93"/>
      <c r="Y1139" s="93"/>
      <c r="Z1139" s="93"/>
      <c r="AB1139" s="93"/>
    </row>
    <row r="1140" spans="1:28">
      <c r="A1140" s="91" t="s">
        <v>2477</v>
      </c>
      <c r="B1140" s="91" t="s">
        <v>244</v>
      </c>
      <c r="C1140" s="91" t="s">
        <v>2506</v>
      </c>
      <c r="D1140" s="91" t="s">
        <v>3251</v>
      </c>
      <c r="E1140" s="91" t="s">
        <v>3252</v>
      </c>
      <c r="F1140" s="91" t="s">
        <v>3258</v>
      </c>
      <c r="G1140" s="91" t="s">
        <v>3214</v>
      </c>
      <c r="H1140" s="91" t="s">
        <v>3215</v>
      </c>
      <c r="I1140" s="91" t="s">
        <v>882</v>
      </c>
      <c r="J1140" s="91" t="s">
        <v>930</v>
      </c>
      <c r="K1140" s="91" t="s">
        <v>5612</v>
      </c>
      <c r="L1140" s="91" t="s">
        <v>3255</v>
      </c>
      <c r="M1140" s="92">
        <v>10000</v>
      </c>
      <c r="N1140" s="93">
        <v>0</v>
      </c>
      <c r="O1140" s="93">
        <v>0</v>
      </c>
      <c r="P1140" s="93">
        <v>0</v>
      </c>
      <c r="Q1140" s="92">
        <v>0</v>
      </c>
      <c r="R1140" s="92">
        <v>10000</v>
      </c>
      <c r="S1140" s="91" t="s">
        <v>3256</v>
      </c>
      <c r="T1140" s="91" t="s">
        <v>5541</v>
      </c>
      <c r="U1140" s="93"/>
      <c r="V1140" s="93"/>
      <c r="W1140" s="93"/>
      <c r="X1140" s="93"/>
      <c r="Y1140" s="93"/>
      <c r="Z1140" s="93"/>
      <c r="AB1140" s="93"/>
    </row>
    <row r="1141" spans="1:28">
      <c r="A1141" s="91" t="s">
        <v>2477</v>
      </c>
      <c r="B1141" s="91" t="s">
        <v>244</v>
      </c>
      <c r="C1141" s="91" t="s">
        <v>2506</v>
      </c>
      <c r="D1141" s="91" t="s">
        <v>3251</v>
      </c>
      <c r="E1141" s="91" t="s">
        <v>3252</v>
      </c>
      <c r="F1141" s="91" t="s">
        <v>3258</v>
      </c>
      <c r="G1141" s="91" t="s">
        <v>924</v>
      </c>
      <c r="H1141" s="91" t="s">
        <v>2384</v>
      </c>
      <c r="I1141" s="91" t="s">
        <v>882</v>
      </c>
      <c r="J1141" s="91" t="s">
        <v>930</v>
      </c>
      <c r="K1141" s="91" t="s">
        <v>5613</v>
      </c>
      <c r="L1141" s="91" t="s">
        <v>3255</v>
      </c>
      <c r="M1141" s="92">
        <v>10000</v>
      </c>
      <c r="N1141" s="93">
        <v>0</v>
      </c>
      <c r="O1141" s="93">
        <v>0</v>
      </c>
      <c r="P1141" s="93">
        <v>0</v>
      </c>
      <c r="Q1141" s="92">
        <v>0</v>
      </c>
      <c r="R1141" s="92">
        <v>10000</v>
      </c>
      <c r="S1141" s="91" t="s">
        <v>3256</v>
      </c>
      <c r="T1141" s="91" t="s">
        <v>5541</v>
      </c>
      <c r="U1141" s="93"/>
      <c r="V1141" s="93"/>
      <c r="W1141" s="93"/>
      <c r="X1141" s="93"/>
      <c r="Y1141" s="93"/>
      <c r="Z1141" s="93"/>
      <c r="AB1141" s="93"/>
    </row>
    <row r="1142" spans="1:28">
      <c r="A1142" s="91" t="s">
        <v>2477</v>
      </c>
      <c r="B1142" s="91" t="s">
        <v>244</v>
      </c>
      <c r="C1142" s="91" t="s">
        <v>2506</v>
      </c>
      <c r="D1142" s="91" t="s">
        <v>3251</v>
      </c>
      <c r="E1142" s="91" t="s">
        <v>3252</v>
      </c>
      <c r="F1142" s="91" t="s">
        <v>3266</v>
      </c>
      <c r="G1142" s="91" t="s">
        <v>1560</v>
      </c>
      <c r="H1142" s="91" t="s">
        <v>2385</v>
      </c>
      <c r="I1142" s="91" t="s">
        <v>882</v>
      </c>
      <c r="J1142" s="91" t="s">
        <v>930</v>
      </c>
      <c r="K1142" s="91" t="s">
        <v>5614</v>
      </c>
      <c r="L1142" s="91" t="s">
        <v>3255</v>
      </c>
      <c r="M1142" s="92">
        <v>10000</v>
      </c>
      <c r="N1142" s="93">
        <v>0</v>
      </c>
      <c r="O1142" s="93">
        <v>0</v>
      </c>
      <c r="P1142" s="93">
        <v>0</v>
      </c>
      <c r="Q1142" s="92">
        <v>0</v>
      </c>
      <c r="R1142" s="92">
        <v>10000</v>
      </c>
      <c r="S1142" s="91" t="s">
        <v>3256</v>
      </c>
      <c r="T1142" s="91" t="s">
        <v>5541</v>
      </c>
      <c r="U1142" s="93"/>
      <c r="V1142" s="93"/>
      <c r="W1142" s="93"/>
      <c r="X1142" s="93"/>
      <c r="Y1142" s="93"/>
      <c r="Z1142" s="93"/>
      <c r="AB1142" s="93"/>
    </row>
    <row r="1143" spans="1:28">
      <c r="A1143" s="91" t="s">
        <v>2477</v>
      </c>
      <c r="B1143" s="91" t="s">
        <v>244</v>
      </c>
      <c r="C1143" s="91" t="s">
        <v>2506</v>
      </c>
      <c r="D1143" s="91" t="s">
        <v>3251</v>
      </c>
      <c r="E1143" s="91" t="s">
        <v>3252</v>
      </c>
      <c r="F1143" s="91" t="s">
        <v>3261</v>
      </c>
      <c r="G1143" s="91" t="s">
        <v>5615</v>
      </c>
      <c r="H1143" s="91" t="s">
        <v>2486</v>
      </c>
      <c r="I1143" s="91" t="s">
        <v>882</v>
      </c>
      <c r="J1143" s="91" t="s">
        <v>930</v>
      </c>
      <c r="K1143" s="91" t="s">
        <v>5616</v>
      </c>
      <c r="L1143" s="91" t="s">
        <v>3255</v>
      </c>
      <c r="M1143" s="92">
        <v>30000</v>
      </c>
      <c r="N1143" s="93">
        <v>0</v>
      </c>
      <c r="O1143" s="93">
        <v>0</v>
      </c>
      <c r="P1143" s="93">
        <v>0</v>
      </c>
      <c r="Q1143" s="92">
        <v>0</v>
      </c>
      <c r="R1143" s="92">
        <v>30000</v>
      </c>
      <c r="S1143" s="91" t="s">
        <v>3256</v>
      </c>
      <c r="T1143" s="91" t="s">
        <v>5541</v>
      </c>
      <c r="U1143" s="93"/>
      <c r="V1143" s="93"/>
      <c r="W1143" s="93"/>
      <c r="X1143" s="93"/>
      <c r="Y1143" s="93"/>
      <c r="Z1143" s="93"/>
      <c r="AB1143" s="93"/>
    </row>
    <row r="1144" spans="1:28">
      <c r="A1144" s="91" t="s">
        <v>2477</v>
      </c>
      <c r="B1144" s="91" t="s">
        <v>244</v>
      </c>
      <c r="C1144" s="91" t="s">
        <v>2506</v>
      </c>
      <c r="D1144" s="91" t="s">
        <v>3251</v>
      </c>
      <c r="E1144" s="91" t="s">
        <v>3252</v>
      </c>
      <c r="F1144" s="91" t="s">
        <v>3266</v>
      </c>
      <c r="G1144" s="91" t="s">
        <v>1495</v>
      </c>
      <c r="H1144" s="91" t="s">
        <v>2386</v>
      </c>
      <c r="I1144" s="91" t="s">
        <v>882</v>
      </c>
      <c r="J1144" s="91" t="s">
        <v>930</v>
      </c>
      <c r="K1144" s="91" t="s">
        <v>5617</v>
      </c>
      <c r="L1144" s="91" t="s">
        <v>3255</v>
      </c>
      <c r="M1144" s="92">
        <v>20000</v>
      </c>
      <c r="N1144" s="93">
        <v>0</v>
      </c>
      <c r="O1144" s="93">
        <v>0</v>
      </c>
      <c r="P1144" s="93">
        <v>0</v>
      </c>
      <c r="Q1144" s="92">
        <v>0</v>
      </c>
      <c r="R1144" s="92">
        <v>20000</v>
      </c>
      <c r="S1144" s="91" t="s">
        <v>3256</v>
      </c>
      <c r="T1144" s="91" t="s">
        <v>5541</v>
      </c>
      <c r="U1144" s="93"/>
      <c r="V1144" s="93"/>
      <c r="W1144" s="93"/>
      <c r="X1144" s="93"/>
      <c r="Y1144" s="93"/>
      <c r="Z1144" s="93"/>
      <c r="AB1144" s="93"/>
    </row>
    <row r="1145" spans="1:28">
      <c r="A1145" s="91" t="s">
        <v>2477</v>
      </c>
      <c r="B1145" s="91" t="s">
        <v>244</v>
      </c>
      <c r="C1145" s="91" t="s">
        <v>2506</v>
      </c>
      <c r="D1145" s="91" t="s">
        <v>3251</v>
      </c>
      <c r="E1145" s="91" t="s">
        <v>3252</v>
      </c>
      <c r="F1145" s="91" t="s">
        <v>3266</v>
      </c>
      <c r="G1145" s="91" t="s">
        <v>1611</v>
      </c>
      <c r="H1145" s="91" t="s">
        <v>2387</v>
      </c>
      <c r="I1145" s="91" t="s">
        <v>882</v>
      </c>
      <c r="J1145" s="91" t="s">
        <v>930</v>
      </c>
      <c r="K1145" s="91" t="s">
        <v>5618</v>
      </c>
      <c r="L1145" s="91" t="s">
        <v>3255</v>
      </c>
      <c r="M1145" s="92">
        <v>10000</v>
      </c>
      <c r="N1145" s="93">
        <v>0</v>
      </c>
      <c r="O1145" s="93">
        <v>0</v>
      </c>
      <c r="P1145" s="93">
        <v>0</v>
      </c>
      <c r="Q1145" s="92">
        <v>0</v>
      </c>
      <c r="R1145" s="92">
        <v>10000</v>
      </c>
      <c r="S1145" s="91" t="s">
        <v>3256</v>
      </c>
      <c r="T1145" s="91" t="s">
        <v>5541</v>
      </c>
      <c r="U1145" s="93"/>
      <c r="V1145" s="93"/>
      <c r="W1145" s="93"/>
      <c r="X1145" s="93"/>
      <c r="Y1145" s="93"/>
      <c r="Z1145" s="93"/>
      <c r="AB1145" s="93"/>
    </row>
    <row r="1146" spans="1:28">
      <c r="A1146" s="91" t="s">
        <v>2477</v>
      </c>
      <c r="B1146" s="91" t="s">
        <v>244</v>
      </c>
      <c r="C1146" s="91" t="s">
        <v>2506</v>
      </c>
      <c r="D1146" s="91" t="s">
        <v>3251</v>
      </c>
      <c r="E1146" s="91" t="s">
        <v>3252</v>
      </c>
      <c r="F1146" s="91" t="s">
        <v>3258</v>
      </c>
      <c r="G1146" s="91" t="s">
        <v>2500</v>
      </c>
      <c r="H1146" s="91" t="s">
        <v>2489</v>
      </c>
      <c r="I1146" s="91" t="s">
        <v>882</v>
      </c>
      <c r="J1146" s="91" t="s">
        <v>930</v>
      </c>
      <c r="K1146" s="91" t="s">
        <v>5619</v>
      </c>
      <c r="L1146" s="91" t="s">
        <v>3255</v>
      </c>
      <c r="M1146" s="92">
        <v>30000</v>
      </c>
      <c r="N1146" s="93">
        <v>0</v>
      </c>
      <c r="O1146" s="93">
        <v>0</v>
      </c>
      <c r="P1146" s="93">
        <v>0</v>
      </c>
      <c r="Q1146" s="92">
        <v>0</v>
      </c>
      <c r="R1146" s="92">
        <v>30000</v>
      </c>
      <c r="S1146" s="91" t="s">
        <v>3256</v>
      </c>
      <c r="T1146" s="91" t="s">
        <v>5541</v>
      </c>
      <c r="U1146" s="93"/>
      <c r="V1146" s="93"/>
      <c r="W1146" s="93"/>
      <c r="X1146" s="93"/>
      <c r="Y1146" s="93"/>
      <c r="Z1146" s="93"/>
      <c r="AB1146" s="93"/>
    </row>
    <row r="1147" spans="1:28">
      <c r="A1147" s="91" t="s">
        <v>2477</v>
      </c>
      <c r="B1147" s="91" t="s">
        <v>244</v>
      </c>
      <c r="C1147" s="91" t="s">
        <v>2506</v>
      </c>
      <c r="D1147" s="91" t="s">
        <v>3251</v>
      </c>
      <c r="E1147" s="91" t="s">
        <v>3252</v>
      </c>
      <c r="F1147" s="91" t="s">
        <v>3266</v>
      </c>
      <c r="G1147" s="91" t="s">
        <v>1528</v>
      </c>
      <c r="H1147" s="91" t="s">
        <v>2388</v>
      </c>
      <c r="I1147" s="91" t="s">
        <v>882</v>
      </c>
      <c r="J1147" s="91" t="s">
        <v>930</v>
      </c>
      <c r="K1147" s="91" t="s">
        <v>5620</v>
      </c>
      <c r="L1147" s="91" t="s">
        <v>3255</v>
      </c>
      <c r="M1147" s="92">
        <v>8000</v>
      </c>
      <c r="N1147" s="93">
        <v>0</v>
      </c>
      <c r="O1147" s="93">
        <v>0</v>
      </c>
      <c r="P1147" s="93">
        <v>0</v>
      </c>
      <c r="Q1147" s="92">
        <v>0</v>
      </c>
      <c r="R1147" s="92">
        <v>8000</v>
      </c>
      <c r="S1147" s="91" t="s">
        <v>3256</v>
      </c>
      <c r="T1147" s="91" t="s">
        <v>5541</v>
      </c>
      <c r="U1147" s="93"/>
      <c r="V1147" s="93"/>
      <c r="W1147" s="93"/>
      <c r="X1147" s="93"/>
      <c r="Y1147" s="93"/>
      <c r="Z1147" s="93"/>
      <c r="AB1147" s="93"/>
    </row>
    <row r="1148" spans="1:28">
      <c r="A1148" s="91" t="s">
        <v>2477</v>
      </c>
      <c r="B1148" s="91" t="s">
        <v>244</v>
      </c>
      <c r="C1148" s="91" t="s">
        <v>2506</v>
      </c>
      <c r="D1148" s="91" t="s">
        <v>3251</v>
      </c>
      <c r="E1148" s="91" t="s">
        <v>3252</v>
      </c>
      <c r="F1148" s="91" t="s">
        <v>3266</v>
      </c>
      <c r="G1148" s="91" t="s">
        <v>2524</v>
      </c>
      <c r="H1148" s="91" t="s">
        <v>2525</v>
      </c>
      <c r="I1148" s="91" t="s">
        <v>882</v>
      </c>
      <c r="J1148" s="91" t="s">
        <v>930</v>
      </c>
      <c r="K1148" s="91" t="s">
        <v>5621</v>
      </c>
      <c r="L1148" s="91" t="s">
        <v>3255</v>
      </c>
      <c r="M1148" s="92">
        <v>10000</v>
      </c>
      <c r="N1148" s="93">
        <v>0</v>
      </c>
      <c r="O1148" s="93">
        <v>0</v>
      </c>
      <c r="P1148" s="93">
        <v>0</v>
      </c>
      <c r="Q1148" s="92">
        <v>0</v>
      </c>
      <c r="R1148" s="92">
        <v>10000</v>
      </c>
      <c r="S1148" s="91" t="s">
        <v>3256</v>
      </c>
      <c r="T1148" s="91" t="s">
        <v>5541</v>
      </c>
      <c r="U1148" s="93"/>
      <c r="V1148" s="93"/>
      <c r="W1148" s="93"/>
      <c r="X1148" s="93"/>
      <c r="Y1148" s="93"/>
      <c r="Z1148" s="93"/>
      <c r="AB1148" s="93"/>
    </row>
    <row r="1149" spans="1:28">
      <c r="A1149" s="91" t="s">
        <v>2477</v>
      </c>
      <c r="B1149" s="91" t="s">
        <v>244</v>
      </c>
      <c r="C1149" s="91" t="s">
        <v>2506</v>
      </c>
      <c r="D1149" s="91" t="s">
        <v>3251</v>
      </c>
      <c r="E1149" s="91" t="s">
        <v>3252</v>
      </c>
      <c r="F1149" s="91" t="s">
        <v>3266</v>
      </c>
      <c r="G1149" s="91" t="s">
        <v>1549</v>
      </c>
      <c r="H1149" s="91" t="s">
        <v>2389</v>
      </c>
      <c r="I1149" s="91" t="s">
        <v>882</v>
      </c>
      <c r="J1149" s="91" t="s">
        <v>930</v>
      </c>
      <c r="K1149" s="91" t="s">
        <v>5622</v>
      </c>
      <c r="L1149" s="91" t="s">
        <v>3255</v>
      </c>
      <c r="M1149" s="92">
        <v>10000</v>
      </c>
      <c r="N1149" s="93">
        <v>0</v>
      </c>
      <c r="O1149" s="93">
        <v>0</v>
      </c>
      <c r="P1149" s="93">
        <v>0</v>
      </c>
      <c r="Q1149" s="92">
        <v>0</v>
      </c>
      <c r="R1149" s="92">
        <v>10000</v>
      </c>
      <c r="S1149" s="91" t="s">
        <v>3256</v>
      </c>
      <c r="T1149" s="91" t="s">
        <v>5541</v>
      </c>
      <c r="U1149" s="93"/>
      <c r="V1149" s="93"/>
      <c r="W1149" s="93"/>
      <c r="X1149" s="93"/>
      <c r="Y1149" s="93"/>
      <c r="Z1149" s="93"/>
      <c r="AB1149" s="93"/>
    </row>
    <row r="1150" spans="1:28">
      <c r="A1150" s="91" t="s">
        <v>2477</v>
      </c>
      <c r="B1150" s="91" t="s">
        <v>244</v>
      </c>
      <c r="C1150" s="91" t="s">
        <v>2506</v>
      </c>
      <c r="D1150" s="91" t="s">
        <v>3251</v>
      </c>
      <c r="E1150" s="91" t="s">
        <v>3252</v>
      </c>
      <c r="F1150" s="91" t="s">
        <v>3266</v>
      </c>
      <c r="G1150" s="91" t="s">
        <v>1565</v>
      </c>
      <c r="H1150" s="91" t="s">
        <v>2390</v>
      </c>
      <c r="I1150" s="91" t="s">
        <v>882</v>
      </c>
      <c r="J1150" s="91" t="s">
        <v>930</v>
      </c>
      <c r="K1150" s="91" t="s">
        <v>5623</v>
      </c>
      <c r="L1150" s="91" t="s">
        <v>3255</v>
      </c>
      <c r="M1150" s="92">
        <v>5000</v>
      </c>
      <c r="N1150" s="93">
        <v>0</v>
      </c>
      <c r="O1150" s="93">
        <v>0</v>
      </c>
      <c r="P1150" s="93">
        <v>0</v>
      </c>
      <c r="Q1150" s="92">
        <v>0</v>
      </c>
      <c r="R1150" s="92">
        <v>5000</v>
      </c>
      <c r="S1150" s="91" t="s">
        <v>3256</v>
      </c>
      <c r="T1150" s="91" t="s">
        <v>5541</v>
      </c>
      <c r="U1150" s="93"/>
      <c r="V1150" s="93"/>
      <c r="W1150" s="93"/>
      <c r="X1150" s="93"/>
      <c r="Y1150" s="93"/>
      <c r="Z1150" s="93"/>
      <c r="AB1150" s="93"/>
    </row>
    <row r="1151" spans="1:28">
      <c r="A1151" s="91" t="s">
        <v>2477</v>
      </c>
      <c r="B1151" s="91" t="s">
        <v>244</v>
      </c>
      <c r="C1151" s="91" t="s">
        <v>2506</v>
      </c>
      <c r="D1151" s="91" t="s">
        <v>3251</v>
      </c>
      <c r="E1151" s="91" t="s">
        <v>3252</v>
      </c>
      <c r="F1151" s="91" t="s">
        <v>3266</v>
      </c>
      <c r="G1151" s="91" t="s">
        <v>5624</v>
      </c>
      <c r="H1151" s="91" t="s">
        <v>5625</v>
      </c>
      <c r="I1151" s="91" t="s">
        <v>882</v>
      </c>
      <c r="J1151" s="91" t="s">
        <v>930</v>
      </c>
      <c r="K1151" s="91" t="s">
        <v>5626</v>
      </c>
      <c r="L1151" s="91" t="s">
        <v>3255</v>
      </c>
      <c r="M1151" s="92">
        <v>30000</v>
      </c>
      <c r="N1151" s="93">
        <v>0</v>
      </c>
      <c r="O1151" s="93">
        <v>0</v>
      </c>
      <c r="P1151" s="93">
        <v>0</v>
      </c>
      <c r="Q1151" s="92">
        <v>0</v>
      </c>
      <c r="R1151" s="92">
        <v>30000</v>
      </c>
      <c r="S1151" s="91" t="s">
        <v>3256</v>
      </c>
      <c r="T1151" s="91" t="s">
        <v>5541</v>
      </c>
      <c r="U1151" s="93"/>
      <c r="V1151" s="93"/>
      <c r="W1151" s="93"/>
      <c r="X1151" s="93"/>
      <c r="Y1151" s="93"/>
      <c r="Z1151" s="93"/>
      <c r="AB1151" s="93"/>
    </row>
    <row r="1152" spans="1:28">
      <c r="A1152" s="91" t="s">
        <v>2477</v>
      </c>
      <c r="B1152" s="91" t="s">
        <v>244</v>
      </c>
      <c r="C1152" s="91" t="s">
        <v>2506</v>
      </c>
      <c r="D1152" s="91" t="s">
        <v>3251</v>
      </c>
      <c r="E1152" s="91" t="s">
        <v>3252</v>
      </c>
      <c r="F1152" s="91" t="s">
        <v>3273</v>
      </c>
      <c r="G1152" s="91" t="s">
        <v>2638</v>
      </c>
      <c r="H1152" s="91" t="s">
        <v>2666</v>
      </c>
      <c r="I1152" s="91" t="s">
        <v>882</v>
      </c>
      <c r="J1152" s="91" t="s">
        <v>930</v>
      </c>
      <c r="K1152" s="91" t="s">
        <v>5627</v>
      </c>
      <c r="L1152" s="91" t="s">
        <v>3255</v>
      </c>
      <c r="M1152" s="92">
        <v>10000</v>
      </c>
      <c r="N1152" s="93">
        <v>0</v>
      </c>
      <c r="O1152" s="93">
        <v>0</v>
      </c>
      <c r="P1152" s="93">
        <v>0</v>
      </c>
      <c r="Q1152" s="92">
        <v>0</v>
      </c>
      <c r="R1152" s="92">
        <v>10000</v>
      </c>
      <c r="S1152" s="91" t="s">
        <v>3256</v>
      </c>
      <c r="T1152" s="91" t="s">
        <v>5541</v>
      </c>
      <c r="U1152" s="93"/>
      <c r="V1152" s="93"/>
      <c r="W1152" s="93"/>
      <c r="X1152" s="93"/>
      <c r="Y1152" s="93"/>
      <c r="Z1152" s="93"/>
      <c r="AB1152" s="93"/>
    </row>
    <row r="1153" spans="1:28">
      <c r="A1153" s="91" t="s">
        <v>2477</v>
      </c>
      <c r="B1153" s="91" t="s">
        <v>244</v>
      </c>
      <c r="C1153" s="91" t="s">
        <v>2506</v>
      </c>
      <c r="D1153" s="91" t="s">
        <v>3251</v>
      </c>
      <c r="E1153" s="91" t="s">
        <v>3252</v>
      </c>
      <c r="F1153" s="91" t="s">
        <v>3266</v>
      </c>
      <c r="G1153" s="91" t="s">
        <v>2598</v>
      </c>
      <c r="H1153" s="91" t="s">
        <v>2612</v>
      </c>
      <c r="I1153" s="91" t="s">
        <v>882</v>
      </c>
      <c r="J1153" s="91" t="s">
        <v>930</v>
      </c>
      <c r="K1153" s="91" t="s">
        <v>5628</v>
      </c>
      <c r="L1153" s="91" t="s">
        <v>3255</v>
      </c>
      <c r="M1153" s="92">
        <v>10000</v>
      </c>
      <c r="N1153" s="93">
        <v>0</v>
      </c>
      <c r="O1153" s="93">
        <v>0</v>
      </c>
      <c r="P1153" s="93">
        <v>0</v>
      </c>
      <c r="Q1153" s="92">
        <v>0</v>
      </c>
      <c r="R1153" s="92">
        <v>10000</v>
      </c>
      <c r="S1153" s="91" t="s">
        <v>3256</v>
      </c>
      <c r="T1153" s="91" t="s">
        <v>5541</v>
      </c>
      <c r="U1153" s="93"/>
      <c r="V1153" s="93"/>
      <c r="W1153" s="93"/>
      <c r="X1153" s="93"/>
      <c r="Y1153" s="93"/>
      <c r="Z1153" s="93"/>
      <c r="AB1153" s="93"/>
    </row>
    <row r="1154" spans="1:28">
      <c r="A1154" s="91" t="s">
        <v>2477</v>
      </c>
      <c r="B1154" s="91" t="s">
        <v>244</v>
      </c>
      <c r="C1154" s="91" t="s">
        <v>2506</v>
      </c>
      <c r="D1154" s="91" t="s">
        <v>3251</v>
      </c>
      <c r="E1154" s="91" t="s">
        <v>3252</v>
      </c>
      <c r="F1154" s="91" t="s">
        <v>3258</v>
      </c>
      <c r="G1154" s="91" t="s">
        <v>885</v>
      </c>
      <c r="H1154" s="91" t="s">
        <v>2392</v>
      </c>
      <c r="I1154" s="91" t="s">
        <v>882</v>
      </c>
      <c r="J1154" s="91" t="s">
        <v>930</v>
      </c>
      <c r="K1154" s="91" t="s">
        <v>5629</v>
      </c>
      <c r="L1154" s="91" t="s">
        <v>3255</v>
      </c>
      <c r="M1154" s="92">
        <v>25000</v>
      </c>
      <c r="N1154" s="93">
        <v>0</v>
      </c>
      <c r="O1154" s="93">
        <v>0</v>
      </c>
      <c r="P1154" s="93">
        <v>0</v>
      </c>
      <c r="Q1154" s="92">
        <v>0</v>
      </c>
      <c r="R1154" s="92">
        <v>25000</v>
      </c>
      <c r="S1154" s="91" t="s">
        <v>3256</v>
      </c>
      <c r="T1154" s="91" t="s">
        <v>5541</v>
      </c>
      <c r="U1154" s="93"/>
      <c r="V1154" s="93"/>
      <c r="W1154" s="93"/>
      <c r="X1154" s="93"/>
      <c r="Y1154" s="93"/>
      <c r="Z1154" s="93"/>
      <c r="AB1154" s="93"/>
    </row>
    <row r="1155" spans="1:28">
      <c r="A1155" s="91" t="s">
        <v>2477</v>
      </c>
      <c r="B1155" s="91" t="s">
        <v>244</v>
      </c>
      <c r="C1155" s="91" t="s">
        <v>2506</v>
      </c>
      <c r="D1155" s="91" t="s">
        <v>3251</v>
      </c>
      <c r="E1155" s="91" t="s">
        <v>3252</v>
      </c>
      <c r="F1155" s="91" t="s">
        <v>3266</v>
      </c>
      <c r="G1155" s="91" t="s">
        <v>1492</v>
      </c>
      <c r="H1155" s="91" t="s">
        <v>2393</v>
      </c>
      <c r="I1155" s="91" t="s">
        <v>882</v>
      </c>
      <c r="J1155" s="91" t="s">
        <v>930</v>
      </c>
      <c r="K1155" s="91" t="s">
        <v>5630</v>
      </c>
      <c r="L1155" s="91" t="s">
        <v>3255</v>
      </c>
      <c r="M1155" s="92">
        <v>15000</v>
      </c>
      <c r="N1155" s="93">
        <v>0</v>
      </c>
      <c r="O1155" s="93">
        <v>0</v>
      </c>
      <c r="P1155" s="93">
        <v>0</v>
      </c>
      <c r="Q1155" s="92">
        <v>0</v>
      </c>
      <c r="R1155" s="92">
        <v>15000</v>
      </c>
      <c r="S1155" s="91" t="s">
        <v>3256</v>
      </c>
      <c r="T1155" s="91" t="s">
        <v>5541</v>
      </c>
      <c r="U1155" s="93"/>
      <c r="V1155" s="93"/>
      <c r="W1155" s="93"/>
      <c r="X1155" s="93"/>
      <c r="Y1155" s="93"/>
      <c r="Z1155" s="93"/>
      <c r="AB1155" s="93"/>
    </row>
    <row r="1156" spans="1:28">
      <c r="A1156" s="91" t="s">
        <v>2477</v>
      </c>
      <c r="B1156" s="91" t="s">
        <v>244</v>
      </c>
      <c r="C1156" s="91" t="s">
        <v>2506</v>
      </c>
      <c r="D1156" s="91" t="s">
        <v>3251</v>
      </c>
      <c r="E1156" s="91" t="s">
        <v>3252</v>
      </c>
      <c r="F1156" s="91" t="s">
        <v>3258</v>
      </c>
      <c r="G1156" s="91" t="s">
        <v>3216</v>
      </c>
      <c r="H1156" s="91" t="s">
        <v>3217</v>
      </c>
      <c r="I1156" s="91" t="s">
        <v>882</v>
      </c>
      <c r="J1156" s="91" t="s">
        <v>930</v>
      </c>
      <c r="K1156" s="91" t="s">
        <v>5631</v>
      </c>
      <c r="L1156" s="91" t="s">
        <v>3255</v>
      </c>
      <c r="M1156" s="92">
        <v>10000</v>
      </c>
      <c r="N1156" s="93">
        <v>0</v>
      </c>
      <c r="O1156" s="93">
        <v>0</v>
      </c>
      <c r="P1156" s="93">
        <v>0</v>
      </c>
      <c r="Q1156" s="92">
        <v>0</v>
      </c>
      <c r="R1156" s="92">
        <v>10000</v>
      </c>
      <c r="S1156" s="91" t="s">
        <v>3256</v>
      </c>
      <c r="T1156" s="91" t="s">
        <v>5541</v>
      </c>
      <c r="U1156" s="93"/>
      <c r="V1156" s="93"/>
      <c r="W1156" s="93"/>
      <c r="X1156" s="93"/>
      <c r="Y1156" s="93"/>
      <c r="Z1156" s="93"/>
      <c r="AB1156" s="93"/>
    </row>
    <row r="1157" spans="1:28">
      <c r="A1157" s="91" t="s">
        <v>2477</v>
      </c>
      <c r="B1157" s="91" t="s">
        <v>244</v>
      </c>
      <c r="C1157" s="91" t="s">
        <v>2506</v>
      </c>
      <c r="D1157" s="91" t="s">
        <v>3251</v>
      </c>
      <c r="E1157" s="91" t="s">
        <v>3252</v>
      </c>
      <c r="F1157" s="91" t="s">
        <v>3258</v>
      </c>
      <c r="G1157" s="91" t="s">
        <v>3032</v>
      </c>
      <c r="H1157" s="91" t="s">
        <v>3033</v>
      </c>
      <c r="I1157" s="91" t="s">
        <v>882</v>
      </c>
      <c r="J1157" s="91" t="s">
        <v>930</v>
      </c>
      <c r="K1157" s="91" t="s">
        <v>5632</v>
      </c>
      <c r="L1157" s="91" t="s">
        <v>3255</v>
      </c>
      <c r="M1157" s="92">
        <v>10000</v>
      </c>
      <c r="N1157" s="93">
        <v>0</v>
      </c>
      <c r="O1157" s="93">
        <v>0</v>
      </c>
      <c r="P1157" s="93">
        <v>0</v>
      </c>
      <c r="Q1157" s="92">
        <v>0</v>
      </c>
      <c r="R1157" s="92">
        <v>10000</v>
      </c>
      <c r="S1157" s="91" t="s">
        <v>3256</v>
      </c>
      <c r="T1157" s="91" t="s">
        <v>5541</v>
      </c>
      <c r="U1157" s="93"/>
      <c r="V1157" s="93"/>
      <c r="W1157" s="93"/>
      <c r="X1157" s="93"/>
      <c r="Y1157" s="93"/>
      <c r="Z1157" s="93"/>
      <c r="AB1157" s="93"/>
    </row>
    <row r="1158" spans="1:28">
      <c r="A1158" s="91" t="s">
        <v>2477</v>
      </c>
      <c r="B1158" s="91" t="s">
        <v>244</v>
      </c>
      <c r="C1158" s="91" t="s">
        <v>2506</v>
      </c>
      <c r="D1158" s="91" t="s">
        <v>3251</v>
      </c>
      <c r="E1158" s="91" t="s">
        <v>3252</v>
      </c>
      <c r="F1158" s="91" t="s">
        <v>3279</v>
      </c>
      <c r="G1158" s="91" t="s">
        <v>2499</v>
      </c>
      <c r="H1158" s="91" t="s">
        <v>2488</v>
      </c>
      <c r="I1158" s="91" t="s">
        <v>882</v>
      </c>
      <c r="J1158" s="91" t="s">
        <v>930</v>
      </c>
      <c r="K1158" s="91" t="s">
        <v>5633</v>
      </c>
      <c r="L1158" s="91" t="s">
        <v>3255</v>
      </c>
      <c r="M1158" s="92">
        <v>10000</v>
      </c>
      <c r="N1158" s="93">
        <v>0</v>
      </c>
      <c r="O1158" s="93">
        <v>0</v>
      </c>
      <c r="P1158" s="93">
        <v>0</v>
      </c>
      <c r="Q1158" s="92">
        <v>0</v>
      </c>
      <c r="R1158" s="92">
        <v>10000</v>
      </c>
      <c r="S1158" s="91" t="s">
        <v>3256</v>
      </c>
      <c r="T1158" s="91" t="s">
        <v>5541</v>
      </c>
      <c r="U1158" s="93"/>
      <c r="V1158" s="93"/>
      <c r="W1158" s="93"/>
      <c r="X1158" s="93"/>
      <c r="Y1158" s="93"/>
      <c r="Z1158" s="93"/>
      <c r="AB1158" s="93"/>
    </row>
    <row r="1159" spans="1:28">
      <c r="A1159" s="91" t="s">
        <v>2477</v>
      </c>
      <c r="B1159" s="91" t="s">
        <v>244</v>
      </c>
      <c r="C1159" s="91" t="s">
        <v>2506</v>
      </c>
      <c r="D1159" s="91" t="s">
        <v>3251</v>
      </c>
      <c r="E1159" s="91" t="s">
        <v>3252</v>
      </c>
      <c r="F1159" s="91" t="s">
        <v>3266</v>
      </c>
      <c r="G1159" s="91" t="s">
        <v>1553</v>
      </c>
      <c r="H1159" s="91" t="s">
        <v>2394</v>
      </c>
      <c r="I1159" s="91" t="s">
        <v>882</v>
      </c>
      <c r="J1159" s="91" t="s">
        <v>930</v>
      </c>
      <c r="K1159" s="91" t="s">
        <v>5634</v>
      </c>
      <c r="L1159" s="91" t="s">
        <v>3255</v>
      </c>
      <c r="M1159" s="92">
        <v>25000</v>
      </c>
      <c r="N1159" s="93">
        <v>0</v>
      </c>
      <c r="O1159" s="93">
        <v>0</v>
      </c>
      <c r="P1159" s="93">
        <v>0</v>
      </c>
      <c r="Q1159" s="92">
        <v>0</v>
      </c>
      <c r="R1159" s="92">
        <v>25000</v>
      </c>
      <c r="S1159" s="91" t="s">
        <v>3256</v>
      </c>
      <c r="T1159" s="91" t="s">
        <v>5541</v>
      </c>
      <c r="U1159" s="93"/>
      <c r="V1159" s="93"/>
      <c r="W1159" s="93"/>
      <c r="X1159" s="93"/>
      <c r="Y1159" s="93"/>
      <c r="Z1159" s="93"/>
      <c r="AB1159" s="93"/>
    </row>
    <row r="1160" spans="1:28">
      <c r="A1160" s="91" t="s">
        <v>2477</v>
      </c>
      <c r="B1160" s="91" t="s">
        <v>244</v>
      </c>
      <c r="C1160" s="91" t="s">
        <v>2506</v>
      </c>
      <c r="D1160" s="91" t="s">
        <v>3251</v>
      </c>
      <c r="E1160" s="91" t="s">
        <v>3252</v>
      </c>
      <c r="F1160" s="91" t="s">
        <v>3266</v>
      </c>
      <c r="G1160" s="91" t="s">
        <v>1402</v>
      </c>
      <c r="H1160" s="91" t="s">
        <v>2396</v>
      </c>
      <c r="I1160" s="91" t="s">
        <v>882</v>
      </c>
      <c r="J1160" s="91" t="s">
        <v>930</v>
      </c>
      <c r="K1160" s="91" t="s">
        <v>5635</v>
      </c>
      <c r="L1160" s="91" t="s">
        <v>3255</v>
      </c>
      <c r="M1160" s="92">
        <v>10000</v>
      </c>
      <c r="N1160" s="93">
        <v>0</v>
      </c>
      <c r="O1160" s="93">
        <v>0</v>
      </c>
      <c r="P1160" s="93">
        <v>0</v>
      </c>
      <c r="Q1160" s="92">
        <v>0</v>
      </c>
      <c r="R1160" s="92">
        <v>10000</v>
      </c>
      <c r="S1160" s="91" t="s">
        <v>3256</v>
      </c>
      <c r="T1160" s="91" t="s">
        <v>5541</v>
      </c>
      <c r="U1160" s="93"/>
      <c r="V1160" s="93"/>
      <c r="W1160" s="93"/>
      <c r="X1160" s="93"/>
      <c r="Y1160" s="93"/>
      <c r="Z1160" s="93"/>
      <c r="AB1160" s="93"/>
    </row>
    <row r="1161" spans="1:28">
      <c r="A1161" s="91" t="s">
        <v>2477</v>
      </c>
      <c r="B1161" s="91" t="s">
        <v>244</v>
      </c>
      <c r="C1161" s="91" t="s">
        <v>2506</v>
      </c>
      <c r="D1161" s="91" t="s">
        <v>3251</v>
      </c>
      <c r="E1161" s="91" t="s">
        <v>3252</v>
      </c>
      <c r="F1161" s="91" t="s">
        <v>3266</v>
      </c>
      <c r="G1161" s="91" t="s">
        <v>1545</v>
      </c>
      <c r="H1161" s="91" t="s">
        <v>2397</v>
      </c>
      <c r="I1161" s="91" t="s">
        <v>882</v>
      </c>
      <c r="J1161" s="91" t="s">
        <v>930</v>
      </c>
      <c r="K1161" s="91" t="s">
        <v>5636</v>
      </c>
      <c r="L1161" s="91" t="s">
        <v>3255</v>
      </c>
      <c r="M1161" s="92">
        <v>20000</v>
      </c>
      <c r="N1161" s="93">
        <v>0</v>
      </c>
      <c r="O1161" s="93">
        <v>0</v>
      </c>
      <c r="P1161" s="93">
        <v>0</v>
      </c>
      <c r="Q1161" s="92">
        <v>0</v>
      </c>
      <c r="R1161" s="92">
        <v>20000</v>
      </c>
      <c r="S1161" s="91" t="s">
        <v>3256</v>
      </c>
      <c r="T1161" s="91" t="s">
        <v>5541</v>
      </c>
      <c r="U1161" s="93"/>
      <c r="V1161" s="93"/>
      <c r="W1161" s="93"/>
      <c r="X1161" s="93"/>
      <c r="Y1161" s="93"/>
      <c r="Z1161" s="93"/>
      <c r="AB1161" s="93"/>
    </row>
    <row r="1162" spans="1:28">
      <c r="A1162" s="91" t="s">
        <v>2477</v>
      </c>
      <c r="B1162" s="91" t="s">
        <v>244</v>
      </c>
      <c r="C1162" s="91" t="s">
        <v>2506</v>
      </c>
      <c r="D1162" s="91" t="s">
        <v>3251</v>
      </c>
      <c r="E1162" s="91" t="s">
        <v>3252</v>
      </c>
      <c r="F1162" s="91" t="s">
        <v>3266</v>
      </c>
      <c r="G1162" s="91" t="s">
        <v>5637</v>
      </c>
      <c r="H1162" s="91" t="s">
        <v>5638</v>
      </c>
      <c r="I1162" s="91" t="s">
        <v>882</v>
      </c>
      <c r="J1162" s="91" t="s">
        <v>930</v>
      </c>
      <c r="K1162" s="91" t="s">
        <v>5639</v>
      </c>
      <c r="L1162" s="91" t="s">
        <v>3255</v>
      </c>
      <c r="M1162" s="92">
        <v>8000</v>
      </c>
      <c r="N1162" s="93">
        <v>0</v>
      </c>
      <c r="O1162" s="93">
        <v>0</v>
      </c>
      <c r="P1162" s="93">
        <v>0</v>
      </c>
      <c r="Q1162" s="92">
        <v>0</v>
      </c>
      <c r="R1162" s="92">
        <v>8000</v>
      </c>
      <c r="S1162" s="91" t="s">
        <v>3256</v>
      </c>
      <c r="T1162" s="91" t="s">
        <v>5541</v>
      </c>
      <c r="U1162" s="93"/>
      <c r="V1162" s="93"/>
      <c r="W1162" s="93"/>
      <c r="X1162" s="93"/>
      <c r="Y1162" s="93"/>
      <c r="Z1162" s="93"/>
      <c r="AB1162" s="93"/>
    </row>
    <row r="1163" spans="1:28">
      <c r="A1163" s="91" t="s">
        <v>2477</v>
      </c>
      <c r="B1163" s="91" t="s">
        <v>244</v>
      </c>
      <c r="C1163" s="91" t="s">
        <v>2506</v>
      </c>
      <c r="D1163" s="91" t="s">
        <v>3251</v>
      </c>
      <c r="E1163" s="91" t="s">
        <v>3252</v>
      </c>
      <c r="F1163" s="91" t="s">
        <v>3266</v>
      </c>
      <c r="G1163" s="91" t="s">
        <v>1557</v>
      </c>
      <c r="H1163" s="91" t="s">
        <v>2398</v>
      </c>
      <c r="I1163" s="91" t="s">
        <v>882</v>
      </c>
      <c r="J1163" s="91" t="s">
        <v>930</v>
      </c>
      <c r="K1163" s="91" t="s">
        <v>5640</v>
      </c>
      <c r="L1163" s="91" t="s">
        <v>3255</v>
      </c>
      <c r="M1163" s="92">
        <v>10000</v>
      </c>
      <c r="N1163" s="93">
        <v>0</v>
      </c>
      <c r="O1163" s="93">
        <v>0</v>
      </c>
      <c r="P1163" s="93">
        <v>0</v>
      </c>
      <c r="Q1163" s="92">
        <v>0</v>
      </c>
      <c r="R1163" s="92">
        <v>10000</v>
      </c>
      <c r="S1163" s="91" t="s">
        <v>3256</v>
      </c>
      <c r="T1163" s="91" t="s">
        <v>5541</v>
      </c>
      <c r="U1163" s="93"/>
      <c r="V1163" s="93"/>
      <c r="W1163" s="93"/>
      <c r="X1163" s="93"/>
      <c r="Y1163" s="93"/>
      <c r="Z1163" s="93"/>
      <c r="AB1163" s="93"/>
    </row>
    <row r="1164" spans="1:28">
      <c r="A1164" s="91" t="s">
        <v>2477</v>
      </c>
      <c r="B1164" s="91" t="s">
        <v>244</v>
      </c>
      <c r="C1164" s="91" t="s">
        <v>2506</v>
      </c>
      <c r="D1164" s="91" t="s">
        <v>3251</v>
      </c>
      <c r="E1164" s="91" t="s">
        <v>3252</v>
      </c>
      <c r="F1164" s="91" t="s">
        <v>3258</v>
      </c>
      <c r="G1164" s="91" t="s">
        <v>3094</v>
      </c>
      <c r="H1164" s="91" t="s">
        <v>3074</v>
      </c>
      <c r="I1164" s="91" t="s">
        <v>882</v>
      </c>
      <c r="J1164" s="91" t="s">
        <v>930</v>
      </c>
      <c r="K1164" s="91" t="s">
        <v>5641</v>
      </c>
      <c r="L1164" s="91" t="s">
        <v>3255</v>
      </c>
      <c r="M1164" s="92">
        <v>10000</v>
      </c>
      <c r="N1164" s="93">
        <v>0</v>
      </c>
      <c r="O1164" s="93">
        <v>0</v>
      </c>
      <c r="P1164" s="93">
        <v>0</v>
      </c>
      <c r="Q1164" s="92">
        <v>0</v>
      </c>
      <c r="R1164" s="92">
        <v>10000</v>
      </c>
      <c r="S1164" s="91" t="s">
        <v>3256</v>
      </c>
      <c r="T1164" s="91" t="s">
        <v>5541</v>
      </c>
      <c r="U1164" s="93"/>
      <c r="V1164" s="93"/>
      <c r="W1164" s="93"/>
      <c r="X1164" s="93"/>
      <c r="Y1164" s="93"/>
      <c r="Z1164" s="93"/>
      <c r="AB1164" s="93"/>
    </row>
    <row r="1165" spans="1:28">
      <c r="A1165" s="91" t="s">
        <v>2477</v>
      </c>
      <c r="B1165" s="91" t="s">
        <v>244</v>
      </c>
      <c r="C1165" s="91" t="s">
        <v>2506</v>
      </c>
      <c r="D1165" s="91" t="s">
        <v>3251</v>
      </c>
      <c r="E1165" s="91" t="s">
        <v>3252</v>
      </c>
      <c r="F1165" s="91" t="s">
        <v>3258</v>
      </c>
      <c r="G1165" s="91" t="s">
        <v>5642</v>
      </c>
      <c r="H1165" s="91" t="s">
        <v>5643</v>
      </c>
      <c r="I1165" s="91" t="s">
        <v>882</v>
      </c>
      <c r="J1165" s="91" t="s">
        <v>930</v>
      </c>
      <c r="K1165" s="91" t="s">
        <v>5644</v>
      </c>
      <c r="L1165" s="91" t="s">
        <v>3255</v>
      </c>
      <c r="M1165" s="92">
        <v>10000</v>
      </c>
      <c r="N1165" s="93">
        <v>0</v>
      </c>
      <c r="O1165" s="93">
        <v>0</v>
      </c>
      <c r="P1165" s="93">
        <v>0</v>
      </c>
      <c r="Q1165" s="92">
        <v>0</v>
      </c>
      <c r="R1165" s="92">
        <v>10000</v>
      </c>
      <c r="S1165" s="91" t="s">
        <v>3256</v>
      </c>
      <c r="T1165" s="91" t="s">
        <v>5541</v>
      </c>
      <c r="U1165" s="93"/>
      <c r="V1165" s="93"/>
      <c r="W1165" s="93"/>
      <c r="X1165" s="93"/>
      <c r="Y1165" s="93"/>
      <c r="Z1165" s="93"/>
      <c r="AB1165" s="93"/>
    </row>
    <row r="1166" spans="1:28">
      <c r="A1166" s="91" t="s">
        <v>2477</v>
      </c>
      <c r="B1166" s="91" t="s">
        <v>244</v>
      </c>
      <c r="C1166" s="91" t="s">
        <v>2506</v>
      </c>
      <c r="D1166" s="91" t="s">
        <v>3251</v>
      </c>
      <c r="E1166" s="91" t="s">
        <v>3252</v>
      </c>
      <c r="F1166" s="91" t="s">
        <v>3266</v>
      </c>
      <c r="G1166" s="91" t="s">
        <v>5645</v>
      </c>
      <c r="H1166" s="91" t="s">
        <v>5646</v>
      </c>
      <c r="I1166" s="91" t="s">
        <v>882</v>
      </c>
      <c r="J1166" s="91" t="s">
        <v>930</v>
      </c>
      <c r="K1166" s="91" t="s">
        <v>5647</v>
      </c>
      <c r="L1166" s="91" t="s">
        <v>3255</v>
      </c>
      <c r="M1166" s="92">
        <v>10000</v>
      </c>
      <c r="N1166" s="93">
        <v>0</v>
      </c>
      <c r="O1166" s="93">
        <v>0</v>
      </c>
      <c r="P1166" s="93">
        <v>0</v>
      </c>
      <c r="Q1166" s="92">
        <v>0</v>
      </c>
      <c r="R1166" s="92">
        <v>10000</v>
      </c>
      <c r="S1166" s="91" t="s">
        <v>3256</v>
      </c>
      <c r="T1166" s="91" t="s">
        <v>5541</v>
      </c>
      <c r="U1166" s="93"/>
      <c r="V1166" s="93"/>
      <c r="W1166" s="93"/>
      <c r="X1166" s="93"/>
      <c r="Y1166" s="93"/>
      <c r="Z1166" s="93"/>
      <c r="AB1166" s="93"/>
    </row>
    <row r="1167" spans="1:28">
      <c r="A1167" s="91" t="s">
        <v>2477</v>
      </c>
      <c r="B1167" s="91" t="s">
        <v>244</v>
      </c>
      <c r="C1167" s="91" t="s">
        <v>2506</v>
      </c>
      <c r="D1167" s="91" t="s">
        <v>3251</v>
      </c>
      <c r="E1167" s="91" t="s">
        <v>3252</v>
      </c>
      <c r="F1167" s="91" t="s">
        <v>3288</v>
      </c>
      <c r="G1167" s="91" t="s">
        <v>966</v>
      </c>
      <c r="H1167" s="91" t="s">
        <v>2399</v>
      </c>
      <c r="I1167" s="91" t="s">
        <v>882</v>
      </c>
      <c r="J1167" s="91" t="s">
        <v>930</v>
      </c>
      <c r="K1167" s="91" t="s">
        <v>5648</v>
      </c>
      <c r="L1167" s="91" t="s">
        <v>3255</v>
      </c>
      <c r="M1167" s="92">
        <v>9000</v>
      </c>
      <c r="N1167" s="93">
        <v>0</v>
      </c>
      <c r="O1167" s="93">
        <v>0</v>
      </c>
      <c r="P1167" s="93">
        <v>0</v>
      </c>
      <c r="Q1167" s="92">
        <v>0</v>
      </c>
      <c r="R1167" s="92">
        <v>9000</v>
      </c>
      <c r="S1167" s="91" t="s">
        <v>3256</v>
      </c>
      <c r="T1167" s="91" t="s">
        <v>5541</v>
      </c>
      <c r="U1167" s="93"/>
      <c r="V1167" s="93"/>
      <c r="W1167" s="93"/>
      <c r="X1167" s="93"/>
      <c r="Y1167" s="93"/>
      <c r="Z1167" s="93"/>
      <c r="AB1167" s="93"/>
    </row>
    <row r="1168" spans="1:28">
      <c r="A1168" s="91" t="s">
        <v>2477</v>
      </c>
      <c r="B1168" s="91" t="s">
        <v>244</v>
      </c>
      <c r="C1168" s="91" t="s">
        <v>2506</v>
      </c>
      <c r="D1168" s="91" t="s">
        <v>3251</v>
      </c>
      <c r="E1168" s="91" t="s">
        <v>3252</v>
      </c>
      <c r="F1168" s="91" t="s">
        <v>3288</v>
      </c>
      <c r="G1168" s="91" t="s">
        <v>3160</v>
      </c>
      <c r="H1168" s="91" t="s">
        <v>3143</v>
      </c>
      <c r="I1168" s="91" t="s">
        <v>882</v>
      </c>
      <c r="J1168" s="91" t="s">
        <v>930</v>
      </c>
      <c r="K1168" s="91" t="s">
        <v>5649</v>
      </c>
      <c r="L1168" s="91" t="s">
        <v>3255</v>
      </c>
      <c r="M1168" s="92">
        <v>10000</v>
      </c>
      <c r="N1168" s="93">
        <v>0</v>
      </c>
      <c r="O1168" s="93">
        <v>0</v>
      </c>
      <c r="P1168" s="93">
        <v>0</v>
      </c>
      <c r="Q1168" s="92">
        <v>0</v>
      </c>
      <c r="R1168" s="92">
        <v>10000</v>
      </c>
      <c r="S1168" s="91" t="s">
        <v>3256</v>
      </c>
      <c r="T1168" s="91" t="s">
        <v>5541</v>
      </c>
      <c r="U1168" s="93"/>
      <c r="V1168" s="93"/>
      <c r="W1168" s="93"/>
      <c r="X1168" s="93"/>
      <c r="Y1168" s="93"/>
      <c r="Z1168" s="93"/>
      <c r="AB1168" s="93"/>
    </row>
    <row r="1169" spans="1:28">
      <c r="A1169" s="91" t="s">
        <v>2477</v>
      </c>
      <c r="B1169" s="91" t="s">
        <v>244</v>
      </c>
      <c r="C1169" s="91" t="s">
        <v>2506</v>
      </c>
      <c r="D1169" s="91" t="s">
        <v>3251</v>
      </c>
      <c r="E1169" s="91" t="s">
        <v>3252</v>
      </c>
      <c r="F1169" s="91" t="s">
        <v>3266</v>
      </c>
      <c r="G1169" s="91" t="s">
        <v>2599</v>
      </c>
      <c r="H1169" s="91" t="s">
        <v>2613</v>
      </c>
      <c r="I1169" s="91" t="s">
        <v>882</v>
      </c>
      <c r="J1169" s="91" t="s">
        <v>930</v>
      </c>
      <c r="K1169" s="91" t="s">
        <v>5650</v>
      </c>
      <c r="L1169" s="91" t="s">
        <v>3255</v>
      </c>
      <c r="M1169" s="92">
        <v>10000</v>
      </c>
      <c r="N1169" s="93">
        <v>0</v>
      </c>
      <c r="O1169" s="93">
        <v>0</v>
      </c>
      <c r="P1169" s="93">
        <v>0</v>
      </c>
      <c r="Q1169" s="92">
        <v>0</v>
      </c>
      <c r="R1169" s="92">
        <v>10000</v>
      </c>
      <c r="S1169" s="91" t="s">
        <v>3256</v>
      </c>
      <c r="T1169" s="91" t="s">
        <v>5541</v>
      </c>
      <c r="U1169" s="93"/>
      <c r="V1169" s="93"/>
      <c r="W1169" s="93"/>
      <c r="X1169" s="93"/>
      <c r="Y1169" s="93"/>
      <c r="Z1169" s="93"/>
      <c r="AB1169" s="93"/>
    </row>
    <row r="1170" spans="1:28">
      <c r="A1170" s="91" t="s">
        <v>2477</v>
      </c>
      <c r="B1170" s="91" t="s">
        <v>244</v>
      </c>
      <c r="C1170" s="91" t="s">
        <v>2506</v>
      </c>
      <c r="D1170" s="91" t="s">
        <v>3251</v>
      </c>
      <c r="E1170" s="91" t="s">
        <v>3252</v>
      </c>
      <c r="F1170" s="91" t="s">
        <v>3258</v>
      </c>
      <c r="G1170" s="91" t="s">
        <v>1522</v>
      </c>
      <c r="H1170" s="91" t="s">
        <v>2400</v>
      </c>
      <c r="I1170" s="91" t="s">
        <v>882</v>
      </c>
      <c r="J1170" s="91" t="s">
        <v>930</v>
      </c>
      <c r="K1170" s="91" t="s">
        <v>5651</v>
      </c>
      <c r="L1170" s="91" t="s">
        <v>3255</v>
      </c>
      <c r="M1170" s="92">
        <v>15000</v>
      </c>
      <c r="N1170" s="93">
        <v>0</v>
      </c>
      <c r="O1170" s="93">
        <v>0</v>
      </c>
      <c r="P1170" s="93">
        <v>0</v>
      </c>
      <c r="Q1170" s="92">
        <v>0</v>
      </c>
      <c r="R1170" s="92">
        <v>15000</v>
      </c>
      <c r="S1170" s="91" t="s">
        <v>3256</v>
      </c>
      <c r="T1170" s="91" t="s">
        <v>5541</v>
      </c>
      <c r="U1170" s="93"/>
      <c r="V1170" s="93"/>
      <c r="W1170" s="93"/>
      <c r="X1170" s="93"/>
      <c r="Y1170" s="93"/>
      <c r="Z1170" s="93"/>
      <c r="AB1170" s="93"/>
    </row>
    <row r="1171" spans="1:28">
      <c r="A1171" s="91" t="s">
        <v>2477</v>
      </c>
      <c r="B1171" s="91" t="s">
        <v>244</v>
      </c>
      <c r="C1171" s="91" t="s">
        <v>2506</v>
      </c>
      <c r="D1171" s="91" t="s">
        <v>3251</v>
      </c>
      <c r="E1171" s="91" t="s">
        <v>3252</v>
      </c>
      <c r="F1171" s="91" t="s">
        <v>3261</v>
      </c>
      <c r="G1171" s="91" t="s">
        <v>1393</v>
      </c>
      <c r="H1171" s="91" t="s">
        <v>2401</v>
      </c>
      <c r="I1171" s="91" t="s">
        <v>3034</v>
      </c>
      <c r="J1171" s="91" t="s">
        <v>930</v>
      </c>
      <c r="K1171" s="91" t="s">
        <v>5652</v>
      </c>
      <c r="L1171" s="91" t="s">
        <v>3255</v>
      </c>
      <c r="M1171" s="92">
        <v>90000</v>
      </c>
      <c r="N1171" s="92">
        <v>11082.87</v>
      </c>
      <c r="O1171" s="93">
        <v>0</v>
      </c>
      <c r="P1171" s="93">
        <v>0</v>
      </c>
      <c r="Q1171" s="92">
        <v>11082.87</v>
      </c>
      <c r="R1171" s="92">
        <v>78917.13</v>
      </c>
      <c r="S1171" s="91" t="s">
        <v>3256</v>
      </c>
      <c r="T1171" s="91" t="s">
        <v>5653</v>
      </c>
      <c r="U1171" s="93"/>
      <c r="V1171" s="93"/>
      <c r="W1171" s="93"/>
      <c r="X1171" s="93"/>
      <c r="Y1171" s="93"/>
      <c r="Z1171" s="93"/>
      <c r="AB1171" s="93"/>
    </row>
    <row r="1172" spans="1:28">
      <c r="A1172" s="91" t="s">
        <v>2477</v>
      </c>
      <c r="B1172" s="91" t="s">
        <v>244</v>
      </c>
      <c r="C1172" s="91" t="s">
        <v>2506</v>
      </c>
      <c r="D1172" s="91" t="s">
        <v>3251</v>
      </c>
      <c r="E1172" s="91" t="s">
        <v>3252</v>
      </c>
      <c r="F1172" s="91" t="s">
        <v>3266</v>
      </c>
      <c r="G1172" s="91" t="s">
        <v>2719</v>
      </c>
      <c r="H1172" s="91" t="s">
        <v>2720</v>
      </c>
      <c r="I1172" s="91" t="s">
        <v>882</v>
      </c>
      <c r="J1172" s="91" t="s">
        <v>930</v>
      </c>
      <c r="K1172" s="91" t="s">
        <v>5654</v>
      </c>
      <c r="L1172" s="91" t="s">
        <v>3255</v>
      </c>
      <c r="M1172" s="92">
        <v>7000</v>
      </c>
      <c r="N1172" s="93">
        <v>0</v>
      </c>
      <c r="O1172" s="93">
        <v>0</v>
      </c>
      <c r="P1172" s="93">
        <v>0</v>
      </c>
      <c r="Q1172" s="92">
        <v>0</v>
      </c>
      <c r="R1172" s="92">
        <v>7000</v>
      </c>
      <c r="S1172" s="91" t="s">
        <v>3256</v>
      </c>
      <c r="T1172" s="91" t="s">
        <v>5541</v>
      </c>
      <c r="U1172" s="93"/>
      <c r="V1172" s="93"/>
      <c r="W1172" s="93"/>
      <c r="X1172" s="93"/>
      <c r="Y1172" s="93"/>
      <c r="Z1172" s="93"/>
      <c r="AB1172" s="93"/>
    </row>
    <row r="1173" spans="1:28">
      <c r="A1173" s="91" t="s">
        <v>2477</v>
      </c>
      <c r="B1173" s="91" t="s">
        <v>244</v>
      </c>
      <c r="C1173" s="91" t="s">
        <v>2506</v>
      </c>
      <c r="D1173" s="91" t="s">
        <v>3251</v>
      </c>
      <c r="E1173" s="91" t="s">
        <v>3252</v>
      </c>
      <c r="F1173" s="91" t="s">
        <v>3266</v>
      </c>
      <c r="G1173" s="91" t="s">
        <v>1499</v>
      </c>
      <c r="H1173" s="91" t="s">
        <v>2402</v>
      </c>
      <c r="I1173" s="91" t="s">
        <v>882</v>
      </c>
      <c r="J1173" s="91" t="s">
        <v>930</v>
      </c>
      <c r="K1173" s="91" t="s">
        <v>5655</v>
      </c>
      <c r="L1173" s="91" t="s">
        <v>3255</v>
      </c>
      <c r="M1173" s="92">
        <v>10000</v>
      </c>
      <c r="N1173" s="93">
        <v>0</v>
      </c>
      <c r="O1173" s="93">
        <v>0</v>
      </c>
      <c r="P1173" s="93">
        <v>0</v>
      </c>
      <c r="Q1173" s="92">
        <v>0</v>
      </c>
      <c r="R1173" s="92">
        <v>10000</v>
      </c>
      <c r="S1173" s="91" t="s">
        <v>3256</v>
      </c>
      <c r="T1173" s="91" t="s">
        <v>5541</v>
      </c>
      <c r="U1173" s="93"/>
      <c r="V1173" s="93"/>
      <c r="W1173" s="93"/>
      <c r="X1173" s="93"/>
      <c r="Y1173" s="93"/>
      <c r="Z1173" s="93"/>
      <c r="AB1173" s="93"/>
    </row>
    <row r="1174" spans="1:28">
      <c r="A1174" s="91" t="s">
        <v>2477</v>
      </c>
      <c r="B1174" s="91" t="s">
        <v>244</v>
      </c>
      <c r="C1174" s="91" t="s">
        <v>2506</v>
      </c>
      <c r="D1174" s="91" t="s">
        <v>3251</v>
      </c>
      <c r="E1174" s="91" t="s">
        <v>3252</v>
      </c>
      <c r="F1174" s="91" t="s">
        <v>3266</v>
      </c>
      <c r="G1174" s="91" t="s">
        <v>1504</v>
      </c>
      <c r="H1174" s="91" t="s">
        <v>2403</v>
      </c>
      <c r="I1174" s="91" t="s">
        <v>882</v>
      </c>
      <c r="J1174" s="91" t="s">
        <v>930</v>
      </c>
      <c r="K1174" s="91" t="s">
        <v>5656</v>
      </c>
      <c r="L1174" s="91" t="s">
        <v>3255</v>
      </c>
      <c r="M1174" s="92">
        <v>20000</v>
      </c>
      <c r="N1174" s="93">
        <v>0</v>
      </c>
      <c r="O1174" s="93">
        <v>0</v>
      </c>
      <c r="P1174" s="93">
        <v>0</v>
      </c>
      <c r="Q1174" s="92">
        <v>0</v>
      </c>
      <c r="R1174" s="92">
        <v>20000</v>
      </c>
      <c r="S1174" s="91" t="s">
        <v>3256</v>
      </c>
      <c r="T1174" s="91" t="s">
        <v>5541</v>
      </c>
      <c r="U1174" s="93"/>
      <c r="V1174" s="93"/>
      <c r="W1174" s="93"/>
      <c r="X1174" s="93"/>
      <c r="Y1174" s="93"/>
      <c r="Z1174" s="93"/>
      <c r="AB1174" s="93"/>
    </row>
    <row r="1175" spans="1:28">
      <c r="A1175" s="91" t="s">
        <v>2477</v>
      </c>
      <c r="B1175" s="91" t="s">
        <v>244</v>
      </c>
      <c r="C1175" s="91" t="s">
        <v>2506</v>
      </c>
      <c r="D1175" s="91" t="s">
        <v>3251</v>
      </c>
      <c r="E1175" s="91" t="s">
        <v>3252</v>
      </c>
      <c r="F1175" s="91" t="s">
        <v>3266</v>
      </c>
      <c r="G1175" s="91" t="s">
        <v>1073</v>
      </c>
      <c r="H1175" s="91" t="s">
        <v>2404</v>
      </c>
      <c r="I1175" s="91" t="s">
        <v>882</v>
      </c>
      <c r="J1175" s="91" t="s">
        <v>930</v>
      </c>
      <c r="K1175" s="91" t="s">
        <v>5657</v>
      </c>
      <c r="L1175" s="91" t="s">
        <v>3255</v>
      </c>
      <c r="M1175" s="92">
        <v>7000</v>
      </c>
      <c r="N1175" s="93">
        <v>0</v>
      </c>
      <c r="O1175" s="93">
        <v>0</v>
      </c>
      <c r="P1175" s="93">
        <v>0</v>
      </c>
      <c r="Q1175" s="92">
        <v>0</v>
      </c>
      <c r="R1175" s="92">
        <v>7000</v>
      </c>
      <c r="S1175" s="91" t="s">
        <v>3256</v>
      </c>
      <c r="T1175" s="91" t="s">
        <v>5541</v>
      </c>
      <c r="U1175" s="93"/>
      <c r="V1175" s="93"/>
      <c r="W1175" s="93"/>
      <c r="X1175" s="93"/>
      <c r="Y1175" s="93"/>
      <c r="Z1175" s="93"/>
      <c r="AB1175" s="93"/>
    </row>
    <row r="1176" spans="1:28">
      <c r="A1176" s="91" t="s">
        <v>2477</v>
      </c>
      <c r="B1176" s="91" t="s">
        <v>244</v>
      </c>
      <c r="C1176" s="91" t="s">
        <v>2506</v>
      </c>
      <c r="D1176" s="91" t="s">
        <v>3251</v>
      </c>
      <c r="E1176" s="91" t="s">
        <v>3252</v>
      </c>
      <c r="F1176" s="91" t="s">
        <v>3258</v>
      </c>
      <c r="G1176" s="91" t="s">
        <v>1548</v>
      </c>
      <c r="H1176" s="91" t="s">
        <v>2405</v>
      </c>
      <c r="I1176" s="91" t="s">
        <v>882</v>
      </c>
      <c r="J1176" s="91" t="s">
        <v>930</v>
      </c>
      <c r="K1176" s="91" t="s">
        <v>5658</v>
      </c>
      <c r="L1176" s="91" t="s">
        <v>3255</v>
      </c>
      <c r="M1176" s="92">
        <v>10000</v>
      </c>
      <c r="N1176" s="93">
        <v>0</v>
      </c>
      <c r="O1176" s="93">
        <v>0</v>
      </c>
      <c r="P1176" s="93">
        <v>0</v>
      </c>
      <c r="Q1176" s="92">
        <v>0</v>
      </c>
      <c r="R1176" s="92">
        <v>10000</v>
      </c>
      <c r="S1176" s="91" t="s">
        <v>3256</v>
      </c>
      <c r="T1176" s="91" t="s">
        <v>5541</v>
      </c>
      <c r="U1176" s="93"/>
      <c r="V1176" s="93"/>
      <c r="W1176" s="93"/>
      <c r="X1176" s="93"/>
      <c r="Y1176" s="93"/>
      <c r="Z1176" s="93"/>
      <c r="AB1176" s="93"/>
    </row>
    <row r="1177" spans="1:28">
      <c r="A1177" s="91" t="s">
        <v>2477</v>
      </c>
      <c r="B1177" s="91" t="s">
        <v>244</v>
      </c>
      <c r="C1177" s="91" t="s">
        <v>2506</v>
      </c>
      <c r="D1177" s="91" t="s">
        <v>3251</v>
      </c>
      <c r="E1177" s="91" t="s">
        <v>3252</v>
      </c>
      <c r="F1177" s="91" t="s">
        <v>3266</v>
      </c>
      <c r="G1177" s="91" t="s">
        <v>1394</v>
      </c>
      <c r="H1177" s="91" t="s">
        <v>2406</v>
      </c>
      <c r="I1177" s="91" t="s">
        <v>882</v>
      </c>
      <c r="J1177" s="91" t="s">
        <v>930</v>
      </c>
      <c r="K1177" s="91" t="s">
        <v>5659</v>
      </c>
      <c r="L1177" s="91" t="s">
        <v>3255</v>
      </c>
      <c r="M1177" s="92">
        <v>30000</v>
      </c>
      <c r="N1177" s="93">
        <v>0</v>
      </c>
      <c r="O1177" s="93">
        <v>0</v>
      </c>
      <c r="P1177" s="93">
        <v>0</v>
      </c>
      <c r="Q1177" s="92">
        <v>0</v>
      </c>
      <c r="R1177" s="92">
        <v>30000</v>
      </c>
      <c r="S1177" s="91" t="s">
        <v>3256</v>
      </c>
      <c r="T1177" s="91" t="s">
        <v>5541</v>
      </c>
      <c r="U1177" s="93"/>
      <c r="V1177" s="93"/>
      <c r="W1177" s="93"/>
      <c r="X1177" s="93"/>
      <c r="Y1177" s="93"/>
      <c r="Z1177" s="93"/>
      <c r="AB1177" s="93"/>
    </row>
    <row r="1178" spans="1:28">
      <c r="A1178" s="91" t="s">
        <v>2477</v>
      </c>
      <c r="B1178" s="91" t="s">
        <v>244</v>
      </c>
      <c r="C1178" s="91" t="s">
        <v>2506</v>
      </c>
      <c r="D1178" s="91" t="s">
        <v>3251</v>
      </c>
      <c r="E1178" s="91" t="s">
        <v>3252</v>
      </c>
      <c r="F1178" s="91" t="s">
        <v>3258</v>
      </c>
      <c r="G1178" s="91" t="s">
        <v>1074</v>
      </c>
      <c r="H1178" s="91" t="s">
        <v>2408</v>
      </c>
      <c r="I1178" s="91" t="s">
        <v>882</v>
      </c>
      <c r="J1178" s="91" t="s">
        <v>930</v>
      </c>
      <c r="K1178" s="91" t="s">
        <v>5660</v>
      </c>
      <c r="L1178" s="91" t="s">
        <v>3255</v>
      </c>
      <c r="M1178" s="92">
        <v>10000</v>
      </c>
      <c r="N1178" s="93">
        <v>0</v>
      </c>
      <c r="O1178" s="93">
        <v>0</v>
      </c>
      <c r="P1178" s="93">
        <v>0</v>
      </c>
      <c r="Q1178" s="92">
        <v>0</v>
      </c>
      <c r="R1178" s="92">
        <v>10000</v>
      </c>
      <c r="S1178" s="91" t="s">
        <v>3256</v>
      </c>
      <c r="T1178" s="91" t="s">
        <v>5541</v>
      </c>
      <c r="U1178" s="93"/>
      <c r="V1178" s="93"/>
      <c r="W1178" s="93"/>
      <c r="X1178" s="93"/>
      <c r="Y1178" s="93"/>
      <c r="Z1178" s="93"/>
      <c r="AB1178" s="93"/>
    </row>
    <row r="1179" spans="1:28">
      <c r="A1179" s="91" t="s">
        <v>2477</v>
      </c>
      <c r="B1179" s="91" t="s">
        <v>244</v>
      </c>
      <c r="C1179" s="91" t="s">
        <v>2506</v>
      </c>
      <c r="D1179" s="91" t="s">
        <v>3251</v>
      </c>
      <c r="E1179" s="91" t="s">
        <v>3252</v>
      </c>
      <c r="F1179" s="91" t="s">
        <v>3261</v>
      </c>
      <c r="G1179" s="91" t="s">
        <v>1513</v>
      </c>
      <c r="H1179" s="91" t="s">
        <v>2409</v>
      </c>
      <c r="I1179" s="91" t="s">
        <v>882</v>
      </c>
      <c r="J1179" s="91" t="s">
        <v>930</v>
      </c>
      <c r="K1179" s="91" t="s">
        <v>5661</v>
      </c>
      <c r="L1179" s="91" t="s">
        <v>3255</v>
      </c>
      <c r="M1179" s="92">
        <v>10000</v>
      </c>
      <c r="N1179" s="93">
        <v>0</v>
      </c>
      <c r="O1179" s="93">
        <v>0</v>
      </c>
      <c r="P1179" s="93">
        <v>0</v>
      </c>
      <c r="Q1179" s="92">
        <v>0</v>
      </c>
      <c r="R1179" s="92">
        <v>10000</v>
      </c>
      <c r="S1179" s="91" t="s">
        <v>3256</v>
      </c>
      <c r="T1179" s="91" t="s">
        <v>5541</v>
      </c>
      <c r="U1179" s="93"/>
      <c r="V1179" s="93"/>
      <c r="W1179" s="93"/>
      <c r="X1179" s="93"/>
      <c r="Y1179" s="93"/>
      <c r="Z1179" s="93"/>
      <c r="AB1179" s="93"/>
    </row>
    <row r="1180" spans="1:28">
      <c r="A1180" s="91" t="s">
        <v>2477</v>
      </c>
      <c r="B1180" s="91" t="s">
        <v>244</v>
      </c>
      <c r="C1180" s="91" t="s">
        <v>2506</v>
      </c>
      <c r="D1180" s="91" t="s">
        <v>3251</v>
      </c>
      <c r="E1180" s="91" t="s">
        <v>3252</v>
      </c>
      <c r="F1180" s="91" t="s">
        <v>3288</v>
      </c>
      <c r="G1180" s="91" t="s">
        <v>5662</v>
      </c>
      <c r="H1180" s="91" t="s">
        <v>2721</v>
      </c>
      <c r="I1180" s="91" t="s">
        <v>882</v>
      </c>
      <c r="J1180" s="91" t="s">
        <v>930</v>
      </c>
      <c r="K1180" s="91" t="s">
        <v>5663</v>
      </c>
      <c r="L1180" s="91" t="s">
        <v>3255</v>
      </c>
      <c r="M1180" s="92">
        <v>10000</v>
      </c>
      <c r="N1180" s="93">
        <v>0</v>
      </c>
      <c r="O1180" s="93">
        <v>0</v>
      </c>
      <c r="P1180" s="93">
        <v>0</v>
      </c>
      <c r="Q1180" s="92">
        <v>0</v>
      </c>
      <c r="R1180" s="92">
        <v>10000</v>
      </c>
      <c r="S1180" s="91" t="s">
        <v>3256</v>
      </c>
      <c r="T1180" s="91" t="s">
        <v>5541</v>
      </c>
      <c r="U1180" s="93"/>
      <c r="V1180" s="93"/>
      <c r="W1180" s="93"/>
      <c r="X1180" s="93"/>
      <c r="Y1180" s="93"/>
      <c r="Z1180" s="93"/>
      <c r="AB1180" s="93"/>
    </row>
    <row r="1181" spans="1:28">
      <c r="A1181" s="91" t="s">
        <v>2477</v>
      </c>
      <c r="B1181" s="91" t="s">
        <v>244</v>
      </c>
      <c r="C1181" s="91" t="s">
        <v>2506</v>
      </c>
      <c r="D1181" s="91" t="s">
        <v>3251</v>
      </c>
      <c r="E1181" s="91" t="s">
        <v>3252</v>
      </c>
      <c r="F1181" s="91" t="s">
        <v>3266</v>
      </c>
      <c r="G1181" s="91" t="s">
        <v>3218</v>
      </c>
      <c r="H1181" s="91" t="s">
        <v>3219</v>
      </c>
      <c r="I1181" s="91" t="s">
        <v>882</v>
      </c>
      <c r="J1181" s="91" t="s">
        <v>930</v>
      </c>
      <c r="K1181" s="91" t="s">
        <v>5664</v>
      </c>
      <c r="L1181" s="91" t="s">
        <v>3255</v>
      </c>
      <c r="M1181" s="92">
        <v>10000</v>
      </c>
      <c r="N1181" s="93">
        <v>0</v>
      </c>
      <c r="O1181" s="93">
        <v>0</v>
      </c>
      <c r="P1181" s="93">
        <v>0</v>
      </c>
      <c r="Q1181" s="92">
        <v>0</v>
      </c>
      <c r="R1181" s="92">
        <v>10000</v>
      </c>
      <c r="S1181" s="91" t="s">
        <v>3256</v>
      </c>
      <c r="T1181" s="91" t="s">
        <v>5541</v>
      </c>
      <c r="U1181" s="93"/>
      <c r="V1181" s="93"/>
      <c r="W1181" s="93"/>
      <c r="X1181" s="93"/>
      <c r="Y1181" s="93"/>
      <c r="Z1181" s="93"/>
      <c r="AB1181" s="93"/>
    </row>
    <row r="1182" spans="1:28">
      <c r="A1182" s="91" t="s">
        <v>2477</v>
      </c>
      <c r="B1182" s="91" t="s">
        <v>244</v>
      </c>
      <c r="C1182" s="91" t="s">
        <v>2506</v>
      </c>
      <c r="D1182" s="91" t="s">
        <v>3251</v>
      </c>
      <c r="E1182" s="91" t="s">
        <v>3252</v>
      </c>
      <c r="F1182" s="91" t="s">
        <v>3266</v>
      </c>
      <c r="G1182" s="91" t="s">
        <v>3161</v>
      </c>
      <c r="H1182" s="91" t="s">
        <v>3144</v>
      </c>
      <c r="I1182" s="91" t="s">
        <v>882</v>
      </c>
      <c r="J1182" s="91" t="s">
        <v>930</v>
      </c>
      <c r="K1182" s="91" t="s">
        <v>5665</v>
      </c>
      <c r="L1182" s="91" t="s">
        <v>3255</v>
      </c>
      <c r="M1182" s="92">
        <v>5000</v>
      </c>
      <c r="N1182" s="93">
        <v>0</v>
      </c>
      <c r="O1182" s="93">
        <v>0</v>
      </c>
      <c r="P1182" s="93">
        <v>0</v>
      </c>
      <c r="Q1182" s="92">
        <v>0</v>
      </c>
      <c r="R1182" s="92">
        <v>5000</v>
      </c>
      <c r="S1182" s="91" t="s">
        <v>3256</v>
      </c>
      <c r="T1182" s="91" t="s">
        <v>5541</v>
      </c>
      <c r="U1182" s="93"/>
      <c r="V1182" s="93"/>
      <c r="W1182" s="93"/>
      <c r="X1182" s="93"/>
      <c r="Y1182" s="93"/>
      <c r="Z1182" s="93"/>
      <c r="AB1182" s="93"/>
    </row>
    <row r="1183" spans="1:28">
      <c r="A1183" s="91" t="s">
        <v>2477</v>
      </c>
      <c r="B1183" s="91" t="s">
        <v>244</v>
      </c>
      <c r="C1183" s="91" t="s">
        <v>2506</v>
      </c>
      <c r="D1183" s="91" t="s">
        <v>3251</v>
      </c>
      <c r="E1183" s="91" t="s">
        <v>3252</v>
      </c>
      <c r="F1183" s="91" t="s">
        <v>3258</v>
      </c>
      <c r="G1183" s="91" t="s">
        <v>1347</v>
      </c>
      <c r="H1183" s="91" t="s">
        <v>2410</v>
      </c>
      <c r="I1183" s="91" t="s">
        <v>882</v>
      </c>
      <c r="J1183" s="91" t="s">
        <v>930</v>
      </c>
      <c r="K1183" s="91" t="s">
        <v>5666</v>
      </c>
      <c r="L1183" s="91" t="s">
        <v>3255</v>
      </c>
      <c r="M1183" s="92">
        <v>10000</v>
      </c>
      <c r="N1183" s="93">
        <v>0</v>
      </c>
      <c r="O1183" s="93">
        <v>0</v>
      </c>
      <c r="P1183" s="93">
        <v>0</v>
      </c>
      <c r="Q1183" s="92">
        <v>0</v>
      </c>
      <c r="R1183" s="92">
        <v>10000</v>
      </c>
      <c r="S1183" s="91" t="s">
        <v>3256</v>
      </c>
      <c r="T1183" s="91" t="s">
        <v>5541</v>
      </c>
      <c r="U1183" s="93"/>
      <c r="V1183" s="93"/>
      <c r="W1183" s="93"/>
      <c r="X1183" s="93"/>
      <c r="Y1183" s="93"/>
      <c r="Z1183" s="93"/>
      <c r="AB1183" s="93"/>
    </row>
    <row r="1184" spans="1:28">
      <c r="A1184" s="91" t="s">
        <v>2477</v>
      </c>
      <c r="B1184" s="91" t="s">
        <v>244</v>
      </c>
      <c r="C1184" s="91" t="s">
        <v>2506</v>
      </c>
      <c r="D1184" s="91" t="s">
        <v>3251</v>
      </c>
      <c r="E1184" s="91" t="s">
        <v>3252</v>
      </c>
      <c r="F1184" s="91" t="s">
        <v>3266</v>
      </c>
      <c r="G1184" s="91" t="s">
        <v>5667</v>
      </c>
      <c r="H1184" s="91" t="s">
        <v>5668</v>
      </c>
      <c r="I1184" s="91" t="s">
        <v>882</v>
      </c>
      <c r="J1184" s="91" t="s">
        <v>930</v>
      </c>
      <c r="K1184" s="91" t="s">
        <v>5669</v>
      </c>
      <c r="L1184" s="91" t="s">
        <v>3255</v>
      </c>
      <c r="M1184" s="92">
        <v>10000</v>
      </c>
      <c r="N1184" s="93">
        <v>0</v>
      </c>
      <c r="O1184" s="93">
        <v>0</v>
      </c>
      <c r="P1184" s="93">
        <v>0</v>
      </c>
      <c r="Q1184" s="92">
        <v>0</v>
      </c>
      <c r="R1184" s="92">
        <v>10000</v>
      </c>
      <c r="S1184" s="91" t="s">
        <v>3256</v>
      </c>
      <c r="T1184" s="91" t="s">
        <v>5541</v>
      </c>
      <c r="U1184" s="93"/>
      <c r="V1184" s="93"/>
      <c r="W1184" s="93"/>
      <c r="X1184" s="93"/>
      <c r="Y1184" s="93"/>
      <c r="Z1184" s="93"/>
      <c r="AB1184" s="93"/>
    </row>
    <row r="1185" spans="1:28">
      <c r="A1185" s="91" t="s">
        <v>2477</v>
      </c>
      <c r="B1185" s="91" t="s">
        <v>244</v>
      </c>
      <c r="C1185" s="91" t="s">
        <v>2506</v>
      </c>
      <c r="D1185" s="91" t="s">
        <v>3251</v>
      </c>
      <c r="E1185" s="91" t="s">
        <v>3252</v>
      </c>
      <c r="F1185" s="91" t="s">
        <v>3266</v>
      </c>
      <c r="G1185" s="91" t="s">
        <v>5670</v>
      </c>
      <c r="H1185" s="91" t="s">
        <v>5671</v>
      </c>
      <c r="I1185" s="91" t="s">
        <v>882</v>
      </c>
      <c r="J1185" s="91" t="s">
        <v>930</v>
      </c>
      <c r="K1185" s="91" t="s">
        <v>5672</v>
      </c>
      <c r="L1185" s="91" t="s">
        <v>3255</v>
      </c>
      <c r="M1185" s="92">
        <v>10000</v>
      </c>
      <c r="N1185" s="93">
        <v>0</v>
      </c>
      <c r="O1185" s="93">
        <v>0</v>
      </c>
      <c r="P1185" s="93">
        <v>0</v>
      </c>
      <c r="Q1185" s="92">
        <v>0</v>
      </c>
      <c r="R1185" s="92">
        <v>10000</v>
      </c>
      <c r="S1185" s="91" t="s">
        <v>3256</v>
      </c>
      <c r="T1185" s="91" t="s">
        <v>5541</v>
      </c>
      <c r="U1185" s="93"/>
      <c r="V1185" s="93"/>
      <c r="W1185" s="93"/>
      <c r="X1185" s="93"/>
      <c r="Y1185" s="93"/>
      <c r="Z1185" s="93"/>
      <c r="AB1185" s="93"/>
    </row>
    <row r="1186" spans="1:28">
      <c r="A1186" s="91" t="s">
        <v>2477</v>
      </c>
      <c r="B1186" s="91" t="s">
        <v>244</v>
      </c>
      <c r="C1186" s="91" t="s">
        <v>2506</v>
      </c>
      <c r="D1186" s="91" t="s">
        <v>3251</v>
      </c>
      <c r="E1186" s="91" t="s">
        <v>3252</v>
      </c>
      <c r="F1186" s="91" t="s">
        <v>3266</v>
      </c>
      <c r="G1186" s="91" t="s">
        <v>2649</v>
      </c>
      <c r="H1186" s="91" t="s">
        <v>2678</v>
      </c>
      <c r="I1186" s="91" t="s">
        <v>882</v>
      </c>
      <c r="J1186" s="91" t="s">
        <v>930</v>
      </c>
      <c r="K1186" s="91" t="s">
        <v>5673</v>
      </c>
      <c r="L1186" s="91" t="s">
        <v>3255</v>
      </c>
      <c r="M1186" s="92">
        <v>10000</v>
      </c>
      <c r="N1186" s="93">
        <v>0</v>
      </c>
      <c r="O1186" s="93">
        <v>0</v>
      </c>
      <c r="P1186" s="93">
        <v>0</v>
      </c>
      <c r="Q1186" s="92">
        <v>0</v>
      </c>
      <c r="R1186" s="92">
        <v>10000</v>
      </c>
      <c r="S1186" s="91" t="s">
        <v>3256</v>
      </c>
      <c r="T1186" s="91" t="s">
        <v>5541</v>
      </c>
      <c r="U1186" s="93"/>
      <c r="V1186" s="93"/>
      <c r="W1186" s="93"/>
      <c r="X1186" s="93"/>
      <c r="Y1186" s="93"/>
      <c r="Z1186" s="93"/>
      <c r="AB1186" s="93"/>
    </row>
    <row r="1187" spans="1:28">
      <c r="A1187" s="91" t="s">
        <v>2477</v>
      </c>
      <c r="B1187" s="91" t="s">
        <v>244</v>
      </c>
      <c r="C1187" s="91" t="s">
        <v>2506</v>
      </c>
      <c r="D1187" s="91" t="s">
        <v>3251</v>
      </c>
      <c r="E1187" s="91" t="s">
        <v>3252</v>
      </c>
      <c r="F1187" s="91" t="s">
        <v>3266</v>
      </c>
      <c r="G1187" s="91" t="s">
        <v>5674</v>
      </c>
      <c r="H1187" s="91" t="s">
        <v>5675</v>
      </c>
      <c r="I1187" s="91" t="s">
        <v>882</v>
      </c>
      <c r="J1187" s="91" t="s">
        <v>930</v>
      </c>
      <c r="K1187" s="91" t="s">
        <v>5676</v>
      </c>
      <c r="L1187" s="91" t="s">
        <v>3255</v>
      </c>
      <c r="M1187" s="92">
        <v>10000</v>
      </c>
      <c r="N1187" s="93">
        <v>0</v>
      </c>
      <c r="O1187" s="93">
        <v>0</v>
      </c>
      <c r="P1187" s="93">
        <v>0</v>
      </c>
      <c r="Q1187" s="92">
        <v>0</v>
      </c>
      <c r="R1187" s="92">
        <v>10000</v>
      </c>
      <c r="S1187" s="91" t="s">
        <v>3256</v>
      </c>
      <c r="T1187" s="91" t="s">
        <v>5541</v>
      </c>
      <c r="U1187" s="93"/>
      <c r="V1187" s="93"/>
      <c r="W1187" s="93"/>
      <c r="X1187" s="93"/>
      <c r="Y1187" s="93"/>
      <c r="Z1187" s="93"/>
      <c r="AB1187" s="93"/>
    </row>
    <row r="1188" spans="1:28">
      <c r="A1188" s="91" t="s">
        <v>2477</v>
      </c>
      <c r="B1188" s="91" t="s">
        <v>244</v>
      </c>
      <c r="C1188" s="91" t="s">
        <v>2506</v>
      </c>
      <c r="D1188" s="91" t="s">
        <v>3251</v>
      </c>
      <c r="E1188" s="91" t="s">
        <v>3252</v>
      </c>
      <c r="F1188" s="91" t="s">
        <v>3266</v>
      </c>
      <c r="G1188" s="91" t="s">
        <v>1649</v>
      </c>
      <c r="H1188" s="91" t="s">
        <v>2411</v>
      </c>
      <c r="I1188" s="91" t="s">
        <v>882</v>
      </c>
      <c r="J1188" s="91" t="s">
        <v>930</v>
      </c>
      <c r="K1188" s="91" t="s">
        <v>5677</v>
      </c>
      <c r="L1188" s="91" t="s">
        <v>3255</v>
      </c>
      <c r="M1188" s="92">
        <v>18000</v>
      </c>
      <c r="N1188" s="93">
        <v>0</v>
      </c>
      <c r="O1188" s="93">
        <v>0</v>
      </c>
      <c r="P1188" s="93">
        <v>0</v>
      </c>
      <c r="Q1188" s="92">
        <v>0</v>
      </c>
      <c r="R1188" s="92">
        <v>18000</v>
      </c>
      <c r="S1188" s="91" t="s">
        <v>3256</v>
      </c>
      <c r="T1188" s="91" t="s">
        <v>5541</v>
      </c>
      <c r="U1188" s="93"/>
      <c r="V1188" s="93"/>
      <c r="W1188" s="93"/>
      <c r="X1188" s="93"/>
      <c r="Y1188" s="93"/>
      <c r="Z1188" s="93"/>
      <c r="AB1188" s="93"/>
    </row>
    <row r="1189" spans="1:28">
      <c r="A1189" s="91" t="s">
        <v>2477</v>
      </c>
      <c r="B1189" s="91" t="s">
        <v>244</v>
      </c>
      <c r="C1189" s="91" t="s">
        <v>2506</v>
      </c>
      <c r="D1189" s="91" t="s">
        <v>3251</v>
      </c>
      <c r="E1189" s="91" t="s">
        <v>3252</v>
      </c>
      <c r="F1189" s="91" t="s">
        <v>3288</v>
      </c>
      <c r="G1189" s="91" t="s">
        <v>1483</v>
      </c>
      <c r="H1189" s="91" t="s">
        <v>2412</v>
      </c>
      <c r="I1189" s="91" t="s">
        <v>882</v>
      </c>
      <c r="J1189" s="91" t="s">
        <v>930</v>
      </c>
      <c r="K1189" s="91" t="s">
        <v>5678</v>
      </c>
      <c r="L1189" s="91" t="s">
        <v>3255</v>
      </c>
      <c r="M1189" s="92">
        <v>10000</v>
      </c>
      <c r="N1189" s="93">
        <v>0</v>
      </c>
      <c r="O1189" s="93">
        <v>0</v>
      </c>
      <c r="P1189" s="93">
        <v>0</v>
      </c>
      <c r="Q1189" s="92">
        <v>0</v>
      </c>
      <c r="R1189" s="92">
        <v>10000</v>
      </c>
      <c r="S1189" s="91" t="s">
        <v>3256</v>
      </c>
      <c r="T1189" s="91" t="s">
        <v>5541</v>
      </c>
      <c r="U1189" s="93"/>
      <c r="V1189" s="93"/>
      <c r="W1189" s="93"/>
      <c r="X1189" s="93"/>
      <c r="Y1189" s="93"/>
      <c r="Z1189" s="93"/>
      <c r="AB1189" s="93"/>
    </row>
    <row r="1190" spans="1:28">
      <c r="A1190" s="91" t="s">
        <v>2477</v>
      </c>
      <c r="B1190" s="91" t="s">
        <v>244</v>
      </c>
      <c r="C1190" s="91" t="s">
        <v>2506</v>
      </c>
      <c r="D1190" s="91" t="s">
        <v>3251</v>
      </c>
      <c r="E1190" s="91" t="s">
        <v>3252</v>
      </c>
      <c r="F1190" s="91" t="s">
        <v>3261</v>
      </c>
      <c r="G1190" s="91" t="s">
        <v>5679</v>
      </c>
      <c r="H1190" s="91" t="s">
        <v>5680</v>
      </c>
      <c r="I1190" s="91" t="s">
        <v>882</v>
      </c>
      <c r="J1190" s="91" t="s">
        <v>930</v>
      </c>
      <c r="K1190" s="91" t="s">
        <v>5681</v>
      </c>
      <c r="L1190" s="91" t="s">
        <v>3255</v>
      </c>
      <c r="M1190" s="92">
        <v>15000</v>
      </c>
      <c r="N1190" s="93">
        <v>0</v>
      </c>
      <c r="O1190" s="93">
        <v>0</v>
      </c>
      <c r="P1190" s="93">
        <v>0</v>
      </c>
      <c r="Q1190" s="92">
        <v>0</v>
      </c>
      <c r="R1190" s="92">
        <v>15000</v>
      </c>
      <c r="S1190" s="91" t="s">
        <v>3256</v>
      </c>
      <c r="T1190" s="91" t="s">
        <v>5541</v>
      </c>
      <c r="U1190" s="93"/>
      <c r="V1190" s="93"/>
      <c r="W1190" s="93"/>
      <c r="X1190" s="93"/>
      <c r="Y1190" s="93"/>
      <c r="Z1190" s="93"/>
      <c r="AB1190" s="93"/>
    </row>
    <row r="1191" spans="1:28">
      <c r="A1191" s="91" t="s">
        <v>2477</v>
      </c>
      <c r="B1191" s="91" t="s">
        <v>244</v>
      </c>
      <c r="C1191" s="91" t="s">
        <v>2506</v>
      </c>
      <c r="D1191" s="91" t="s">
        <v>3251</v>
      </c>
      <c r="E1191" s="91" t="s">
        <v>3252</v>
      </c>
      <c r="F1191" s="91" t="s">
        <v>3266</v>
      </c>
      <c r="G1191" s="91" t="s">
        <v>1498</v>
      </c>
      <c r="H1191" s="91" t="s">
        <v>2413</v>
      </c>
      <c r="I1191" s="91" t="s">
        <v>882</v>
      </c>
      <c r="J1191" s="91" t="s">
        <v>930</v>
      </c>
      <c r="K1191" s="91" t="s">
        <v>5682</v>
      </c>
      <c r="L1191" s="91" t="s">
        <v>3255</v>
      </c>
      <c r="M1191" s="92">
        <v>10000</v>
      </c>
      <c r="N1191" s="93">
        <v>0</v>
      </c>
      <c r="O1191" s="93">
        <v>0</v>
      </c>
      <c r="P1191" s="93">
        <v>0</v>
      </c>
      <c r="Q1191" s="92">
        <v>0</v>
      </c>
      <c r="R1191" s="92">
        <v>10000</v>
      </c>
      <c r="S1191" s="91" t="s">
        <v>3256</v>
      </c>
      <c r="T1191" s="91" t="s">
        <v>5541</v>
      </c>
      <c r="U1191" s="93"/>
      <c r="V1191" s="93"/>
      <c r="W1191" s="93"/>
      <c r="X1191" s="93"/>
      <c r="Y1191" s="93"/>
      <c r="Z1191" s="93"/>
      <c r="AB1191" s="93"/>
    </row>
    <row r="1192" spans="1:28">
      <c r="A1192" s="91" t="s">
        <v>2477</v>
      </c>
      <c r="B1192" s="91" t="s">
        <v>244</v>
      </c>
      <c r="C1192" s="91" t="s">
        <v>2506</v>
      </c>
      <c r="D1192" s="91" t="s">
        <v>3251</v>
      </c>
      <c r="E1192" s="91" t="s">
        <v>3252</v>
      </c>
      <c r="F1192" s="91" t="s">
        <v>3266</v>
      </c>
      <c r="G1192" s="91" t="s">
        <v>2639</v>
      </c>
      <c r="H1192" s="91" t="s">
        <v>2667</v>
      </c>
      <c r="I1192" s="91" t="s">
        <v>882</v>
      </c>
      <c r="J1192" s="91" t="s">
        <v>930</v>
      </c>
      <c r="K1192" s="91" t="s">
        <v>5683</v>
      </c>
      <c r="L1192" s="91" t="s">
        <v>3255</v>
      </c>
      <c r="M1192" s="92">
        <v>10000</v>
      </c>
      <c r="N1192" s="93">
        <v>0</v>
      </c>
      <c r="O1192" s="93">
        <v>0</v>
      </c>
      <c r="P1192" s="93">
        <v>0</v>
      </c>
      <c r="Q1192" s="92">
        <v>0</v>
      </c>
      <c r="R1192" s="92">
        <v>10000</v>
      </c>
      <c r="S1192" s="91" t="s">
        <v>3256</v>
      </c>
      <c r="T1192" s="91" t="s">
        <v>5541</v>
      </c>
      <c r="U1192" s="93"/>
      <c r="V1192" s="93"/>
      <c r="W1192" s="93"/>
      <c r="X1192" s="93"/>
      <c r="Y1192" s="93"/>
      <c r="Z1192" s="93"/>
      <c r="AB1192" s="93"/>
    </row>
    <row r="1193" spans="1:28">
      <c r="A1193" s="91" t="s">
        <v>2477</v>
      </c>
      <c r="B1193" s="91" t="s">
        <v>244</v>
      </c>
      <c r="C1193" s="91" t="s">
        <v>2506</v>
      </c>
      <c r="D1193" s="91" t="s">
        <v>3251</v>
      </c>
      <c r="E1193" s="91" t="s">
        <v>3252</v>
      </c>
      <c r="F1193" s="91" t="s">
        <v>3261</v>
      </c>
      <c r="G1193" s="91" t="s">
        <v>1348</v>
      </c>
      <c r="H1193" s="91" t="s">
        <v>2415</v>
      </c>
      <c r="I1193" s="91" t="s">
        <v>882</v>
      </c>
      <c r="J1193" s="91" t="s">
        <v>930</v>
      </c>
      <c r="K1193" s="91" t="s">
        <v>5684</v>
      </c>
      <c r="L1193" s="91" t="s">
        <v>3255</v>
      </c>
      <c r="M1193" s="92">
        <v>10000</v>
      </c>
      <c r="N1193" s="93">
        <v>0</v>
      </c>
      <c r="O1193" s="93">
        <v>0</v>
      </c>
      <c r="P1193" s="93">
        <v>0</v>
      </c>
      <c r="Q1193" s="92">
        <v>0</v>
      </c>
      <c r="R1193" s="92">
        <v>10000</v>
      </c>
      <c r="S1193" s="91" t="s">
        <v>3256</v>
      </c>
      <c r="T1193" s="91" t="s">
        <v>5541</v>
      </c>
      <c r="U1193" s="93"/>
      <c r="V1193" s="93"/>
      <c r="W1193" s="93"/>
      <c r="X1193" s="93"/>
      <c r="Y1193" s="93"/>
      <c r="Z1193" s="93"/>
      <c r="AB1193" s="93"/>
    </row>
    <row r="1194" spans="1:28">
      <c r="A1194" s="91" t="s">
        <v>2477</v>
      </c>
      <c r="B1194" s="91" t="s">
        <v>244</v>
      </c>
      <c r="C1194" s="91" t="s">
        <v>2506</v>
      </c>
      <c r="D1194" s="91" t="s">
        <v>3251</v>
      </c>
      <c r="E1194" s="91" t="s">
        <v>3252</v>
      </c>
      <c r="F1194" s="91" t="s">
        <v>3261</v>
      </c>
      <c r="G1194" s="91" t="s">
        <v>1704</v>
      </c>
      <c r="H1194" s="91" t="s">
        <v>2416</v>
      </c>
      <c r="I1194" s="91" t="s">
        <v>882</v>
      </c>
      <c r="J1194" s="91" t="s">
        <v>930</v>
      </c>
      <c r="K1194" s="91" t="s">
        <v>5685</v>
      </c>
      <c r="L1194" s="91" t="s">
        <v>3255</v>
      </c>
      <c r="M1194" s="92">
        <v>45000</v>
      </c>
      <c r="N1194" s="92">
        <v>1547.25</v>
      </c>
      <c r="O1194" s="93">
        <v>0</v>
      </c>
      <c r="P1194" s="93">
        <v>0</v>
      </c>
      <c r="Q1194" s="92">
        <v>1547.25</v>
      </c>
      <c r="R1194" s="92">
        <v>43452.75</v>
      </c>
      <c r="S1194" s="91" t="s">
        <v>3256</v>
      </c>
      <c r="T1194" s="91" t="s">
        <v>5686</v>
      </c>
      <c r="U1194" s="93"/>
      <c r="V1194" s="93"/>
      <c r="W1194" s="93"/>
      <c r="X1194" s="93"/>
      <c r="Y1194" s="93"/>
      <c r="Z1194" s="93"/>
      <c r="AB1194" s="93"/>
    </row>
    <row r="1195" spans="1:28">
      <c r="A1195" s="91" t="s">
        <v>2477</v>
      </c>
      <c r="B1195" s="91" t="s">
        <v>244</v>
      </c>
      <c r="C1195" s="91" t="s">
        <v>2506</v>
      </c>
      <c r="D1195" s="91" t="s">
        <v>3251</v>
      </c>
      <c r="E1195" s="91" t="s">
        <v>3252</v>
      </c>
      <c r="F1195" s="91" t="s">
        <v>3258</v>
      </c>
      <c r="G1195" s="91" t="s">
        <v>1550</v>
      </c>
      <c r="H1195" s="91" t="s">
        <v>2417</v>
      </c>
      <c r="I1195" s="91" t="s">
        <v>882</v>
      </c>
      <c r="J1195" s="91" t="s">
        <v>930</v>
      </c>
      <c r="K1195" s="91" t="s">
        <v>5687</v>
      </c>
      <c r="L1195" s="91" t="s">
        <v>3255</v>
      </c>
      <c r="M1195" s="92">
        <v>10000</v>
      </c>
      <c r="N1195" s="93">
        <v>0</v>
      </c>
      <c r="O1195" s="93">
        <v>0</v>
      </c>
      <c r="P1195" s="93">
        <v>0</v>
      </c>
      <c r="Q1195" s="92">
        <v>0</v>
      </c>
      <c r="R1195" s="92">
        <v>10000</v>
      </c>
      <c r="S1195" s="91" t="s">
        <v>3256</v>
      </c>
      <c r="T1195" s="91" t="s">
        <v>5541</v>
      </c>
      <c r="U1195" s="93"/>
      <c r="V1195" s="93"/>
      <c r="W1195" s="93"/>
      <c r="X1195" s="93"/>
      <c r="Y1195" s="93"/>
      <c r="Z1195" s="93"/>
      <c r="AB1195" s="93"/>
    </row>
    <row r="1196" spans="1:28">
      <c r="A1196" s="91" t="s">
        <v>2477</v>
      </c>
      <c r="B1196" s="91" t="s">
        <v>244</v>
      </c>
      <c r="C1196" s="91" t="s">
        <v>2506</v>
      </c>
      <c r="D1196" s="91" t="s">
        <v>3251</v>
      </c>
      <c r="E1196" s="91" t="s">
        <v>3252</v>
      </c>
      <c r="F1196" s="91" t="s">
        <v>3261</v>
      </c>
      <c r="G1196" s="91" t="s">
        <v>1521</v>
      </c>
      <c r="H1196" s="91" t="s">
        <v>2418</v>
      </c>
      <c r="I1196" s="91" t="s">
        <v>882</v>
      </c>
      <c r="J1196" s="91" t="s">
        <v>930</v>
      </c>
      <c r="K1196" s="91" t="s">
        <v>5688</v>
      </c>
      <c r="L1196" s="91" t="s">
        <v>3255</v>
      </c>
      <c r="M1196" s="92">
        <v>8000</v>
      </c>
      <c r="N1196" s="93">
        <v>0</v>
      </c>
      <c r="O1196" s="93">
        <v>0</v>
      </c>
      <c r="P1196" s="93">
        <v>0</v>
      </c>
      <c r="Q1196" s="92">
        <v>0</v>
      </c>
      <c r="R1196" s="92">
        <v>8000</v>
      </c>
      <c r="S1196" s="91" t="s">
        <v>3256</v>
      </c>
      <c r="T1196" s="91" t="s">
        <v>5541</v>
      </c>
      <c r="U1196" s="93"/>
      <c r="V1196" s="93"/>
      <c r="W1196" s="93"/>
      <c r="X1196" s="93"/>
      <c r="Y1196" s="93"/>
      <c r="Z1196" s="93"/>
      <c r="AB1196" s="93"/>
    </row>
    <row r="1197" spans="1:28">
      <c r="A1197" s="91" t="s">
        <v>2477</v>
      </c>
      <c r="B1197" s="91" t="s">
        <v>244</v>
      </c>
      <c r="C1197" s="91" t="s">
        <v>2506</v>
      </c>
      <c r="D1197" s="91" t="s">
        <v>3251</v>
      </c>
      <c r="E1197" s="91" t="s">
        <v>3252</v>
      </c>
      <c r="F1197" s="91" t="s">
        <v>3266</v>
      </c>
      <c r="G1197" s="91" t="s">
        <v>1542</v>
      </c>
      <c r="H1197" s="91" t="s">
        <v>2419</v>
      </c>
      <c r="I1197" s="91" t="s">
        <v>882</v>
      </c>
      <c r="J1197" s="91" t="s">
        <v>930</v>
      </c>
      <c r="K1197" s="91" t="s">
        <v>5689</v>
      </c>
      <c r="L1197" s="91" t="s">
        <v>3255</v>
      </c>
      <c r="M1197" s="92">
        <v>20000</v>
      </c>
      <c r="N1197" s="93">
        <v>0</v>
      </c>
      <c r="O1197" s="93">
        <v>0</v>
      </c>
      <c r="P1197" s="93">
        <v>0</v>
      </c>
      <c r="Q1197" s="92">
        <v>0</v>
      </c>
      <c r="R1197" s="92">
        <v>20000</v>
      </c>
      <c r="S1197" s="91" t="s">
        <v>3256</v>
      </c>
      <c r="T1197" s="91" t="s">
        <v>5541</v>
      </c>
      <c r="U1197" s="93"/>
      <c r="V1197" s="93"/>
      <c r="W1197" s="93"/>
      <c r="X1197" s="93"/>
      <c r="Y1197" s="93"/>
      <c r="Z1197" s="93"/>
      <c r="AB1197" s="93"/>
    </row>
    <row r="1198" spans="1:28">
      <c r="A1198" s="91" t="s">
        <v>2477</v>
      </c>
      <c r="B1198" s="91" t="s">
        <v>244</v>
      </c>
      <c r="C1198" s="91" t="s">
        <v>2506</v>
      </c>
      <c r="D1198" s="91" t="s">
        <v>3251</v>
      </c>
      <c r="E1198" s="91" t="s">
        <v>3252</v>
      </c>
      <c r="F1198" s="91" t="s">
        <v>3258</v>
      </c>
      <c r="G1198" s="91" t="s">
        <v>1493</v>
      </c>
      <c r="H1198" s="91" t="s">
        <v>2420</v>
      </c>
      <c r="I1198" s="91" t="s">
        <v>882</v>
      </c>
      <c r="J1198" s="91" t="s">
        <v>930</v>
      </c>
      <c r="K1198" s="91" t="s">
        <v>5690</v>
      </c>
      <c r="L1198" s="91" t="s">
        <v>3255</v>
      </c>
      <c r="M1198" s="92">
        <v>10000</v>
      </c>
      <c r="N1198" s="93">
        <v>0</v>
      </c>
      <c r="O1198" s="93">
        <v>0</v>
      </c>
      <c r="P1198" s="93">
        <v>0</v>
      </c>
      <c r="Q1198" s="92">
        <v>0</v>
      </c>
      <c r="R1198" s="92">
        <v>10000</v>
      </c>
      <c r="S1198" s="91" t="s">
        <v>3256</v>
      </c>
      <c r="T1198" s="91" t="s">
        <v>5541</v>
      </c>
      <c r="U1198" s="93"/>
      <c r="V1198" s="93"/>
      <c r="W1198" s="93"/>
      <c r="X1198" s="93"/>
      <c r="Y1198" s="93"/>
      <c r="Z1198" s="93"/>
      <c r="AB1198" s="93"/>
    </row>
    <row r="1199" spans="1:28">
      <c r="A1199" s="91" t="s">
        <v>2477</v>
      </c>
      <c r="B1199" s="91" t="s">
        <v>244</v>
      </c>
      <c r="C1199" s="91" t="s">
        <v>2506</v>
      </c>
      <c r="D1199" s="91" t="s">
        <v>3251</v>
      </c>
      <c r="E1199" s="91" t="s">
        <v>3252</v>
      </c>
      <c r="F1199" s="91" t="s">
        <v>3266</v>
      </c>
      <c r="G1199" s="91" t="s">
        <v>5691</v>
      </c>
      <c r="H1199" s="91" t="s">
        <v>5692</v>
      </c>
      <c r="I1199" s="91" t="s">
        <v>882</v>
      </c>
      <c r="J1199" s="91" t="s">
        <v>930</v>
      </c>
      <c r="K1199" s="91" t="s">
        <v>5693</v>
      </c>
      <c r="L1199" s="91" t="s">
        <v>3255</v>
      </c>
      <c r="M1199" s="92">
        <v>5000</v>
      </c>
      <c r="N1199" s="93">
        <v>0</v>
      </c>
      <c r="O1199" s="93">
        <v>0</v>
      </c>
      <c r="P1199" s="93">
        <v>0</v>
      </c>
      <c r="Q1199" s="92">
        <v>0</v>
      </c>
      <c r="R1199" s="92">
        <v>5000</v>
      </c>
      <c r="S1199" s="91" t="s">
        <v>3256</v>
      </c>
      <c r="T1199" s="91" t="s">
        <v>5541</v>
      </c>
      <c r="U1199" s="93"/>
      <c r="V1199" s="93"/>
      <c r="W1199" s="93"/>
      <c r="X1199" s="93"/>
      <c r="Y1199" s="93"/>
      <c r="Z1199" s="93"/>
      <c r="AB1199" s="93"/>
    </row>
    <row r="1200" spans="1:28">
      <c r="A1200" s="91" t="s">
        <v>2477</v>
      </c>
      <c r="B1200" s="91" t="s">
        <v>244</v>
      </c>
      <c r="C1200" s="91" t="s">
        <v>2506</v>
      </c>
      <c r="D1200" s="91" t="s">
        <v>3251</v>
      </c>
      <c r="E1200" s="91" t="s">
        <v>3252</v>
      </c>
      <c r="F1200" s="91" t="s">
        <v>3258</v>
      </c>
      <c r="G1200" s="91" t="s">
        <v>1554</v>
      </c>
      <c r="H1200" s="91" t="s">
        <v>2421</v>
      </c>
      <c r="I1200" s="91" t="s">
        <v>882</v>
      </c>
      <c r="J1200" s="91" t="s">
        <v>930</v>
      </c>
      <c r="K1200" s="91" t="s">
        <v>5694</v>
      </c>
      <c r="L1200" s="91" t="s">
        <v>3255</v>
      </c>
      <c r="M1200" s="92">
        <v>10000</v>
      </c>
      <c r="N1200" s="93">
        <v>0</v>
      </c>
      <c r="O1200" s="93">
        <v>0</v>
      </c>
      <c r="P1200" s="93">
        <v>0</v>
      </c>
      <c r="Q1200" s="92">
        <v>0</v>
      </c>
      <c r="R1200" s="92">
        <v>10000</v>
      </c>
      <c r="S1200" s="91" t="s">
        <v>3256</v>
      </c>
      <c r="T1200" s="91" t="s">
        <v>5541</v>
      </c>
      <c r="U1200" s="93"/>
      <c r="V1200" s="93"/>
      <c r="W1200" s="93"/>
      <c r="X1200" s="93"/>
      <c r="Y1200" s="93"/>
      <c r="Z1200" s="93"/>
      <c r="AB1200" s="93"/>
    </row>
    <row r="1201" spans="1:28">
      <c r="A1201" s="91" t="s">
        <v>2477</v>
      </c>
      <c r="B1201" s="91" t="s">
        <v>244</v>
      </c>
      <c r="C1201" s="91" t="s">
        <v>2506</v>
      </c>
      <c r="D1201" s="91" t="s">
        <v>3251</v>
      </c>
      <c r="E1201" s="91" t="s">
        <v>3252</v>
      </c>
      <c r="F1201" s="91" t="s">
        <v>3266</v>
      </c>
      <c r="G1201" s="91" t="s">
        <v>5695</v>
      </c>
      <c r="H1201" s="91" t="s">
        <v>2677</v>
      </c>
      <c r="I1201" s="91" t="s">
        <v>882</v>
      </c>
      <c r="J1201" s="91" t="s">
        <v>930</v>
      </c>
      <c r="K1201" s="91" t="s">
        <v>5696</v>
      </c>
      <c r="L1201" s="91" t="s">
        <v>3255</v>
      </c>
      <c r="M1201" s="92">
        <v>10000</v>
      </c>
      <c r="N1201" s="93">
        <v>0</v>
      </c>
      <c r="O1201" s="93">
        <v>0</v>
      </c>
      <c r="P1201" s="93">
        <v>0</v>
      </c>
      <c r="Q1201" s="92">
        <v>0</v>
      </c>
      <c r="R1201" s="92">
        <v>10000</v>
      </c>
      <c r="S1201" s="91" t="s">
        <v>3256</v>
      </c>
      <c r="T1201" s="91" t="s">
        <v>5541</v>
      </c>
      <c r="U1201" s="93"/>
      <c r="V1201" s="93"/>
      <c r="W1201" s="93"/>
      <c r="X1201" s="93"/>
      <c r="Y1201" s="93"/>
      <c r="Z1201" s="93"/>
      <c r="AB1201" s="93"/>
    </row>
    <row r="1202" spans="1:28">
      <c r="A1202" s="91" t="s">
        <v>2477</v>
      </c>
      <c r="B1202" s="91" t="s">
        <v>244</v>
      </c>
      <c r="C1202" s="91" t="s">
        <v>2506</v>
      </c>
      <c r="D1202" s="91" t="s">
        <v>3251</v>
      </c>
      <c r="E1202" s="91" t="s">
        <v>3252</v>
      </c>
      <c r="F1202" s="91" t="s">
        <v>3266</v>
      </c>
      <c r="G1202" s="91" t="s">
        <v>2528</v>
      </c>
      <c r="H1202" s="91" t="s">
        <v>2529</v>
      </c>
      <c r="I1202" s="91" t="s">
        <v>882</v>
      </c>
      <c r="J1202" s="91" t="s">
        <v>930</v>
      </c>
      <c r="K1202" s="91" t="s">
        <v>5697</v>
      </c>
      <c r="L1202" s="91" t="s">
        <v>3255</v>
      </c>
      <c r="M1202" s="92">
        <v>10000</v>
      </c>
      <c r="N1202" s="93">
        <v>0</v>
      </c>
      <c r="O1202" s="93">
        <v>0</v>
      </c>
      <c r="P1202" s="93">
        <v>0</v>
      </c>
      <c r="Q1202" s="92">
        <v>0</v>
      </c>
      <c r="R1202" s="92">
        <v>10000</v>
      </c>
      <c r="S1202" s="91" t="s">
        <v>3256</v>
      </c>
      <c r="T1202" s="91" t="s">
        <v>5541</v>
      </c>
      <c r="U1202" s="93"/>
      <c r="V1202" s="93"/>
      <c r="W1202" s="93"/>
      <c r="X1202" s="93"/>
      <c r="Y1202" s="93"/>
      <c r="Z1202" s="93"/>
      <c r="AB1202" s="93"/>
    </row>
    <row r="1203" spans="1:28">
      <c r="A1203" s="91" t="s">
        <v>2477</v>
      </c>
      <c r="B1203" s="91" t="s">
        <v>244</v>
      </c>
      <c r="C1203" s="91" t="s">
        <v>2506</v>
      </c>
      <c r="D1203" s="91" t="s">
        <v>3251</v>
      </c>
      <c r="E1203" s="91" t="s">
        <v>3252</v>
      </c>
      <c r="F1203" s="91" t="s">
        <v>3258</v>
      </c>
      <c r="G1203" s="91" t="s">
        <v>1516</v>
      </c>
      <c r="H1203" s="91" t="s">
        <v>2422</v>
      </c>
      <c r="I1203" s="91" t="s">
        <v>882</v>
      </c>
      <c r="J1203" s="91" t="s">
        <v>930</v>
      </c>
      <c r="K1203" s="91" t="s">
        <v>5698</v>
      </c>
      <c r="L1203" s="91" t="s">
        <v>3255</v>
      </c>
      <c r="M1203" s="92">
        <v>9000</v>
      </c>
      <c r="N1203" s="93">
        <v>0</v>
      </c>
      <c r="O1203" s="93">
        <v>0</v>
      </c>
      <c r="P1203" s="93">
        <v>0</v>
      </c>
      <c r="Q1203" s="92">
        <v>0</v>
      </c>
      <c r="R1203" s="92">
        <v>9000</v>
      </c>
      <c r="S1203" s="91" t="s">
        <v>3256</v>
      </c>
      <c r="T1203" s="91" t="s">
        <v>5541</v>
      </c>
      <c r="U1203" s="93"/>
      <c r="V1203" s="93"/>
      <c r="W1203" s="93"/>
      <c r="X1203" s="93"/>
      <c r="Y1203" s="93"/>
      <c r="Z1203" s="93"/>
      <c r="AB1203" s="93"/>
    </row>
    <row r="1204" spans="1:28">
      <c r="A1204" s="91" t="s">
        <v>2477</v>
      </c>
      <c r="B1204" s="91" t="s">
        <v>244</v>
      </c>
      <c r="C1204" s="91" t="s">
        <v>2506</v>
      </c>
      <c r="D1204" s="91" t="s">
        <v>3251</v>
      </c>
      <c r="E1204" s="91" t="s">
        <v>3252</v>
      </c>
      <c r="F1204" s="91" t="s">
        <v>3266</v>
      </c>
      <c r="G1204" s="91" t="s">
        <v>3163</v>
      </c>
      <c r="H1204" s="91" t="s">
        <v>3146</v>
      </c>
      <c r="I1204" s="91" t="s">
        <v>882</v>
      </c>
      <c r="J1204" s="91" t="s">
        <v>930</v>
      </c>
      <c r="K1204" s="91" t="s">
        <v>5699</v>
      </c>
      <c r="L1204" s="91" t="s">
        <v>3255</v>
      </c>
      <c r="M1204" s="92">
        <v>10000</v>
      </c>
      <c r="N1204" s="93">
        <v>0</v>
      </c>
      <c r="O1204" s="93">
        <v>0</v>
      </c>
      <c r="P1204" s="93">
        <v>0</v>
      </c>
      <c r="Q1204" s="92">
        <v>0</v>
      </c>
      <c r="R1204" s="92">
        <v>10000</v>
      </c>
      <c r="S1204" s="91" t="s">
        <v>3256</v>
      </c>
      <c r="T1204" s="91" t="s">
        <v>5541</v>
      </c>
      <c r="U1204" s="93"/>
      <c r="V1204" s="93"/>
      <c r="W1204" s="93"/>
      <c r="X1204" s="93"/>
      <c r="Y1204" s="93"/>
      <c r="Z1204" s="93"/>
      <c r="AB1204" s="93"/>
    </row>
    <row r="1205" spans="1:28">
      <c r="A1205" s="91" t="s">
        <v>2477</v>
      </c>
      <c r="B1205" s="91" t="s">
        <v>244</v>
      </c>
      <c r="C1205" s="91" t="s">
        <v>2506</v>
      </c>
      <c r="D1205" s="91" t="s">
        <v>3251</v>
      </c>
      <c r="E1205" s="91" t="s">
        <v>3252</v>
      </c>
      <c r="F1205" s="91" t="s">
        <v>3266</v>
      </c>
      <c r="G1205" s="91" t="s">
        <v>5700</v>
      </c>
      <c r="H1205" s="91" t="s">
        <v>5701</v>
      </c>
      <c r="I1205" s="91" t="s">
        <v>882</v>
      </c>
      <c r="J1205" s="91" t="s">
        <v>930</v>
      </c>
      <c r="K1205" s="91" t="s">
        <v>5702</v>
      </c>
      <c r="L1205" s="91" t="s">
        <v>3255</v>
      </c>
      <c r="M1205" s="92">
        <v>10000</v>
      </c>
      <c r="N1205" s="93">
        <v>0</v>
      </c>
      <c r="O1205" s="93">
        <v>0</v>
      </c>
      <c r="P1205" s="93">
        <v>0</v>
      </c>
      <c r="Q1205" s="92">
        <v>0</v>
      </c>
      <c r="R1205" s="92">
        <v>10000</v>
      </c>
      <c r="S1205" s="91" t="s">
        <v>3256</v>
      </c>
      <c r="T1205" s="91" t="s">
        <v>5541</v>
      </c>
      <c r="U1205" s="93"/>
      <c r="V1205" s="93"/>
      <c r="W1205" s="93"/>
      <c r="X1205" s="93"/>
      <c r="Y1205" s="93"/>
      <c r="Z1205" s="93"/>
      <c r="AB1205" s="93"/>
    </row>
    <row r="1206" spans="1:28">
      <c r="A1206" s="91" t="s">
        <v>2477</v>
      </c>
      <c r="B1206" s="91" t="s">
        <v>244</v>
      </c>
      <c r="C1206" s="91" t="s">
        <v>2506</v>
      </c>
      <c r="D1206" s="91" t="s">
        <v>3251</v>
      </c>
      <c r="E1206" s="91" t="s">
        <v>3252</v>
      </c>
      <c r="F1206" s="91" t="s">
        <v>3261</v>
      </c>
      <c r="G1206" s="91" t="s">
        <v>1075</v>
      </c>
      <c r="H1206" s="91" t="s">
        <v>2423</v>
      </c>
      <c r="I1206" s="91" t="s">
        <v>882</v>
      </c>
      <c r="J1206" s="91" t="s">
        <v>930</v>
      </c>
      <c r="K1206" s="91" t="s">
        <v>5703</v>
      </c>
      <c r="L1206" s="91" t="s">
        <v>3255</v>
      </c>
      <c r="M1206" s="92">
        <v>12000</v>
      </c>
      <c r="N1206" s="93">
        <v>0</v>
      </c>
      <c r="O1206" s="93">
        <v>0</v>
      </c>
      <c r="P1206" s="93">
        <v>0</v>
      </c>
      <c r="Q1206" s="92">
        <v>0</v>
      </c>
      <c r="R1206" s="92">
        <v>12000</v>
      </c>
      <c r="S1206" s="91" t="s">
        <v>3256</v>
      </c>
      <c r="T1206" s="91" t="s">
        <v>5541</v>
      </c>
      <c r="U1206" s="93"/>
      <c r="V1206" s="93"/>
      <c r="W1206" s="93"/>
      <c r="X1206" s="93"/>
      <c r="Y1206" s="93"/>
      <c r="Z1206" s="93"/>
      <c r="AB1206" s="93"/>
    </row>
    <row r="1207" spans="1:28">
      <c r="A1207" s="91" t="s">
        <v>2477</v>
      </c>
      <c r="B1207" s="91" t="s">
        <v>244</v>
      </c>
      <c r="C1207" s="91" t="s">
        <v>2506</v>
      </c>
      <c r="D1207" s="91" t="s">
        <v>3251</v>
      </c>
      <c r="E1207" s="91" t="s">
        <v>3252</v>
      </c>
      <c r="F1207" s="91" t="s">
        <v>3288</v>
      </c>
      <c r="G1207" s="91" t="s">
        <v>886</v>
      </c>
      <c r="H1207" s="91" t="s">
        <v>2424</v>
      </c>
      <c r="I1207" s="91" t="s">
        <v>882</v>
      </c>
      <c r="J1207" s="91" t="s">
        <v>930</v>
      </c>
      <c r="K1207" s="91" t="s">
        <v>5704</v>
      </c>
      <c r="L1207" s="91" t="s">
        <v>3255</v>
      </c>
      <c r="M1207" s="92">
        <v>10000</v>
      </c>
      <c r="N1207" s="93">
        <v>0</v>
      </c>
      <c r="O1207" s="93">
        <v>0</v>
      </c>
      <c r="P1207" s="93">
        <v>0</v>
      </c>
      <c r="Q1207" s="92">
        <v>0</v>
      </c>
      <c r="R1207" s="92">
        <v>10000</v>
      </c>
      <c r="S1207" s="91" t="s">
        <v>3256</v>
      </c>
      <c r="T1207" s="91" t="s">
        <v>5541</v>
      </c>
      <c r="U1207" s="93"/>
      <c r="V1207" s="93"/>
      <c r="W1207" s="93"/>
      <c r="X1207" s="93"/>
      <c r="Y1207" s="93"/>
      <c r="Z1207" s="93"/>
      <c r="AB1207" s="93"/>
    </row>
    <row r="1208" spans="1:28">
      <c r="A1208" s="91" t="s">
        <v>2477</v>
      </c>
      <c r="B1208" s="91" t="s">
        <v>244</v>
      </c>
      <c r="C1208" s="91" t="s">
        <v>2506</v>
      </c>
      <c r="D1208" s="91" t="s">
        <v>3251</v>
      </c>
      <c r="E1208" s="91" t="s">
        <v>3252</v>
      </c>
      <c r="F1208" s="91" t="s">
        <v>3279</v>
      </c>
      <c r="G1208" s="91" t="s">
        <v>1612</v>
      </c>
      <c r="H1208" s="91" t="s">
        <v>2425</v>
      </c>
      <c r="I1208" s="91" t="s">
        <v>882</v>
      </c>
      <c r="J1208" s="91" t="s">
        <v>930</v>
      </c>
      <c r="K1208" s="91" t="s">
        <v>5705</v>
      </c>
      <c r="L1208" s="91" t="s">
        <v>3255</v>
      </c>
      <c r="M1208" s="92">
        <v>10000</v>
      </c>
      <c r="N1208" s="93">
        <v>0</v>
      </c>
      <c r="O1208" s="93">
        <v>0</v>
      </c>
      <c r="P1208" s="93">
        <v>0</v>
      </c>
      <c r="Q1208" s="92">
        <v>0</v>
      </c>
      <c r="R1208" s="92">
        <v>10000</v>
      </c>
      <c r="S1208" s="91" t="s">
        <v>3256</v>
      </c>
      <c r="T1208" s="91" t="s">
        <v>5541</v>
      </c>
      <c r="U1208" s="93"/>
      <c r="V1208" s="93"/>
      <c r="W1208" s="93"/>
      <c r="X1208" s="93"/>
      <c r="Y1208" s="93"/>
      <c r="Z1208" s="93"/>
      <c r="AB1208" s="93"/>
    </row>
    <row r="1209" spans="1:28">
      <c r="A1209" s="91" t="s">
        <v>2477</v>
      </c>
      <c r="B1209" s="91" t="s">
        <v>244</v>
      </c>
      <c r="C1209" s="91" t="s">
        <v>2506</v>
      </c>
      <c r="D1209" s="91" t="s">
        <v>3251</v>
      </c>
      <c r="E1209" s="91" t="s">
        <v>3252</v>
      </c>
      <c r="F1209" s="91" t="s">
        <v>3288</v>
      </c>
      <c r="G1209" s="91" t="s">
        <v>1405</v>
      </c>
      <c r="H1209" s="91" t="s">
        <v>2426</v>
      </c>
      <c r="I1209" s="91" t="s">
        <v>882</v>
      </c>
      <c r="J1209" s="91" t="s">
        <v>930</v>
      </c>
      <c r="K1209" s="91" t="s">
        <v>5706</v>
      </c>
      <c r="L1209" s="91" t="s">
        <v>3255</v>
      </c>
      <c r="M1209" s="92">
        <v>50000</v>
      </c>
      <c r="N1209" s="92">
        <v>2297.25</v>
      </c>
      <c r="O1209" s="93">
        <v>0</v>
      </c>
      <c r="P1209" s="93">
        <v>0</v>
      </c>
      <c r="Q1209" s="92">
        <v>2297.25</v>
      </c>
      <c r="R1209" s="92">
        <v>47702.75</v>
      </c>
      <c r="S1209" s="91" t="s">
        <v>3256</v>
      </c>
      <c r="T1209" s="91" t="s">
        <v>5707</v>
      </c>
      <c r="U1209" s="93"/>
      <c r="V1209" s="93"/>
      <c r="W1209" s="93"/>
      <c r="X1209" s="93"/>
      <c r="Y1209" s="93"/>
      <c r="Z1209" s="93"/>
      <c r="AB1209" s="93"/>
    </row>
    <row r="1210" spans="1:28">
      <c r="A1210" s="91" t="s">
        <v>2477</v>
      </c>
      <c r="B1210" s="91" t="s">
        <v>244</v>
      </c>
      <c r="C1210" s="91" t="s">
        <v>2506</v>
      </c>
      <c r="D1210" s="91" t="s">
        <v>3251</v>
      </c>
      <c r="E1210" s="91" t="s">
        <v>3252</v>
      </c>
      <c r="F1210" s="91" t="s">
        <v>3261</v>
      </c>
      <c r="G1210" s="91" t="s">
        <v>1511</v>
      </c>
      <c r="H1210" s="91" t="s">
        <v>2427</v>
      </c>
      <c r="I1210" s="91" t="s">
        <v>882</v>
      </c>
      <c r="J1210" s="91" t="s">
        <v>930</v>
      </c>
      <c r="K1210" s="91" t="s">
        <v>5708</v>
      </c>
      <c r="L1210" s="91" t="s">
        <v>3255</v>
      </c>
      <c r="M1210" s="92">
        <v>15000</v>
      </c>
      <c r="N1210" s="93">
        <v>0</v>
      </c>
      <c r="O1210" s="93">
        <v>0</v>
      </c>
      <c r="P1210" s="93">
        <v>0</v>
      </c>
      <c r="Q1210" s="92">
        <v>0</v>
      </c>
      <c r="R1210" s="92">
        <v>15000</v>
      </c>
      <c r="S1210" s="91" t="s">
        <v>3256</v>
      </c>
      <c r="T1210" s="91" t="s">
        <v>5541</v>
      </c>
      <c r="U1210" s="93"/>
      <c r="V1210" s="93"/>
      <c r="W1210" s="93"/>
      <c r="X1210" s="93"/>
      <c r="Y1210" s="93"/>
      <c r="Z1210" s="93"/>
      <c r="AB1210" s="93"/>
    </row>
    <row r="1211" spans="1:28">
      <c r="A1211" s="91" t="s">
        <v>2477</v>
      </c>
      <c r="B1211" s="91" t="s">
        <v>244</v>
      </c>
      <c r="C1211" s="91" t="s">
        <v>2506</v>
      </c>
      <c r="D1211" s="91" t="s">
        <v>3251</v>
      </c>
      <c r="E1211" s="91" t="s">
        <v>3252</v>
      </c>
      <c r="F1211" s="91" t="s">
        <v>3279</v>
      </c>
      <c r="G1211" s="91" t="s">
        <v>2597</v>
      </c>
      <c r="H1211" s="91" t="s">
        <v>2611</v>
      </c>
      <c r="I1211" s="91" t="s">
        <v>882</v>
      </c>
      <c r="J1211" s="91" t="s">
        <v>930</v>
      </c>
      <c r="K1211" s="91" t="s">
        <v>5709</v>
      </c>
      <c r="L1211" s="91" t="s">
        <v>3255</v>
      </c>
      <c r="M1211" s="92">
        <v>15000</v>
      </c>
      <c r="N1211" s="93">
        <v>0</v>
      </c>
      <c r="O1211" s="93">
        <v>0</v>
      </c>
      <c r="P1211" s="93">
        <v>0</v>
      </c>
      <c r="Q1211" s="92">
        <v>0</v>
      </c>
      <c r="R1211" s="92">
        <v>15000</v>
      </c>
      <c r="S1211" s="91" t="s">
        <v>3256</v>
      </c>
      <c r="T1211" s="91" t="s">
        <v>5541</v>
      </c>
      <c r="U1211" s="93"/>
      <c r="V1211" s="93"/>
      <c r="W1211" s="93"/>
      <c r="X1211" s="93"/>
      <c r="Y1211" s="93"/>
      <c r="Z1211" s="93"/>
      <c r="AB1211" s="93"/>
    </row>
    <row r="1212" spans="1:28">
      <c r="A1212" s="91" t="s">
        <v>2477</v>
      </c>
      <c r="B1212" s="91" t="s">
        <v>244</v>
      </c>
      <c r="C1212" s="91" t="s">
        <v>2506</v>
      </c>
      <c r="D1212" s="91" t="s">
        <v>3251</v>
      </c>
      <c r="E1212" s="91" t="s">
        <v>3252</v>
      </c>
      <c r="F1212" s="91" t="s">
        <v>3258</v>
      </c>
      <c r="G1212" s="91" t="s">
        <v>926</v>
      </c>
      <c r="H1212" s="91" t="s">
        <v>2428</v>
      </c>
      <c r="I1212" s="91" t="s">
        <v>882</v>
      </c>
      <c r="J1212" s="91" t="s">
        <v>930</v>
      </c>
      <c r="K1212" s="91" t="s">
        <v>5710</v>
      </c>
      <c r="L1212" s="91" t="s">
        <v>3255</v>
      </c>
      <c r="M1212" s="92">
        <v>9000</v>
      </c>
      <c r="N1212" s="93">
        <v>0</v>
      </c>
      <c r="O1212" s="93">
        <v>0</v>
      </c>
      <c r="P1212" s="93">
        <v>0</v>
      </c>
      <c r="Q1212" s="92">
        <v>0</v>
      </c>
      <c r="R1212" s="92">
        <v>9000</v>
      </c>
      <c r="S1212" s="91" t="s">
        <v>3256</v>
      </c>
      <c r="T1212" s="91" t="s">
        <v>5541</v>
      </c>
      <c r="U1212" s="93"/>
      <c r="V1212" s="93"/>
      <c r="W1212" s="93"/>
      <c r="X1212" s="93"/>
      <c r="Y1212" s="93"/>
      <c r="Z1212" s="93"/>
      <c r="AB1212" s="93"/>
    </row>
    <row r="1213" spans="1:28">
      <c r="A1213" s="91" t="s">
        <v>2477</v>
      </c>
      <c r="B1213" s="91" t="s">
        <v>244</v>
      </c>
      <c r="C1213" s="91" t="s">
        <v>2506</v>
      </c>
      <c r="D1213" s="91" t="s">
        <v>3251</v>
      </c>
      <c r="E1213" s="91" t="s">
        <v>3252</v>
      </c>
      <c r="F1213" s="91" t="s">
        <v>3266</v>
      </c>
      <c r="G1213" s="91" t="s">
        <v>2645</v>
      </c>
      <c r="H1213" s="91" t="s">
        <v>2673</v>
      </c>
      <c r="I1213" s="91" t="s">
        <v>882</v>
      </c>
      <c r="J1213" s="91" t="s">
        <v>930</v>
      </c>
      <c r="K1213" s="91" t="s">
        <v>5711</v>
      </c>
      <c r="L1213" s="91" t="s">
        <v>3255</v>
      </c>
      <c r="M1213" s="92">
        <v>10000</v>
      </c>
      <c r="N1213" s="93">
        <v>0</v>
      </c>
      <c r="O1213" s="93">
        <v>0</v>
      </c>
      <c r="P1213" s="93">
        <v>0</v>
      </c>
      <c r="Q1213" s="92">
        <v>0</v>
      </c>
      <c r="R1213" s="92">
        <v>10000</v>
      </c>
      <c r="S1213" s="91" t="s">
        <v>3256</v>
      </c>
      <c r="T1213" s="91" t="s">
        <v>5541</v>
      </c>
      <c r="U1213" s="93"/>
      <c r="V1213" s="93"/>
      <c r="W1213" s="93"/>
      <c r="X1213" s="93"/>
      <c r="Y1213" s="93"/>
      <c r="Z1213" s="93"/>
      <c r="AB1213" s="93"/>
    </row>
    <row r="1214" spans="1:28">
      <c r="A1214" s="91" t="s">
        <v>2477</v>
      </c>
      <c r="B1214" s="91" t="s">
        <v>244</v>
      </c>
      <c r="C1214" s="91" t="s">
        <v>2506</v>
      </c>
      <c r="D1214" s="91" t="s">
        <v>3251</v>
      </c>
      <c r="E1214" s="91" t="s">
        <v>3252</v>
      </c>
      <c r="F1214" s="91" t="s">
        <v>3266</v>
      </c>
      <c r="G1214" s="91" t="s">
        <v>3220</v>
      </c>
      <c r="H1214" s="91" t="s">
        <v>3221</v>
      </c>
      <c r="I1214" s="91" t="s">
        <v>882</v>
      </c>
      <c r="J1214" s="91" t="s">
        <v>930</v>
      </c>
      <c r="K1214" s="91" t="s">
        <v>5712</v>
      </c>
      <c r="L1214" s="91" t="s">
        <v>3255</v>
      </c>
      <c r="M1214" s="92">
        <v>10000</v>
      </c>
      <c r="N1214" s="93">
        <v>0</v>
      </c>
      <c r="O1214" s="93">
        <v>0</v>
      </c>
      <c r="P1214" s="93">
        <v>0</v>
      </c>
      <c r="Q1214" s="92">
        <v>0</v>
      </c>
      <c r="R1214" s="92">
        <v>10000</v>
      </c>
      <c r="S1214" s="91" t="s">
        <v>3256</v>
      </c>
      <c r="T1214" s="91" t="s">
        <v>5541</v>
      </c>
      <c r="U1214" s="93"/>
      <c r="V1214" s="93"/>
      <c r="W1214" s="93"/>
      <c r="X1214" s="93"/>
      <c r="Y1214" s="93"/>
      <c r="Z1214" s="93"/>
      <c r="AB1214" s="93"/>
    </row>
    <row r="1215" spans="1:28">
      <c r="A1215" s="91" t="s">
        <v>2477</v>
      </c>
      <c r="B1215" s="91" t="s">
        <v>244</v>
      </c>
      <c r="C1215" s="91" t="s">
        <v>2506</v>
      </c>
      <c r="D1215" s="91" t="s">
        <v>3251</v>
      </c>
      <c r="E1215" s="91" t="s">
        <v>3252</v>
      </c>
      <c r="F1215" s="91" t="s">
        <v>3276</v>
      </c>
      <c r="G1215" s="91" t="s">
        <v>1514</v>
      </c>
      <c r="H1215" s="91" t="s">
        <v>2429</v>
      </c>
      <c r="I1215" s="91" t="s">
        <v>882</v>
      </c>
      <c r="J1215" s="91" t="s">
        <v>930</v>
      </c>
      <c r="K1215" s="91" t="s">
        <v>5713</v>
      </c>
      <c r="L1215" s="91" t="s">
        <v>3255</v>
      </c>
      <c r="M1215" s="92">
        <v>10000</v>
      </c>
      <c r="N1215" s="93">
        <v>0</v>
      </c>
      <c r="O1215" s="93">
        <v>0</v>
      </c>
      <c r="P1215" s="93">
        <v>0</v>
      </c>
      <c r="Q1215" s="92">
        <v>0</v>
      </c>
      <c r="R1215" s="92">
        <v>10000</v>
      </c>
      <c r="S1215" s="91" t="s">
        <v>3256</v>
      </c>
      <c r="T1215" s="91" t="s">
        <v>5541</v>
      </c>
      <c r="U1215" s="93"/>
      <c r="V1215" s="93"/>
      <c r="W1215" s="93"/>
      <c r="X1215" s="93"/>
      <c r="Y1215" s="93"/>
      <c r="Z1215" s="93"/>
      <c r="AB1215" s="93"/>
    </row>
    <row r="1216" spans="1:28">
      <c r="A1216" s="91" t="s">
        <v>2477</v>
      </c>
      <c r="B1216" s="91" t="s">
        <v>244</v>
      </c>
      <c r="C1216" s="91" t="s">
        <v>2506</v>
      </c>
      <c r="D1216" s="91" t="s">
        <v>3251</v>
      </c>
      <c r="E1216" s="91" t="s">
        <v>3252</v>
      </c>
      <c r="F1216" s="91" t="s">
        <v>3273</v>
      </c>
      <c r="G1216" s="91" t="s">
        <v>965</v>
      </c>
      <c r="H1216" s="91" t="s">
        <v>2430</v>
      </c>
      <c r="I1216" s="91" t="s">
        <v>882</v>
      </c>
      <c r="J1216" s="91" t="s">
        <v>930</v>
      </c>
      <c r="K1216" s="91" t="s">
        <v>5714</v>
      </c>
      <c r="L1216" s="91" t="s">
        <v>3255</v>
      </c>
      <c r="M1216" s="92">
        <v>15000</v>
      </c>
      <c r="N1216" s="93">
        <v>0</v>
      </c>
      <c r="O1216" s="93">
        <v>0</v>
      </c>
      <c r="P1216" s="93">
        <v>0</v>
      </c>
      <c r="Q1216" s="92">
        <v>0</v>
      </c>
      <c r="R1216" s="92">
        <v>15000</v>
      </c>
      <c r="S1216" s="91" t="s">
        <v>3256</v>
      </c>
      <c r="T1216" s="91" t="s">
        <v>5541</v>
      </c>
      <c r="U1216" s="93"/>
      <c r="V1216" s="93"/>
      <c r="W1216" s="93"/>
      <c r="X1216" s="93"/>
      <c r="Y1216" s="93"/>
      <c r="Z1216" s="93"/>
      <c r="AB1216" s="93"/>
    </row>
    <row r="1217" spans="1:28">
      <c r="A1217" s="91" t="s">
        <v>2477</v>
      </c>
      <c r="B1217" s="91" t="s">
        <v>244</v>
      </c>
      <c r="C1217" s="91" t="s">
        <v>2506</v>
      </c>
      <c r="D1217" s="91" t="s">
        <v>3251</v>
      </c>
      <c r="E1217" s="91" t="s">
        <v>3252</v>
      </c>
      <c r="F1217" s="91" t="s">
        <v>3266</v>
      </c>
      <c r="G1217" s="91" t="s">
        <v>2648</v>
      </c>
      <c r="H1217" s="91" t="s">
        <v>2676</v>
      </c>
      <c r="I1217" s="91" t="s">
        <v>882</v>
      </c>
      <c r="J1217" s="91" t="s">
        <v>930</v>
      </c>
      <c r="K1217" s="91" t="s">
        <v>5715</v>
      </c>
      <c r="L1217" s="91" t="s">
        <v>3255</v>
      </c>
      <c r="M1217" s="92">
        <v>5000</v>
      </c>
      <c r="N1217" s="93">
        <v>0</v>
      </c>
      <c r="O1217" s="93">
        <v>0</v>
      </c>
      <c r="P1217" s="93">
        <v>0</v>
      </c>
      <c r="Q1217" s="92">
        <v>0</v>
      </c>
      <c r="R1217" s="92">
        <v>5000</v>
      </c>
      <c r="S1217" s="91" t="s">
        <v>3256</v>
      </c>
      <c r="T1217" s="91" t="s">
        <v>5541</v>
      </c>
      <c r="U1217" s="93"/>
      <c r="V1217" s="93"/>
      <c r="W1217" s="93"/>
      <c r="X1217" s="93"/>
      <c r="Y1217" s="93"/>
      <c r="Z1217" s="93"/>
      <c r="AB1217" s="93"/>
    </row>
    <row r="1218" spans="1:28">
      <c r="A1218" s="91" t="s">
        <v>2477</v>
      </c>
      <c r="B1218" s="91" t="s">
        <v>244</v>
      </c>
      <c r="C1218" s="91" t="s">
        <v>2506</v>
      </c>
      <c r="D1218" s="91" t="s">
        <v>3251</v>
      </c>
      <c r="E1218" s="91" t="s">
        <v>3252</v>
      </c>
      <c r="F1218" s="91" t="s">
        <v>3258</v>
      </c>
      <c r="G1218" s="91" t="s">
        <v>1512</v>
      </c>
      <c r="H1218" s="91" t="s">
        <v>2431</v>
      </c>
      <c r="I1218" s="91" t="s">
        <v>882</v>
      </c>
      <c r="J1218" s="91" t="s">
        <v>930</v>
      </c>
      <c r="K1218" s="91" t="s">
        <v>5716</v>
      </c>
      <c r="L1218" s="91" t="s">
        <v>3255</v>
      </c>
      <c r="M1218" s="92">
        <v>20000</v>
      </c>
      <c r="N1218" s="93">
        <v>0</v>
      </c>
      <c r="O1218" s="93">
        <v>0</v>
      </c>
      <c r="P1218" s="93">
        <v>0</v>
      </c>
      <c r="Q1218" s="92">
        <v>0</v>
      </c>
      <c r="R1218" s="92">
        <v>20000</v>
      </c>
      <c r="S1218" s="91" t="s">
        <v>3256</v>
      </c>
      <c r="T1218" s="91" t="s">
        <v>5541</v>
      </c>
      <c r="U1218" s="93"/>
      <c r="V1218" s="93"/>
      <c r="W1218" s="93"/>
      <c r="X1218" s="93"/>
      <c r="Y1218" s="93"/>
      <c r="Z1218" s="93"/>
      <c r="AB1218" s="93"/>
    </row>
    <row r="1219" spans="1:28">
      <c r="A1219" s="91" t="s">
        <v>2477</v>
      </c>
      <c r="B1219" s="91" t="s">
        <v>244</v>
      </c>
      <c r="C1219" s="91" t="s">
        <v>2506</v>
      </c>
      <c r="D1219" s="91" t="s">
        <v>3251</v>
      </c>
      <c r="E1219" s="91" t="s">
        <v>3252</v>
      </c>
      <c r="F1219" s="91" t="s">
        <v>3258</v>
      </c>
      <c r="G1219" s="91" t="s">
        <v>3164</v>
      </c>
      <c r="H1219" s="91" t="s">
        <v>3147</v>
      </c>
      <c r="I1219" s="91" t="s">
        <v>882</v>
      </c>
      <c r="J1219" s="91" t="s">
        <v>930</v>
      </c>
      <c r="K1219" s="91" t="s">
        <v>5717</v>
      </c>
      <c r="L1219" s="91" t="s">
        <v>3255</v>
      </c>
      <c r="M1219" s="92">
        <v>10000</v>
      </c>
      <c r="N1219" s="93">
        <v>0</v>
      </c>
      <c r="O1219" s="93">
        <v>0</v>
      </c>
      <c r="P1219" s="93">
        <v>0</v>
      </c>
      <c r="Q1219" s="92">
        <v>0</v>
      </c>
      <c r="R1219" s="92">
        <v>10000</v>
      </c>
      <c r="S1219" s="91" t="s">
        <v>3256</v>
      </c>
      <c r="T1219" s="91" t="s">
        <v>5541</v>
      </c>
      <c r="U1219" s="93"/>
      <c r="V1219" s="93"/>
      <c r="W1219" s="93"/>
      <c r="X1219" s="93"/>
      <c r="Y1219" s="93"/>
      <c r="Z1219" s="93"/>
      <c r="AB1219" s="93"/>
    </row>
    <row r="1220" spans="1:28">
      <c r="A1220" s="91" t="s">
        <v>2477</v>
      </c>
      <c r="B1220" s="91" t="s">
        <v>244</v>
      </c>
      <c r="C1220" s="91" t="s">
        <v>2506</v>
      </c>
      <c r="D1220" s="91" t="s">
        <v>3251</v>
      </c>
      <c r="E1220" s="91" t="s">
        <v>3252</v>
      </c>
      <c r="F1220" s="91" t="s">
        <v>3288</v>
      </c>
      <c r="G1220" s="91" t="s">
        <v>1647</v>
      </c>
      <c r="H1220" s="91" t="s">
        <v>2432</v>
      </c>
      <c r="I1220" s="91" t="s">
        <v>882</v>
      </c>
      <c r="J1220" s="91" t="s">
        <v>930</v>
      </c>
      <c r="K1220" s="91" t="s">
        <v>5718</v>
      </c>
      <c r="L1220" s="91" t="s">
        <v>3255</v>
      </c>
      <c r="M1220" s="92">
        <v>15000</v>
      </c>
      <c r="N1220" s="93">
        <v>0</v>
      </c>
      <c r="O1220" s="93">
        <v>0</v>
      </c>
      <c r="P1220" s="93">
        <v>0</v>
      </c>
      <c r="Q1220" s="92">
        <v>0</v>
      </c>
      <c r="R1220" s="92">
        <v>15000</v>
      </c>
      <c r="S1220" s="91" t="s">
        <v>3256</v>
      </c>
      <c r="T1220" s="91" t="s">
        <v>5541</v>
      </c>
      <c r="U1220" s="93"/>
      <c r="V1220" s="93"/>
      <c r="W1220" s="93"/>
      <c r="X1220" s="93"/>
      <c r="Y1220" s="93"/>
      <c r="Z1220" s="93"/>
      <c r="AB1220" s="93"/>
    </row>
    <row r="1221" spans="1:28">
      <c r="A1221" s="91" t="s">
        <v>2477</v>
      </c>
      <c r="B1221" s="91" t="s">
        <v>244</v>
      </c>
      <c r="C1221" s="91" t="s">
        <v>2506</v>
      </c>
      <c r="D1221" s="91" t="s">
        <v>3251</v>
      </c>
      <c r="E1221" s="91" t="s">
        <v>3252</v>
      </c>
      <c r="F1221" s="91" t="s">
        <v>3266</v>
      </c>
      <c r="G1221" s="91" t="s">
        <v>1558</v>
      </c>
      <c r="H1221" s="91" t="s">
        <v>2433</v>
      </c>
      <c r="I1221" s="91" t="s">
        <v>882</v>
      </c>
      <c r="J1221" s="91" t="s">
        <v>930</v>
      </c>
      <c r="K1221" s="91" t="s">
        <v>5719</v>
      </c>
      <c r="L1221" s="91" t="s">
        <v>3255</v>
      </c>
      <c r="M1221" s="92">
        <v>10000</v>
      </c>
      <c r="N1221" s="93">
        <v>0</v>
      </c>
      <c r="O1221" s="93">
        <v>0</v>
      </c>
      <c r="P1221" s="93">
        <v>0</v>
      </c>
      <c r="Q1221" s="92">
        <v>0</v>
      </c>
      <c r="R1221" s="92">
        <v>10000</v>
      </c>
      <c r="S1221" s="91" t="s">
        <v>3256</v>
      </c>
      <c r="T1221" s="91" t="s">
        <v>5541</v>
      </c>
      <c r="U1221" s="93"/>
      <c r="V1221" s="93"/>
      <c r="W1221" s="93"/>
      <c r="X1221" s="93"/>
      <c r="Y1221" s="93"/>
      <c r="Z1221" s="93"/>
      <c r="AB1221" s="93"/>
    </row>
    <row r="1222" spans="1:28">
      <c r="A1222" s="91" t="s">
        <v>2477</v>
      </c>
      <c r="B1222" s="91" t="s">
        <v>244</v>
      </c>
      <c r="C1222" s="91" t="s">
        <v>2506</v>
      </c>
      <c r="D1222" s="91" t="s">
        <v>3251</v>
      </c>
      <c r="E1222" s="91" t="s">
        <v>3252</v>
      </c>
      <c r="F1222" s="91" t="s">
        <v>3266</v>
      </c>
      <c r="G1222" s="91" t="s">
        <v>2434</v>
      </c>
      <c r="H1222" s="91" t="s">
        <v>2435</v>
      </c>
      <c r="I1222" s="91" t="s">
        <v>882</v>
      </c>
      <c r="J1222" s="91" t="s">
        <v>930</v>
      </c>
      <c r="K1222" s="91" t="s">
        <v>5720</v>
      </c>
      <c r="L1222" s="91" t="s">
        <v>3255</v>
      </c>
      <c r="M1222" s="92">
        <v>10000</v>
      </c>
      <c r="N1222" s="93">
        <v>0</v>
      </c>
      <c r="O1222" s="93">
        <v>0</v>
      </c>
      <c r="P1222" s="93">
        <v>0</v>
      </c>
      <c r="Q1222" s="92">
        <v>0</v>
      </c>
      <c r="R1222" s="92">
        <v>10000</v>
      </c>
      <c r="S1222" s="91" t="s">
        <v>3256</v>
      </c>
      <c r="T1222" s="91" t="s">
        <v>5541</v>
      </c>
      <c r="U1222" s="93"/>
      <c r="V1222" s="93"/>
      <c r="W1222" s="93"/>
      <c r="X1222" s="93"/>
      <c r="Y1222" s="93"/>
      <c r="Z1222" s="93"/>
      <c r="AB1222" s="93"/>
    </row>
    <row r="1223" spans="1:28">
      <c r="A1223" s="91" t="s">
        <v>2477</v>
      </c>
      <c r="B1223" s="91" t="s">
        <v>244</v>
      </c>
      <c r="C1223" s="91" t="s">
        <v>2506</v>
      </c>
      <c r="D1223" s="91" t="s">
        <v>3251</v>
      </c>
      <c r="E1223" s="91" t="s">
        <v>3252</v>
      </c>
      <c r="F1223" s="91" t="s">
        <v>3258</v>
      </c>
      <c r="G1223" s="91" t="s">
        <v>2498</v>
      </c>
      <c r="H1223" s="91" t="s">
        <v>2487</v>
      </c>
      <c r="I1223" s="91" t="s">
        <v>882</v>
      </c>
      <c r="J1223" s="91" t="s">
        <v>930</v>
      </c>
      <c r="K1223" s="91" t="s">
        <v>5721</v>
      </c>
      <c r="L1223" s="91" t="s">
        <v>3255</v>
      </c>
      <c r="M1223" s="92">
        <v>9500</v>
      </c>
      <c r="N1223" s="93">
        <v>0</v>
      </c>
      <c r="O1223" s="93">
        <v>0</v>
      </c>
      <c r="P1223" s="93">
        <v>0</v>
      </c>
      <c r="Q1223" s="92">
        <v>0</v>
      </c>
      <c r="R1223" s="92">
        <v>9500</v>
      </c>
      <c r="S1223" s="91" t="s">
        <v>3256</v>
      </c>
      <c r="T1223" s="91" t="s">
        <v>5541</v>
      </c>
      <c r="U1223" s="93"/>
      <c r="V1223" s="93"/>
      <c r="W1223" s="93"/>
      <c r="X1223" s="93"/>
      <c r="Y1223" s="93"/>
      <c r="Z1223" s="93"/>
      <c r="AB1223" s="93"/>
    </row>
    <row r="1224" spans="1:28">
      <c r="A1224" s="91" t="s">
        <v>2477</v>
      </c>
      <c r="B1224" s="91" t="s">
        <v>244</v>
      </c>
      <c r="C1224" s="91" t="s">
        <v>2506</v>
      </c>
      <c r="D1224" s="91" t="s">
        <v>3251</v>
      </c>
      <c r="E1224" s="91" t="s">
        <v>3252</v>
      </c>
      <c r="F1224" s="91" t="s">
        <v>3258</v>
      </c>
      <c r="G1224" s="91" t="s">
        <v>3222</v>
      </c>
      <c r="H1224" s="91" t="s">
        <v>3223</v>
      </c>
      <c r="I1224" s="91" t="s">
        <v>882</v>
      </c>
      <c r="J1224" s="91" t="s">
        <v>930</v>
      </c>
      <c r="K1224" s="91" t="s">
        <v>5722</v>
      </c>
      <c r="L1224" s="91" t="s">
        <v>3255</v>
      </c>
      <c r="M1224" s="92">
        <v>10000</v>
      </c>
      <c r="N1224" s="93">
        <v>0</v>
      </c>
      <c r="O1224" s="93">
        <v>0</v>
      </c>
      <c r="P1224" s="93">
        <v>0</v>
      </c>
      <c r="Q1224" s="92">
        <v>0</v>
      </c>
      <c r="R1224" s="92">
        <v>10000</v>
      </c>
      <c r="S1224" s="91" t="s">
        <v>3256</v>
      </c>
      <c r="T1224" s="91" t="s">
        <v>5541</v>
      </c>
      <c r="U1224" s="93"/>
      <c r="V1224" s="93"/>
      <c r="W1224" s="93"/>
      <c r="X1224" s="93"/>
      <c r="Y1224" s="93"/>
      <c r="Z1224" s="93"/>
      <c r="AB1224" s="93"/>
    </row>
    <row r="1225" spans="1:28">
      <c r="A1225" s="91" t="s">
        <v>2477</v>
      </c>
      <c r="B1225" s="91" t="s">
        <v>244</v>
      </c>
      <c r="C1225" s="91" t="s">
        <v>2506</v>
      </c>
      <c r="D1225" s="91" t="s">
        <v>3251</v>
      </c>
      <c r="E1225" s="91" t="s">
        <v>3252</v>
      </c>
      <c r="F1225" s="91" t="s">
        <v>3266</v>
      </c>
      <c r="G1225" s="91" t="s">
        <v>1520</v>
      </c>
      <c r="H1225" s="91" t="s">
        <v>2436</v>
      </c>
      <c r="I1225" s="91" t="s">
        <v>882</v>
      </c>
      <c r="J1225" s="91" t="s">
        <v>930</v>
      </c>
      <c r="K1225" s="91" t="s">
        <v>5723</v>
      </c>
      <c r="L1225" s="91" t="s">
        <v>3255</v>
      </c>
      <c r="M1225" s="92">
        <v>8000</v>
      </c>
      <c r="N1225" s="93">
        <v>0</v>
      </c>
      <c r="O1225" s="93">
        <v>0</v>
      </c>
      <c r="P1225" s="93">
        <v>0</v>
      </c>
      <c r="Q1225" s="92">
        <v>0</v>
      </c>
      <c r="R1225" s="92">
        <v>8000</v>
      </c>
      <c r="S1225" s="91" t="s">
        <v>3256</v>
      </c>
      <c r="T1225" s="91" t="s">
        <v>5541</v>
      </c>
      <c r="U1225" s="93"/>
      <c r="V1225" s="93"/>
      <c r="W1225" s="93"/>
      <c r="X1225" s="93"/>
      <c r="Y1225" s="93"/>
      <c r="Z1225" s="93"/>
      <c r="AB1225" s="93"/>
    </row>
    <row r="1226" spans="1:28">
      <c r="A1226" s="91" t="s">
        <v>2477</v>
      </c>
      <c r="B1226" s="91" t="s">
        <v>244</v>
      </c>
      <c r="C1226" s="91" t="s">
        <v>2506</v>
      </c>
      <c r="D1226" s="91" t="s">
        <v>3251</v>
      </c>
      <c r="E1226" s="91" t="s">
        <v>3252</v>
      </c>
      <c r="F1226" s="91" t="s">
        <v>3266</v>
      </c>
      <c r="G1226" s="91" t="s">
        <v>1541</v>
      </c>
      <c r="H1226" s="91" t="s">
        <v>2437</v>
      </c>
      <c r="I1226" s="91" t="s">
        <v>882</v>
      </c>
      <c r="J1226" s="91" t="s">
        <v>930</v>
      </c>
      <c r="K1226" s="91" t="s">
        <v>5724</v>
      </c>
      <c r="L1226" s="91" t="s">
        <v>3255</v>
      </c>
      <c r="M1226" s="92">
        <v>10000</v>
      </c>
      <c r="N1226" s="93">
        <v>0</v>
      </c>
      <c r="O1226" s="93">
        <v>0</v>
      </c>
      <c r="P1226" s="93">
        <v>0</v>
      </c>
      <c r="Q1226" s="92">
        <v>0</v>
      </c>
      <c r="R1226" s="92">
        <v>10000</v>
      </c>
      <c r="S1226" s="91" t="s">
        <v>3256</v>
      </c>
      <c r="T1226" s="91" t="s">
        <v>5541</v>
      </c>
      <c r="U1226" s="93"/>
      <c r="V1226" s="93"/>
      <c r="W1226" s="93"/>
      <c r="X1226" s="93"/>
      <c r="Y1226" s="93"/>
      <c r="Z1226" s="93"/>
      <c r="AB1226" s="93"/>
    </row>
    <row r="1227" spans="1:28">
      <c r="A1227" s="91" t="s">
        <v>2477</v>
      </c>
      <c r="B1227" s="91" t="s">
        <v>244</v>
      </c>
      <c r="C1227" s="91" t="s">
        <v>2506</v>
      </c>
      <c r="D1227" s="91" t="s">
        <v>3251</v>
      </c>
      <c r="E1227" s="91" t="s">
        <v>3252</v>
      </c>
      <c r="F1227" s="91" t="s">
        <v>3279</v>
      </c>
      <c r="G1227" s="91" t="s">
        <v>1408</v>
      </c>
      <c r="H1227" s="91" t="s">
        <v>2438</v>
      </c>
      <c r="I1227" s="91" t="s">
        <v>882</v>
      </c>
      <c r="J1227" s="91" t="s">
        <v>321</v>
      </c>
      <c r="K1227" s="91" t="s">
        <v>5725</v>
      </c>
      <c r="L1227" s="91" t="s">
        <v>3255</v>
      </c>
      <c r="M1227" s="92">
        <v>100000</v>
      </c>
      <c r="N1227" s="92">
        <v>13582.87</v>
      </c>
      <c r="O1227" s="93">
        <v>0</v>
      </c>
      <c r="P1227" s="93">
        <v>0</v>
      </c>
      <c r="Q1227" s="92">
        <v>13582.87</v>
      </c>
      <c r="R1227" s="92">
        <v>86417.13</v>
      </c>
      <c r="S1227" s="91" t="s">
        <v>3256</v>
      </c>
      <c r="T1227" s="91" t="s">
        <v>5726</v>
      </c>
      <c r="U1227" s="93"/>
      <c r="V1227" s="93"/>
      <c r="W1227" s="93"/>
      <c r="X1227" s="93"/>
      <c r="Y1227" s="93"/>
      <c r="Z1227" s="93"/>
      <c r="AB1227" s="93"/>
    </row>
    <row r="1228" spans="1:28">
      <c r="A1228" s="91" t="s">
        <v>2477</v>
      </c>
      <c r="B1228" s="91" t="s">
        <v>244</v>
      </c>
      <c r="C1228" s="91" t="s">
        <v>2506</v>
      </c>
      <c r="D1228" s="91" t="s">
        <v>3251</v>
      </c>
      <c r="E1228" s="91" t="s">
        <v>3252</v>
      </c>
      <c r="F1228" s="91" t="s">
        <v>3279</v>
      </c>
      <c r="G1228" s="91" t="s">
        <v>2637</v>
      </c>
      <c r="H1228" s="91" t="s">
        <v>2665</v>
      </c>
      <c r="I1228" s="91" t="s">
        <v>882</v>
      </c>
      <c r="J1228" s="91" t="s">
        <v>930</v>
      </c>
      <c r="K1228" s="91" t="s">
        <v>5727</v>
      </c>
      <c r="L1228" s="91" t="s">
        <v>3255</v>
      </c>
      <c r="M1228" s="92">
        <v>15000</v>
      </c>
      <c r="N1228" s="93">
        <v>0</v>
      </c>
      <c r="O1228" s="93">
        <v>0</v>
      </c>
      <c r="P1228" s="93">
        <v>0</v>
      </c>
      <c r="Q1228" s="92">
        <v>0</v>
      </c>
      <c r="R1228" s="92">
        <v>15000</v>
      </c>
      <c r="S1228" s="91" t="s">
        <v>3256</v>
      </c>
      <c r="T1228" s="91" t="s">
        <v>5541</v>
      </c>
      <c r="U1228" s="93"/>
      <c r="V1228" s="93"/>
      <c r="W1228" s="93"/>
      <c r="X1228" s="93"/>
      <c r="Y1228" s="93"/>
      <c r="Z1228" s="93"/>
      <c r="AB1228" s="93"/>
    </row>
    <row r="1229" spans="1:28">
      <c r="A1229" s="91" t="s">
        <v>2477</v>
      </c>
      <c r="B1229" s="91" t="s">
        <v>244</v>
      </c>
      <c r="C1229" s="91" t="s">
        <v>2506</v>
      </c>
      <c r="D1229" s="91" t="s">
        <v>3251</v>
      </c>
      <c r="E1229" s="91" t="s">
        <v>3252</v>
      </c>
      <c r="F1229" s="91" t="s">
        <v>3456</v>
      </c>
      <c r="G1229" s="91" t="s">
        <v>927</v>
      </c>
      <c r="H1229" s="91" t="s">
        <v>2439</v>
      </c>
      <c r="I1229" s="91" t="s">
        <v>882</v>
      </c>
      <c r="J1229" s="91" t="s">
        <v>930</v>
      </c>
      <c r="K1229" s="91" t="s">
        <v>5728</v>
      </c>
      <c r="L1229" s="91" t="s">
        <v>3255</v>
      </c>
      <c r="M1229" s="92">
        <v>32000</v>
      </c>
      <c r="N1229" s="93">
        <v>0</v>
      </c>
      <c r="O1229" s="93">
        <v>0</v>
      </c>
      <c r="P1229" s="93">
        <v>0</v>
      </c>
      <c r="Q1229" s="92">
        <v>0</v>
      </c>
      <c r="R1229" s="92">
        <v>32000</v>
      </c>
      <c r="S1229" s="91" t="s">
        <v>3256</v>
      </c>
      <c r="T1229" s="91" t="s">
        <v>5541</v>
      </c>
      <c r="U1229" s="93"/>
      <c r="V1229" s="93"/>
      <c r="W1229" s="93"/>
      <c r="X1229" s="93"/>
      <c r="Y1229" s="93"/>
      <c r="Z1229" s="93"/>
      <c r="AB1229" s="93"/>
    </row>
    <row r="1230" spans="1:28">
      <c r="A1230" s="91" t="s">
        <v>2477</v>
      </c>
      <c r="B1230" s="91" t="s">
        <v>244</v>
      </c>
      <c r="C1230" s="91" t="s">
        <v>2506</v>
      </c>
      <c r="D1230" s="91" t="s">
        <v>3251</v>
      </c>
      <c r="E1230" s="91" t="s">
        <v>3252</v>
      </c>
      <c r="F1230" s="91" t="s">
        <v>3276</v>
      </c>
      <c r="G1230" s="91" t="s">
        <v>1491</v>
      </c>
      <c r="H1230" s="91" t="s">
        <v>2440</v>
      </c>
      <c r="I1230" s="91" t="s">
        <v>882</v>
      </c>
      <c r="J1230" s="91" t="s">
        <v>930</v>
      </c>
      <c r="K1230" s="91" t="s">
        <v>5729</v>
      </c>
      <c r="L1230" s="91" t="s">
        <v>3255</v>
      </c>
      <c r="M1230" s="92">
        <v>10000</v>
      </c>
      <c r="N1230" s="93">
        <v>0</v>
      </c>
      <c r="O1230" s="93">
        <v>0</v>
      </c>
      <c r="P1230" s="93">
        <v>0</v>
      </c>
      <c r="Q1230" s="92">
        <v>0</v>
      </c>
      <c r="R1230" s="92">
        <v>10000</v>
      </c>
      <c r="S1230" s="91" t="s">
        <v>3256</v>
      </c>
      <c r="T1230" s="91" t="s">
        <v>5541</v>
      </c>
      <c r="U1230" s="93"/>
      <c r="V1230" s="93"/>
      <c r="W1230" s="93"/>
      <c r="X1230" s="93"/>
      <c r="Y1230" s="93"/>
      <c r="Z1230" s="93"/>
      <c r="AB1230" s="93"/>
    </row>
    <row r="1231" spans="1:28">
      <c r="A1231" s="91" t="s">
        <v>2477</v>
      </c>
      <c r="B1231" s="91" t="s">
        <v>244</v>
      </c>
      <c r="C1231" s="91" t="s">
        <v>2506</v>
      </c>
      <c r="D1231" s="91" t="s">
        <v>3251</v>
      </c>
      <c r="E1231" s="91" t="s">
        <v>3252</v>
      </c>
      <c r="F1231" s="91" t="s">
        <v>3258</v>
      </c>
      <c r="G1231" s="91" t="s">
        <v>1537</v>
      </c>
      <c r="H1231" s="91" t="s">
        <v>2441</v>
      </c>
      <c r="I1231" s="91" t="s">
        <v>882</v>
      </c>
      <c r="J1231" s="91" t="s">
        <v>930</v>
      </c>
      <c r="K1231" s="91" t="s">
        <v>5730</v>
      </c>
      <c r="L1231" s="91" t="s">
        <v>3255</v>
      </c>
      <c r="M1231" s="92">
        <v>10000</v>
      </c>
      <c r="N1231" s="93">
        <v>0</v>
      </c>
      <c r="O1231" s="93">
        <v>0</v>
      </c>
      <c r="P1231" s="93">
        <v>0</v>
      </c>
      <c r="Q1231" s="92">
        <v>0</v>
      </c>
      <c r="R1231" s="92">
        <v>10000</v>
      </c>
      <c r="S1231" s="91" t="s">
        <v>3256</v>
      </c>
      <c r="T1231" s="91" t="s">
        <v>5541</v>
      </c>
      <c r="U1231" s="93"/>
      <c r="V1231" s="93"/>
      <c r="W1231" s="93"/>
      <c r="X1231" s="93"/>
      <c r="Y1231" s="93"/>
      <c r="Z1231" s="93"/>
      <c r="AB1231" s="93"/>
    </row>
    <row r="1232" spans="1:28">
      <c r="A1232" s="91" t="s">
        <v>2477</v>
      </c>
      <c r="B1232" s="91" t="s">
        <v>244</v>
      </c>
      <c r="C1232" s="91" t="s">
        <v>2506</v>
      </c>
      <c r="D1232" s="91" t="s">
        <v>3251</v>
      </c>
      <c r="E1232" s="91" t="s">
        <v>3252</v>
      </c>
      <c r="F1232" s="91" t="s">
        <v>3266</v>
      </c>
      <c r="G1232" s="91" t="s">
        <v>1409</v>
      </c>
      <c r="H1232" s="91" t="s">
        <v>2442</v>
      </c>
      <c r="I1232" s="91" t="s">
        <v>882</v>
      </c>
      <c r="J1232" s="91" t="s">
        <v>930</v>
      </c>
      <c r="K1232" s="91" t="s">
        <v>5731</v>
      </c>
      <c r="L1232" s="91" t="s">
        <v>3255</v>
      </c>
      <c r="M1232" s="92">
        <v>15000</v>
      </c>
      <c r="N1232" s="93">
        <v>0</v>
      </c>
      <c r="O1232" s="93">
        <v>0</v>
      </c>
      <c r="P1232" s="93">
        <v>0</v>
      </c>
      <c r="Q1232" s="92">
        <v>0</v>
      </c>
      <c r="R1232" s="92">
        <v>15000</v>
      </c>
      <c r="S1232" s="91" t="s">
        <v>3256</v>
      </c>
      <c r="T1232" s="91" t="s">
        <v>5541</v>
      </c>
      <c r="U1232" s="93"/>
      <c r="V1232" s="93"/>
      <c r="W1232" s="93"/>
      <c r="X1232" s="93"/>
      <c r="Y1232" s="93"/>
      <c r="Z1232" s="93"/>
      <c r="AB1232" s="93"/>
    </row>
    <row r="1233" spans="1:28">
      <c r="A1233" s="91" t="s">
        <v>2477</v>
      </c>
      <c r="B1233" s="91" t="s">
        <v>244</v>
      </c>
      <c r="C1233" s="91" t="s">
        <v>2506</v>
      </c>
      <c r="D1233" s="91" t="s">
        <v>3251</v>
      </c>
      <c r="E1233" s="91" t="s">
        <v>3252</v>
      </c>
      <c r="F1233" s="91" t="s">
        <v>3266</v>
      </c>
      <c r="G1233" s="91" t="s">
        <v>1410</v>
      </c>
      <c r="H1233" s="91" t="s">
        <v>2443</v>
      </c>
      <c r="I1233" s="91" t="s">
        <v>882</v>
      </c>
      <c r="J1233" s="91" t="s">
        <v>930</v>
      </c>
      <c r="K1233" s="91" t="s">
        <v>5732</v>
      </c>
      <c r="L1233" s="91" t="s">
        <v>3255</v>
      </c>
      <c r="M1233" s="92">
        <v>10000</v>
      </c>
      <c r="N1233" s="93">
        <v>0</v>
      </c>
      <c r="O1233" s="93">
        <v>0</v>
      </c>
      <c r="P1233" s="93">
        <v>0</v>
      </c>
      <c r="Q1233" s="92">
        <v>0</v>
      </c>
      <c r="R1233" s="92">
        <v>10000</v>
      </c>
      <c r="S1233" s="91" t="s">
        <v>3256</v>
      </c>
      <c r="T1233" s="91" t="s">
        <v>5541</v>
      </c>
      <c r="U1233" s="93"/>
      <c r="V1233" s="93"/>
      <c r="W1233" s="93"/>
      <c r="X1233" s="93"/>
      <c r="Y1233" s="93"/>
      <c r="Z1233" s="93"/>
      <c r="AB1233" s="93"/>
    </row>
    <row r="1234" spans="1:28">
      <c r="A1234" s="91" t="s">
        <v>2477</v>
      </c>
      <c r="B1234" s="91" t="s">
        <v>244</v>
      </c>
      <c r="C1234" s="91" t="s">
        <v>2506</v>
      </c>
      <c r="D1234" s="91" t="s">
        <v>3251</v>
      </c>
      <c r="E1234" s="91" t="s">
        <v>3252</v>
      </c>
      <c r="F1234" s="91" t="s">
        <v>3266</v>
      </c>
      <c r="G1234" s="91" t="s">
        <v>2600</v>
      </c>
      <c r="H1234" s="91" t="s">
        <v>2614</v>
      </c>
      <c r="I1234" s="91" t="s">
        <v>882</v>
      </c>
      <c r="J1234" s="91" t="s">
        <v>930</v>
      </c>
      <c r="K1234" s="91" t="s">
        <v>5733</v>
      </c>
      <c r="L1234" s="91" t="s">
        <v>3255</v>
      </c>
      <c r="M1234" s="92">
        <v>10000</v>
      </c>
      <c r="N1234" s="93">
        <v>0</v>
      </c>
      <c r="O1234" s="93">
        <v>0</v>
      </c>
      <c r="P1234" s="93">
        <v>0</v>
      </c>
      <c r="Q1234" s="92">
        <v>0</v>
      </c>
      <c r="R1234" s="92">
        <v>10000</v>
      </c>
      <c r="S1234" s="91" t="s">
        <v>3256</v>
      </c>
      <c r="T1234" s="91" t="s">
        <v>5541</v>
      </c>
      <c r="U1234" s="93"/>
      <c r="V1234" s="93"/>
      <c r="W1234" s="93"/>
      <c r="X1234" s="93"/>
      <c r="Y1234" s="93"/>
      <c r="Z1234" s="93"/>
      <c r="AB1234" s="93"/>
    </row>
    <row r="1235" spans="1:28">
      <c r="A1235" s="91" t="s">
        <v>2477</v>
      </c>
      <c r="B1235" s="91" t="s">
        <v>244</v>
      </c>
      <c r="C1235" s="91" t="s">
        <v>2506</v>
      </c>
      <c r="D1235" s="91" t="s">
        <v>3251</v>
      </c>
      <c r="E1235" s="91" t="s">
        <v>3252</v>
      </c>
      <c r="F1235" s="91" t="s">
        <v>3266</v>
      </c>
      <c r="G1235" s="91" t="s">
        <v>3166</v>
      </c>
      <c r="H1235" s="91" t="s">
        <v>3149</v>
      </c>
      <c r="I1235" s="91" t="s">
        <v>882</v>
      </c>
      <c r="J1235" s="91" t="s">
        <v>930</v>
      </c>
      <c r="K1235" s="91" t="s">
        <v>5734</v>
      </c>
      <c r="L1235" s="91" t="s">
        <v>3255</v>
      </c>
      <c r="M1235" s="92">
        <v>8000</v>
      </c>
      <c r="N1235" s="93">
        <v>0</v>
      </c>
      <c r="O1235" s="93">
        <v>0</v>
      </c>
      <c r="P1235" s="93">
        <v>0</v>
      </c>
      <c r="Q1235" s="92">
        <v>0</v>
      </c>
      <c r="R1235" s="92">
        <v>8000</v>
      </c>
      <c r="S1235" s="91" t="s">
        <v>3256</v>
      </c>
      <c r="T1235" s="91" t="s">
        <v>5541</v>
      </c>
      <c r="U1235" s="93"/>
      <c r="V1235" s="93"/>
      <c r="W1235" s="93"/>
      <c r="X1235" s="93"/>
      <c r="Y1235" s="93"/>
      <c r="Z1235" s="93"/>
      <c r="AB1235" s="93"/>
    </row>
    <row r="1236" spans="1:28">
      <c r="A1236" s="91" t="s">
        <v>2477</v>
      </c>
      <c r="B1236" s="91" t="s">
        <v>244</v>
      </c>
      <c r="C1236" s="91" t="s">
        <v>2506</v>
      </c>
      <c r="D1236" s="91" t="s">
        <v>3251</v>
      </c>
      <c r="E1236" s="91" t="s">
        <v>3252</v>
      </c>
      <c r="F1236" s="91" t="s">
        <v>3266</v>
      </c>
      <c r="G1236" s="91" t="s">
        <v>5735</v>
      </c>
      <c r="H1236" s="91" t="s">
        <v>5736</v>
      </c>
      <c r="I1236" s="91" t="s">
        <v>882</v>
      </c>
      <c r="J1236" s="91" t="s">
        <v>930</v>
      </c>
      <c r="K1236" s="91" t="s">
        <v>5737</v>
      </c>
      <c r="L1236" s="91" t="s">
        <v>3255</v>
      </c>
      <c r="M1236" s="92">
        <v>10000</v>
      </c>
      <c r="N1236" s="93">
        <v>0</v>
      </c>
      <c r="O1236" s="93">
        <v>0</v>
      </c>
      <c r="P1236" s="93">
        <v>0</v>
      </c>
      <c r="Q1236" s="92">
        <v>0</v>
      </c>
      <c r="R1236" s="92">
        <v>10000</v>
      </c>
      <c r="S1236" s="91" t="s">
        <v>3256</v>
      </c>
      <c r="T1236" s="91" t="s">
        <v>5541</v>
      </c>
      <c r="U1236" s="93"/>
      <c r="V1236" s="93"/>
      <c r="W1236" s="93"/>
      <c r="X1236" s="93"/>
      <c r="Y1236" s="93"/>
      <c r="Z1236" s="93"/>
      <c r="AB1236" s="93"/>
    </row>
    <row r="1237" spans="1:28">
      <c r="A1237" s="91" t="s">
        <v>2477</v>
      </c>
      <c r="B1237" s="91" t="s">
        <v>244</v>
      </c>
      <c r="C1237" s="91" t="s">
        <v>2506</v>
      </c>
      <c r="D1237" s="91" t="s">
        <v>3251</v>
      </c>
      <c r="E1237" s="91" t="s">
        <v>3252</v>
      </c>
      <c r="F1237" s="91" t="s">
        <v>3266</v>
      </c>
      <c r="G1237" s="91" t="s">
        <v>2722</v>
      </c>
      <c r="H1237" s="91" t="s">
        <v>2723</v>
      </c>
      <c r="I1237" s="91" t="s">
        <v>882</v>
      </c>
      <c r="J1237" s="91" t="s">
        <v>930</v>
      </c>
      <c r="K1237" s="91" t="s">
        <v>5738</v>
      </c>
      <c r="L1237" s="91" t="s">
        <v>3255</v>
      </c>
      <c r="M1237" s="92">
        <v>5000</v>
      </c>
      <c r="N1237" s="93">
        <v>0</v>
      </c>
      <c r="O1237" s="93">
        <v>0</v>
      </c>
      <c r="P1237" s="93">
        <v>0</v>
      </c>
      <c r="Q1237" s="92">
        <v>0</v>
      </c>
      <c r="R1237" s="92">
        <v>5000</v>
      </c>
      <c r="S1237" s="91" t="s">
        <v>3256</v>
      </c>
      <c r="T1237" s="91" t="s">
        <v>5541</v>
      </c>
      <c r="U1237" s="93"/>
      <c r="V1237" s="93"/>
      <c r="W1237" s="93"/>
      <c r="X1237" s="93"/>
      <c r="Y1237" s="93"/>
      <c r="Z1237" s="93"/>
      <c r="AB1237" s="93"/>
    </row>
    <row r="1238" spans="1:28">
      <c r="A1238" s="91" t="s">
        <v>2477</v>
      </c>
      <c r="B1238" s="91" t="s">
        <v>244</v>
      </c>
      <c r="C1238" s="91" t="s">
        <v>2506</v>
      </c>
      <c r="D1238" s="91" t="s">
        <v>3251</v>
      </c>
      <c r="E1238" s="91" t="s">
        <v>3252</v>
      </c>
      <c r="F1238" s="91" t="s">
        <v>3288</v>
      </c>
      <c r="G1238" s="91" t="s">
        <v>1535</v>
      </c>
      <c r="H1238" s="91" t="s">
        <v>2444</v>
      </c>
      <c r="I1238" s="91" t="s">
        <v>882</v>
      </c>
      <c r="J1238" s="91" t="s">
        <v>930</v>
      </c>
      <c r="K1238" s="91" t="s">
        <v>5739</v>
      </c>
      <c r="L1238" s="91" t="s">
        <v>3255</v>
      </c>
      <c r="M1238" s="92">
        <v>15000</v>
      </c>
      <c r="N1238" s="93">
        <v>0</v>
      </c>
      <c r="O1238" s="93">
        <v>0</v>
      </c>
      <c r="P1238" s="93">
        <v>0</v>
      </c>
      <c r="Q1238" s="92">
        <v>0</v>
      </c>
      <c r="R1238" s="92">
        <v>15000</v>
      </c>
      <c r="S1238" s="91" t="s">
        <v>3256</v>
      </c>
      <c r="T1238" s="91" t="s">
        <v>5541</v>
      </c>
      <c r="U1238" s="93"/>
      <c r="V1238" s="93"/>
      <c r="W1238" s="93"/>
      <c r="X1238" s="93"/>
      <c r="Y1238" s="93"/>
      <c r="Z1238" s="93"/>
      <c r="AB1238" s="93"/>
    </row>
    <row r="1239" spans="1:28">
      <c r="A1239" s="91" t="s">
        <v>2477</v>
      </c>
      <c r="B1239" s="91" t="s">
        <v>244</v>
      </c>
      <c r="C1239" s="91" t="s">
        <v>2506</v>
      </c>
      <c r="D1239" s="91" t="s">
        <v>3251</v>
      </c>
      <c r="E1239" s="91" t="s">
        <v>3252</v>
      </c>
      <c r="F1239" s="91" t="s">
        <v>3258</v>
      </c>
      <c r="G1239" s="91" t="s">
        <v>1538</v>
      </c>
      <c r="H1239" s="91" t="s">
        <v>2445</v>
      </c>
      <c r="I1239" s="91" t="s">
        <v>882</v>
      </c>
      <c r="J1239" s="91" t="s">
        <v>930</v>
      </c>
      <c r="K1239" s="91" t="s">
        <v>5740</v>
      </c>
      <c r="L1239" s="91" t="s">
        <v>3255</v>
      </c>
      <c r="M1239" s="92">
        <v>10000</v>
      </c>
      <c r="N1239" s="93">
        <v>0</v>
      </c>
      <c r="O1239" s="93">
        <v>0</v>
      </c>
      <c r="P1239" s="93">
        <v>0</v>
      </c>
      <c r="Q1239" s="92">
        <v>0</v>
      </c>
      <c r="R1239" s="92">
        <v>10000</v>
      </c>
      <c r="S1239" s="91" t="s">
        <v>3256</v>
      </c>
      <c r="T1239" s="91" t="s">
        <v>5541</v>
      </c>
      <c r="U1239" s="93"/>
      <c r="V1239" s="93"/>
      <c r="W1239" s="93"/>
      <c r="X1239" s="93"/>
      <c r="Y1239" s="93"/>
      <c r="Z1239" s="93"/>
      <c r="AB1239" s="93"/>
    </row>
    <row r="1240" spans="1:28">
      <c r="A1240" s="91" t="s">
        <v>2477</v>
      </c>
      <c r="B1240" s="91" t="s">
        <v>244</v>
      </c>
      <c r="C1240" s="91" t="s">
        <v>2506</v>
      </c>
      <c r="D1240" s="91" t="s">
        <v>3251</v>
      </c>
      <c r="E1240" s="91" t="s">
        <v>3252</v>
      </c>
      <c r="F1240" s="91" t="s">
        <v>3258</v>
      </c>
      <c r="G1240" s="91" t="s">
        <v>964</v>
      </c>
      <c r="H1240" s="91" t="s">
        <v>2446</v>
      </c>
      <c r="I1240" s="91" t="s">
        <v>882</v>
      </c>
      <c r="J1240" s="91" t="s">
        <v>930</v>
      </c>
      <c r="K1240" s="91" t="s">
        <v>5741</v>
      </c>
      <c r="L1240" s="91" t="s">
        <v>3255</v>
      </c>
      <c r="M1240" s="92">
        <v>10000</v>
      </c>
      <c r="N1240" s="93">
        <v>0</v>
      </c>
      <c r="O1240" s="93">
        <v>0</v>
      </c>
      <c r="P1240" s="93">
        <v>0</v>
      </c>
      <c r="Q1240" s="92">
        <v>0</v>
      </c>
      <c r="R1240" s="92">
        <v>10000</v>
      </c>
      <c r="S1240" s="91" t="s">
        <v>3256</v>
      </c>
      <c r="T1240" s="91" t="s">
        <v>5541</v>
      </c>
      <c r="U1240" s="93"/>
      <c r="V1240" s="93"/>
      <c r="W1240" s="93"/>
      <c r="X1240" s="93"/>
      <c r="Y1240" s="93"/>
      <c r="Z1240" s="93"/>
      <c r="AB1240" s="93"/>
    </row>
    <row r="1241" spans="1:28">
      <c r="A1241" s="91" t="s">
        <v>2477</v>
      </c>
      <c r="B1241" s="91" t="s">
        <v>244</v>
      </c>
      <c r="C1241" s="91" t="s">
        <v>2506</v>
      </c>
      <c r="D1241" s="91" t="s">
        <v>3251</v>
      </c>
      <c r="E1241" s="91" t="s">
        <v>3252</v>
      </c>
      <c r="F1241" s="91" t="s">
        <v>3258</v>
      </c>
      <c r="G1241" s="91" t="s">
        <v>1534</v>
      </c>
      <c r="H1241" s="91" t="s">
        <v>2447</v>
      </c>
      <c r="I1241" s="91" t="s">
        <v>882</v>
      </c>
      <c r="J1241" s="91" t="s">
        <v>930</v>
      </c>
      <c r="K1241" s="91" t="s">
        <v>5742</v>
      </c>
      <c r="L1241" s="91" t="s">
        <v>3255</v>
      </c>
      <c r="M1241" s="92">
        <v>15000</v>
      </c>
      <c r="N1241" s="93">
        <v>0</v>
      </c>
      <c r="O1241" s="93">
        <v>0</v>
      </c>
      <c r="P1241" s="93">
        <v>0</v>
      </c>
      <c r="Q1241" s="92">
        <v>0</v>
      </c>
      <c r="R1241" s="92">
        <v>15000</v>
      </c>
      <c r="S1241" s="91" t="s">
        <v>3256</v>
      </c>
      <c r="T1241" s="91" t="s">
        <v>5541</v>
      </c>
      <c r="U1241" s="93"/>
      <c r="V1241" s="93"/>
      <c r="W1241" s="93"/>
      <c r="X1241" s="93"/>
      <c r="Y1241" s="93"/>
      <c r="Z1241" s="93"/>
      <c r="AB1241" s="93"/>
    </row>
    <row r="1242" spans="1:28">
      <c r="A1242" s="91" t="s">
        <v>2477</v>
      </c>
      <c r="B1242" s="91" t="s">
        <v>244</v>
      </c>
      <c r="C1242" s="91" t="s">
        <v>2506</v>
      </c>
      <c r="D1242" s="91" t="s">
        <v>3251</v>
      </c>
      <c r="E1242" s="91" t="s">
        <v>3252</v>
      </c>
      <c r="F1242" s="91" t="s">
        <v>3258</v>
      </c>
      <c r="G1242" s="91" t="s">
        <v>2448</v>
      </c>
      <c r="H1242" s="91" t="s">
        <v>2449</v>
      </c>
      <c r="I1242" s="91" t="s">
        <v>882</v>
      </c>
      <c r="J1242" s="91" t="s">
        <v>930</v>
      </c>
      <c r="K1242" s="91" t="s">
        <v>5743</v>
      </c>
      <c r="L1242" s="91" t="s">
        <v>3255</v>
      </c>
      <c r="M1242" s="92">
        <v>10000</v>
      </c>
      <c r="N1242" s="93">
        <v>0</v>
      </c>
      <c r="O1242" s="93">
        <v>0</v>
      </c>
      <c r="P1242" s="93">
        <v>0</v>
      </c>
      <c r="Q1242" s="92">
        <v>0</v>
      </c>
      <c r="R1242" s="92">
        <v>10000</v>
      </c>
      <c r="S1242" s="91" t="s">
        <v>3256</v>
      </c>
      <c r="T1242" s="91" t="s">
        <v>5541</v>
      </c>
      <c r="U1242" s="93"/>
      <c r="V1242" s="93"/>
      <c r="W1242" s="93"/>
      <c r="X1242" s="93"/>
      <c r="Y1242" s="93"/>
      <c r="Z1242" s="93"/>
      <c r="AB1242" s="93"/>
    </row>
    <row r="1243" spans="1:28">
      <c r="A1243" s="91" t="s">
        <v>2477</v>
      </c>
      <c r="B1243" s="91" t="s">
        <v>244</v>
      </c>
      <c r="C1243" s="91" t="s">
        <v>2506</v>
      </c>
      <c r="D1243" s="91" t="s">
        <v>3251</v>
      </c>
      <c r="E1243" s="91" t="s">
        <v>3252</v>
      </c>
      <c r="F1243" s="91" t="s">
        <v>3266</v>
      </c>
      <c r="G1243" s="91" t="s">
        <v>2647</v>
      </c>
      <c r="H1243" s="91" t="s">
        <v>2675</v>
      </c>
      <c r="I1243" s="91" t="s">
        <v>882</v>
      </c>
      <c r="J1243" s="91" t="s">
        <v>930</v>
      </c>
      <c r="K1243" s="91" t="s">
        <v>5744</v>
      </c>
      <c r="L1243" s="91" t="s">
        <v>3255</v>
      </c>
      <c r="M1243" s="92">
        <v>10000</v>
      </c>
      <c r="N1243" s="93">
        <v>0</v>
      </c>
      <c r="O1243" s="93">
        <v>0</v>
      </c>
      <c r="P1243" s="93">
        <v>0</v>
      </c>
      <c r="Q1243" s="92">
        <v>0</v>
      </c>
      <c r="R1243" s="92">
        <v>10000</v>
      </c>
      <c r="S1243" s="91" t="s">
        <v>3256</v>
      </c>
      <c r="T1243" s="91" t="s">
        <v>5541</v>
      </c>
      <c r="U1243" s="93"/>
      <c r="V1243" s="93"/>
      <c r="W1243" s="93"/>
      <c r="X1243" s="93"/>
      <c r="Y1243" s="93"/>
      <c r="Z1243" s="93"/>
      <c r="AB1243" s="93"/>
    </row>
    <row r="1244" spans="1:28">
      <c r="A1244" s="91" t="s">
        <v>2477</v>
      </c>
      <c r="B1244" s="91" t="s">
        <v>244</v>
      </c>
      <c r="C1244" s="91" t="s">
        <v>2506</v>
      </c>
      <c r="D1244" s="91" t="s">
        <v>3251</v>
      </c>
      <c r="E1244" s="91" t="s">
        <v>3252</v>
      </c>
      <c r="F1244" s="91" t="s">
        <v>3288</v>
      </c>
      <c r="G1244" s="91" t="s">
        <v>3097</v>
      </c>
      <c r="H1244" s="91" t="s">
        <v>3077</v>
      </c>
      <c r="I1244" s="91" t="s">
        <v>882</v>
      </c>
      <c r="J1244" s="91" t="s">
        <v>930</v>
      </c>
      <c r="K1244" s="91" t="s">
        <v>5745</v>
      </c>
      <c r="L1244" s="91" t="s">
        <v>3255</v>
      </c>
      <c r="M1244" s="92">
        <v>20000</v>
      </c>
      <c r="N1244" s="93">
        <v>0</v>
      </c>
      <c r="O1244" s="93">
        <v>0</v>
      </c>
      <c r="P1244" s="93">
        <v>0</v>
      </c>
      <c r="Q1244" s="92">
        <v>0</v>
      </c>
      <c r="R1244" s="92">
        <v>20000</v>
      </c>
      <c r="S1244" s="91" t="s">
        <v>3256</v>
      </c>
      <c r="T1244" s="91" t="s">
        <v>5541</v>
      </c>
      <c r="U1244" s="93"/>
      <c r="V1244" s="93"/>
      <c r="W1244" s="93"/>
      <c r="X1244" s="93"/>
      <c r="Y1244" s="93"/>
      <c r="Z1244" s="93"/>
      <c r="AB1244" s="93"/>
    </row>
    <row r="1245" spans="1:28">
      <c r="A1245" s="91" t="s">
        <v>2477</v>
      </c>
      <c r="B1245" s="91" t="s">
        <v>244</v>
      </c>
      <c r="C1245" s="91" t="s">
        <v>2506</v>
      </c>
      <c r="D1245" s="91" t="s">
        <v>3251</v>
      </c>
      <c r="E1245" s="91" t="s">
        <v>3252</v>
      </c>
      <c r="F1245" s="91" t="s">
        <v>3258</v>
      </c>
      <c r="G1245" s="91" t="s">
        <v>1007</v>
      </c>
      <c r="H1245" s="91" t="s">
        <v>2450</v>
      </c>
      <c r="I1245" s="91" t="s">
        <v>882</v>
      </c>
      <c r="J1245" s="91" t="s">
        <v>930</v>
      </c>
      <c r="K1245" s="91" t="s">
        <v>5746</v>
      </c>
      <c r="L1245" s="91" t="s">
        <v>3255</v>
      </c>
      <c r="M1245" s="92">
        <v>10000</v>
      </c>
      <c r="N1245" s="93">
        <v>0</v>
      </c>
      <c r="O1245" s="93">
        <v>0</v>
      </c>
      <c r="P1245" s="93">
        <v>0</v>
      </c>
      <c r="Q1245" s="92">
        <v>0</v>
      </c>
      <c r="R1245" s="92">
        <v>10000</v>
      </c>
      <c r="S1245" s="91" t="s">
        <v>3256</v>
      </c>
      <c r="T1245" s="91" t="s">
        <v>5541</v>
      </c>
      <c r="U1245" s="93"/>
      <c r="V1245" s="93"/>
      <c r="W1245" s="93"/>
      <c r="X1245" s="93"/>
      <c r="Y1245" s="93"/>
      <c r="Z1245" s="93"/>
      <c r="AB1245" s="93"/>
    </row>
    <row r="1246" spans="1:28">
      <c r="A1246" s="91" t="s">
        <v>2477</v>
      </c>
      <c r="B1246" s="91" t="s">
        <v>244</v>
      </c>
      <c r="C1246" s="91" t="s">
        <v>2506</v>
      </c>
      <c r="D1246" s="91" t="s">
        <v>3251</v>
      </c>
      <c r="E1246" s="91" t="s">
        <v>3252</v>
      </c>
      <c r="F1246" s="91" t="s">
        <v>3261</v>
      </c>
      <c r="G1246" s="91" t="s">
        <v>5747</v>
      </c>
      <c r="H1246" s="91" t="s">
        <v>5748</v>
      </c>
      <c r="I1246" s="91" t="s">
        <v>882</v>
      </c>
      <c r="J1246" s="91" t="s">
        <v>930</v>
      </c>
      <c r="K1246" s="91" t="s">
        <v>5749</v>
      </c>
      <c r="L1246" s="91" t="s">
        <v>3255</v>
      </c>
      <c r="M1246" s="92">
        <v>25000</v>
      </c>
      <c r="N1246" s="93">
        <v>0</v>
      </c>
      <c r="O1246" s="93">
        <v>0</v>
      </c>
      <c r="P1246" s="93">
        <v>0</v>
      </c>
      <c r="Q1246" s="92">
        <v>0</v>
      </c>
      <c r="R1246" s="92">
        <v>25000</v>
      </c>
      <c r="S1246" s="91" t="s">
        <v>3256</v>
      </c>
      <c r="T1246" s="91" t="s">
        <v>5541</v>
      </c>
      <c r="U1246" s="93"/>
      <c r="V1246" s="93"/>
      <c r="W1246" s="93"/>
      <c r="X1246" s="93"/>
      <c r="Y1246" s="93"/>
      <c r="Z1246" s="93"/>
      <c r="AB1246" s="93"/>
    </row>
    <row r="1247" spans="1:28">
      <c r="A1247" s="91" t="s">
        <v>2477</v>
      </c>
      <c r="B1247" s="91" t="s">
        <v>244</v>
      </c>
      <c r="C1247" s="91" t="s">
        <v>2506</v>
      </c>
      <c r="D1247" s="91" t="s">
        <v>3251</v>
      </c>
      <c r="E1247" s="91" t="s">
        <v>3252</v>
      </c>
      <c r="F1247" s="91" t="s">
        <v>3258</v>
      </c>
      <c r="G1247" s="91" t="s">
        <v>1532</v>
      </c>
      <c r="H1247" s="91" t="s">
        <v>2451</v>
      </c>
      <c r="I1247" s="91" t="s">
        <v>882</v>
      </c>
      <c r="J1247" s="91" t="s">
        <v>930</v>
      </c>
      <c r="K1247" s="91" t="s">
        <v>5750</v>
      </c>
      <c r="L1247" s="91" t="s">
        <v>3255</v>
      </c>
      <c r="M1247" s="92">
        <v>10000</v>
      </c>
      <c r="N1247" s="93">
        <v>0</v>
      </c>
      <c r="O1247" s="93">
        <v>0</v>
      </c>
      <c r="P1247" s="93">
        <v>0</v>
      </c>
      <c r="Q1247" s="92">
        <v>0</v>
      </c>
      <c r="R1247" s="92">
        <v>10000</v>
      </c>
      <c r="S1247" s="91" t="s">
        <v>3256</v>
      </c>
      <c r="T1247" s="91" t="s">
        <v>5541</v>
      </c>
      <c r="U1247" s="93"/>
      <c r="V1247" s="93"/>
      <c r="W1247" s="93"/>
      <c r="X1247" s="93"/>
      <c r="Y1247" s="93"/>
      <c r="Z1247" s="93"/>
      <c r="AB1247" s="93"/>
    </row>
    <row r="1248" spans="1:28">
      <c r="A1248" s="91" t="s">
        <v>2477</v>
      </c>
      <c r="B1248" s="91" t="s">
        <v>244</v>
      </c>
      <c r="C1248" s="91" t="s">
        <v>2506</v>
      </c>
      <c r="D1248" s="91" t="s">
        <v>3251</v>
      </c>
      <c r="E1248" s="91" t="s">
        <v>3252</v>
      </c>
      <c r="F1248" s="91" t="s">
        <v>3258</v>
      </c>
      <c r="G1248" s="91" t="s">
        <v>3167</v>
      </c>
      <c r="H1248" s="91" t="s">
        <v>3150</v>
      </c>
      <c r="I1248" s="91" t="s">
        <v>882</v>
      </c>
      <c r="J1248" s="91" t="s">
        <v>930</v>
      </c>
      <c r="K1248" s="91" t="s">
        <v>5751</v>
      </c>
      <c r="L1248" s="91" t="s">
        <v>3255</v>
      </c>
      <c r="M1248" s="92">
        <v>10000</v>
      </c>
      <c r="N1248" s="93">
        <v>0</v>
      </c>
      <c r="O1248" s="93">
        <v>0</v>
      </c>
      <c r="P1248" s="93">
        <v>0</v>
      </c>
      <c r="Q1248" s="92">
        <v>0</v>
      </c>
      <c r="R1248" s="92">
        <v>10000</v>
      </c>
      <c r="S1248" s="91" t="s">
        <v>3256</v>
      </c>
      <c r="T1248" s="91" t="s">
        <v>5541</v>
      </c>
      <c r="U1248" s="93"/>
      <c r="V1248" s="93"/>
      <c r="W1248" s="93"/>
      <c r="X1248" s="93"/>
      <c r="Y1248" s="93"/>
      <c r="Z1248" s="93"/>
      <c r="AB1248" s="93"/>
    </row>
    <row r="1249" spans="1:28">
      <c r="A1249" s="91" t="s">
        <v>2477</v>
      </c>
      <c r="B1249" s="91" t="s">
        <v>244</v>
      </c>
      <c r="C1249" s="91" t="s">
        <v>2506</v>
      </c>
      <c r="D1249" s="91" t="s">
        <v>3251</v>
      </c>
      <c r="E1249" s="91" t="s">
        <v>3252</v>
      </c>
      <c r="F1249" s="91" t="s">
        <v>3266</v>
      </c>
      <c r="G1249" s="91" t="s">
        <v>1566</v>
      </c>
      <c r="H1249" s="91" t="s">
        <v>2452</v>
      </c>
      <c r="I1249" s="91" t="s">
        <v>882</v>
      </c>
      <c r="J1249" s="91" t="s">
        <v>930</v>
      </c>
      <c r="K1249" s="91" t="s">
        <v>5752</v>
      </c>
      <c r="L1249" s="91" t="s">
        <v>3255</v>
      </c>
      <c r="M1249" s="92">
        <v>5000</v>
      </c>
      <c r="N1249" s="93">
        <v>0</v>
      </c>
      <c r="O1249" s="93">
        <v>0</v>
      </c>
      <c r="P1249" s="93">
        <v>0</v>
      </c>
      <c r="Q1249" s="92">
        <v>0</v>
      </c>
      <c r="R1249" s="92">
        <v>5000</v>
      </c>
      <c r="S1249" s="91" t="s">
        <v>3256</v>
      </c>
      <c r="T1249" s="91" t="s">
        <v>5541</v>
      </c>
      <c r="U1249" s="93"/>
      <c r="V1249" s="93"/>
      <c r="W1249" s="93"/>
      <c r="X1249" s="93"/>
      <c r="Y1249" s="93"/>
      <c r="Z1249" s="93"/>
      <c r="AB1249" s="93"/>
    </row>
    <row r="1250" spans="1:28">
      <c r="A1250" s="91" t="s">
        <v>2477</v>
      </c>
      <c r="B1250" s="91" t="s">
        <v>244</v>
      </c>
      <c r="C1250" s="91" t="s">
        <v>2506</v>
      </c>
      <c r="D1250" s="91" t="s">
        <v>3251</v>
      </c>
      <c r="E1250" s="91" t="s">
        <v>3252</v>
      </c>
      <c r="F1250" s="91" t="s">
        <v>3258</v>
      </c>
      <c r="G1250" s="91" t="s">
        <v>2530</v>
      </c>
      <c r="H1250" s="91" t="s">
        <v>2531</v>
      </c>
      <c r="I1250" s="91" t="s">
        <v>882</v>
      </c>
      <c r="J1250" s="91" t="s">
        <v>930</v>
      </c>
      <c r="K1250" s="91" t="s">
        <v>5753</v>
      </c>
      <c r="L1250" s="91" t="s">
        <v>3255</v>
      </c>
      <c r="M1250" s="92">
        <v>10000</v>
      </c>
      <c r="N1250" s="93">
        <v>0</v>
      </c>
      <c r="O1250" s="93">
        <v>0</v>
      </c>
      <c r="P1250" s="93">
        <v>0</v>
      </c>
      <c r="Q1250" s="92">
        <v>0</v>
      </c>
      <c r="R1250" s="92">
        <v>10000</v>
      </c>
      <c r="S1250" s="91" t="s">
        <v>3256</v>
      </c>
      <c r="T1250" s="91" t="s">
        <v>5541</v>
      </c>
      <c r="U1250" s="93"/>
      <c r="V1250" s="93"/>
      <c r="W1250" s="93"/>
      <c r="X1250" s="93"/>
      <c r="Y1250" s="93"/>
      <c r="Z1250" s="93"/>
      <c r="AB1250" s="93"/>
    </row>
    <row r="1251" spans="1:28">
      <c r="A1251" s="91" t="s">
        <v>2477</v>
      </c>
      <c r="B1251" s="91" t="s">
        <v>244</v>
      </c>
      <c r="C1251" s="91" t="s">
        <v>2506</v>
      </c>
      <c r="D1251" s="91" t="s">
        <v>3251</v>
      </c>
      <c r="E1251" s="91" t="s">
        <v>3252</v>
      </c>
      <c r="F1251" s="91" t="s">
        <v>3261</v>
      </c>
      <c r="G1251" s="91" t="s">
        <v>950</v>
      </c>
      <c r="H1251" s="91" t="s">
        <v>2453</v>
      </c>
      <c r="I1251" s="91" t="s">
        <v>882</v>
      </c>
      <c r="J1251" s="91" t="s">
        <v>930</v>
      </c>
      <c r="K1251" s="91" t="s">
        <v>5754</v>
      </c>
      <c r="L1251" s="91" t="s">
        <v>3255</v>
      </c>
      <c r="M1251" s="92">
        <v>10000</v>
      </c>
      <c r="N1251" s="93">
        <v>0</v>
      </c>
      <c r="O1251" s="93">
        <v>0</v>
      </c>
      <c r="P1251" s="93">
        <v>0</v>
      </c>
      <c r="Q1251" s="92">
        <v>0</v>
      </c>
      <c r="R1251" s="92">
        <v>10000</v>
      </c>
      <c r="S1251" s="91" t="s">
        <v>3256</v>
      </c>
      <c r="T1251" s="91" t="s">
        <v>5541</v>
      </c>
      <c r="U1251" s="93"/>
      <c r="V1251" s="93"/>
      <c r="W1251" s="93"/>
      <c r="X1251" s="93"/>
      <c r="Y1251" s="93"/>
      <c r="Z1251" s="93"/>
      <c r="AB1251" s="93"/>
    </row>
    <row r="1252" spans="1:28">
      <c r="A1252" s="91" t="s">
        <v>2477</v>
      </c>
      <c r="B1252" s="91" t="s">
        <v>244</v>
      </c>
      <c r="C1252" s="91" t="s">
        <v>2506</v>
      </c>
      <c r="D1252" s="91" t="s">
        <v>3251</v>
      </c>
      <c r="E1252" s="91" t="s">
        <v>3252</v>
      </c>
      <c r="F1252" s="91" t="s">
        <v>3266</v>
      </c>
      <c r="G1252" s="91" t="s">
        <v>963</v>
      </c>
      <c r="H1252" s="91" t="s">
        <v>2454</v>
      </c>
      <c r="I1252" s="91" t="s">
        <v>882</v>
      </c>
      <c r="J1252" s="91" t="s">
        <v>930</v>
      </c>
      <c r="K1252" s="91" t="s">
        <v>5755</v>
      </c>
      <c r="L1252" s="91" t="s">
        <v>3255</v>
      </c>
      <c r="M1252" s="92">
        <v>6000</v>
      </c>
      <c r="N1252" s="93">
        <v>0</v>
      </c>
      <c r="O1252" s="93">
        <v>0</v>
      </c>
      <c r="P1252" s="93">
        <v>0</v>
      </c>
      <c r="Q1252" s="92">
        <v>0</v>
      </c>
      <c r="R1252" s="92">
        <v>6000</v>
      </c>
      <c r="S1252" s="91" t="s">
        <v>3256</v>
      </c>
      <c r="T1252" s="91" t="s">
        <v>5541</v>
      </c>
      <c r="U1252" s="93"/>
      <c r="V1252" s="93"/>
      <c r="W1252" s="93"/>
      <c r="X1252" s="93"/>
      <c r="Y1252" s="93"/>
      <c r="Z1252" s="93"/>
      <c r="AB1252" s="93"/>
    </row>
    <row r="1253" spans="1:28">
      <c r="A1253" s="91" t="s">
        <v>2477</v>
      </c>
      <c r="B1253" s="91" t="s">
        <v>244</v>
      </c>
      <c r="C1253" s="91" t="s">
        <v>2506</v>
      </c>
      <c r="D1253" s="91" t="s">
        <v>3251</v>
      </c>
      <c r="E1253" s="91" t="s">
        <v>3252</v>
      </c>
      <c r="F1253" s="91" t="s">
        <v>3258</v>
      </c>
      <c r="G1253" s="91" t="s">
        <v>1536</v>
      </c>
      <c r="H1253" s="91" t="s">
        <v>2455</v>
      </c>
      <c r="I1253" s="91" t="s">
        <v>882</v>
      </c>
      <c r="J1253" s="91" t="s">
        <v>930</v>
      </c>
      <c r="K1253" s="91" t="s">
        <v>5756</v>
      </c>
      <c r="L1253" s="91" t="s">
        <v>3255</v>
      </c>
      <c r="M1253" s="92">
        <v>10000</v>
      </c>
      <c r="N1253" s="93">
        <v>0</v>
      </c>
      <c r="O1253" s="93">
        <v>0</v>
      </c>
      <c r="P1253" s="93">
        <v>0</v>
      </c>
      <c r="Q1253" s="92">
        <v>0</v>
      </c>
      <c r="R1253" s="92">
        <v>10000</v>
      </c>
      <c r="S1253" s="91" t="s">
        <v>3256</v>
      </c>
      <c r="T1253" s="91" t="s">
        <v>5541</v>
      </c>
      <c r="U1253" s="93"/>
      <c r="V1253" s="93"/>
      <c r="W1253" s="93"/>
      <c r="X1253" s="93"/>
      <c r="Y1253" s="93"/>
      <c r="Z1253" s="93"/>
      <c r="AB1253" s="93"/>
    </row>
    <row r="1254" spans="1:28">
      <c r="A1254" s="91" t="s">
        <v>2477</v>
      </c>
      <c r="B1254" s="91" t="s">
        <v>244</v>
      </c>
      <c r="C1254" s="91" t="s">
        <v>2506</v>
      </c>
      <c r="D1254" s="91" t="s">
        <v>3251</v>
      </c>
      <c r="E1254" s="91" t="s">
        <v>3252</v>
      </c>
      <c r="F1254" s="91" t="s">
        <v>3266</v>
      </c>
      <c r="G1254" s="91" t="s">
        <v>1395</v>
      </c>
      <c r="H1254" s="91" t="s">
        <v>2456</v>
      </c>
      <c r="I1254" s="91" t="s">
        <v>882</v>
      </c>
      <c r="J1254" s="91" t="s">
        <v>930</v>
      </c>
      <c r="K1254" s="91" t="s">
        <v>5757</v>
      </c>
      <c r="L1254" s="91" t="s">
        <v>3255</v>
      </c>
      <c r="M1254" s="92">
        <v>25000</v>
      </c>
      <c r="N1254" s="93">
        <v>0</v>
      </c>
      <c r="O1254" s="93">
        <v>0</v>
      </c>
      <c r="P1254" s="93">
        <v>0</v>
      </c>
      <c r="Q1254" s="92">
        <v>0</v>
      </c>
      <c r="R1254" s="92">
        <v>25000</v>
      </c>
      <c r="S1254" s="91" t="s">
        <v>3256</v>
      </c>
      <c r="T1254" s="91" t="s">
        <v>5541</v>
      </c>
      <c r="U1254" s="93"/>
      <c r="V1254" s="93"/>
      <c r="W1254" s="93"/>
      <c r="X1254" s="93"/>
      <c r="Y1254" s="93"/>
      <c r="Z1254" s="93"/>
      <c r="AB1254" s="93"/>
    </row>
    <row r="1255" spans="1:28">
      <c r="A1255" s="91" t="s">
        <v>2477</v>
      </c>
      <c r="B1255" s="91" t="s">
        <v>244</v>
      </c>
      <c r="C1255" s="91" t="s">
        <v>2506</v>
      </c>
      <c r="D1255" s="91" t="s">
        <v>3251</v>
      </c>
      <c r="E1255" s="91" t="s">
        <v>3252</v>
      </c>
      <c r="F1255" s="91" t="s">
        <v>3266</v>
      </c>
      <c r="G1255" s="91" t="s">
        <v>2646</v>
      </c>
      <c r="H1255" s="91" t="s">
        <v>2674</v>
      </c>
      <c r="I1255" s="91" t="s">
        <v>882</v>
      </c>
      <c r="J1255" s="91" t="s">
        <v>930</v>
      </c>
      <c r="K1255" s="91" t="s">
        <v>5758</v>
      </c>
      <c r="L1255" s="91" t="s">
        <v>3255</v>
      </c>
      <c r="M1255" s="92">
        <v>10000</v>
      </c>
      <c r="N1255" s="93">
        <v>0</v>
      </c>
      <c r="O1255" s="93">
        <v>0</v>
      </c>
      <c r="P1255" s="93">
        <v>0</v>
      </c>
      <c r="Q1255" s="92">
        <v>0</v>
      </c>
      <c r="R1255" s="92">
        <v>10000</v>
      </c>
      <c r="S1255" s="91" t="s">
        <v>3256</v>
      </c>
      <c r="T1255" s="91" t="s">
        <v>5541</v>
      </c>
      <c r="U1255" s="93"/>
      <c r="V1255" s="93"/>
      <c r="W1255" s="93"/>
      <c r="X1255" s="93"/>
      <c r="Y1255" s="93"/>
      <c r="Z1255" s="93"/>
      <c r="AB1255" s="93"/>
    </row>
    <row r="1256" spans="1:28">
      <c r="A1256" s="91" t="s">
        <v>2477</v>
      </c>
      <c r="B1256" s="91" t="s">
        <v>244</v>
      </c>
      <c r="C1256" s="91" t="s">
        <v>2506</v>
      </c>
      <c r="D1256" s="91" t="s">
        <v>3251</v>
      </c>
      <c r="E1256" s="91" t="s">
        <v>3252</v>
      </c>
      <c r="F1256" s="91" t="s">
        <v>3288</v>
      </c>
      <c r="G1256" s="91" t="s">
        <v>962</v>
      </c>
      <c r="H1256" s="91" t="s">
        <v>2457</v>
      </c>
      <c r="I1256" s="91" t="s">
        <v>882</v>
      </c>
      <c r="J1256" s="91" t="s">
        <v>930</v>
      </c>
      <c r="K1256" s="91" t="s">
        <v>5759</v>
      </c>
      <c r="L1256" s="91" t="s">
        <v>3255</v>
      </c>
      <c r="M1256" s="92">
        <v>10000</v>
      </c>
      <c r="N1256" s="93">
        <v>0</v>
      </c>
      <c r="O1256" s="93">
        <v>0</v>
      </c>
      <c r="P1256" s="93">
        <v>0</v>
      </c>
      <c r="Q1256" s="92">
        <v>0</v>
      </c>
      <c r="R1256" s="92">
        <v>10000</v>
      </c>
      <c r="S1256" s="91" t="s">
        <v>3256</v>
      </c>
      <c r="T1256" s="91" t="s">
        <v>5541</v>
      </c>
      <c r="U1256" s="93"/>
      <c r="V1256" s="93"/>
      <c r="W1256" s="93"/>
      <c r="X1256" s="93"/>
      <c r="Y1256" s="93"/>
      <c r="Z1256" s="93"/>
      <c r="AB1256" s="93"/>
    </row>
    <row r="1257" spans="1:28">
      <c r="A1257" s="91" t="s">
        <v>2477</v>
      </c>
      <c r="B1257" s="91" t="s">
        <v>244</v>
      </c>
      <c r="C1257" s="91" t="s">
        <v>2506</v>
      </c>
      <c r="D1257" s="91" t="s">
        <v>3251</v>
      </c>
      <c r="E1257" s="91" t="s">
        <v>3252</v>
      </c>
      <c r="F1257" s="91" t="s">
        <v>3266</v>
      </c>
      <c r="G1257" s="91" t="s">
        <v>1540</v>
      </c>
      <c r="H1257" s="91" t="s">
        <v>2458</v>
      </c>
      <c r="I1257" s="91" t="s">
        <v>882</v>
      </c>
      <c r="J1257" s="91" t="s">
        <v>930</v>
      </c>
      <c r="K1257" s="91" t="s">
        <v>5760</v>
      </c>
      <c r="L1257" s="91" t="s">
        <v>3255</v>
      </c>
      <c r="M1257" s="92">
        <v>8000</v>
      </c>
      <c r="N1257" s="93">
        <v>0</v>
      </c>
      <c r="O1257" s="93">
        <v>0</v>
      </c>
      <c r="P1257" s="93">
        <v>0</v>
      </c>
      <c r="Q1257" s="92">
        <v>0</v>
      </c>
      <c r="R1257" s="92">
        <v>8000</v>
      </c>
      <c r="S1257" s="91" t="s">
        <v>3256</v>
      </c>
      <c r="T1257" s="91" t="s">
        <v>5541</v>
      </c>
      <c r="U1257" s="93"/>
      <c r="V1257" s="93"/>
      <c r="W1257" s="93"/>
      <c r="X1257" s="93"/>
      <c r="Y1257" s="93"/>
      <c r="Z1257" s="93"/>
      <c r="AB1257" s="93"/>
    </row>
    <row r="1258" spans="1:28">
      <c r="A1258" s="91" t="s">
        <v>2477</v>
      </c>
      <c r="B1258" s="91" t="s">
        <v>244</v>
      </c>
      <c r="C1258" s="91" t="s">
        <v>2506</v>
      </c>
      <c r="D1258" s="91" t="s">
        <v>3251</v>
      </c>
      <c r="E1258" s="91" t="s">
        <v>3252</v>
      </c>
      <c r="F1258" s="91" t="s">
        <v>3288</v>
      </c>
      <c r="G1258" s="91" t="s">
        <v>1561</v>
      </c>
      <c r="H1258" s="91" t="s">
        <v>2460</v>
      </c>
      <c r="I1258" s="91" t="s">
        <v>882</v>
      </c>
      <c r="J1258" s="91" t="s">
        <v>930</v>
      </c>
      <c r="K1258" s="91" t="s">
        <v>5761</v>
      </c>
      <c r="L1258" s="91" t="s">
        <v>3255</v>
      </c>
      <c r="M1258" s="92">
        <v>10000</v>
      </c>
      <c r="N1258" s="93">
        <v>0</v>
      </c>
      <c r="O1258" s="93">
        <v>0</v>
      </c>
      <c r="P1258" s="93">
        <v>0</v>
      </c>
      <c r="Q1258" s="92">
        <v>0</v>
      </c>
      <c r="R1258" s="92">
        <v>10000</v>
      </c>
      <c r="S1258" s="91" t="s">
        <v>3256</v>
      </c>
      <c r="T1258" s="91" t="s">
        <v>5541</v>
      </c>
      <c r="U1258" s="93"/>
      <c r="V1258" s="93"/>
      <c r="W1258" s="93"/>
      <c r="X1258" s="93"/>
      <c r="Y1258" s="93"/>
      <c r="Z1258" s="93"/>
      <c r="AB1258" s="93"/>
    </row>
    <row r="1259" spans="1:28">
      <c r="A1259" s="91" t="s">
        <v>2477</v>
      </c>
      <c r="B1259" s="91" t="s">
        <v>244</v>
      </c>
      <c r="C1259" s="91" t="s">
        <v>2506</v>
      </c>
      <c r="D1259" s="91" t="s">
        <v>3251</v>
      </c>
      <c r="E1259" s="91" t="s">
        <v>3252</v>
      </c>
      <c r="F1259" s="91" t="s">
        <v>3266</v>
      </c>
      <c r="G1259" s="91" t="s">
        <v>5762</v>
      </c>
      <c r="H1259" s="91" t="s">
        <v>5763</v>
      </c>
      <c r="I1259" s="91" t="s">
        <v>882</v>
      </c>
      <c r="J1259" s="91" t="s">
        <v>930</v>
      </c>
      <c r="K1259" s="91" t="s">
        <v>5764</v>
      </c>
      <c r="L1259" s="91" t="s">
        <v>3255</v>
      </c>
      <c r="M1259" s="92">
        <v>5000</v>
      </c>
      <c r="N1259" s="93">
        <v>0</v>
      </c>
      <c r="O1259" s="93">
        <v>0</v>
      </c>
      <c r="P1259" s="93">
        <v>0</v>
      </c>
      <c r="Q1259" s="92">
        <v>0</v>
      </c>
      <c r="R1259" s="92">
        <v>5000</v>
      </c>
      <c r="S1259" s="91" t="s">
        <v>3256</v>
      </c>
      <c r="T1259" s="91" t="s">
        <v>5541</v>
      </c>
      <c r="U1259" s="93"/>
      <c r="V1259" s="93"/>
      <c r="W1259" s="93"/>
      <c r="X1259" s="93"/>
      <c r="Y1259" s="93"/>
      <c r="Z1259" s="93"/>
      <c r="AB1259" s="93"/>
    </row>
    <row r="1260" spans="1:28">
      <c r="A1260" s="91" t="s">
        <v>2477</v>
      </c>
      <c r="B1260" s="91" t="s">
        <v>244</v>
      </c>
      <c r="C1260" s="91" t="s">
        <v>2506</v>
      </c>
      <c r="D1260" s="91" t="s">
        <v>3251</v>
      </c>
      <c r="E1260" s="91" t="s">
        <v>3252</v>
      </c>
      <c r="F1260" s="91" t="s">
        <v>3258</v>
      </c>
      <c r="G1260" s="91" t="s">
        <v>887</v>
      </c>
      <c r="H1260" s="91" t="s">
        <v>2461</v>
      </c>
      <c r="I1260" s="91" t="s">
        <v>882</v>
      </c>
      <c r="J1260" s="91" t="s">
        <v>930</v>
      </c>
      <c r="K1260" s="91" t="s">
        <v>5765</v>
      </c>
      <c r="L1260" s="91" t="s">
        <v>3255</v>
      </c>
      <c r="M1260" s="92">
        <v>10000</v>
      </c>
      <c r="N1260" s="93">
        <v>0</v>
      </c>
      <c r="O1260" s="93">
        <v>0</v>
      </c>
      <c r="P1260" s="93">
        <v>0</v>
      </c>
      <c r="Q1260" s="92">
        <v>0</v>
      </c>
      <c r="R1260" s="92">
        <v>10000</v>
      </c>
      <c r="S1260" s="91" t="s">
        <v>3256</v>
      </c>
      <c r="T1260" s="91" t="s">
        <v>5541</v>
      </c>
      <c r="U1260" s="93"/>
      <c r="V1260" s="93"/>
      <c r="W1260" s="93"/>
      <c r="X1260" s="93"/>
      <c r="Y1260" s="93"/>
      <c r="Z1260" s="93"/>
      <c r="AB1260" s="93"/>
    </row>
    <row r="1261" spans="1:28">
      <c r="A1261" s="91" t="s">
        <v>2477</v>
      </c>
      <c r="B1261" s="91" t="s">
        <v>244</v>
      </c>
      <c r="C1261" s="91" t="s">
        <v>2506</v>
      </c>
      <c r="D1261" s="91" t="s">
        <v>3251</v>
      </c>
      <c r="E1261" s="91" t="s">
        <v>3252</v>
      </c>
      <c r="F1261" s="91" t="s">
        <v>3266</v>
      </c>
      <c r="G1261" s="91" t="s">
        <v>1412</v>
      </c>
      <c r="H1261" s="91" t="s">
        <v>2463</v>
      </c>
      <c r="I1261" s="91" t="s">
        <v>882</v>
      </c>
      <c r="J1261" s="91" t="s">
        <v>930</v>
      </c>
      <c r="K1261" s="91" t="s">
        <v>5766</v>
      </c>
      <c r="L1261" s="91" t="s">
        <v>3255</v>
      </c>
      <c r="M1261" s="92">
        <v>10000</v>
      </c>
      <c r="N1261" s="93">
        <v>0</v>
      </c>
      <c r="O1261" s="93">
        <v>0</v>
      </c>
      <c r="P1261" s="93">
        <v>0</v>
      </c>
      <c r="Q1261" s="92">
        <v>0</v>
      </c>
      <c r="R1261" s="92">
        <v>10000</v>
      </c>
      <c r="S1261" s="91" t="s">
        <v>3256</v>
      </c>
      <c r="T1261" s="91" t="s">
        <v>5541</v>
      </c>
      <c r="U1261" s="93"/>
      <c r="V1261" s="93"/>
      <c r="W1261" s="93"/>
      <c r="X1261" s="93"/>
      <c r="Y1261" s="93"/>
      <c r="Z1261" s="93"/>
      <c r="AB1261" s="93"/>
    </row>
    <row r="1269" spans="1:3">
      <c r="A1269" t="s">
        <v>5925</v>
      </c>
      <c r="B1269" t="s">
        <v>5926</v>
      </c>
      <c r="C1269" t="s">
        <v>1350</v>
      </c>
    </row>
    <row r="1270" spans="1:3">
      <c r="A1270" t="s">
        <v>2035</v>
      </c>
      <c r="B1270" t="s">
        <v>592</v>
      </c>
      <c r="C1270" t="s">
        <v>1352</v>
      </c>
    </row>
    <row r="1271" spans="1:3">
      <c r="A1271" t="s">
        <v>2036</v>
      </c>
      <c r="B1271" t="s">
        <v>593</v>
      </c>
      <c r="C1271" t="s">
        <v>1351</v>
      </c>
    </row>
    <row r="1272" spans="1:3">
      <c r="A1272" t="s">
        <v>3226</v>
      </c>
      <c r="B1272" t="s">
        <v>3229</v>
      </c>
      <c r="C1272" t="s">
        <v>1351</v>
      </c>
    </row>
    <row r="1273" spans="1:3">
      <c r="A1273" t="s">
        <v>2355</v>
      </c>
      <c r="B1273" t="s">
        <v>1648</v>
      </c>
      <c r="C1273" t="s">
        <v>1351</v>
      </c>
    </row>
    <row r="1274" spans="1:3">
      <c r="A1274" t="s">
        <v>1076</v>
      </c>
      <c r="B1274" t="s">
        <v>808</v>
      </c>
      <c r="C1274" t="s">
        <v>1351</v>
      </c>
    </row>
    <row r="1275" spans="1:3">
      <c r="A1275" t="s">
        <v>2356</v>
      </c>
      <c r="B1275" t="s">
        <v>922</v>
      </c>
      <c r="C1275" t="s">
        <v>1351</v>
      </c>
    </row>
    <row r="1276" spans="1:3">
      <c r="A1276" t="s">
        <v>5927</v>
      </c>
      <c r="B1276" t="s">
        <v>2784</v>
      </c>
      <c r="C1276" t="s">
        <v>1352</v>
      </c>
    </row>
    <row r="1277" spans="1:3">
      <c r="A1277" t="s">
        <v>1958</v>
      </c>
      <c r="B1277" t="s">
        <v>481</v>
      </c>
      <c r="C1277" t="s">
        <v>1351</v>
      </c>
    </row>
    <row r="1278" spans="1:3">
      <c r="A1278" t="s">
        <v>1708</v>
      </c>
      <c r="B1278" t="s">
        <v>1009</v>
      </c>
      <c r="C1278" t="s">
        <v>1352</v>
      </c>
    </row>
    <row r="1279" spans="1:3">
      <c r="A1279" t="s">
        <v>2786</v>
      </c>
      <c r="B1279" t="s">
        <v>2785</v>
      </c>
      <c r="C1279" t="s">
        <v>1351</v>
      </c>
    </row>
    <row r="1280" spans="1:3">
      <c r="A1280" t="s">
        <v>1959</v>
      </c>
      <c r="B1280" t="s">
        <v>483</v>
      </c>
      <c r="C1280" t="s">
        <v>1351</v>
      </c>
    </row>
    <row r="1281" spans="1:3">
      <c r="A1281" t="s">
        <v>1709</v>
      </c>
      <c r="B1281" t="s">
        <v>301</v>
      </c>
      <c r="C1281" t="s">
        <v>1351</v>
      </c>
    </row>
    <row r="1282" spans="1:3">
      <c r="A1282" t="s">
        <v>2037</v>
      </c>
      <c r="B1282" t="s">
        <v>220</v>
      </c>
      <c r="C1282" t="s">
        <v>1351</v>
      </c>
    </row>
    <row r="1283" spans="1:3">
      <c r="A1283" t="s">
        <v>1710</v>
      </c>
      <c r="B1283" t="s">
        <v>1358</v>
      </c>
      <c r="C1283" t="s">
        <v>1352</v>
      </c>
    </row>
    <row r="1284" spans="1:3">
      <c r="A1284" t="s">
        <v>1711</v>
      </c>
      <c r="B1284" t="s">
        <v>1359</v>
      </c>
      <c r="C1284" t="s">
        <v>1352</v>
      </c>
    </row>
    <row r="1285" spans="1:3">
      <c r="A1285" t="s">
        <v>1712</v>
      </c>
      <c r="B1285" t="s">
        <v>1010</v>
      </c>
      <c r="C1285" t="s">
        <v>1351</v>
      </c>
    </row>
    <row r="1286" spans="1:3">
      <c r="A1286" t="s">
        <v>1713</v>
      </c>
      <c r="B1286" t="s">
        <v>311</v>
      </c>
      <c r="C1286" t="s">
        <v>1352</v>
      </c>
    </row>
    <row r="1287" spans="1:3">
      <c r="A1287" t="s">
        <v>2038</v>
      </c>
      <c r="B1287" t="s">
        <v>994</v>
      </c>
      <c r="C1287" t="s">
        <v>1352</v>
      </c>
    </row>
    <row r="1288" spans="1:3">
      <c r="A1288" t="s">
        <v>2788</v>
      </c>
      <c r="B1288" t="s">
        <v>2787</v>
      </c>
      <c r="C1288" t="s">
        <v>1351</v>
      </c>
    </row>
    <row r="1289" spans="1:3">
      <c r="A1289" t="s">
        <v>2357</v>
      </c>
      <c r="B1289" t="s">
        <v>1650</v>
      </c>
      <c r="C1289" t="s">
        <v>1351</v>
      </c>
    </row>
    <row r="1290" spans="1:3">
      <c r="A1290" t="s">
        <v>2215</v>
      </c>
      <c r="B1290" t="s">
        <v>105</v>
      </c>
      <c r="C1290" t="s">
        <v>1351</v>
      </c>
    </row>
    <row r="1291" spans="1:3">
      <c r="A1291" t="s">
        <v>1714</v>
      </c>
      <c r="B1291" t="s">
        <v>188</v>
      </c>
      <c r="C1291" t="s">
        <v>1351</v>
      </c>
    </row>
    <row r="1292" spans="1:3">
      <c r="A1292" t="s">
        <v>1165</v>
      </c>
      <c r="B1292" t="s">
        <v>484</v>
      </c>
      <c r="C1292" t="s">
        <v>1351</v>
      </c>
    </row>
    <row r="1293" spans="1:3">
      <c r="A1293" t="s">
        <v>1715</v>
      </c>
      <c r="B1293" t="s">
        <v>1360</v>
      </c>
      <c r="C1293" t="s">
        <v>1352</v>
      </c>
    </row>
    <row r="1294" spans="1:3">
      <c r="A1294" t="s">
        <v>2039</v>
      </c>
      <c r="B1294" t="s">
        <v>685</v>
      </c>
      <c r="C1294" t="s">
        <v>1352</v>
      </c>
    </row>
    <row r="1295" spans="1:3">
      <c r="A1295" t="s">
        <v>1716</v>
      </c>
      <c r="B1295" t="s">
        <v>561</v>
      </c>
      <c r="C1295" t="s">
        <v>1351</v>
      </c>
    </row>
    <row r="1296" spans="1:3">
      <c r="A1296" t="s">
        <v>2790</v>
      </c>
      <c r="B1296" t="s">
        <v>2789</v>
      </c>
      <c r="C1296" t="s">
        <v>1352</v>
      </c>
    </row>
    <row r="1297" spans="1:3">
      <c r="A1297" t="s">
        <v>5928</v>
      </c>
      <c r="B1297" t="s">
        <v>5929</v>
      </c>
      <c r="C1297" t="s">
        <v>1351</v>
      </c>
    </row>
    <row r="1298" spans="1:3">
      <c r="A1298" t="s">
        <v>1717</v>
      </c>
      <c r="B1298" t="s">
        <v>268</v>
      </c>
      <c r="C1298" t="s">
        <v>1352</v>
      </c>
    </row>
    <row r="1299" spans="1:3">
      <c r="A1299" t="s">
        <v>2040</v>
      </c>
      <c r="B1299" t="s">
        <v>141</v>
      </c>
      <c r="C1299" t="s">
        <v>1351</v>
      </c>
    </row>
    <row r="1300" spans="1:3">
      <c r="A1300" t="s">
        <v>5557</v>
      </c>
      <c r="B1300" t="s">
        <v>5556</v>
      </c>
      <c r="C1300" t="s">
        <v>1351</v>
      </c>
    </row>
    <row r="1301" spans="1:3">
      <c r="A1301" t="s">
        <v>1718</v>
      </c>
      <c r="B1301" t="s">
        <v>928</v>
      </c>
      <c r="C1301" t="s">
        <v>1351</v>
      </c>
    </row>
    <row r="1302" spans="1:3">
      <c r="A1302" t="s">
        <v>2358</v>
      </c>
      <c r="B1302" t="s">
        <v>1702</v>
      </c>
      <c r="C1302" t="s">
        <v>1351</v>
      </c>
    </row>
    <row r="1303" spans="1:3">
      <c r="A1303" t="s">
        <v>2225</v>
      </c>
      <c r="B1303" t="s">
        <v>1586</v>
      </c>
      <c r="C1303" t="s">
        <v>1352</v>
      </c>
    </row>
    <row r="1304" spans="1:3">
      <c r="A1304" t="s">
        <v>1960</v>
      </c>
      <c r="B1304" t="s">
        <v>956</v>
      </c>
      <c r="C1304" t="s">
        <v>1352</v>
      </c>
    </row>
    <row r="1305" spans="1:3">
      <c r="A1305" t="s">
        <v>2041</v>
      </c>
      <c r="B1305" t="s">
        <v>990</v>
      </c>
      <c r="C1305" t="s">
        <v>1352</v>
      </c>
    </row>
    <row r="1306" spans="1:3">
      <c r="A1306" t="s">
        <v>1275</v>
      </c>
      <c r="B1306" t="s">
        <v>688</v>
      </c>
      <c r="C1306" t="s">
        <v>1352</v>
      </c>
    </row>
    <row r="1307" spans="1:3">
      <c r="A1307" t="s">
        <v>1719</v>
      </c>
      <c r="B1307" t="s">
        <v>320</v>
      </c>
      <c r="C1307" t="s">
        <v>1352</v>
      </c>
    </row>
    <row r="1308" spans="1:3">
      <c r="A1308" t="s">
        <v>1078</v>
      </c>
      <c r="B1308" t="s">
        <v>811</v>
      </c>
      <c r="C1308" t="s">
        <v>1352</v>
      </c>
    </row>
    <row r="1309" spans="1:3">
      <c r="A1309" t="s">
        <v>2226</v>
      </c>
      <c r="B1309" t="s">
        <v>979</v>
      </c>
      <c r="C1309" t="s">
        <v>1351</v>
      </c>
    </row>
    <row r="1310" spans="1:3">
      <c r="A1310" t="s">
        <v>3211</v>
      </c>
      <c r="B1310" t="s">
        <v>3210</v>
      </c>
      <c r="C1310" t="s">
        <v>1351</v>
      </c>
    </row>
    <row r="1311" spans="1:3">
      <c r="A1311" t="s">
        <v>2227</v>
      </c>
      <c r="B1311" t="s">
        <v>1588</v>
      </c>
      <c r="C1311" t="s">
        <v>1351</v>
      </c>
    </row>
    <row r="1312" spans="1:3">
      <c r="A1312" t="s">
        <v>2021</v>
      </c>
      <c r="B1312" t="s">
        <v>870</v>
      </c>
      <c r="C1312" t="s">
        <v>1352</v>
      </c>
    </row>
    <row r="1313" spans="1:3">
      <c r="A1313" t="s">
        <v>2792</v>
      </c>
      <c r="B1313" t="s">
        <v>2791</v>
      </c>
      <c r="C1313" t="s">
        <v>1352</v>
      </c>
    </row>
    <row r="1314" spans="1:3">
      <c r="A1314" t="s">
        <v>2768</v>
      </c>
      <c r="B1314" t="s">
        <v>2767</v>
      </c>
      <c r="C1314" t="s">
        <v>1352</v>
      </c>
    </row>
    <row r="1315" spans="1:3">
      <c r="A1315" t="s">
        <v>1720</v>
      </c>
      <c r="B1315" t="s">
        <v>689</v>
      </c>
      <c r="C1315" t="s">
        <v>1352</v>
      </c>
    </row>
    <row r="1316" spans="1:3">
      <c r="A1316" t="s">
        <v>2793</v>
      </c>
      <c r="B1316" t="s">
        <v>4892</v>
      </c>
      <c r="C1316" t="s">
        <v>1352</v>
      </c>
    </row>
    <row r="1317" spans="1:3">
      <c r="A1317" t="s">
        <v>1276</v>
      </c>
      <c r="B1317" t="s">
        <v>690</v>
      </c>
      <c r="C1317" t="s">
        <v>1351</v>
      </c>
    </row>
    <row r="1318" spans="1:3">
      <c r="A1318" t="s">
        <v>2359</v>
      </c>
      <c r="B1318" t="s">
        <v>923</v>
      </c>
      <c r="C1318" t="s">
        <v>1351</v>
      </c>
    </row>
    <row r="1319" spans="1:3">
      <c r="A1319" t="s">
        <v>2360</v>
      </c>
      <c r="B1319" t="s">
        <v>1562</v>
      </c>
      <c r="C1319" t="s">
        <v>1351</v>
      </c>
    </row>
    <row r="1320" spans="1:3">
      <c r="A1320" t="s">
        <v>2042</v>
      </c>
      <c r="B1320" t="s">
        <v>1633</v>
      </c>
      <c r="C1320" t="s">
        <v>1352</v>
      </c>
    </row>
    <row r="1321" spans="1:3">
      <c r="A1321" t="s">
        <v>5930</v>
      </c>
      <c r="B1321" t="s">
        <v>5931</v>
      </c>
      <c r="C1321" t="s">
        <v>1351</v>
      </c>
    </row>
    <row r="1322" spans="1:3">
      <c r="A1322" t="s">
        <v>2228</v>
      </c>
      <c r="B1322" t="s">
        <v>1589</v>
      </c>
      <c r="C1322" t="s">
        <v>1351</v>
      </c>
    </row>
    <row r="1323" spans="1:3">
      <c r="A1323" t="s">
        <v>2508</v>
      </c>
      <c r="B1323" t="s">
        <v>2507</v>
      </c>
      <c r="C1323" t="s">
        <v>1352</v>
      </c>
    </row>
    <row r="1324" spans="1:3">
      <c r="A1324" t="s">
        <v>2229</v>
      </c>
      <c r="B1324" t="s">
        <v>1590</v>
      </c>
      <c r="C1324" t="s">
        <v>1352</v>
      </c>
    </row>
    <row r="1325" spans="1:3">
      <c r="A1325" t="s">
        <v>2609</v>
      </c>
      <c r="B1325" t="s">
        <v>2594</v>
      </c>
      <c r="C1325" t="s">
        <v>1352</v>
      </c>
    </row>
    <row r="1326" spans="1:3">
      <c r="A1326" t="s">
        <v>2691</v>
      </c>
      <c r="B1326" t="s">
        <v>2690</v>
      </c>
      <c r="C1326" t="s">
        <v>1352</v>
      </c>
    </row>
    <row r="1327" spans="1:3">
      <c r="A1327" t="s">
        <v>1721</v>
      </c>
      <c r="B1327" t="s">
        <v>313</v>
      </c>
      <c r="C1327" t="s">
        <v>1352</v>
      </c>
    </row>
    <row r="1328" spans="1:3">
      <c r="A1328" t="s">
        <v>4898</v>
      </c>
      <c r="B1328" t="s">
        <v>4897</v>
      </c>
      <c r="C1328" t="s">
        <v>1352</v>
      </c>
    </row>
    <row r="1329" spans="1:3">
      <c r="A1329" t="s">
        <v>1081</v>
      </c>
      <c r="B1329" t="s">
        <v>203</v>
      </c>
      <c r="C1329" t="s">
        <v>1352</v>
      </c>
    </row>
    <row r="1330" spans="1:3">
      <c r="A1330" t="s">
        <v>1277</v>
      </c>
      <c r="B1330" t="s">
        <v>2544</v>
      </c>
      <c r="C1330" t="s">
        <v>1352</v>
      </c>
    </row>
    <row r="1331" spans="1:3">
      <c r="A1331" t="s">
        <v>2343</v>
      </c>
      <c r="B1331" t="s">
        <v>853</v>
      </c>
      <c r="C1331" t="s">
        <v>1352</v>
      </c>
    </row>
    <row r="1332" spans="1:3">
      <c r="A1332" t="s">
        <v>1082</v>
      </c>
      <c r="B1332" t="s">
        <v>813</v>
      </c>
      <c r="C1332" t="s">
        <v>1352</v>
      </c>
    </row>
    <row r="1333" spans="1:3">
      <c r="A1333" t="s">
        <v>1722</v>
      </c>
      <c r="B1333" t="s">
        <v>233</v>
      </c>
      <c r="C1333" t="s">
        <v>1352</v>
      </c>
    </row>
    <row r="1334" spans="1:3">
      <c r="A1334" t="s">
        <v>1961</v>
      </c>
      <c r="B1334" t="s">
        <v>1018</v>
      </c>
      <c r="C1334" t="s">
        <v>1352</v>
      </c>
    </row>
    <row r="1335" spans="1:3">
      <c r="A1335" t="s">
        <v>2043</v>
      </c>
      <c r="B1335" t="s">
        <v>19</v>
      </c>
      <c r="C1335" t="s">
        <v>1352</v>
      </c>
    </row>
    <row r="1336" spans="1:3">
      <c r="A1336" t="s">
        <v>1723</v>
      </c>
      <c r="B1336" t="s">
        <v>3310</v>
      </c>
      <c r="C1336" t="s">
        <v>1352</v>
      </c>
    </row>
    <row r="1337" spans="1:3">
      <c r="A1337" t="s">
        <v>1724</v>
      </c>
      <c r="B1337" t="s">
        <v>631</v>
      </c>
      <c r="C1337" t="s">
        <v>1352</v>
      </c>
    </row>
    <row r="1338" spans="1:3">
      <c r="A1338" t="s">
        <v>1725</v>
      </c>
      <c r="B1338" t="s">
        <v>632</v>
      </c>
      <c r="C1338" t="s">
        <v>1352</v>
      </c>
    </row>
    <row r="1339" spans="1:3">
      <c r="A1339" t="s">
        <v>2795</v>
      </c>
      <c r="B1339" t="s">
        <v>2794</v>
      </c>
      <c r="C1339" t="s">
        <v>1352</v>
      </c>
    </row>
    <row r="1340" spans="1:3">
      <c r="A1340" t="s">
        <v>2770</v>
      </c>
      <c r="B1340" t="s">
        <v>2769</v>
      </c>
      <c r="C1340" t="s">
        <v>1351</v>
      </c>
    </row>
    <row r="1341" spans="1:3">
      <c r="A1341" t="s">
        <v>1726</v>
      </c>
      <c r="B1341" t="s">
        <v>1050</v>
      </c>
      <c r="C1341" t="s">
        <v>1351</v>
      </c>
    </row>
    <row r="1342" spans="1:3">
      <c r="A1342" t="s">
        <v>3122</v>
      </c>
      <c r="B1342" t="s">
        <v>3151</v>
      </c>
      <c r="C1342" t="s">
        <v>1352</v>
      </c>
    </row>
    <row r="1343" spans="1:3">
      <c r="A1343" t="s">
        <v>2230</v>
      </c>
      <c r="B1343" t="s">
        <v>1592</v>
      </c>
      <c r="C1343" t="s">
        <v>1352</v>
      </c>
    </row>
    <row r="1344" spans="1:3">
      <c r="A1344" t="s">
        <v>2044</v>
      </c>
      <c r="B1344" t="s">
        <v>988</v>
      </c>
      <c r="C1344" t="s">
        <v>1351</v>
      </c>
    </row>
    <row r="1345" spans="1:3">
      <c r="A1345" t="s">
        <v>1170</v>
      </c>
      <c r="B1345" t="s">
        <v>487</v>
      </c>
      <c r="C1345" t="s">
        <v>1351</v>
      </c>
    </row>
    <row r="1346" spans="1:3">
      <c r="A1346" t="s">
        <v>2231</v>
      </c>
      <c r="B1346" t="s">
        <v>1593</v>
      </c>
      <c r="C1346" t="s">
        <v>1351</v>
      </c>
    </row>
    <row r="1347" spans="1:3">
      <c r="A1347" t="s">
        <v>2232</v>
      </c>
      <c r="B1347" t="s">
        <v>978</v>
      </c>
      <c r="C1347" t="s">
        <v>1351</v>
      </c>
    </row>
    <row r="1348" spans="1:3">
      <c r="A1348" t="s">
        <v>2361</v>
      </c>
      <c r="B1348" t="s">
        <v>1508</v>
      </c>
      <c r="C1348" t="s">
        <v>1351</v>
      </c>
    </row>
    <row r="1349" spans="1:3">
      <c r="A1349" t="s">
        <v>2233</v>
      </c>
      <c r="B1349" t="s">
        <v>1544</v>
      </c>
      <c r="C1349" t="s">
        <v>1351</v>
      </c>
    </row>
    <row r="1350" spans="1:3">
      <c r="A1350" t="s">
        <v>1570</v>
      </c>
      <c r="B1350" t="s">
        <v>1569</v>
      </c>
      <c r="C1350" t="s">
        <v>1351</v>
      </c>
    </row>
    <row r="1351" spans="1:3">
      <c r="A1351" t="s">
        <v>2234</v>
      </c>
      <c r="B1351" t="s">
        <v>1369</v>
      </c>
      <c r="C1351" t="s">
        <v>1351</v>
      </c>
    </row>
    <row r="1352" spans="1:3">
      <c r="A1352" t="s">
        <v>2664</v>
      </c>
      <c r="B1352" t="s">
        <v>2636</v>
      </c>
      <c r="C1352" t="s">
        <v>1351</v>
      </c>
    </row>
    <row r="1353" spans="1:3">
      <c r="A1353" t="s">
        <v>1084</v>
      </c>
      <c r="B1353" t="s">
        <v>543</v>
      </c>
      <c r="C1353" t="s">
        <v>1351</v>
      </c>
    </row>
    <row r="1354" spans="1:3">
      <c r="A1354" t="s">
        <v>1085</v>
      </c>
      <c r="B1354" t="s">
        <v>191</v>
      </c>
      <c r="C1354" t="s">
        <v>1351</v>
      </c>
    </row>
    <row r="1355" spans="1:3">
      <c r="A1355" t="s">
        <v>2045</v>
      </c>
      <c r="B1355" t="s">
        <v>21</v>
      </c>
      <c r="C1355" t="s">
        <v>1351</v>
      </c>
    </row>
    <row r="1356" spans="1:3">
      <c r="A1356" t="s">
        <v>2344</v>
      </c>
      <c r="B1356" t="s">
        <v>854</v>
      </c>
      <c r="C1356" t="s">
        <v>1351</v>
      </c>
    </row>
    <row r="1357" spans="1:3">
      <c r="A1357" t="s">
        <v>1332</v>
      </c>
      <c r="B1357" t="s">
        <v>109</v>
      </c>
      <c r="C1357" t="s">
        <v>1351</v>
      </c>
    </row>
    <row r="1358" spans="1:3">
      <c r="A1358" t="s">
        <v>1278</v>
      </c>
      <c r="B1358" t="s">
        <v>595</v>
      </c>
      <c r="C1358" t="s">
        <v>1352</v>
      </c>
    </row>
    <row r="1359" spans="1:3">
      <c r="A1359" t="s">
        <v>1962</v>
      </c>
      <c r="B1359" t="s">
        <v>488</v>
      </c>
      <c r="C1359" t="s">
        <v>1352</v>
      </c>
    </row>
    <row r="1360" spans="1:3">
      <c r="A1360" t="s">
        <v>2046</v>
      </c>
      <c r="B1360" t="s">
        <v>323</v>
      </c>
      <c r="C1360" t="s">
        <v>1352</v>
      </c>
    </row>
    <row r="1361" spans="1:3">
      <c r="A1361" t="s">
        <v>2728</v>
      </c>
      <c r="B1361" t="s">
        <v>2727</v>
      </c>
      <c r="C1361" t="s">
        <v>1352</v>
      </c>
    </row>
    <row r="1362" spans="1:3">
      <c r="A1362" t="s">
        <v>1727</v>
      </c>
      <c r="B1362" t="s">
        <v>951</v>
      </c>
      <c r="C1362" t="s">
        <v>1352</v>
      </c>
    </row>
    <row r="1363" spans="1:3">
      <c r="A1363" t="s">
        <v>1728</v>
      </c>
      <c r="B1363" t="s">
        <v>230</v>
      </c>
      <c r="C1363" t="s">
        <v>1352</v>
      </c>
    </row>
    <row r="1364" spans="1:3">
      <c r="A1364" t="s">
        <v>2235</v>
      </c>
      <c r="B1364" t="s">
        <v>1370</v>
      </c>
      <c r="C1364" t="s">
        <v>1351</v>
      </c>
    </row>
    <row r="1365" spans="1:3">
      <c r="A1365" t="s">
        <v>2047</v>
      </c>
      <c r="B1365" t="s">
        <v>1579</v>
      </c>
      <c r="C1365" t="s">
        <v>1352</v>
      </c>
    </row>
    <row r="1366" spans="1:3">
      <c r="A1366" t="s">
        <v>2048</v>
      </c>
      <c r="B1366" t="s">
        <v>1680</v>
      </c>
      <c r="C1366" t="s">
        <v>1352</v>
      </c>
    </row>
    <row r="1367" spans="1:3">
      <c r="A1367" t="s">
        <v>1086</v>
      </c>
      <c r="B1367" t="s">
        <v>633</v>
      </c>
      <c r="C1367" t="s">
        <v>1351</v>
      </c>
    </row>
    <row r="1368" spans="1:3">
      <c r="A1368" t="s">
        <v>1729</v>
      </c>
      <c r="B1368" t="s">
        <v>931</v>
      </c>
      <c r="C1368" t="s">
        <v>1352</v>
      </c>
    </row>
    <row r="1369" spans="1:3">
      <c r="A1369" t="s">
        <v>2797</v>
      </c>
      <c r="B1369" t="s">
        <v>2796</v>
      </c>
      <c r="C1369" t="s">
        <v>1351</v>
      </c>
    </row>
    <row r="1370" spans="1:3">
      <c r="A1370" t="s">
        <v>2729</v>
      </c>
      <c r="B1370" t="s">
        <v>5932</v>
      </c>
      <c r="C1370" t="s">
        <v>1352</v>
      </c>
    </row>
    <row r="1371" spans="1:3">
      <c r="A1371" t="s">
        <v>2672</v>
      </c>
      <c r="B1371" t="s">
        <v>2644</v>
      </c>
      <c r="C1371" t="s">
        <v>1352</v>
      </c>
    </row>
    <row r="1372" spans="1:3">
      <c r="A1372" t="s">
        <v>1087</v>
      </c>
      <c r="B1372" t="s">
        <v>310</v>
      </c>
      <c r="C1372" t="s">
        <v>1352</v>
      </c>
    </row>
    <row r="1373" spans="1:3">
      <c r="A1373" t="s">
        <v>2669</v>
      </c>
      <c r="B1373" t="s">
        <v>2641</v>
      </c>
      <c r="C1373" t="s">
        <v>1351</v>
      </c>
    </row>
    <row r="1374" spans="1:3">
      <c r="A1374" t="s">
        <v>2236</v>
      </c>
      <c r="B1374" t="s">
        <v>977</v>
      </c>
      <c r="C1374" t="s">
        <v>1352</v>
      </c>
    </row>
    <row r="1375" spans="1:3">
      <c r="A1375" t="s">
        <v>2799</v>
      </c>
      <c r="B1375" t="s">
        <v>2798</v>
      </c>
      <c r="C1375" t="s">
        <v>1352</v>
      </c>
    </row>
    <row r="1376" spans="1:3">
      <c r="A1376" t="s">
        <v>2049</v>
      </c>
      <c r="B1376" t="s">
        <v>596</v>
      </c>
      <c r="C1376" t="s">
        <v>1351</v>
      </c>
    </row>
    <row r="1377" spans="1:3">
      <c r="A1377" t="s">
        <v>2237</v>
      </c>
      <c r="B1377" t="s">
        <v>1371</v>
      </c>
      <c r="C1377" t="s">
        <v>1351</v>
      </c>
    </row>
    <row r="1378" spans="1:3">
      <c r="A1378" t="s">
        <v>1730</v>
      </c>
      <c r="B1378" t="s">
        <v>193</v>
      </c>
      <c r="C1378" t="s">
        <v>1351</v>
      </c>
    </row>
    <row r="1379" spans="1:3">
      <c r="A1379" t="s">
        <v>3140</v>
      </c>
      <c r="B1379" t="s">
        <v>3153</v>
      </c>
      <c r="C1379" t="s">
        <v>1351</v>
      </c>
    </row>
    <row r="1380" spans="1:3">
      <c r="A1380" t="s">
        <v>2362</v>
      </c>
      <c r="B1380" t="s">
        <v>1515</v>
      </c>
      <c r="C1380" t="s">
        <v>1351</v>
      </c>
    </row>
    <row r="1381" spans="1:3">
      <c r="A1381" t="s">
        <v>1731</v>
      </c>
      <c r="B1381" t="s">
        <v>634</v>
      </c>
      <c r="C1381" t="s">
        <v>1351</v>
      </c>
    </row>
    <row r="1382" spans="1:3">
      <c r="A1382" t="s">
        <v>5569</v>
      </c>
      <c r="B1382" t="s">
        <v>5568</v>
      </c>
      <c r="C1382" t="s">
        <v>1352</v>
      </c>
    </row>
    <row r="1383" spans="1:3">
      <c r="A1383" t="s">
        <v>2363</v>
      </c>
      <c r="B1383" t="s">
        <v>1563</v>
      </c>
      <c r="C1383" t="s">
        <v>1352</v>
      </c>
    </row>
    <row r="1384" spans="1:3">
      <c r="A1384" t="s">
        <v>2656</v>
      </c>
      <c r="B1384" t="s">
        <v>2627</v>
      </c>
      <c r="C1384" t="s">
        <v>1351</v>
      </c>
    </row>
    <row r="1385" spans="1:3">
      <c r="A1385" t="s">
        <v>3141</v>
      </c>
      <c r="B1385" t="s">
        <v>3155</v>
      </c>
      <c r="C1385" t="s">
        <v>1351</v>
      </c>
    </row>
    <row r="1386" spans="1:3">
      <c r="A1386" t="s">
        <v>5933</v>
      </c>
      <c r="B1386" t="s">
        <v>5934</v>
      </c>
      <c r="C1386" t="s">
        <v>1351</v>
      </c>
    </row>
    <row r="1387" spans="1:3">
      <c r="A1387" t="s">
        <v>1279</v>
      </c>
      <c r="B1387" t="s">
        <v>597</v>
      </c>
      <c r="C1387" t="s">
        <v>1352</v>
      </c>
    </row>
    <row r="1388" spans="1:3">
      <c r="A1388" t="s">
        <v>2364</v>
      </c>
      <c r="B1388" t="s">
        <v>1510</v>
      </c>
      <c r="C1388" t="s">
        <v>1352</v>
      </c>
    </row>
    <row r="1389" spans="1:3">
      <c r="A1389" t="s">
        <v>1280</v>
      </c>
      <c r="B1389" t="s">
        <v>314</v>
      </c>
      <c r="C1389" t="s">
        <v>1352</v>
      </c>
    </row>
    <row r="1390" spans="1:3">
      <c r="A1390" t="s">
        <v>2801</v>
      </c>
      <c r="B1390" t="s">
        <v>2800</v>
      </c>
      <c r="C1390" t="s">
        <v>1352</v>
      </c>
    </row>
    <row r="1391" spans="1:3">
      <c r="A1391" t="s">
        <v>1963</v>
      </c>
      <c r="B1391" t="s">
        <v>1019</v>
      </c>
      <c r="C1391" t="s">
        <v>1351</v>
      </c>
    </row>
    <row r="1392" spans="1:3">
      <c r="A1392" t="s">
        <v>2803</v>
      </c>
      <c r="B1392" t="s">
        <v>2802</v>
      </c>
      <c r="C1392" t="s">
        <v>1352</v>
      </c>
    </row>
    <row r="1393" spans="1:3">
      <c r="A1393" t="s">
        <v>2050</v>
      </c>
      <c r="B1393" t="s">
        <v>599</v>
      </c>
      <c r="C1393" t="s">
        <v>1351</v>
      </c>
    </row>
    <row r="1394" spans="1:3">
      <c r="A1394" t="s">
        <v>2051</v>
      </c>
      <c r="B1394" t="s">
        <v>326</v>
      </c>
      <c r="C1394" t="s">
        <v>1351</v>
      </c>
    </row>
    <row r="1395" spans="1:3">
      <c r="A1395" t="s">
        <v>2365</v>
      </c>
      <c r="B1395" t="s">
        <v>1610</v>
      </c>
      <c r="C1395" t="s">
        <v>1351</v>
      </c>
    </row>
    <row r="1396" spans="1:3">
      <c r="A1396" t="s">
        <v>2485</v>
      </c>
      <c r="B1396" t="s">
        <v>2497</v>
      </c>
      <c r="C1396" t="s">
        <v>1351</v>
      </c>
    </row>
    <row r="1397" spans="1:3">
      <c r="A1397" t="s">
        <v>1732</v>
      </c>
      <c r="B1397" t="s">
        <v>814</v>
      </c>
      <c r="C1397" t="s">
        <v>1351</v>
      </c>
    </row>
    <row r="1398" spans="1:3">
      <c r="A1398" t="s">
        <v>3124</v>
      </c>
      <c r="B1398" t="s">
        <v>3123</v>
      </c>
      <c r="C1398" t="s">
        <v>1351</v>
      </c>
    </row>
    <row r="1399" spans="1:3">
      <c r="A1399" t="s">
        <v>2238</v>
      </c>
      <c r="B1399" t="s">
        <v>1624</v>
      </c>
      <c r="C1399" t="s">
        <v>1351</v>
      </c>
    </row>
    <row r="1400" spans="1:3">
      <c r="A1400" t="s">
        <v>2806</v>
      </c>
      <c r="B1400" t="s">
        <v>2805</v>
      </c>
      <c r="C1400" t="s">
        <v>1352</v>
      </c>
    </row>
    <row r="1401" spans="1:3">
      <c r="A1401" t="s">
        <v>2052</v>
      </c>
      <c r="B1401" t="s">
        <v>987</v>
      </c>
      <c r="C1401" t="s">
        <v>1351</v>
      </c>
    </row>
    <row r="1402" spans="1:3">
      <c r="A1402" t="s">
        <v>1733</v>
      </c>
      <c r="B1402" t="s">
        <v>567</v>
      </c>
      <c r="C1402" t="s">
        <v>1352</v>
      </c>
    </row>
    <row r="1403" spans="1:3">
      <c r="A1403" t="s">
        <v>1734</v>
      </c>
      <c r="B1403" t="s">
        <v>636</v>
      </c>
      <c r="C1403" t="s">
        <v>1352</v>
      </c>
    </row>
    <row r="1404" spans="1:3">
      <c r="A1404" t="s">
        <v>2731</v>
      </c>
      <c r="B1404" t="s">
        <v>2730</v>
      </c>
      <c r="C1404" t="s">
        <v>1352</v>
      </c>
    </row>
    <row r="1405" spans="1:3">
      <c r="A1405" t="s">
        <v>2053</v>
      </c>
      <c r="B1405" t="s">
        <v>868</v>
      </c>
      <c r="C1405" t="s">
        <v>1352</v>
      </c>
    </row>
    <row r="1406" spans="1:3">
      <c r="A1406" t="s">
        <v>2605</v>
      </c>
      <c r="B1406" t="s">
        <v>2589</v>
      </c>
      <c r="C1406" t="s">
        <v>1352</v>
      </c>
    </row>
    <row r="1407" spans="1:3">
      <c r="A1407" t="s">
        <v>1735</v>
      </c>
      <c r="B1407" t="s">
        <v>932</v>
      </c>
      <c r="C1407" t="s">
        <v>1351</v>
      </c>
    </row>
    <row r="1408" spans="1:3">
      <c r="A1408" t="s">
        <v>2239</v>
      </c>
      <c r="B1408" t="s">
        <v>1676</v>
      </c>
      <c r="C1408" t="s">
        <v>1351</v>
      </c>
    </row>
    <row r="1409" spans="1:3">
      <c r="A1409" t="s">
        <v>1736</v>
      </c>
      <c r="B1409" t="s">
        <v>1354</v>
      </c>
      <c r="C1409" t="s">
        <v>1351</v>
      </c>
    </row>
    <row r="1410" spans="1:3">
      <c r="A1410" t="s">
        <v>2610</v>
      </c>
      <c r="B1410" t="s">
        <v>2596</v>
      </c>
      <c r="C1410" t="s">
        <v>1351</v>
      </c>
    </row>
    <row r="1411" spans="1:3">
      <c r="A1411" t="s">
        <v>2345</v>
      </c>
      <c r="B1411" t="s">
        <v>851</v>
      </c>
      <c r="C1411" t="s">
        <v>1352</v>
      </c>
    </row>
    <row r="1412" spans="1:3">
      <c r="A1412" t="s">
        <v>1737</v>
      </c>
      <c r="B1412" t="s">
        <v>212</v>
      </c>
      <c r="C1412" t="s">
        <v>1351</v>
      </c>
    </row>
    <row r="1413" spans="1:3">
      <c r="A1413" t="s">
        <v>2054</v>
      </c>
      <c r="B1413" t="s">
        <v>1044</v>
      </c>
      <c r="C1413" t="s">
        <v>1352</v>
      </c>
    </row>
    <row r="1414" spans="1:3">
      <c r="A1414" t="s">
        <v>5935</v>
      </c>
      <c r="B1414" t="s">
        <v>2807</v>
      </c>
      <c r="C1414" t="s">
        <v>1352</v>
      </c>
    </row>
    <row r="1415" spans="1:3">
      <c r="A1415" t="s">
        <v>2809</v>
      </c>
      <c r="B1415" t="s">
        <v>2808</v>
      </c>
      <c r="C1415" t="s">
        <v>1352</v>
      </c>
    </row>
    <row r="1416" spans="1:3">
      <c r="A1416" t="s">
        <v>2240</v>
      </c>
      <c r="B1416" t="s">
        <v>1372</v>
      </c>
      <c r="C1416" t="s">
        <v>1352</v>
      </c>
    </row>
    <row r="1417" spans="1:3">
      <c r="A1417" t="s">
        <v>1281</v>
      </c>
      <c r="B1417" t="s">
        <v>693</v>
      </c>
      <c r="C1417" t="s">
        <v>1351</v>
      </c>
    </row>
    <row r="1418" spans="1:3">
      <c r="A1418" t="s">
        <v>2241</v>
      </c>
      <c r="B1418" t="s">
        <v>1373</v>
      </c>
      <c r="C1418" t="s">
        <v>1351</v>
      </c>
    </row>
    <row r="1419" spans="1:3">
      <c r="A1419" t="s">
        <v>1738</v>
      </c>
      <c r="B1419" t="s">
        <v>1356</v>
      </c>
      <c r="C1419" t="s">
        <v>1351</v>
      </c>
    </row>
    <row r="1420" spans="1:3">
      <c r="A1420" t="s">
        <v>2811</v>
      </c>
      <c r="B1420" t="s">
        <v>3052</v>
      </c>
      <c r="C1420" t="s">
        <v>1351</v>
      </c>
    </row>
    <row r="1421" spans="1:3">
      <c r="A1421" t="s">
        <v>2055</v>
      </c>
      <c r="B1421" t="s">
        <v>1580</v>
      </c>
      <c r="C1421" t="s">
        <v>1352</v>
      </c>
    </row>
    <row r="1422" spans="1:3">
      <c r="A1422" t="s">
        <v>2659</v>
      </c>
      <c r="B1422" t="s">
        <v>2631</v>
      </c>
      <c r="C1422" t="s">
        <v>1352</v>
      </c>
    </row>
    <row r="1423" spans="1:3">
      <c r="A1423" t="s">
        <v>2772</v>
      </c>
      <c r="B1423" t="s">
        <v>2771</v>
      </c>
      <c r="C1423" t="s">
        <v>1351</v>
      </c>
    </row>
    <row r="1424" spans="1:3">
      <c r="A1424" t="s">
        <v>1175</v>
      </c>
      <c r="B1424" t="s">
        <v>666</v>
      </c>
      <c r="C1424" t="s">
        <v>1351</v>
      </c>
    </row>
    <row r="1425" spans="1:3">
      <c r="A1425" t="s">
        <v>2366</v>
      </c>
      <c r="B1425" t="s">
        <v>1564</v>
      </c>
      <c r="C1425" t="s">
        <v>1352</v>
      </c>
    </row>
    <row r="1426" spans="1:3">
      <c r="A1426" t="s">
        <v>1176</v>
      </c>
      <c r="B1426" t="s">
        <v>2573</v>
      </c>
      <c r="C1426" t="s">
        <v>1352</v>
      </c>
    </row>
    <row r="1427" spans="1:3">
      <c r="A1427" t="s">
        <v>2698</v>
      </c>
      <c r="B1427" t="s">
        <v>2697</v>
      </c>
      <c r="C1427" t="s">
        <v>1352</v>
      </c>
    </row>
    <row r="1428" spans="1:3">
      <c r="A1428" t="s">
        <v>2242</v>
      </c>
      <c r="B1428" t="s">
        <v>976</v>
      </c>
      <c r="C1428" t="s">
        <v>1352</v>
      </c>
    </row>
    <row r="1429" spans="1:3">
      <c r="A1429" t="s">
        <v>1282</v>
      </c>
      <c r="B1429" t="s">
        <v>133</v>
      </c>
      <c r="C1429" t="s">
        <v>1352</v>
      </c>
    </row>
    <row r="1430" spans="1:3">
      <c r="A1430" t="s">
        <v>2367</v>
      </c>
      <c r="B1430" t="s">
        <v>1559</v>
      </c>
      <c r="C1430" t="s">
        <v>1351</v>
      </c>
    </row>
    <row r="1431" spans="1:3">
      <c r="A1431" t="s">
        <v>1088</v>
      </c>
      <c r="B1431" t="s">
        <v>466</v>
      </c>
      <c r="C1431" t="s">
        <v>1351</v>
      </c>
    </row>
    <row r="1432" spans="1:3">
      <c r="A1432" t="s">
        <v>1739</v>
      </c>
      <c r="B1432" t="s">
        <v>766</v>
      </c>
      <c r="C1432" t="s">
        <v>1351</v>
      </c>
    </row>
    <row r="1433" spans="1:3">
      <c r="A1433" t="s">
        <v>1740</v>
      </c>
      <c r="B1433" t="s">
        <v>2685</v>
      </c>
      <c r="C1433" t="s">
        <v>1351</v>
      </c>
    </row>
    <row r="1434" spans="1:3">
      <c r="A1434" t="s">
        <v>1741</v>
      </c>
      <c r="B1434" t="s">
        <v>767</v>
      </c>
      <c r="C1434" t="s">
        <v>1351</v>
      </c>
    </row>
    <row r="1435" spans="1:3">
      <c r="A1435" t="s">
        <v>2368</v>
      </c>
      <c r="B1435" t="s">
        <v>883</v>
      </c>
      <c r="C1435" t="s">
        <v>1351</v>
      </c>
    </row>
    <row r="1436" spans="1:3">
      <c r="A1436" t="s">
        <v>2369</v>
      </c>
      <c r="B1436" t="s">
        <v>1518</v>
      </c>
      <c r="C1436" t="s">
        <v>1351</v>
      </c>
    </row>
    <row r="1437" spans="1:3">
      <c r="A1437" t="s">
        <v>5578</v>
      </c>
      <c r="B1437" t="s">
        <v>5577</v>
      </c>
      <c r="C1437" t="s">
        <v>1351</v>
      </c>
    </row>
    <row r="1438" spans="1:3">
      <c r="A1438" t="s">
        <v>2814</v>
      </c>
      <c r="B1438" t="s">
        <v>2813</v>
      </c>
      <c r="C1438" t="s">
        <v>1351</v>
      </c>
    </row>
    <row r="1439" spans="1:3">
      <c r="A1439" t="s">
        <v>1177</v>
      </c>
      <c r="B1439" t="s">
        <v>489</v>
      </c>
      <c r="C1439" t="s">
        <v>1351</v>
      </c>
    </row>
    <row r="1440" spans="1:3">
      <c r="A1440" t="s">
        <v>2370</v>
      </c>
      <c r="B1440" t="s">
        <v>1034</v>
      </c>
      <c r="C1440" t="s">
        <v>1351</v>
      </c>
    </row>
    <row r="1441" spans="1:3">
      <c r="A1441" t="s">
        <v>3213</v>
      </c>
      <c r="B1441" t="s">
        <v>3212</v>
      </c>
      <c r="C1441" t="s">
        <v>1351</v>
      </c>
    </row>
    <row r="1442" spans="1:3">
      <c r="A1442" t="s">
        <v>1742</v>
      </c>
      <c r="B1442" t="s">
        <v>583</v>
      </c>
      <c r="C1442" t="s">
        <v>1351</v>
      </c>
    </row>
    <row r="1443" spans="1:3">
      <c r="A1443" t="s">
        <v>2512</v>
      </c>
      <c r="B1443" t="s">
        <v>2511</v>
      </c>
      <c r="C1443" t="s">
        <v>1351</v>
      </c>
    </row>
    <row r="1444" spans="1:3">
      <c r="A1444" t="s">
        <v>5583</v>
      </c>
      <c r="B1444" t="s">
        <v>5582</v>
      </c>
      <c r="C1444" t="s">
        <v>1351</v>
      </c>
    </row>
    <row r="1445" spans="1:3">
      <c r="A1445" t="s">
        <v>2056</v>
      </c>
      <c r="B1445" t="s">
        <v>1060</v>
      </c>
      <c r="C1445" t="s">
        <v>1351</v>
      </c>
    </row>
    <row r="1446" spans="1:3">
      <c r="A1446" t="s">
        <v>1964</v>
      </c>
      <c r="B1446" t="s">
        <v>1020</v>
      </c>
      <c r="C1446" t="s">
        <v>1351</v>
      </c>
    </row>
    <row r="1447" spans="1:3">
      <c r="A1447" t="s">
        <v>1283</v>
      </c>
      <c r="B1447" t="s">
        <v>695</v>
      </c>
      <c r="C1447" t="s">
        <v>1351</v>
      </c>
    </row>
    <row r="1448" spans="1:3">
      <c r="A1448" t="s">
        <v>2371</v>
      </c>
      <c r="B1448" t="s">
        <v>1543</v>
      </c>
      <c r="C1448" t="s">
        <v>1351</v>
      </c>
    </row>
    <row r="1449" spans="1:3">
      <c r="A1449" t="s">
        <v>1743</v>
      </c>
      <c r="B1449" t="s">
        <v>1357</v>
      </c>
      <c r="C1449" t="s">
        <v>1351</v>
      </c>
    </row>
    <row r="1450" spans="1:3">
      <c r="A1450" t="s">
        <v>1744</v>
      </c>
      <c r="B1450" t="s">
        <v>584</v>
      </c>
      <c r="C1450" t="s">
        <v>1351</v>
      </c>
    </row>
    <row r="1451" spans="1:3">
      <c r="A1451" t="s">
        <v>2372</v>
      </c>
      <c r="B1451" t="s">
        <v>5586</v>
      </c>
      <c r="C1451" t="s">
        <v>1352</v>
      </c>
    </row>
    <row r="1452" spans="1:3">
      <c r="A1452" t="s">
        <v>1178</v>
      </c>
      <c r="B1452" t="s">
        <v>491</v>
      </c>
      <c r="C1452" t="s">
        <v>1352</v>
      </c>
    </row>
    <row r="1453" spans="1:3">
      <c r="A1453" t="s">
        <v>2057</v>
      </c>
      <c r="B1453" t="s">
        <v>696</v>
      </c>
      <c r="C1453" t="s">
        <v>1352</v>
      </c>
    </row>
    <row r="1454" spans="1:3">
      <c r="A1454" t="s">
        <v>1180</v>
      </c>
      <c r="B1454" t="s">
        <v>670</v>
      </c>
      <c r="C1454" t="s">
        <v>1352</v>
      </c>
    </row>
    <row r="1455" spans="1:3">
      <c r="A1455" t="s">
        <v>2058</v>
      </c>
      <c r="B1455" t="s">
        <v>1634</v>
      </c>
      <c r="C1455" t="s">
        <v>1352</v>
      </c>
    </row>
    <row r="1456" spans="1:3">
      <c r="A1456" t="s">
        <v>1745</v>
      </c>
      <c r="B1456" t="s">
        <v>568</v>
      </c>
      <c r="C1456" t="s">
        <v>1352</v>
      </c>
    </row>
    <row r="1457" spans="1:3">
      <c r="A1457" t="s">
        <v>1181</v>
      </c>
      <c r="B1457" t="s">
        <v>493</v>
      </c>
      <c r="C1457" t="s">
        <v>1352</v>
      </c>
    </row>
    <row r="1458" spans="1:3">
      <c r="A1458" t="s">
        <v>1089</v>
      </c>
      <c r="B1458" t="s">
        <v>304</v>
      </c>
      <c r="C1458" t="s">
        <v>1352</v>
      </c>
    </row>
    <row r="1459" spans="1:3">
      <c r="A1459" t="s">
        <v>2059</v>
      </c>
      <c r="B1459" t="s">
        <v>957</v>
      </c>
      <c r="C1459" t="s">
        <v>1352</v>
      </c>
    </row>
    <row r="1460" spans="1:3">
      <c r="A1460" t="s">
        <v>2816</v>
      </c>
      <c r="B1460" t="s">
        <v>2815</v>
      </c>
      <c r="C1460" t="s">
        <v>1352</v>
      </c>
    </row>
    <row r="1461" spans="1:3">
      <c r="A1461" t="s">
        <v>2523</v>
      </c>
      <c r="B1461" t="s">
        <v>2522</v>
      </c>
      <c r="C1461" t="s">
        <v>1352</v>
      </c>
    </row>
    <row r="1462" spans="1:3">
      <c r="A1462" t="s">
        <v>2243</v>
      </c>
      <c r="B1462" t="s">
        <v>1594</v>
      </c>
      <c r="C1462" t="s">
        <v>1352</v>
      </c>
    </row>
    <row r="1463" spans="1:3">
      <c r="A1463" t="s">
        <v>2687</v>
      </c>
      <c r="B1463" t="s">
        <v>2686</v>
      </c>
      <c r="C1463" t="s">
        <v>1352</v>
      </c>
    </row>
    <row r="1464" spans="1:3">
      <c r="A1464" t="s">
        <v>2060</v>
      </c>
      <c r="B1464" t="s">
        <v>146</v>
      </c>
      <c r="C1464" t="s">
        <v>1352</v>
      </c>
    </row>
    <row r="1465" spans="1:3">
      <c r="A1465" t="s">
        <v>2061</v>
      </c>
      <c r="B1465" t="s">
        <v>148</v>
      </c>
      <c r="C1465" t="s">
        <v>1352</v>
      </c>
    </row>
    <row r="1466" spans="1:3">
      <c r="A1466" t="s">
        <v>2818</v>
      </c>
      <c r="B1466" t="s">
        <v>2817</v>
      </c>
      <c r="C1466" t="s">
        <v>1351</v>
      </c>
    </row>
    <row r="1467" spans="1:3">
      <c r="A1467" t="s">
        <v>1746</v>
      </c>
      <c r="B1467" t="s">
        <v>872</v>
      </c>
      <c r="C1467" t="s">
        <v>1351</v>
      </c>
    </row>
    <row r="1468" spans="1:3">
      <c r="A1468" t="s">
        <v>2820</v>
      </c>
      <c r="B1468" t="s">
        <v>2819</v>
      </c>
      <c r="C1468" t="s">
        <v>1351</v>
      </c>
    </row>
    <row r="1469" spans="1:3">
      <c r="A1469" t="s">
        <v>5590</v>
      </c>
      <c r="B1469" t="s">
        <v>5589</v>
      </c>
      <c r="C1469" t="s">
        <v>1351</v>
      </c>
    </row>
    <row r="1470" spans="1:3">
      <c r="A1470" t="s">
        <v>2062</v>
      </c>
      <c r="B1470" t="s">
        <v>74</v>
      </c>
      <c r="C1470" t="s">
        <v>1351</v>
      </c>
    </row>
    <row r="1471" spans="1:3">
      <c r="A1471" t="s">
        <v>1333</v>
      </c>
      <c r="B1471" t="s">
        <v>112</v>
      </c>
      <c r="C1471" t="s">
        <v>1351</v>
      </c>
    </row>
    <row r="1472" spans="1:3">
      <c r="A1472" t="s">
        <v>1747</v>
      </c>
      <c r="B1472" t="s">
        <v>1037</v>
      </c>
      <c r="C1472" t="s">
        <v>1352</v>
      </c>
    </row>
    <row r="1473" spans="1:3">
      <c r="A1473" t="s">
        <v>2700</v>
      </c>
      <c r="B1473" t="s">
        <v>2724</v>
      </c>
      <c r="C1473" t="s">
        <v>1351</v>
      </c>
    </row>
    <row r="1474" spans="1:3">
      <c r="A1474" t="s">
        <v>1748</v>
      </c>
      <c r="B1474" t="s">
        <v>1567</v>
      </c>
      <c r="C1474" t="s">
        <v>1351</v>
      </c>
    </row>
    <row r="1475" spans="1:3">
      <c r="A1475" t="s">
        <v>2063</v>
      </c>
      <c r="B1475" t="s">
        <v>23</v>
      </c>
      <c r="C1475" t="s">
        <v>1352</v>
      </c>
    </row>
    <row r="1476" spans="1:3">
      <c r="A1476" t="s">
        <v>2245</v>
      </c>
      <c r="B1476" t="s">
        <v>2244</v>
      </c>
      <c r="C1476" t="s">
        <v>1352</v>
      </c>
    </row>
    <row r="1477" spans="1:3">
      <c r="A1477" t="s">
        <v>2246</v>
      </c>
      <c r="B1477" t="s">
        <v>1505</v>
      </c>
      <c r="C1477" t="s">
        <v>1352</v>
      </c>
    </row>
    <row r="1478" spans="1:3">
      <c r="A1478" t="s">
        <v>2346</v>
      </c>
      <c r="B1478" t="s">
        <v>855</v>
      </c>
      <c r="C1478" t="s">
        <v>1352</v>
      </c>
    </row>
    <row r="1479" spans="1:3">
      <c r="A1479" t="s">
        <v>2064</v>
      </c>
      <c r="B1479" t="s">
        <v>328</v>
      </c>
      <c r="C1479" t="s">
        <v>1352</v>
      </c>
    </row>
    <row r="1480" spans="1:3">
      <c r="A1480" t="s">
        <v>3065</v>
      </c>
      <c r="B1480" t="s">
        <v>3085</v>
      </c>
      <c r="C1480" t="s">
        <v>1352</v>
      </c>
    </row>
    <row r="1481" spans="1:3">
      <c r="A1481" t="s">
        <v>1090</v>
      </c>
      <c r="B1481" t="s">
        <v>639</v>
      </c>
      <c r="C1481" t="s">
        <v>1352</v>
      </c>
    </row>
    <row r="1482" spans="1:3">
      <c r="A1482" t="s">
        <v>2373</v>
      </c>
      <c r="B1482" t="s">
        <v>1646</v>
      </c>
      <c r="C1482" t="s">
        <v>1352</v>
      </c>
    </row>
    <row r="1483" spans="1:3">
      <c r="A1483" t="s">
        <v>2247</v>
      </c>
      <c r="B1483" t="s">
        <v>1342</v>
      </c>
      <c r="C1483" t="s">
        <v>1352</v>
      </c>
    </row>
    <row r="1484" spans="1:3">
      <c r="A1484" t="s">
        <v>4968</v>
      </c>
      <c r="B1484" t="s">
        <v>4967</v>
      </c>
      <c r="C1484" t="s">
        <v>1352</v>
      </c>
    </row>
    <row r="1485" spans="1:3">
      <c r="A1485" t="s">
        <v>2065</v>
      </c>
      <c r="B1485" t="s">
        <v>697</v>
      </c>
      <c r="C1485" t="s">
        <v>1351</v>
      </c>
    </row>
    <row r="1486" spans="1:3">
      <c r="A1486" t="s">
        <v>1749</v>
      </c>
      <c r="B1486" t="s">
        <v>1038</v>
      </c>
      <c r="C1486" t="s">
        <v>1351</v>
      </c>
    </row>
    <row r="1487" spans="1:3">
      <c r="A1487" t="s">
        <v>1750</v>
      </c>
      <c r="B1487" t="s">
        <v>1056</v>
      </c>
      <c r="C1487" t="s">
        <v>1352</v>
      </c>
    </row>
    <row r="1488" spans="1:3">
      <c r="A1488" t="s">
        <v>1751</v>
      </c>
      <c r="B1488" t="s">
        <v>1006</v>
      </c>
      <c r="C1488" t="s">
        <v>1352</v>
      </c>
    </row>
    <row r="1489" spans="1:3">
      <c r="A1489" t="s">
        <v>2651</v>
      </c>
      <c r="B1489" t="s">
        <v>2620</v>
      </c>
      <c r="C1489" t="s">
        <v>1351</v>
      </c>
    </row>
    <row r="1490" spans="1:3">
      <c r="A1490" t="s">
        <v>1752</v>
      </c>
      <c r="B1490" t="s">
        <v>1045</v>
      </c>
      <c r="C1490" t="s">
        <v>1352</v>
      </c>
    </row>
    <row r="1491" spans="1:3">
      <c r="A1491" t="s">
        <v>5936</v>
      </c>
      <c r="B1491" t="s">
        <v>5937</v>
      </c>
      <c r="C1491" t="s">
        <v>1352</v>
      </c>
    </row>
    <row r="1492" spans="1:3">
      <c r="A1492" t="s">
        <v>2374</v>
      </c>
      <c r="B1492" t="s">
        <v>1497</v>
      </c>
      <c r="C1492" t="s">
        <v>1352</v>
      </c>
    </row>
    <row r="1493" spans="1:3">
      <c r="A1493" t="s">
        <v>2066</v>
      </c>
      <c r="B1493" t="s">
        <v>600</v>
      </c>
      <c r="C1493" t="s">
        <v>1351</v>
      </c>
    </row>
    <row r="1494" spans="1:3">
      <c r="A1494" t="s">
        <v>1753</v>
      </c>
      <c r="B1494" t="s">
        <v>283</v>
      </c>
      <c r="C1494" t="s">
        <v>1352</v>
      </c>
    </row>
    <row r="1495" spans="1:3">
      <c r="A1495" t="s">
        <v>2248</v>
      </c>
      <c r="B1495" t="s">
        <v>1066</v>
      </c>
      <c r="C1495" t="s">
        <v>1352</v>
      </c>
    </row>
    <row r="1496" spans="1:3">
      <c r="A1496" t="s">
        <v>1334</v>
      </c>
      <c r="B1496" t="s">
        <v>114</v>
      </c>
      <c r="C1496" t="s">
        <v>1352</v>
      </c>
    </row>
    <row r="1497" spans="1:3">
      <c r="A1497" t="s">
        <v>2249</v>
      </c>
      <c r="B1497" t="s">
        <v>1374</v>
      </c>
      <c r="C1497" t="s">
        <v>1352</v>
      </c>
    </row>
    <row r="1498" spans="1:3">
      <c r="A1498" t="s">
        <v>2603</v>
      </c>
      <c r="B1498" t="s">
        <v>2587</v>
      </c>
      <c r="C1498" t="s">
        <v>1352</v>
      </c>
    </row>
    <row r="1499" spans="1:3">
      <c r="A1499" t="s">
        <v>1754</v>
      </c>
      <c r="B1499" t="s">
        <v>768</v>
      </c>
      <c r="C1499" t="s">
        <v>1352</v>
      </c>
    </row>
    <row r="1500" spans="1:3">
      <c r="A1500" t="s">
        <v>2250</v>
      </c>
      <c r="B1500" t="s">
        <v>869</v>
      </c>
      <c r="C1500" t="s">
        <v>1352</v>
      </c>
    </row>
    <row r="1501" spans="1:3">
      <c r="A1501" t="s">
        <v>2822</v>
      </c>
      <c r="B1501" t="s">
        <v>2821</v>
      </c>
      <c r="C1501" t="s">
        <v>1351</v>
      </c>
    </row>
    <row r="1502" spans="1:3">
      <c r="A1502" t="s">
        <v>1091</v>
      </c>
      <c r="B1502" t="s">
        <v>285</v>
      </c>
      <c r="C1502" t="s">
        <v>1351</v>
      </c>
    </row>
    <row r="1503" spans="1:3">
      <c r="A1503" t="s">
        <v>1755</v>
      </c>
      <c r="B1503" t="s">
        <v>1642</v>
      </c>
      <c r="C1503" t="s">
        <v>1351</v>
      </c>
    </row>
    <row r="1504" spans="1:3">
      <c r="A1504" t="s">
        <v>2824</v>
      </c>
      <c r="B1504" t="s">
        <v>2823</v>
      </c>
      <c r="C1504" t="s">
        <v>1351</v>
      </c>
    </row>
    <row r="1505" spans="1:3">
      <c r="A1505" t="s">
        <v>1756</v>
      </c>
      <c r="B1505" t="s">
        <v>1005</v>
      </c>
      <c r="C1505" t="s">
        <v>1351</v>
      </c>
    </row>
    <row r="1506" spans="1:3">
      <c r="A1506" t="s">
        <v>2702</v>
      </c>
      <c r="B1506" t="s">
        <v>2701</v>
      </c>
      <c r="C1506" t="s">
        <v>1351</v>
      </c>
    </row>
    <row r="1507" spans="1:3">
      <c r="A1507" t="s">
        <v>2067</v>
      </c>
      <c r="B1507" t="s">
        <v>698</v>
      </c>
      <c r="C1507" t="s">
        <v>1351</v>
      </c>
    </row>
    <row r="1508" spans="1:3">
      <c r="A1508" t="s">
        <v>1965</v>
      </c>
      <c r="B1508" t="s">
        <v>1517</v>
      </c>
      <c r="C1508" t="s">
        <v>1351</v>
      </c>
    </row>
    <row r="1509" spans="1:3">
      <c r="A1509" t="s">
        <v>2068</v>
      </c>
      <c r="B1509" t="s">
        <v>1053</v>
      </c>
      <c r="C1509" t="s">
        <v>1351</v>
      </c>
    </row>
    <row r="1510" spans="1:3">
      <c r="A1510" t="s">
        <v>2069</v>
      </c>
      <c r="B1510" t="s">
        <v>699</v>
      </c>
      <c r="C1510" t="s">
        <v>1351</v>
      </c>
    </row>
    <row r="1511" spans="1:3">
      <c r="A1511" t="s">
        <v>5595</v>
      </c>
      <c r="B1511" t="s">
        <v>5594</v>
      </c>
      <c r="C1511" t="s">
        <v>1351</v>
      </c>
    </row>
    <row r="1512" spans="1:3">
      <c r="A1512" t="s">
        <v>1183</v>
      </c>
      <c r="B1512" t="s">
        <v>495</v>
      </c>
      <c r="C1512" t="s">
        <v>1351</v>
      </c>
    </row>
    <row r="1513" spans="1:3">
      <c r="A1513" t="s">
        <v>2774</v>
      </c>
      <c r="B1513" t="s">
        <v>2773</v>
      </c>
      <c r="C1513" t="s">
        <v>1351</v>
      </c>
    </row>
    <row r="1514" spans="1:3">
      <c r="A1514" t="s">
        <v>1092</v>
      </c>
      <c r="B1514" t="s">
        <v>150</v>
      </c>
      <c r="C1514" t="s">
        <v>1352</v>
      </c>
    </row>
    <row r="1515" spans="1:3">
      <c r="A1515" t="s">
        <v>2251</v>
      </c>
      <c r="B1515" t="s">
        <v>878</v>
      </c>
      <c r="C1515" t="s">
        <v>1352</v>
      </c>
    </row>
    <row r="1516" spans="1:3">
      <c r="A1516" t="s">
        <v>1093</v>
      </c>
      <c r="B1516" t="s">
        <v>255</v>
      </c>
      <c r="C1516" t="s">
        <v>1352</v>
      </c>
    </row>
    <row r="1517" spans="1:3">
      <c r="A1517" t="s">
        <v>1757</v>
      </c>
      <c r="B1517" t="s">
        <v>769</v>
      </c>
      <c r="C1517" t="s">
        <v>1352</v>
      </c>
    </row>
    <row r="1518" spans="1:3">
      <c r="A1518" t="s">
        <v>2375</v>
      </c>
      <c r="B1518" t="s">
        <v>1503</v>
      </c>
      <c r="C1518" t="s">
        <v>1351</v>
      </c>
    </row>
    <row r="1519" spans="1:3">
      <c r="A1519" t="s">
        <v>1758</v>
      </c>
      <c r="B1519" t="s">
        <v>1691</v>
      </c>
      <c r="C1519" t="s">
        <v>1352</v>
      </c>
    </row>
    <row r="1520" spans="1:3">
      <c r="A1520" t="s">
        <v>2070</v>
      </c>
      <c r="B1520" t="s">
        <v>1061</v>
      </c>
      <c r="C1520" t="s">
        <v>1351</v>
      </c>
    </row>
    <row r="1521" spans="1:3">
      <c r="A1521" t="s">
        <v>2376</v>
      </c>
      <c r="B1521" t="s">
        <v>1555</v>
      </c>
      <c r="C1521" t="s">
        <v>1351</v>
      </c>
    </row>
    <row r="1522" spans="1:3">
      <c r="A1522" t="s">
        <v>1284</v>
      </c>
      <c r="B1522" t="s">
        <v>700</v>
      </c>
      <c r="C1522" t="s">
        <v>1352</v>
      </c>
    </row>
    <row r="1523" spans="1:3">
      <c r="A1523" t="s">
        <v>2826</v>
      </c>
      <c r="B1523" t="s">
        <v>2825</v>
      </c>
      <c r="C1523" t="s">
        <v>1352</v>
      </c>
    </row>
    <row r="1524" spans="1:3">
      <c r="A1524" t="s">
        <v>2252</v>
      </c>
      <c r="B1524" t="s">
        <v>1595</v>
      </c>
      <c r="C1524" t="s">
        <v>1351</v>
      </c>
    </row>
    <row r="1525" spans="1:3">
      <c r="A1525" t="s">
        <v>2253</v>
      </c>
      <c r="B1525" t="s">
        <v>1696</v>
      </c>
      <c r="C1525" t="s">
        <v>1351</v>
      </c>
    </row>
    <row r="1526" spans="1:3">
      <c r="A1526" t="s">
        <v>2733</v>
      </c>
      <c r="B1526" t="s">
        <v>2732</v>
      </c>
      <c r="C1526" t="s">
        <v>1352</v>
      </c>
    </row>
    <row r="1527" spans="1:3">
      <c r="A1527" t="s">
        <v>2254</v>
      </c>
      <c r="B1527" t="s">
        <v>1375</v>
      </c>
      <c r="C1527" t="s">
        <v>1352</v>
      </c>
    </row>
    <row r="1528" spans="1:3">
      <c r="A1528" t="s">
        <v>1759</v>
      </c>
      <c r="B1528" t="s">
        <v>1004</v>
      </c>
      <c r="C1528" t="s">
        <v>1352</v>
      </c>
    </row>
    <row r="1529" spans="1:3">
      <c r="A1529" t="s">
        <v>1760</v>
      </c>
      <c r="B1529" t="s">
        <v>287</v>
      </c>
      <c r="C1529" t="s">
        <v>1351</v>
      </c>
    </row>
    <row r="1530" spans="1:3">
      <c r="A1530" t="s">
        <v>1094</v>
      </c>
      <c r="B1530" t="s">
        <v>5938</v>
      </c>
      <c r="C1530" t="s">
        <v>1352</v>
      </c>
    </row>
    <row r="1531" spans="1:3">
      <c r="A1531" t="s">
        <v>1095</v>
      </c>
      <c r="B1531" t="s">
        <v>213</v>
      </c>
      <c r="C1531" t="s">
        <v>1352</v>
      </c>
    </row>
    <row r="1532" spans="1:3">
      <c r="A1532" t="s">
        <v>2377</v>
      </c>
      <c r="B1532" t="s">
        <v>884</v>
      </c>
      <c r="C1532" t="s">
        <v>1351</v>
      </c>
    </row>
    <row r="1533" spans="1:3">
      <c r="A1533" t="s">
        <v>2828</v>
      </c>
      <c r="B1533" t="s">
        <v>2827</v>
      </c>
      <c r="C1533" t="s">
        <v>1351</v>
      </c>
    </row>
    <row r="1534" spans="1:3">
      <c r="A1534" t="s">
        <v>1761</v>
      </c>
      <c r="B1534" t="s">
        <v>195</v>
      </c>
      <c r="C1534" t="s">
        <v>1351</v>
      </c>
    </row>
    <row r="1535" spans="1:3">
      <c r="A1535" t="s">
        <v>5939</v>
      </c>
      <c r="B1535" t="s">
        <v>5940</v>
      </c>
      <c r="C1535" t="s">
        <v>1351</v>
      </c>
    </row>
    <row r="1536" spans="1:3">
      <c r="A1536" t="s">
        <v>1285</v>
      </c>
      <c r="B1536" t="s">
        <v>701</v>
      </c>
      <c r="C1536" t="s">
        <v>1352</v>
      </c>
    </row>
    <row r="1537" spans="1:3">
      <c r="A1537" t="s">
        <v>1762</v>
      </c>
      <c r="B1537" t="s">
        <v>544</v>
      </c>
      <c r="C1537" t="s">
        <v>1351</v>
      </c>
    </row>
    <row r="1538" spans="1:3">
      <c r="A1538" t="s">
        <v>2071</v>
      </c>
      <c r="B1538" t="s">
        <v>601</v>
      </c>
      <c r="C1538" t="s">
        <v>1351</v>
      </c>
    </row>
    <row r="1539" spans="1:3">
      <c r="A1539" t="s">
        <v>1763</v>
      </c>
      <c r="B1539" t="s">
        <v>952</v>
      </c>
      <c r="C1539" t="s">
        <v>1352</v>
      </c>
    </row>
    <row r="1540" spans="1:3">
      <c r="A1540" t="s">
        <v>3435</v>
      </c>
      <c r="B1540" t="s">
        <v>3434</v>
      </c>
      <c r="C1540" t="s">
        <v>1351</v>
      </c>
    </row>
    <row r="1541" spans="1:3">
      <c r="A1541" t="s">
        <v>2072</v>
      </c>
      <c r="B1541" t="s">
        <v>25</v>
      </c>
      <c r="C1541" t="s">
        <v>1352</v>
      </c>
    </row>
    <row r="1542" spans="1:3">
      <c r="A1542" t="s">
        <v>1764</v>
      </c>
      <c r="B1542" t="s">
        <v>888</v>
      </c>
      <c r="C1542" t="s">
        <v>1351</v>
      </c>
    </row>
    <row r="1543" spans="1:3">
      <c r="A1543" t="s">
        <v>2830</v>
      </c>
      <c r="B1543" t="s">
        <v>2829</v>
      </c>
      <c r="C1543" t="s">
        <v>1351</v>
      </c>
    </row>
    <row r="1544" spans="1:3">
      <c r="A1544" t="s">
        <v>1765</v>
      </c>
      <c r="B1544" t="s">
        <v>1039</v>
      </c>
      <c r="C1544" t="s">
        <v>1351</v>
      </c>
    </row>
    <row r="1545" spans="1:3">
      <c r="A1545" t="s">
        <v>1766</v>
      </c>
      <c r="B1545" t="s">
        <v>933</v>
      </c>
      <c r="C1545" t="s">
        <v>1351</v>
      </c>
    </row>
    <row r="1546" spans="1:3">
      <c r="A1546" t="s">
        <v>1767</v>
      </c>
      <c r="B1546" t="s">
        <v>847</v>
      </c>
      <c r="C1546" t="s">
        <v>1352</v>
      </c>
    </row>
    <row r="1547" spans="1:3">
      <c r="A1547" t="s">
        <v>1335</v>
      </c>
      <c r="B1547" t="s">
        <v>116</v>
      </c>
      <c r="C1547" t="s">
        <v>1352</v>
      </c>
    </row>
    <row r="1548" spans="1:3">
      <c r="A1548" t="s">
        <v>2378</v>
      </c>
      <c r="B1548" t="s">
        <v>5600</v>
      </c>
      <c r="C1548" t="s">
        <v>1351</v>
      </c>
    </row>
    <row r="1549" spans="1:3">
      <c r="A1549" t="s">
        <v>2255</v>
      </c>
      <c r="B1549" t="s">
        <v>871</v>
      </c>
      <c r="C1549" t="s">
        <v>1351</v>
      </c>
    </row>
    <row r="1550" spans="1:3">
      <c r="A1550" t="s">
        <v>1286</v>
      </c>
      <c r="B1550" t="s">
        <v>152</v>
      </c>
      <c r="C1550" t="s">
        <v>1351</v>
      </c>
    </row>
    <row r="1551" spans="1:3">
      <c r="A1551" t="s">
        <v>3175</v>
      </c>
      <c r="B1551" t="s">
        <v>3174</v>
      </c>
      <c r="C1551" t="s">
        <v>1351</v>
      </c>
    </row>
    <row r="1552" spans="1:3">
      <c r="A1552" t="s">
        <v>3177</v>
      </c>
      <c r="B1552" t="s">
        <v>3176</v>
      </c>
      <c r="C1552" t="s">
        <v>1352</v>
      </c>
    </row>
    <row r="1553" spans="1:3">
      <c r="A1553" t="s">
        <v>2379</v>
      </c>
      <c r="B1553" t="s">
        <v>1531</v>
      </c>
      <c r="C1553" t="s">
        <v>1351</v>
      </c>
    </row>
    <row r="1554" spans="1:3">
      <c r="A1554" t="s">
        <v>1096</v>
      </c>
      <c r="B1554" t="s">
        <v>289</v>
      </c>
      <c r="C1554" t="s">
        <v>1351</v>
      </c>
    </row>
    <row r="1555" spans="1:3">
      <c r="A1555" t="s">
        <v>2832</v>
      </c>
      <c r="B1555" t="s">
        <v>2831</v>
      </c>
      <c r="C1555" t="s">
        <v>1351</v>
      </c>
    </row>
    <row r="1556" spans="1:3">
      <c r="A1556" t="s">
        <v>2073</v>
      </c>
      <c r="B1556" t="s">
        <v>1596</v>
      </c>
      <c r="C1556" t="s">
        <v>1351</v>
      </c>
    </row>
    <row r="1557" spans="1:3">
      <c r="A1557" t="s">
        <v>2074</v>
      </c>
      <c r="B1557" t="s">
        <v>26</v>
      </c>
      <c r="C1557" t="s">
        <v>1351</v>
      </c>
    </row>
    <row r="1558" spans="1:3">
      <c r="A1558" t="s">
        <v>2735</v>
      </c>
      <c r="B1558" t="s">
        <v>2734</v>
      </c>
      <c r="C1558" t="s">
        <v>1351</v>
      </c>
    </row>
    <row r="1559" spans="1:3">
      <c r="A1559" t="s">
        <v>1287</v>
      </c>
      <c r="B1559" t="s">
        <v>155</v>
      </c>
      <c r="C1559" t="s">
        <v>1351</v>
      </c>
    </row>
    <row r="1560" spans="1:3">
      <c r="A1560" t="s">
        <v>2776</v>
      </c>
      <c r="B1560" t="s">
        <v>2775</v>
      </c>
      <c r="C1560" t="s">
        <v>1351</v>
      </c>
    </row>
    <row r="1561" spans="1:3">
      <c r="A1561" t="s">
        <v>1966</v>
      </c>
      <c r="B1561" t="s">
        <v>1021</v>
      </c>
      <c r="C1561" t="s">
        <v>1351</v>
      </c>
    </row>
    <row r="1562" spans="1:3">
      <c r="A1562" t="s">
        <v>1097</v>
      </c>
      <c r="B1562" t="s">
        <v>569</v>
      </c>
      <c r="C1562" t="s">
        <v>1352</v>
      </c>
    </row>
    <row r="1563" spans="1:3">
      <c r="A1563" t="s">
        <v>1768</v>
      </c>
      <c r="B1563" t="s">
        <v>771</v>
      </c>
      <c r="C1563" t="s">
        <v>1352</v>
      </c>
    </row>
    <row r="1564" spans="1:3">
      <c r="A1564" t="s">
        <v>1769</v>
      </c>
      <c r="B1564" t="s">
        <v>1361</v>
      </c>
      <c r="C1564" t="s">
        <v>1352</v>
      </c>
    </row>
    <row r="1565" spans="1:3">
      <c r="A1565" t="s">
        <v>4874</v>
      </c>
      <c r="B1565" t="s">
        <v>4873</v>
      </c>
      <c r="C1565" t="s">
        <v>1352</v>
      </c>
    </row>
    <row r="1566" spans="1:3">
      <c r="A1566" t="s">
        <v>2075</v>
      </c>
      <c r="B1566" t="s">
        <v>1366</v>
      </c>
      <c r="C1566" t="s">
        <v>1352</v>
      </c>
    </row>
    <row r="1567" spans="1:3">
      <c r="A1567" t="s">
        <v>2216</v>
      </c>
      <c r="B1567" t="s">
        <v>366</v>
      </c>
      <c r="C1567" t="s">
        <v>1352</v>
      </c>
    </row>
    <row r="1568" spans="1:3">
      <c r="A1568" t="s">
        <v>2778</v>
      </c>
      <c r="B1568" t="s">
        <v>2777</v>
      </c>
      <c r="C1568" t="s">
        <v>1351</v>
      </c>
    </row>
    <row r="1569" spans="1:3">
      <c r="A1569" t="s">
        <v>2704</v>
      </c>
      <c r="B1569" t="s">
        <v>2703</v>
      </c>
      <c r="C1569" t="s">
        <v>1351</v>
      </c>
    </row>
    <row r="1570" spans="1:3">
      <c r="A1570" t="s">
        <v>2834</v>
      </c>
      <c r="B1570" t="s">
        <v>2833</v>
      </c>
      <c r="C1570" t="s">
        <v>1352</v>
      </c>
    </row>
    <row r="1571" spans="1:3">
      <c r="A1571" t="s">
        <v>2076</v>
      </c>
      <c r="B1571" t="s">
        <v>1507</v>
      </c>
      <c r="C1571" t="s">
        <v>1352</v>
      </c>
    </row>
    <row r="1572" spans="1:3">
      <c r="A1572" t="s">
        <v>2256</v>
      </c>
      <c r="B1572" t="s">
        <v>2466</v>
      </c>
      <c r="C1572" t="s">
        <v>1352</v>
      </c>
    </row>
    <row r="1573" spans="1:3">
      <c r="A1573" t="s">
        <v>2022</v>
      </c>
      <c r="B1573" t="s">
        <v>1539</v>
      </c>
      <c r="C1573" t="s">
        <v>1352</v>
      </c>
    </row>
    <row r="1574" spans="1:3">
      <c r="A1574" t="s">
        <v>2380</v>
      </c>
      <c r="B1574" t="s">
        <v>1397</v>
      </c>
      <c r="C1574" t="s">
        <v>1351</v>
      </c>
    </row>
    <row r="1575" spans="1:3">
      <c r="A1575" t="s">
        <v>2693</v>
      </c>
      <c r="B1575" t="s">
        <v>2692</v>
      </c>
      <c r="C1575" t="s">
        <v>1352</v>
      </c>
    </row>
    <row r="1576" spans="1:3">
      <c r="A1576" t="s">
        <v>2077</v>
      </c>
      <c r="B1576" t="s">
        <v>1032</v>
      </c>
      <c r="C1576" t="s">
        <v>1351</v>
      </c>
    </row>
    <row r="1577" spans="1:3">
      <c r="A1577" t="s">
        <v>2078</v>
      </c>
      <c r="B1577" t="s">
        <v>702</v>
      </c>
      <c r="C1577" t="s">
        <v>1351</v>
      </c>
    </row>
    <row r="1578" spans="1:3">
      <c r="A1578" t="s">
        <v>1967</v>
      </c>
      <c r="B1578" t="s">
        <v>1552</v>
      </c>
      <c r="C1578" t="s">
        <v>1351</v>
      </c>
    </row>
    <row r="1579" spans="1:3">
      <c r="A1579" t="s">
        <v>2079</v>
      </c>
      <c r="B1579" t="s">
        <v>703</v>
      </c>
      <c r="C1579" t="s">
        <v>1352</v>
      </c>
    </row>
    <row r="1580" spans="1:3">
      <c r="A1580" t="s">
        <v>2836</v>
      </c>
      <c r="B1580" t="s">
        <v>2835</v>
      </c>
      <c r="C1580" t="s">
        <v>1351</v>
      </c>
    </row>
    <row r="1581" spans="1:3">
      <c r="A1581" t="s">
        <v>1771</v>
      </c>
      <c r="B1581" t="s">
        <v>1770</v>
      </c>
      <c r="C1581" t="s">
        <v>1351</v>
      </c>
    </row>
    <row r="1582" spans="1:3">
      <c r="A1582" t="s">
        <v>3199</v>
      </c>
      <c r="B1582" t="s">
        <v>3198</v>
      </c>
      <c r="C1582" t="s">
        <v>1352</v>
      </c>
    </row>
    <row r="1583" spans="1:3">
      <c r="A1583" t="s">
        <v>2080</v>
      </c>
      <c r="B1583" t="s">
        <v>958</v>
      </c>
      <c r="C1583" t="s">
        <v>1351</v>
      </c>
    </row>
    <row r="1584" spans="1:3">
      <c r="A1584" t="s">
        <v>2081</v>
      </c>
      <c r="B1584" t="s">
        <v>28</v>
      </c>
      <c r="C1584" t="s">
        <v>1352</v>
      </c>
    </row>
    <row r="1585" spans="1:3">
      <c r="A1585" t="s">
        <v>1772</v>
      </c>
      <c r="B1585" t="s">
        <v>953</v>
      </c>
      <c r="C1585" t="s">
        <v>1351</v>
      </c>
    </row>
    <row r="1586" spans="1:3">
      <c r="A1586" t="s">
        <v>1773</v>
      </c>
      <c r="B1586" t="s">
        <v>890</v>
      </c>
      <c r="C1586" t="s">
        <v>1351</v>
      </c>
    </row>
    <row r="1587" spans="1:3">
      <c r="A1587" t="s">
        <v>2381</v>
      </c>
      <c r="B1587" t="s">
        <v>1703</v>
      </c>
      <c r="C1587" t="s">
        <v>1351</v>
      </c>
    </row>
    <row r="1588" spans="1:3">
      <c r="A1588" t="s">
        <v>1288</v>
      </c>
      <c r="B1588" t="s">
        <v>704</v>
      </c>
      <c r="C1588" t="s">
        <v>1351</v>
      </c>
    </row>
    <row r="1589" spans="1:3">
      <c r="A1589" t="s">
        <v>3126</v>
      </c>
      <c r="B1589" t="s">
        <v>3125</v>
      </c>
      <c r="C1589" t="s">
        <v>1351</v>
      </c>
    </row>
    <row r="1590" spans="1:3">
      <c r="A1590" t="s">
        <v>1192</v>
      </c>
      <c r="B1590" t="s">
        <v>371</v>
      </c>
      <c r="C1590" t="s">
        <v>1352</v>
      </c>
    </row>
    <row r="1591" spans="1:3">
      <c r="A1591" t="s">
        <v>2662</v>
      </c>
      <c r="B1591" t="s">
        <v>2634</v>
      </c>
      <c r="C1591" t="s">
        <v>1351</v>
      </c>
    </row>
    <row r="1592" spans="1:3">
      <c r="A1592" t="s">
        <v>2838</v>
      </c>
      <c r="B1592" t="s">
        <v>2837</v>
      </c>
      <c r="C1592" t="s">
        <v>1351</v>
      </c>
    </row>
    <row r="1593" spans="1:3">
      <c r="A1593" t="s">
        <v>2082</v>
      </c>
      <c r="B1593" t="s">
        <v>1055</v>
      </c>
      <c r="C1593" t="s">
        <v>1351</v>
      </c>
    </row>
    <row r="1594" spans="1:3">
      <c r="A1594" t="s">
        <v>2083</v>
      </c>
      <c r="B1594" t="s">
        <v>706</v>
      </c>
      <c r="C1594" t="s">
        <v>1351</v>
      </c>
    </row>
    <row r="1595" spans="1:3">
      <c r="A1595" t="s">
        <v>1968</v>
      </c>
      <c r="B1595" t="s">
        <v>1022</v>
      </c>
      <c r="C1595" t="s">
        <v>1351</v>
      </c>
    </row>
    <row r="1596" spans="1:3">
      <c r="A1596" t="s">
        <v>1969</v>
      </c>
      <c r="B1596" t="s">
        <v>875</v>
      </c>
      <c r="C1596" t="s">
        <v>1351</v>
      </c>
    </row>
    <row r="1597" spans="1:3">
      <c r="A1597" t="s">
        <v>1098</v>
      </c>
      <c r="B1597" t="s">
        <v>290</v>
      </c>
      <c r="C1597" t="s">
        <v>1351</v>
      </c>
    </row>
    <row r="1598" spans="1:3">
      <c r="A1598" t="s">
        <v>2084</v>
      </c>
      <c r="B1598" t="s">
        <v>707</v>
      </c>
      <c r="C1598" t="s">
        <v>1351</v>
      </c>
    </row>
    <row r="1599" spans="1:3">
      <c r="A1599" t="s">
        <v>2257</v>
      </c>
      <c r="B1599" t="s">
        <v>1597</v>
      </c>
      <c r="C1599" t="s">
        <v>1352</v>
      </c>
    </row>
    <row r="1600" spans="1:3">
      <c r="A1600" t="s">
        <v>2258</v>
      </c>
      <c r="B1600" t="s">
        <v>1617</v>
      </c>
      <c r="C1600" t="s">
        <v>1352</v>
      </c>
    </row>
    <row r="1601" spans="1:3">
      <c r="A1601" t="s">
        <v>1774</v>
      </c>
      <c r="B1601" t="s">
        <v>1692</v>
      </c>
      <c r="C1601" t="s">
        <v>1352</v>
      </c>
    </row>
    <row r="1602" spans="1:3">
      <c r="A1602" t="s">
        <v>2085</v>
      </c>
      <c r="B1602" t="s">
        <v>708</v>
      </c>
      <c r="C1602" t="s">
        <v>1352</v>
      </c>
    </row>
    <row r="1603" spans="1:3">
      <c r="A1603" t="s">
        <v>2606</v>
      </c>
      <c r="B1603" t="s">
        <v>2590</v>
      </c>
      <c r="C1603" t="s">
        <v>1352</v>
      </c>
    </row>
    <row r="1604" spans="1:3">
      <c r="A1604" t="s">
        <v>1193</v>
      </c>
      <c r="B1604" t="s">
        <v>497</v>
      </c>
      <c r="C1604" t="s">
        <v>1352</v>
      </c>
    </row>
    <row r="1605" spans="1:3">
      <c r="A1605" t="s">
        <v>2738</v>
      </c>
      <c r="B1605" t="s">
        <v>2737</v>
      </c>
      <c r="C1605" t="s">
        <v>1351</v>
      </c>
    </row>
    <row r="1606" spans="1:3">
      <c r="A1606" t="s">
        <v>5606</v>
      </c>
      <c r="B1606" t="s">
        <v>5605</v>
      </c>
      <c r="C1606" t="s">
        <v>1351</v>
      </c>
    </row>
    <row r="1607" spans="1:3">
      <c r="A1607" t="s">
        <v>3075</v>
      </c>
      <c r="B1607" t="s">
        <v>3095</v>
      </c>
      <c r="C1607" t="s">
        <v>1351</v>
      </c>
    </row>
    <row r="1608" spans="1:3">
      <c r="A1608" t="s">
        <v>2668</v>
      </c>
      <c r="B1608" t="s">
        <v>2640</v>
      </c>
      <c r="C1608" t="s">
        <v>1351</v>
      </c>
    </row>
    <row r="1609" spans="1:3">
      <c r="A1609" t="s">
        <v>2086</v>
      </c>
      <c r="B1609" t="s">
        <v>986</v>
      </c>
      <c r="C1609" t="s">
        <v>1351</v>
      </c>
    </row>
    <row r="1610" spans="1:3">
      <c r="A1610" t="s">
        <v>5941</v>
      </c>
      <c r="B1610" t="s">
        <v>5942</v>
      </c>
      <c r="C1610" t="s">
        <v>1352</v>
      </c>
    </row>
    <row r="1611" spans="1:3">
      <c r="A1611" t="s">
        <v>1970</v>
      </c>
      <c r="B1611" t="s">
        <v>2575</v>
      </c>
      <c r="C1611" t="s">
        <v>1352</v>
      </c>
    </row>
    <row r="1612" spans="1:3">
      <c r="A1612" t="s">
        <v>2840</v>
      </c>
      <c r="B1612" t="s">
        <v>2839</v>
      </c>
      <c r="C1612" t="s">
        <v>1352</v>
      </c>
    </row>
    <row r="1613" spans="1:3">
      <c r="A1613" t="s">
        <v>2842</v>
      </c>
      <c r="B1613" t="s">
        <v>2841</v>
      </c>
      <c r="C1613" t="s">
        <v>1352</v>
      </c>
    </row>
    <row r="1614" spans="1:3">
      <c r="A1614" t="s">
        <v>1099</v>
      </c>
      <c r="B1614" t="s">
        <v>185</v>
      </c>
      <c r="C1614" t="s">
        <v>1352</v>
      </c>
    </row>
    <row r="1615" spans="1:3">
      <c r="A1615" t="s">
        <v>2382</v>
      </c>
      <c r="B1615" t="s">
        <v>1533</v>
      </c>
      <c r="C1615" t="s">
        <v>1351</v>
      </c>
    </row>
    <row r="1616" spans="1:3">
      <c r="A1616" t="s">
        <v>1775</v>
      </c>
      <c r="B1616" t="s">
        <v>772</v>
      </c>
      <c r="C1616" t="s">
        <v>1351</v>
      </c>
    </row>
    <row r="1617" spans="1:3">
      <c r="A1617" t="s">
        <v>2023</v>
      </c>
      <c r="B1617" t="s">
        <v>240</v>
      </c>
      <c r="C1617" t="s">
        <v>1351</v>
      </c>
    </row>
    <row r="1618" spans="1:3">
      <c r="A1618" t="s">
        <v>2217</v>
      </c>
      <c r="B1618" t="s">
        <v>118</v>
      </c>
      <c r="C1618" t="s">
        <v>1351</v>
      </c>
    </row>
    <row r="1619" spans="1:3">
      <c r="A1619" t="s">
        <v>3072</v>
      </c>
      <c r="B1619" t="s">
        <v>3092</v>
      </c>
      <c r="C1619" t="s">
        <v>1351</v>
      </c>
    </row>
    <row r="1620" spans="1:3">
      <c r="A1620" t="s">
        <v>2740</v>
      </c>
      <c r="B1620" t="s">
        <v>2739</v>
      </c>
      <c r="C1620" t="s">
        <v>1351</v>
      </c>
    </row>
    <row r="1621" spans="1:3">
      <c r="A1621" t="s">
        <v>2259</v>
      </c>
      <c r="B1621" t="s">
        <v>1376</v>
      </c>
      <c r="C1621" t="s">
        <v>1351</v>
      </c>
    </row>
    <row r="1622" spans="1:3">
      <c r="A1622" t="s">
        <v>1776</v>
      </c>
      <c r="B1622" t="s">
        <v>641</v>
      </c>
      <c r="C1622" t="s">
        <v>1351</v>
      </c>
    </row>
    <row r="1623" spans="1:3">
      <c r="A1623" t="s">
        <v>2483</v>
      </c>
      <c r="B1623" t="s">
        <v>2495</v>
      </c>
      <c r="C1623" t="s">
        <v>1351</v>
      </c>
    </row>
    <row r="1624" spans="1:3">
      <c r="A1624" t="s">
        <v>1777</v>
      </c>
      <c r="B1624" t="s">
        <v>215</v>
      </c>
      <c r="C1624" t="s">
        <v>1351</v>
      </c>
    </row>
    <row r="1625" spans="1:3">
      <c r="A1625" t="s">
        <v>2383</v>
      </c>
      <c r="B1625" t="s">
        <v>1496</v>
      </c>
      <c r="C1625" t="s">
        <v>1351</v>
      </c>
    </row>
    <row r="1626" spans="1:3">
      <c r="A1626" t="s">
        <v>2087</v>
      </c>
      <c r="B1626" t="s">
        <v>262</v>
      </c>
      <c r="C1626" t="s">
        <v>1351</v>
      </c>
    </row>
    <row r="1627" spans="1:3">
      <c r="A1627" t="s">
        <v>2088</v>
      </c>
      <c r="B1627" t="s">
        <v>76</v>
      </c>
      <c r="C1627" t="s">
        <v>1351</v>
      </c>
    </row>
    <row r="1628" spans="1:3">
      <c r="A1628" t="s">
        <v>2089</v>
      </c>
      <c r="B1628" t="s">
        <v>29</v>
      </c>
      <c r="C1628" t="s">
        <v>1351</v>
      </c>
    </row>
    <row r="1629" spans="1:3">
      <c r="A1629" t="s">
        <v>2090</v>
      </c>
      <c r="B1629" t="s">
        <v>156</v>
      </c>
      <c r="C1629" t="s">
        <v>1352</v>
      </c>
    </row>
    <row r="1630" spans="1:3">
      <c r="A1630" t="s">
        <v>1289</v>
      </c>
      <c r="B1630" t="s">
        <v>709</v>
      </c>
      <c r="C1630" t="s">
        <v>1351</v>
      </c>
    </row>
    <row r="1631" spans="1:3">
      <c r="A1631" t="s">
        <v>1778</v>
      </c>
      <c r="B1631" t="s">
        <v>845</v>
      </c>
      <c r="C1631" t="s">
        <v>1351</v>
      </c>
    </row>
    <row r="1632" spans="1:3">
      <c r="A1632" t="s">
        <v>2260</v>
      </c>
      <c r="B1632" t="s">
        <v>1067</v>
      </c>
      <c r="C1632" t="s">
        <v>1351</v>
      </c>
    </row>
    <row r="1633" spans="1:3">
      <c r="A1633" t="s">
        <v>1971</v>
      </c>
      <c r="B1633" t="s">
        <v>1023</v>
      </c>
      <c r="C1633" t="s">
        <v>1351</v>
      </c>
    </row>
    <row r="1634" spans="1:3">
      <c r="A1634" t="s">
        <v>3215</v>
      </c>
      <c r="B1634" t="s">
        <v>3214</v>
      </c>
      <c r="C1634" t="s">
        <v>1351</v>
      </c>
    </row>
    <row r="1635" spans="1:3">
      <c r="A1635" t="s">
        <v>1290</v>
      </c>
      <c r="B1635" t="s">
        <v>78</v>
      </c>
      <c r="C1635" t="s">
        <v>1352</v>
      </c>
    </row>
    <row r="1636" spans="1:3">
      <c r="A1636" t="s">
        <v>2843</v>
      </c>
      <c r="B1636" t="s">
        <v>3046</v>
      </c>
      <c r="C1636" t="s">
        <v>1352</v>
      </c>
    </row>
    <row r="1637" spans="1:3">
      <c r="A1637" t="s">
        <v>1291</v>
      </c>
      <c r="B1637" t="s">
        <v>710</v>
      </c>
      <c r="C1637" t="s">
        <v>1352</v>
      </c>
    </row>
    <row r="1638" spans="1:3">
      <c r="A1638" t="s">
        <v>2091</v>
      </c>
      <c r="B1638" t="s">
        <v>712</v>
      </c>
      <c r="C1638" t="s">
        <v>1352</v>
      </c>
    </row>
    <row r="1639" spans="1:3">
      <c r="A1639" t="s">
        <v>1779</v>
      </c>
      <c r="B1639" t="s">
        <v>2558</v>
      </c>
      <c r="C1639" t="s">
        <v>1352</v>
      </c>
    </row>
    <row r="1640" spans="1:3">
      <c r="A1640" t="s">
        <v>2092</v>
      </c>
      <c r="B1640" t="s">
        <v>6</v>
      </c>
      <c r="C1640" t="s">
        <v>1352</v>
      </c>
    </row>
    <row r="1641" spans="1:3">
      <c r="A1641" t="s">
        <v>2093</v>
      </c>
      <c r="B1641" t="s">
        <v>294</v>
      </c>
      <c r="C1641" t="s">
        <v>1352</v>
      </c>
    </row>
    <row r="1642" spans="1:3">
      <c r="A1642" t="s">
        <v>2347</v>
      </c>
      <c r="B1642" t="s">
        <v>857</v>
      </c>
      <c r="C1642" t="s">
        <v>1351</v>
      </c>
    </row>
    <row r="1643" spans="1:3">
      <c r="A1643" t="s">
        <v>1780</v>
      </c>
      <c r="B1643" t="s">
        <v>934</v>
      </c>
      <c r="C1643" t="s">
        <v>1351</v>
      </c>
    </row>
    <row r="1644" spans="1:3">
      <c r="A1644" t="s">
        <v>2602</v>
      </c>
      <c r="B1644" t="s">
        <v>2585</v>
      </c>
      <c r="C1644" t="s">
        <v>1352</v>
      </c>
    </row>
    <row r="1645" spans="1:3">
      <c r="A1645" t="s">
        <v>5943</v>
      </c>
      <c r="B1645" t="s">
        <v>2513</v>
      </c>
      <c r="C1645" t="s">
        <v>1352</v>
      </c>
    </row>
    <row r="1646" spans="1:3">
      <c r="A1646" t="s">
        <v>1781</v>
      </c>
      <c r="B1646" t="s">
        <v>1571</v>
      </c>
      <c r="C1646" t="s">
        <v>1352</v>
      </c>
    </row>
    <row r="1647" spans="1:3">
      <c r="A1647" t="s">
        <v>1195</v>
      </c>
      <c r="B1647" t="s">
        <v>374</v>
      </c>
      <c r="C1647" t="s">
        <v>1352</v>
      </c>
    </row>
    <row r="1648" spans="1:3">
      <c r="A1648" t="s">
        <v>2024</v>
      </c>
      <c r="B1648" t="s">
        <v>471</v>
      </c>
      <c r="C1648" t="s">
        <v>1351</v>
      </c>
    </row>
    <row r="1649" spans="1:3">
      <c r="A1649" t="s">
        <v>2094</v>
      </c>
      <c r="B1649" t="s">
        <v>713</v>
      </c>
      <c r="C1649" t="s">
        <v>1352</v>
      </c>
    </row>
    <row r="1650" spans="1:3">
      <c r="A1650" t="s">
        <v>1100</v>
      </c>
      <c r="B1650" t="s">
        <v>816</v>
      </c>
      <c r="C1650" t="s">
        <v>1352</v>
      </c>
    </row>
    <row r="1651" spans="1:3">
      <c r="A1651" t="s">
        <v>2384</v>
      </c>
      <c r="B1651" t="s">
        <v>924</v>
      </c>
      <c r="C1651" t="s">
        <v>1352</v>
      </c>
    </row>
    <row r="1652" spans="1:3">
      <c r="A1652" t="s">
        <v>2385</v>
      </c>
      <c r="B1652" t="s">
        <v>1560</v>
      </c>
      <c r="C1652" t="s">
        <v>1352</v>
      </c>
    </row>
    <row r="1653" spans="1:3">
      <c r="A1653" t="s">
        <v>2095</v>
      </c>
      <c r="B1653" t="s">
        <v>80</v>
      </c>
      <c r="C1653" t="s">
        <v>1352</v>
      </c>
    </row>
    <row r="1654" spans="1:3">
      <c r="A1654" t="s">
        <v>1101</v>
      </c>
      <c r="B1654" t="s">
        <v>817</v>
      </c>
      <c r="C1654" t="s">
        <v>1352</v>
      </c>
    </row>
    <row r="1655" spans="1:3">
      <c r="A1655" t="s">
        <v>2096</v>
      </c>
      <c r="B1655" t="s">
        <v>602</v>
      </c>
      <c r="C1655" t="s">
        <v>1351</v>
      </c>
    </row>
    <row r="1656" spans="1:3">
      <c r="A1656" t="s">
        <v>2486</v>
      </c>
      <c r="B1656" t="s">
        <v>5615</v>
      </c>
      <c r="C1656" t="s">
        <v>1351</v>
      </c>
    </row>
    <row r="1657" spans="1:3">
      <c r="A1657" t="s">
        <v>1782</v>
      </c>
      <c r="B1657" t="s">
        <v>1482</v>
      </c>
      <c r="C1657" t="s">
        <v>1351</v>
      </c>
    </row>
    <row r="1658" spans="1:3">
      <c r="A1658" t="s">
        <v>1783</v>
      </c>
      <c r="B1658" t="s">
        <v>196</v>
      </c>
      <c r="C1658" t="s">
        <v>1351</v>
      </c>
    </row>
    <row r="1659" spans="1:3">
      <c r="A1659" t="s">
        <v>2386</v>
      </c>
      <c r="B1659" t="s">
        <v>1495</v>
      </c>
      <c r="C1659" t="s">
        <v>1351</v>
      </c>
    </row>
    <row r="1660" spans="1:3">
      <c r="A1660" t="s">
        <v>2387</v>
      </c>
      <c r="B1660" t="s">
        <v>1611</v>
      </c>
      <c r="C1660" t="s">
        <v>1351</v>
      </c>
    </row>
    <row r="1661" spans="1:3">
      <c r="A1661" t="s">
        <v>3066</v>
      </c>
      <c r="B1661" t="s">
        <v>3086</v>
      </c>
      <c r="C1661" t="s">
        <v>1351</v>
      </c>
    </row>
    <row r="1662" spans="1:3">
      <c r="A1662" t="s">
        <v>1972</v>
      </c>
      <c r="B1662" t="s">
        <v>498</v>
      </c>
      <c r="C1662" t="s">
        <v>1351</v>
      </c>
    </row>
    <row r="1663" spans="1:3">
      <c r="A1663" t="s">
        <v>2025</v>
      </c>
      <c r="B1663" t="s">
        <v>473</v>
      </c>
      <c r="C1663" t="s">
        <v>1351</v>
      </c>
    </row>
    <row r="1664" spans="1:3">
      <c r="A1664" t="s">
        <v>1784</v>
      </c>
      <c r="B1664" t="s">
        <v>1489</v>
      </c>
      <c r="C1664" t="s">
        <v>1351</v>
      </c>
    </row>
    <row r="1665" spans="1:3">
      <c r="A1665" t="s">
        <v>1785</v>
      </c>
      <c r="B1665" t="s">
        <v>546</v>
      </c>
      <c r="C1665" t="s">
        <v>1351</v>
      </c>
    </row>
    <row r="1666" spans="1:3">
      <c r="A1666" t="s">
        <v>2845</v>
      </c>
      <c r="B1666" t="s">
        <v>2844</v>
      </c>
      <c r="C1666" t="s">
        <v>1351</v>
      </c>
    </row>
    <row r="1667" spans="1:3">
      <c r="A1667" t="s">
        <v>1786</v>
      </c>
      <c r="B1667" t="s">
        <v>876</v>
      </c>
      <c r="C1667" t="s">
        <v>1351</v>
      </c>
    </row>
    <row r="1668" spans="1:3">
      <c r="A1668" t="s">
        <v>2489</v>
      </c>
      <c r="B1668" t="s">
        <v>2500</v>
      </c>
      <c r="C1668" t="s">
        <v>1351</v>
      </c>
    </row>
    <row r="1669" spans="1:3">
      <c r="A1669" t="s">
        <v>1196</v>
      </c>
      <c r="B1669" t="s">
        <v>499</v>
      </c>
      <c r="C1669" t="s">
        <v>1351</v>
      </c>
    </row>
    <row r="1670" spans="1:3">
      <c r="A1670" t="s">
        <v>1787</v>
      </c>
      <c r="B1670" t="s">
        <v>643</v>
      </c>
      <c r="C1670" t="s">
        <v>1351</v>
      </c>
    </row>
    <row r="1671" spans="1:3">
      <c r="A1671" t="s">
        <v>1788</v>
      </c>
      <c r="B1671" t="s">
        <v>818</v>
      </c>
      <c r="C1671" t="s">
        <v>1352</v>
      </c>
    </row>
    <row r="1672" spans="1:3">
      <c r="A1672" t="s">
        <v>2388</v>
      </c>
      <c r="B1672" t="s">
        <v>1528</v>
      </c>
      <c r="C1672" t="s">
        <v>1351</v>
      </c>
    </row>
    <row r="1673" spans="1:3">
      <c r="A1673" t="s">
        <v>1789</v>
      </c>
      <c r="B1673" t="s">
        <v>1040</v>
      </c>
      <c r="C1673" t="s">
        <v>1351</v>
      </c>
    </row>
    <row r="1674" spans="1:3">
      <c r="A1674" t="s">
        <v>1197</v>
      </c>
      <c r="B1674" t="s">
        <v>500</v>
      </c>
      <c r="C1674" t="s">
        <v>1351</v>
      </c>
    </row>
    <row r="1675" spans="1:3">
      <c r="A1675" t="s">
        <v>1790</v>
      </c>
      <c r="B1675" t="s">
        <v>563</v>
      </c>
      <c r="C1675" t="s">
        <v>1351</v>
      </c>
    </row>
    <row r="1676" spans="1:3">
      <c r="A1676" t="s">
        <v>2847</v>
      </c>
      <c r="B1676" t="s">
        <v>2846</v>
      </c>
      <c r="C1676" t="s">
        <v>1351</v>
      </c>
    </row>
    <row r="1677" spans="1:3">
      <c r="A1677" t="s">
        <v>1973</v>
      </c>
      <c r="B1677" t="s">
        <v>501</v>
      </c>
      <c r="C1677" t="s">
        <v>1351</v>
      </c>
    </row>
    <row r="1678" spans="1:3">
      <c r="A1678" t="s">
        <v>1791</v>
      </c>
      <c r="B1678" t="s">
        <v>1003</v>
      </c>
      <c r="C1678" t="s">
        <v>1351</v>
      </c>
    </row>
    <row r="1679" spans="1:3">
      <c r="A1679" t="s">
        <v>2097</v>
      </c>
      <c r="B1679" t="s">
        <v>603</v>
      </c>
      <c r="C1679" t="s">
        <v>1352</v>
      </c>
    </row>
    <row r="1680" spans="1:3">
      <c r="A1680" t="s">
        <v>2261</v>
      </c>
      <c r="B1680" t="s">
        <v>1377</v>
      </c>
      <c r="C1680" t="s">
        <v>1351</v>
      </c>
    </row>
    <row r="1681" spans="1:3">
      <c r="A1681" t="s">
        <v>1974</v>
      </c>
      <c r="B1681" t="s">
        <v>502</v>
      </c>
      <c r="C1681" t="s">
        <v>1351</v>
      </c>
    </row>
    <row r="1682" spans="1:3">
      <c r="A1682" t="s">
        <v>2525</v>
      </c>
      <c r="B1682" t="s">
        <v>2524</v>
      </c>
      <c r="C1682" t="s">
        <v>1351</v>
      </c>
    </row>
    <row r="1683" spans="1:3">
      <c r="A1683" t="s">
        <v>2098</v>
      </c>
      <c r="B1683" t="s">
        <v>81</v>
      </c>
      <c r="C1683" t="s">
        <v>1352</v>
      </c>
    </row>
    <row r="1684" spans="1:3">
      <c r="A1684" t="s">
        <v>2849</v>
      </c>
      <c r="B1684" t="s">
        <v>2848</v>
      </c>
      <c r="C1684" t="s">
        <v>1351</v>
      </c>
    </row>
    <row r="1685" spans="1:3">
      <c r="A1685" t="s">
        <v>1102</v>
      </c>
      <c r="B1685" t="s">
        <v>226</v>
      </c>
      <c r="C1685" t="s">
        <v>1351</v>
      </c>
    </row>
    <row r="1686" spans="1:3">
      <c r="A1686" t="s">
        <v>1792</v>
      </c>
      <c r="B1686" t="s">
        <v>644</v>
      </c>
      <c r="C1686" t="s">
        <v>1352</v>
      </c>
    </row>
    <row r="1687" spans="1:3">
      <c r="A1687" t="s">
        <v>1793</v>
      </c>
      <c r="B1687" t="s">
        <v>257</v>
      </c>
      <c r="C1687" t="s">
        <v>1351</v>
      </c>
    </row>
    <row r="1688" spans="1:3">
      <c r="A1688" t="s">
        <v>1103</v>
      </c>
      <c r="B1688" t="s">
        <v>216</v>
      </c>
      <c r="C1688" t="s">
        <v>1351</v>
      </c>
    </row>
    <row r="1689" spans="1:3">
      <c r="A1689" t="s">
        <v>2851</v>
      </c>
      <c r="B1689" t="s">
        <v>2850</v>
      </c>
      <c r="C1689" t="s">
        <v>1351</v>
      </c>
    </row>
    <row r="1690" spans="1:3">
      <c r="A1690" t="s">
        <v>1975</v>
      </c>
      <c r="B1690" t="s">
        <v>247</v>
      </c>
      <c r="C1690" t="s">
        <v>1351</v>
      </c>
    </row>
    <row r="1691" spans="1:3">
      <c r="A1691" t="s">
        <v>1794</v>
      </c>
      <c r="B1691" t="s">
        <v>891</v>
      </c>
      <c r="C1691" t="s">
        <v>1351</v>
      </c>
    </row>
    <row r="1692" spans="1:3">
      <c r="A1692" t="s">
        <v>1795</v>
      </c>
      <c r="B1692" t="s">
        <v>773</v>
      </c>
      <c r="C1692" t="s">
        <v>1351</v>
      </c>
    </row>
    <row r="1693" spans="1:3">
      <c r="A1693" t="s">
        <v>2099</v>
      </c>
      <c r="B1693" t="s">
        <v>604</v>
      </c>
      <c r="C1693" t="s">
        <v>1351</v>
      </c>
    </row>
    <row r="1694" spans="1:3">
      <c r="A1694" t="s">
        <v>1976</v>
      </c>
      <c r="B1694" t="s">
        <v>1364</v>
      </c>
      <c r="C1694" t="s">
        <v>1351</v>
      </c>
    </row>
    <row r="1695" spans="1:3">
      <c r="A1695" t="s">
        <v>2389</v>
      </c>
      <c r="B1695" t="s">
        <v>1549</v>
      </c>
      <c r="C1695" t="s">
        <v>1351</v>
      </c>
    </row>
    <row r="1696" spans="1:3">
      <c r="A1696" t="s">
        <v>2100</v>
      </c>
      <c r="B1696" t="s">
        <v>1046</v>
      </c>
      <c r="C1696" t="s">
        <v>1351</v>
      </c>
    </row>
    <row r="1697" spans="1:3">
      <c r="A1697" t="s">
        <v>2101</v>
      </c>
      <c r="B1697" t="s">
        <v>606</v>
      </c>
      <c r="C1697" t="s">
        <v>1352</v>
      </c>
    </row>
    <row r="1698" spans="1:3">
      <c r="A1698" t="s">
        <v>2102</v>
      </c>
      <c r="B1698" t="s">
        <v>158</v>
      </c>
      <c r="C1698" t="s">
        <v>1351</v>
      </c>
    </row>
    <row r="1699" spans="1:3">
      <c r="A1699" t="s">
        <v>5944</v>
      </c>
      <c r="B1699" t="s">
        <v>1398</v>
      </c>
      <c r="C1699" t="s">
        <v>1352</v>
      </c>
    </row>
    <row r="1700" spans="1:3">
      <c r="A1700" t="s">
        <v>2103</v>
      </c>
      <c r="B1700" t="s">
        <v>463</v>
      </c>
      <c r="C1700" t="s">
        <v>1352</v>
      </c>
    </row>
    <row r="1701" spans="1:3">
      <c r="A1701" t="s">
        <v>5945</v>
      </c>
      <c r="B1701" t="s">
        <v>3100</v>
      </c>
      <c r="C1701" t="s">
        <v>1352</v>
      </c>
    </row>
    <row r="1702" spans="1:3">
      <c r="A1702" t="s">
        <v>5043</v>
      </c>
      <c r="B1702" t="s">
        <v>5042</v>
      </c>
      <c r="C1702" t="s">
        <v>1352</v>
      </c>
    </row>
    <row r="1703" spans="1:3">
      <c r="A1703" t="s">
        <v>1796</v>
      </c>
      <c r="B1703" t="s">
        <v>774</v>
      </c>
      <c r="C1703" t="s">
        <v>1352</v>
      </c>
    </row>
    <row r="1704" spans="1:3">
      <c r="A1704" t="s">
        <v>1797</v>
      </c>
      <c r="B1704" t="s">
        <v>819</v>
      </c>
      <c r="C1704" t="s">
        <v>1352</v>
      </c>
    </row>
    <row r="1705" spans="1:3">
      <c r="A1705" t="s">
        <v>2262</v>
      </c>
      <c r="B1705" t="s">
        <v>1598</v>
      </c>
      <c r="C1705" t="s">
        <v>1352</v>
      </c>
    </row>
    <row r="1706" spans="1:3">
      <c r="A1706" t="s">
        <v>1336</v>
      </c>
      <c r="B1706" t="s">
        <v>121</v>
      </c>
      <c r="C1706" t="s">
        <v>1352</v>
      </c>
    </row>
    <row r="1707" spans="1:3">
      <c r="A1707" t="s">
        <v>1292</v>
      </c>
      <c r="B1707" t="s">
        <v>607</v>
      </c>
      <c r="C1707" t="s">
        <v>1352</v>
      </c>
    </row>
    <row r="1708" spans="1:3">
      <c r="A1708" t="s">
        <v>2104</v>
      </c>
      <c r="B1708" t="s">
        <v>714</v>
      </c>
      <c r="C1708" t="s">
        <v>1352</v>
      </c>
    </row>
    <row r="1709" spans="1:3">
      <c r="A1709" t="s">
        <v>1798</v>
      </c>
      <c r="B1709" t="s">
        <v>775</v>
      </c>
      <c r="C1709" t="s">
        <v>1352</v>
      </c>
    </row>
    <row r="1710" spans="1:3">
      <c r="A1710" t="s">
        <v>1799</v>
      </c>
      <c r="B1710" t="s">
        <v>316</v>
      </c>
      <c r="C1710" t="s">
        <v>1352</v>
      </c>
    </row>
    <row r="1711" spans="1:3">
      <c r="A1711" t="s">
        <v>2105</v>
      </c>
      <c r="B1711" t="s">
        <v>31</v>
      </c>
      <c r="C1711" t="s">
        <v>1351</v>
      </c>
    </row>
    <row r="1712" spans="1:3">
      <c r="A1712" t="s">
        <v>2853</v>
      </c>
      <c r="B1712" t="s">
        <v>3038</v>
      </c>
      <c r="C1712" t="s">
        <v>1351</v>
      </c>
    </row>
    <row r="1713" spans="1:3">
      <c r="A1713" t="s">
        <v>2390</v>
      </c>
      <c r="B1713" t="s">
        <v>1565</v>
      </c>
      <c r="C1713" t="s">
        <v>1351</v>
      </c>
    </row>
    <row r="1714" spans="1:3">
      <c r="A1714" t="s">
        <v>1977</v>
      </c>
      <c r="B1714" t="s">
        <v>503</v>
      </c>
      <c r="C1714" t="s">
        <v>1351</v>
      </c>
    </row>
    <row r="1715" spans="1:3">
      <c r="A1715" t="s">
        <v>2106</v>
      </c>
      <c r="B1715" t="s">
        <v>715</v>
      </c>
      <c r="C1715" t="s">
        <v>1352</v>
      </c>
    </row>
    <row r="1716" spans="1:3">
      <c r="A1716" t="s">
        <v>1800</v>
      </c>
      <c r="B1716" t="s">
        <v>892</v>
      </c>
      <c r="C1716" t="s">
        <v>1352</v>
      </c>
    </row>
    <row r="1717" spans="1:3">
      <c r="A1717" t="s">
        <v>5625</v>
      </c>
      <c r="B1717" t="s">
        <v>5624</v>
      </c>
      <c r="C1717" t="s">
        <v>1351</v>
      </c>
    </row>
    <row r="1718" spans="1:3">
      <c r="A1718" t="s">
        <v>1801</v>
      </c>
      <c r="B1718" t="s">
        <v>776</v>
      </c>
      <c r="C1718" t="s">
        <v>1351</v>
      </c>
    </row>
    <row r="1719" spans="1:3">
      <c r="A1719" t="s">
        <v>5946</v>
      </c>
      <c r="B1719" t="s">
        <v>5947</v>
      </c>
      <c r="C1719" t="s">
        <v>1351</v>
      </c>
    </row>
    <row r="1720" spans="1:3">
      <c r="A1720" t="s">
        <v>1802</v>
      </c>
      <c r="B1720" t="s">
        <v>935</v>
      </c>
      <c r="C1720" t="s">
        <v>1351</v>
      </c>
    </row>
    <row r="1721" spans="1:3">
      <c r="A1721" t="s">
        <v>2107</v>
      </c>
      <c r="B1721" t="s">
        <v>159</v>
      </c>
      <c r="C1721" t="s">
        <v>1352</v>
      </c>
    </row>
    <row r="1722" spans="1:3">
      <c r="A1722" t="s">
        <v>2666</v>
      </c>
      <c r="B1722" t="s">
        <v>2638</v>
      </c>
      <c r="C1722" t="s">
        <v>1351</v>
      </c>
    </row>
    <row r="1723" spans="1:3">
      <c r="A1723" t="s">
        <v>1803</v>
      </c>
      <c r="B1723" t="s">
        <v>3559</v>
      </c>
      <c r="C1723" t="s">
        <v>1351</v>
      </c>
    </row>
    <row r="1724" spans="1:3">
      <c r="A1724" t="s">
        <v>2263</v>
      </c>
      <c r="B1724" t="s">
        <v>1378</v>
      </c>
      <c r="C1724" t="s">
        <v>1351</v>
      </c>
    </row>
    <row r="1725" spans="1:3">
      <c r="A1725" t="s">
        <v>2108</v>
      </c>
      <c r="B1725" t="s">
        <v>1048</v>
      </c>
      <c r="C1725" t="s">
        <v>1351</v>
      </c>
    </row>
    <row r="1726" spans="1:3">
      <c r="A1726" t="s">
        <v>2391</v>
      </c>
      <c r="B1726" t="s">
        <v>925</v>
      </c>
      <c r="C1726" t="s">
        <v>1351</v>
      </c>
    </row>
    <row r="1727" spans="1:3">
      <c r="A1727" t="s">
        <v>2855</v>
      </c>
      <c r="B1727" t="s">
        <v>2854</v>
      </c>
      <c r="C1727" t="s">
        <v>1351</v>
      </c>
    </row>
    <row r="1728" spans="1:3">
      <c r="A1728" t="s">
        <v>2612</v>
      </c>
      <c r="B1728" t="s">
        <v>2598</v>
      </c>
      <c r="C1728" t="s">
        <v>1351</v>
      </c>
    </row>
    <row r="1729" spans="1:3">
      <c r="A1729" t="s">
        <v>1345</v>
      </c>
      <c r="B1729" t="s">
        <v>859</v>
      </c>
      <c r="C1729" t="s">
        <v>1351</v>
      </c>
    </row>
    <row r="1730" spans="1:3">
      <c r="A1730" t="s">
        <v>1293</v>
      </c>
      <c r="B1730" t="s">
        <v>716</v>
      </c>
      <c r="C1730" t="s">
        <v>1351</v>
      </c>
    </row>
    <row r="1731" spans="1:3">
      <c r="A1731" t="s">
        <v>5948</v>
      </c>
      <c r="B1731" t="s">
        <v>5949</v>
      </c>
      <c r="C1731" t="s">
        <v>1351</v>
      </c>
    </row>
    <row r="1732" spans="1:3">
      <c r="A1732" t="s">
        <v>2858</v>
      </c>
      <c r="B1732" t="s">
        <v>2857</v>
      </c>
      <c r="C1732" t="s">
        <v>1351</v>
      </c>
    </row>
    <row r="1733" spans="1:3">
      <c r="A1733" t="s">
        <v>3079</v>
      </c>
      <c r="B1733" t="s">
        <v>3099</v>
      </c>
      <c r="C1733" t="s">
        <v>1352</v>
      </c>
    </row>
    <row r="1734" spans="1:3">
      <c r="A1734" t="s">
        <v>1804</v>
      </c>
      <c r="B1734" t="s">
        <v>777</v>
      </c>
      <c r="C1734" t="s">
        <v>1352</v>
      </c>
    </row>
    <row r="1735" spans="1:3">
      <c r="A1735" t="s">
        <v>2109</v>
      </c>
      <c r="B1735" t="s">
        <v>33</v>
      </c>
      <c r="C1735" t="s">
        <v>1352</v>
      </c>
    </row>
    <row r="1736" spans="1:3">
      <c r="A1736" t="s">
        <v>2392</v>
      </c>
      <c r="B1736" t="s">
        <v>885</v>
      </c>
      <c r="C1736" t="s">
        <v>1351</v>
      </c>
    </row>
    <row r="1737" spans="1:3">
      <c r="A1737" t="s">
        <v>1805</v>
      </c>
      <c r="B1737" t="s">
        <v>1572</v>
      </c>
      <c r="C1737" t="s">
        <v>1351</v>
      </c>
    </row>
    <row r="1738" spans="1:3">
      <c r="A1738" t="s">
        <v>2860</v>
      </c>
      <c r="B1738" t="s">
        <v>2859</v>
      </c>
      <c r="C1738" t="s">
        <v>1351</v>
      </c>
    </row>
    <row r="1739" spans="1:3">
      <c r="A1739" t="s">
        <v>1806</v>
      </c>
      <c r="B1739" t="s">
        <v>548</v>
      </c>
      <c r="C1739" t="s">
        <v>1352</v>
      </c>
    </row>
    <row r="1740" spans="1:3">
      <c r="A1740" t="s">
        <v>2110</v>
      </c>
      <c r="B1740" t="s">
        <v>9</v>
      </c>
      <c r="C1740" t="s">
        <v>1352</v>
      </c>
    </row>
    <row r="1741" spans="1:3">
      <c r="A1741" t="s">
        <v>2695</v>
      </c>
      <c r="B1741" t="s">
        <v>2694</v>
      </c>
      <c r="C1741" t="s">
        <v>1351</v>
      </c>
    </row>
    <row r="1742" spans="1:3">
      <c r="A1742" t="s">
        <v>3567</v>
      </c>
      <c r="B1742" t="s">
        <v>3566</v>
      </c>
      <c r="C1742" t="s">
        <v>1352</v>
      </c>
    </row>
    <row r="1743" spans="1:3">
      <c r="A1743" t="s">
        <v>2862</v>
      </c>
      <c r="B1743" t="s">
        <v>2861</v>
      </c>
      <c r="C1743" t="s">
        <v>1352</v>
      </c>
    </row>
    <row r="1744" spans="1:3">
      <c r="A1744" t="s">
        <v>2393</v>
      </c>
      <c r="B1744" t="s">
        <v>1492</v>
      </c>
      <c r="C1744" t="s">
        <v>1351</v>
      </c>
    </row>
    <row r="1745" spans="1:3">
      <c r="A1745" t="s">
        <v>1807</v>
      </c>
      <c r="B1745" t="s">
        <v>1573</v>
      </c>
      <c r="C1745" t="s">
        <v>1351</v>
      </c>
    </row>
    <row r="1746" spans="1:3">
      <c r="A1746" t="s">
        <v>2111</v>
      </c>
      <c r="B1746" t="s">
        <v>917</v>
      </c>
      <c r="C1746" t="s">
        <v>1351</v>
      </c>
    </row>
    <row r="1747" spans="1:3">
      <c r="A1747" t="s">
        <v>2264</v>
      </c>
      <c r="B1747" t="s">
        <v>2468</v>
      </c>
      <c r="C1747" t="s">
        <v>1352</v>
      </c>
    </row>
    <row r="1748" spans="1:3">
      <c r="A1748" t="s">
        <v>2265</v>
      </c>
      <c r="B1748" t="s">
        <v>1488</v>
      </c>
      <c r="C1748" t="s">
        <v>1352</v>
      </c>
    </row>
    <row r="1749" spans="1:3">
      <c r="A1749" t="s">
        <v>2864</v>
      </c>
      <c r="B1749" t="s">
        <v>2863</v>
      </c>
      <c r="C1749" t="s">
        <v>1352</v>
      </c>
    </row>
    <row r="1750" spans="1:3">
      <c r="A1750" t="s">
        <v>2112</v>
      </c>
      <c r="B1750" t="s">
        <v>717</v>
      </c>
      <c r="C1750" t="s">
        <v>1352</v>
      </c>
    </row>
    <row r="1751" spans="1:3">
      <c r="A1751" t="s">
        <v>2481</v>
      </c>
      <c r="B1751" t="s">
        <v>2493</v>
      </c>
      <c r="C1751" t="s">
        <v>1352</v>
      </c>
    </row>
    <row r="1752" spans="1:3">
      <c r="A1752" t="s">
        <v>1808</v>
      </c>
      <c r="B1752" t="s">
        <v>1639</v>
      </c>
      <c r="C1752" t="s">
        <v>1351</v>
      </c>
    </row>
    <row r="1753" spans="1:3">
      <c r="A1753" t="s">
        <v>2706</v>
      </c>
      <c r="B1753" t="s">
        <v>2705</v>
      </c>
      <c r="C1753" t="s">
        <v>1352</v>
      </c>
    </row>
    <row r="1754" spans="1:3">
      <c r="A1754" t="s">
        <v>3128</v>
      </c>
      <c r="B1754" t="s">
        <v>3127</v>
      </c>
      <c r="C1754" t="s">
        <v>1352</v>
      </c>
    </row>
    <row r="1755" spans="1:3">
      <c r="A1755" t="s">
        <v>2866</v>
      </c>
      <c r="B1755" t="s">
        <v>2865</v>
      </c>
      <c r="C1755" t="s">
        <v>1352</v>
      </c>
    </row>
    <row r="1756" spans="1:3">
      <c r="A1756" t="s">
        <v>2113</v>
      </c>
      <c r="B1756" t="s">
        <v>161</v>
      </c>
      <c r="C1756" t="s">
        <v>1352</v>
      </c>
    </row>
    <row r="1757" spans="1:3">
      <c r="A1757" t="s">
        <v>1809</v>
      </c>
      <c r="B1757" t="s">
        <v>778</v>
      </c>
      <c r="C1757" t="s">
        <v>1351</v>
      </c>
    </row>
    <row r="1758" spans="1:3">
      <c r="A1758" t="s">
        <v>2114</v>
      </c>
      <c r="B1758" t="s">
        <v>162</v>
      </c>
      <c r="C1758" t="s">
        <v>1352</v>
      </c>
    </row>
    <row r="1759" spans="1:3">
      <c r="A1759" t="s">
        <v>3217</v>
      </c>
      <c r="B1759" t="s">
        <v>3216</v>
      </c>
      <c r="C1759" t="s">
        <v>1351</v>
      </c>
    </row>
    <row r="1760" spans="1:3">
      <c r="A1760" t="s">
        <v>1346</v>
      </c>
      <c r="B1760" t="s">
        <v>860</v>
      </c>
      <c r="C1760" t="s">
        <v>1352</v>
      </c>
    </row>
    <row r="1761" spans="1:3">
      <c r="A1761" t="s">
        <v>2868</v>
      </c>
      <c r="B1761" t="s">
        <v>2867</v>
      </c>
      <c r="C1761" t="s">
        <v>1351</v>
      </c>
    </row>
    <row r="1762" spans="1:3">
      <c r="A1762" t="s">
        <v>3179</v>
      </c>
      <c r="B1762" t="s">
        <v>3178</v>
      </c>
      <c r="C1762" t="s">
        <v>1351</v>
      </c>
    </row>
    <row r="1763" spans="1:3">
      <c r="A1763" t="s">
        <v>3033</v>
      </c>
      <c r="B1763" t="s">
        <v>3032</v>
      </c>
      <c r="C1763" t="s">
        <v>1351</v>
      </c>
    </row>
    <row r="1764" spans="1:3">
      <c r="A1764" t="s">
        <v>2488</v>
      </c>
      <c r="B1764" t="s">
        <v>2499</v>
      </c>
      <c r="C1764" t="s">
        <v>1351</v>
      </c>
    </row>
    <row r="1765" spans="1:3">
      <c r="A1765" t="s">
        <v>1294</v>
      </c>
      <c r="B1765" t="s">
        <v>164</v>
      </c>
      <c r="C1765" t="s">
        <v>1352</v>
      </c>
    </row>
    <row r="1766" spans="1:3">
      <c r="A1766" t="s">
        <v>2266</v>
      </c>
      <c r="B1766" t="s">
        <v>1697</v>
      </c>
      <c r="C1766" t="s">
        <v>1352</v>
      </c>
    </row>
    <row r="1767" spans="1:3">
      <c r="A1767" t="s">
        <v>2607</v>
      </c>
      <c r="B1767" t="s">
        <v>2591</v>
      </c>
      <c r="C1767" t="s">
        <v>1351</v>
      </c>
    </row>
    <row r="1768" spans="1:3">
      <c r="A1768" t="s">
        <v>2115</v>
      </c>
      <c r="B1768" t="s">
        <v>718</v>
      </c>
      <c r="C1768" t="s">
        <v>1352</v>
      </c>
    </row>
    <row r="1769" spans="1:3">
      <c r="A1769" t="s">
        <v>3142</v>
      </c>
      <c r="B1769" t="s">
        <v>3158</v>
      </c>
      <c r="C1769" t="s">
        <v>1351</v>
      </c>
    </row>
    <row r="1770" spans="1:3">
      <c r="A1770" t="s">
        <v>2394</v>
      </c>
      <c r="B1770" t="s">
        <v>1553</v>
      </c>
      <c r="C1770" t="s">
        <v>1351</v>
      </c>
    </row>
    <row r="1771" spans="1:3">
      <c r="A1771" t="s">
        <v>2870</v>
      </c>
      <c r="B1771" t="s">
        <v>2869</v>
      </c>
      <c r="C1771" t="s">
        <v>1352</v>
      </c>
    </row>
    <row r="1772" spans="1:3">
      <c r="A1772" t="s">
        <v>1810</v>
      </c>
      <c r="B1772" t="s">
        <v>266</v>
      </c>
      <c r="C1772" t="s">
        <v>1351</v>
      </c>
    </row>
    <row r="1773" spans="1:3">
      <c r="A1773" t="s">
        <v>2116</v>
      </c>
      <c r="B1773" t="s">
        <v>959</v>
      </c>
      <c r="C1773" t="s">
        <v>1351</v>
      </c>
    </row>
    <row r="1774" spans="1:3">
      <c r="A1774" t="s">
        <v>2267</v>
      </c>
      <c r="B1774" t="s">
        <v>1628</v>
      </c>
      <c r="C1774" t="s">
        <v>1351</v>
      </c>
    </row>
    <row r="1775" spans="1:3">
      <c r="A1775" t="s">
        <v>2117</v>
      </c>
      <c r="B1775" t="s">
        <v>1644</v>
      </c>
      <c r="C1775" t="s">
        <v>1351</v>
      </c>
    </row>
    <row r="1776" spans="1:3">
      <c r="A1776" t="s">
        <v>2872</v>
      </c>
      <c r="B1776" t="s">
        <v>2871</v>
      </c>
      <c r="C1776" t="s">
        <v>1352</v>
      </c>
    </row>
    <row r="1777" spans="1:3">
      <c r="A1777" t="s">
        <v>2395</v>
      </c>
      <c r="B1777" t="s">
        <v>5950</v>
      </c>
      <c r="C1777" t="s">
        <v>1352</v>
      </c>
    </row>
    <row r="1778" spans="1:3">
      <c r="A1778" t="s">
        <v>2874</v>
      </c>
      <c r="B1778" t="s">
        <v>2873</v>
      </c>
      <c r="C1778" t="s">
        <v>1351</v>
      </c>
    </row>
    <row r="1779" spans="1:3">
      <c r="A1779" t="s">
        <v>2396</v>
      </c>
      <c r="B1779" t="s">
        <v>1402</v>
      </c>
      <c r="C1779" t="s">
        <v>1351</v>
      </c>
    </row>
    <row r="1780" spans="1:3">
      <c r="A1780" t="s">
        <v>2876</v>
      </c>
      <c r="B1780" t="s">
        <v>2875</v>
      </c>
      <c r="C1780" t="s">
        <v>1352</v>
      </c>
    </row>
    <row r="1781" spans="1:3">
      <c r="A1781" t="s">
        <v>2118</v>
      </c>
      <c r="B1781" t="s">
        <v>4510</v>
      </c>
      <c r="C1781" t="s">
        <v>1352</v>
      </c>
    </row>
    <row r="1782" spans="1:3">
      <c r="A1782" t="s">
        <v>2397</v>
      </c>
      <c r="B1782" t="s">
        <v>1545</v>
      </c>
      <c r="C1782" t="s">
        <v>1352</v>
      </c>
    </row>
    <row r="1783" spans="1:3">
      <c r="A1783" t="s">
        <v>1104</v>
      </c>
      <c r="B1783" t="s">
        <v>180</v>
      </c>
      <c r="C1783" t="s">
        <v>1352</v>
      </c>
    </row>
    <row r="1784" spans="1:3">
      <c r="A1784" t="s">
        <v>2268</v>
      </c>
      <c r="B1784" t="s">
        <v>1620</v>
      </c>
      <c r="C1784" t="s">
        <v>1352</v>
      </c>
    </row>
    <row r="1785" spans="1:3">
      <c r="A1785" t="s">
        <v>2742</v>
      </c>
      <c r="B1785" t="s">
        <v>2741</v>
      </c>
      <c r="C1785" t="s">
        <v>1352</v>
      </c>
    </row>
    <row r="1786" spans="1:3">
      <c r="A1786" t="s">
        <v>2269</v>
      </c>
      <c r="B1786" t="s">
        <v>1068</v>
      </c>
      <c r="C1786" t="s">
        <v>1351</v>
      </c>
    </row>
    <row r="1787" spans="1:3">
      <c r="A1787" t="s">
        <v>1203</v>
      </c>
      <c r="B1787" t="s">
        <v>2576</v>
      </c>
      <c r="C1787" t="s">
        <v>1351</v>
      </c>
    </row>
    <row r="1788" spans="1:3">
      <c r="A1788" t="s">
        <v>1978</v>
      </c>
      <c r="B1788" t="s">
        <v>505</v>
      </c>
      <c r="C1788" t="s">
        <v>1351</v>
      </c>
    </row>
    <row r="1789" spans="1:3">
      <c r="A1789" t="s">
        <v>1811</v>
      </c>
      <c r="B1789" t="s">
        <v>893</v>
      </c>
      <c r="C1789" t="s">
        <v>1351</v>
      </c>
    </row>
    <row r="1790" spans="1:3">
      <c r="A1790" t="s">
        <v>1105</v>
      </c>
      <c r="B1790" t="s">
        <v>278</v>
      </c>
      <c r="C1790" t="s">
        <v>1352</v>
      </c>
    </row>
    <row r="1791" spans="1:3">
      <c r="A1791" t="s">
        <v>1812</v>
      </c>
      <c r="B1791" t="s">
        <v>571</v>
      </c>
      <c r="C1791" t="s">
        <v>1351</v>
      </c>
    </row>
    <row r="1792" spans="1:3">
      <c r="A1792" t="s">
        <v>2878</v>
      </c>
      <c r="B1792" t="s">
        <v>2877</v>
      </c>
      <c r="C1792" t="s">
        <v>1351</v>
      </c>
    </row>
    <row r="1793" spans="1:3">
      <c r="A1793" t="s">
        <v>2880</v>
      </c>
      <c r="B1793" t="s">
        <v>2879</v>
      </c>
      <c r="C1793" t="s">
        <v>1352</v>
      </c>
    </row>
    <row r="1794" spans="1:3">
      <c r="A1794" t="s">
        <v>5638</v>
      </c>
      <c r="B1794" t="s">
        <v>5637</v>
      </c>
      <c r="C1794" t="s">
        <v>1351</v>
      </c>
    </row>
    <row r="1795" spans="1:3">
      <c r="A1795" t="s">
        <v>1813</v>
      </c>
      <c r="B1795" t="s">
        <v>1574</v>
      </c>
      <c r="C1795" t="s">
        <v>1351</v>
      </c>
    </row>
    <row r="1796" spans="1:3">
      <c r="A1796" t="s">
        <v>1814</v>
      </c>
      <c r="B1796" t="s">
        <v>1575</v>
      </c>
      <c r="C1796" t="s">
        <v>1351</v>
      </c>
    </row>
    <row r="1797" spans="1:3">
      <c r="A1797" t="s">
        <v>3181</v>
      </c>
      <c r="B1797" t="s">
        <v>3180</v>
      </c>
      <c r="C1797" t="s">
        <v>1351</v>
      </c>
    </row>
    <row r="1798" spans="1:3">
      <c r="A1798" t="s">
        <v>2882</v>
      </c>
      <c r="B1798" t="s">
        <v>2881</v>
      </c>
      <c r="C1798" t="s">
        <v>1351</v>
      </c>
    </row>
    <row r="1799" spans="1:3">
      <c r="A1799" t="s">
        <v>1815</v>
      </c>
      <c r="B1799" t="s">
        <v>1011</v>
      </c>
      <c r="C1799" t="s">
        <v>1351</v>
      </c>
    </row>
    <row r="1800" spans="1:3">
      <c r="A1800" t="s">
        <v>2398</v>
      </c>
      <c r="B1800" t="s">
        <v>1557</v>
      </c>
      <c r="C1800" t="s">
        <v>1352</v>
      </c>
    </row>
    <row r="1801" spans="1:3">
      <c r="A1801" t="s">
        <v>3067</v>
      </c>
      <c r="B1801" t="s">
        <v>3087</v>
      </c>
      <c r="C1801" t="s">
        <v>1352</v>
      </c>
    </row>
    <row r="1802" spans="1:3">
      <c r="A1802" t="s">
        <v>2270</v>
      </c>
      <c r="B1802" t="s">
        <v>1379</v>
      </c>
      <c r="C1802" t="s">
        <v>1351</v>
      </c>
    </row>
    <row r="1803" spans="1:3">
      <c r="A1803" t="s">
        <v>2119</v>
      </c>
      <c r="B1803" t="s">
        <v>1062</v>
      </c>
      <c r="C1803" t="s">
        <v>1351</v>
      </c>
    </row>
    <row r="1804" spans="1:3">
      <c r="A1804" t="s">
        <v>2271</v>
      </c>
      <c r="B1804" t="s">
        <v>975</v>
      </c>
      <c r="C1804" t="s">
        <v>1351</v>
      </c>
    </row>
    <row r="1805" spans="1:3">
      <c r="A1805" t="s">
        <v>2884</v>
      </c>
      <c r="B1805" t="s">
        <v>2883</v>
      </c>
      <c r="C1805" t="s">
        <v>1351</v>
      </c>
    </row>
    <row r="1806" spans="1:3">
      <c r="A1806" t="s">
        <v>2886</v>
      </c>
      <c r="B1806" t="s">
        <v>2885</v>
      </c>
      <c r="C1806" t="s">
        <v>1351</v>
      </c>
    </row>
    <row r="1807" spans="1:3">
      <c r="A1807" t="s">
        <v>3074</v>
      </c>
      <c r="B1807" t="s">
        <v>3094</v>
      </c>
      <c r="C1807" t="s">
        <v>1351</v>
      </c>
    </row>
    <row r="1808" spans="1:3">
      <c r="A1808" t="s">
        <v>1979</v>
      </c>
      <c r="B1808" t="s">
        <v>1024</v>
      </c>
      <c r="C1808" t="s">
        <v>1352</v>
      </c>
    </row>
    <row r="1809" spans="1:3">
      <c r="A1809" t="s">
        <v>5643</v>
      </c>
      <c r="B1809" t="s">
        <v>5642</v>
      </c>
      <c r="C1809" t="s">
        <v>1351</v>
      </c>
    </row>
    <row r="1810" spans="1:3">
      <c r="A1810" t="s">
        <v>1816</v>
      </c>
      <c r="B1810" t="s">
        <v>941</v>
      </c>
      <c r="C1810" t="s">
        <v>1351</v>
      </c>
    </row>
    <row r="1811" spans="1:3">
      <c r="A1811" t="s">
        <v>5646</v>
      </c>
      <c r="B1811" t="s">
        <v>5645</v>
      </c>
      <c r="C1811" t="s">
        <v>1351</v>
      </c>
    </row>
    <row r="1812" spans="1:3">
      <c r="A1812" t="s">
        <v>2399</v>
      </c>
      <c r="B1812" t="s">
        <v>966</v>
      </c>
      <c r="C1812" t="s">
        <v>1352</v>
      </c>
    </row>
    <row r="1813" spans="1:3">
      <c r="A1813" t="s">
        <v>2888</v>
      </c>
      <c r="B1813" t="s">
        <v>2887</v>
      </c>
      <c r="C1813" t="s">
        <v>1351</v>
      </c>
    </row>
    <row r="1814" spans="1:3">
      <c r="A1814" t="s">
        <v>2272</v>
      </c>
      <c r="B1814" t="s">
        <v>1599</v>
      </c>
      <c r="C1814" t="s">
        <v>1352</v>
      </c>
    </row>
    <row r="1815" spans="1:3">
      <c r="A1815" t="s">
        <v>2890</v>
      </c>
      <c r="B1815" t="s">
        <v>2889</v>
      </c>
      <c r="C1815" t="s">
        <v>1352</v>
      </c>
    </row>
    <row r="1816" spans="1:3">
      <c r="A1816" t="s">
        <v>3143</v>
      </c>
      <c r="B1816" t="s">
        <v>3160</v>
      </c>
      <c r="C1816" t="s">
        <v>1352</v>
      </c>
    </row>
    <row r="1817" spans="1:3">
      <c r="A1817" t="s">
        <v>2891</v>
      </c>
      <c r="B1817" t="s">
        <v>5112</v>
      </c>
      <c r="C1817" t="s">
        <v>1352</v>
      </c>
    </row>
    <row r="1818" spans="1:3">
      <c r="A1818" t="s">
        <v>2893</v>
      </c>
      <c r="B1818" t="s">
        <v>2892</v>
      </c>
      <c r="C1818" t="s">
        <v>1351</v>
      </c>
    </row>
    <row r="1819" spans="1:3">
      <c r="A1819" t="s">
        <v>2120</v>
      </c>
      <c r="B1819" t="s">
        <v>1643</v>
      </c>
      <c r="C1819" t="s">
        <v>1351</v>
      </c>
    </row>
    <row r="1820" spans="1:3">
      <c r="A1820" t="s">
        <v>1817</v>
      </c>
      <c r="B1820" t="s">
        <v>318</v>
      </c>
      <c r="C1820" t="s">
        <v>1351</v>
      </c>
    </row>
    <row r="1821" spans="1:3">
      <c r="A1821" t="s">
        <v>2895</v>
      </c>
      <c r="B1821" t="s">
        <v>2894</v>
      </c>
      <c r="C1821" t="s">
        <v>1351</v>
      </c>
    </row>
    <row r="1822" spans="1:3">
      <c r="A1822" t="s">
        <v>2273</v>
      </c>
      <c r="B1822" t="s">
        <v>1380</v>
      </c>
      <c r="C1822" t="s">
        <v>1351</v>
      </c>
    </row>
    <row r="1823" spans="1:3">
      <c r="A1823" t="s">
        <v>2121</v>
      </c>
      <c r="B1823" t="s">
        <v>35</v>
      </c>
      <c r="C1823" t="s">
        <v>1351</v>
      </c>
    </row>
    <row r="1824" spans="1:3">
      <c r="A1824" t="s">
        <v>1295</v>
      </c>
      <c r="B1824" t="s">
        <v>37</v>
      </c>
      <c r="C1824" t="s">
        <v>1351</v>
      </c>
    </row>
    <row r="1825" spans="1:3">
      <c r="A1825" t="s">
        <v>2274</v>
      </c>
      <c r="B1825" t="s">
        <v>1623</v>
      </c>
      <c r="C1825" t="s">
        <v>1351</v>
      </c>
    </row>
    <row r="1826" spans="1:3">
      <c r="A1826" t="s">
        <v>2613</v>
      </c>
      <c r="B1826" t="s">
        <v>2599</v>
      </c>
      <c r="C1826" t="s">
        <v>1351</v>
      </c>
    </row>
    <row r="1827" spans="1:3">
      <c r="A1827" t="s">
        <v>1106</v>
      </c>
      <c r="B1827" t="s">
        <v>468</v>
      </c>
      <c r="C1827" t="s">
        <v>1351</v>
      </c>
    </row>
    <row r="1828" spans="1:3">
      <c r="A1828" t="s">
        <v>1980</v>
      </c>
      <c r="B1828" t="s">
        <v>507</v>
      </c>
      <c r="C1828" t="s">
        <v>1351</v>
      </c>
    </row>
    <row r="1829" spans="1:3">
      <c r="A1829" t="s">
        <v>2122</v>
      </c>
      <c r="B1829" t="s">
        <v>720</v>
      </c>
      <c r="C1829" t="s">
        <v>1351</v>
      </c>
    </row>
    <row r="1830" spans="1:3">
      <c r="A1830" t="s">
        <v>2123</v>
      </c>
      <c r="B1830" t="s">
        <v>166</v>
      </c>
      <c r="C1830" t="s">
        <v>1351</v>
      </c>
    </row>
    <row r="1831" spans="1:3">
      <c r="A1831" t="s">
        <v>2275</v>
      </c>
      <c r="B1831" t="s">
        <v>1069</v>
      </c>
      <c r="C1831" t="s">
        <v>1351</v>
      </c>
    </row>
    <row r="1832" spans="1:3">
      <c r="A1832" t="s">
        <v>2400</v>
      </c>
      <c r="B1832" t="s">
        <v>1522</v>
      </c>
      <c r="C1832" t="s">
        <v>1351</v>
      </c>
    </row>
    <row r="1833" spans="1:3">
      <c r="A1833" t="s">
        <v>2897</v>
      </c>
      <c r="B1833" t="s">
        <v>2896</v>
      </c>
      <c r="C1833" t="s">
        <v>1351</v>
      </c>
    </row>
    <row r="1834" spans="1:3">
      <c r="A1834" t="s">
        <v>2401</v>
      </c>
      <c r="B1834" t="s">
        <v>1393</v>
      </c>
      <c r="C1834" t="s">
        <v>1351</v>
      </c>
    </row>
    <row r="1835" spans="1:3">
      <c r="A1835" t="s">
        <v>2124</v>
      </c>
      <c r="B1835" t="s">
        <v>167</v>
      </c>
      <c r="C1835" t="s">
        <v>1351</v>
      </c>
    </row>
    <row r="1836" spans="1:3">
      <c r="A1836" t="s">
        <v>2218</v>
      </c>
      <c r="B1836" t="s">
        <v>1585</v>
      </c>
      <c r="C1836" t="s">
        <v>1352</v>
      </c>
    </row>
    <row r="1837" spans="1:3">
      <c r="A1837" t="s">
        <v>2720</v>
      </c>
      <c r="B1837" t="s">
        <v>2719</v>
      </c>
      <c r="C1837" t="s">
        <v>1351</v>
      </c>
    </row>
    <row r="1838" spans="1:3">
      <c r="A1838" t="s">
        <v>2402</v>
      </c>
      <c r="B1838" t="s">
        <v>1499</v>
      </c>
      <c r="C1838" t="s">
        <v>1351</v>
      </c>
    </row>
    <row r="1839" spans="1:3">
      <c r="A1839" t="s">
        <v>1818</v>
      </c>
      <c r="B1839" t="s">
        <v>1479</v>
      </c>
      <c r="C1839" t="s">
        <v>1351</v>
      </c>
    </row>
    <row r="1840" spans="1:3">
      <c r="A1840" t="s">
        <v>1819</v>
      </c>
      <c r="B1840" t="s">
        <v>1057</v>
      </c>
      <c r="C1840" t="s">
        <v>1351</v>
      </c>
    </row>
    <row r="1841" spans="1:3">
      <c r="A1841" t="s">
        <v>1337</v>
      </c>
      <c r="B1841" t="s">
        <v>122</v>
      </c>
      <c r="C1841" t="s">
        <v>1351</v>
      </c>
    </row>
    <row r="1842" spans="1:3">
      <c r="A1842" t="s">
        <v>2403</v>
      </c>
      <c r="B1842" t="s">
        <v>1504</v>
      </c>
      <c r="C1842" t="s">
        <v>1351</v>
      </c>
    </row>
    <row r="1843" spans="1:3">
      <c r="A1843" t="s">
        <v>1981</v>
      </c>
      <c r="B1843" t="s">
        <v>508</v>
      </c>
      <c r="C1843" t="s">
        <v>1351</v>
      </c>
    </row>
    <row r="1844" spans="1:3">
      <c r="A1844" t="s">
        <v>1820</v>
      </c>
      <c r="B1844" t="s">
        <v>251</v>
      </c>
      <c r="C1844" t="s">
        <v>1351</v>
      </c>
    </row>
    <row r="1845" spans="1:3">
      <c r="A1845" t="s">
        <v>1821</v>
      </c>
      <c r="B1845" t="s">
        <v>222</v>
      </c>
      <c r="C1845" t="s">
        <v>1351</v>
      </c>
    </row>
    <row r="1846" spans="1:3">
      <c r="A1846" t="s">
        <v>1982</v>
      </c>
      <c r="B1846" t="s">
        <v>1500</v>
      </c>
      <c r="C1846" t="s">
        <v>1351</v>
      </c>
    </row>
    <row r="1847" spans="1:3">
      <c r="A1847" t="s">
        <v>2899</v>
      </c>
      <c r="B1847" t="s">
        <v>2898</v>
      </c>
      <c r="C1847" t="s">
        <v>1351</v>
      </c>
    </row>
    <row r="1848" spans="1:3">
      <c r="A1848" t="s">
        <v>2900</v>
      </c>
      <c r="B1848" t="s">
        <v>5951</v>
      </c>
      <c r="C1848" t="s">
        <v>1351</v>
      </c>
    </row>
    <row r="1849" spans="1:3">
      <c r="A1849" t="s">
        <v>2125</v>
      </c>
      <c r="B1849" t="s">
        <v>608</v>
      </c>
      <c r="C1849" t="s">
        <v>1351</v>
      </c>
    </row>
    <row r="1850" spans="1:3">
      <c r="A1850" t="s">
        <v>2404</v>
      </c>
      <c r="B1850" t="s">
        <v>1073</v>
      </c>
      <c r="C1850" t="s">
        <v>1351</v>
      </c>
    </row>
    <row r="1851" spans="1:3">
      <c r="A1851" t="s">
        <v>1822</v>
      </c>
      <c r="B1851" t="s">
        <v>779</v>
      </c>
      <c r="C1851" t="s">
        <v>1351</v>
      </c>
    </row>
    <row r="1852" spans="1:3">
      <c r="A1852" t="s">
        <v>2780</v>
      </c>
      <c r="B1852" t="s">
        <v>2779</v>
      </c>
      <c r="C1852" t="s">
        <v>1351</v>
      </c>
    </row>
    <row r="1853" spans="1:3">
      <c r="A1853" t="s">
        <v>2902</v>
      </c>
      <c r="B1853" t="s">
        <v>2901</v>
      </c>
      <c r="C1853" t="s">
        <v>1351</v>
      </c>
    </row>
    <row r="1854" spans="1:3">
      <c r="A1854" t="s">
        <v>2904</v>
      </c>
      <c r="B1854" t="s">
        <v>2903</v>
      </c>
      <c r="C1854" t="s">
        <v>1351</v>
      </c>
    </row>
    <row r="1855" spans="1:3">
      <c r="A1855" t="s">
        <v>2405</v>
      </c>
      <c r="B1855" t="s">
        <v>1548</v>
      </c>
      <c r="C1855" t="s">
        <v>1351</v>
      </c>
    </row>
    <row r="1856" spans="1:3">
      <c r="A1856" t="s">
        <v>1823</v>
      </c>
      <c r="B1856" t="s">
        <v>217</v>
      </c>
      <c r="C1856" t="s">
        <v>1351</v>
      </c>
    </row>
    <row r="1857" spans="1:3">
      <c r="A1857" t="s">
        <v>1107</v>
      </c>
      <c r="B1857" t="s">
        <v>820</v>
      </c>
      <c r="C1857" t="s">
        <v>1352</v>
      </c>
    </row>
    <row r="1858" spans="1:3">
      <c r="A1858" t="s">
        <v>1983</v>
      </c>
      <c r="B1858" t="s">
        <v>1529</v>
      </c>
      <c r="C1858" t="s">
        <v>1351</v>
      </c>
    </row>
    <row r="1859" spans="1:3">
      <c r="A1859" t="s">
        <v>2906</v>
      </c>
      <c r="B1859" t="s">
        <v>2905</v>
      </c>
      <c r="C1859" t="s">
        <v>1351</v>
      </c>
    </row>
    <row r="1860" spans="1:3">
      <c r="A1860" t="s">
        <v>1824</v>
      </c>
      <c r="B1860" t="s">
        <v>1012</v>
      </c>
      <c r="C1860" t="s">
        <v>1351</v>
      </c>
    </row>
    <row r="1861" spans="1:3">
      <c r="A1861" t="s">
        <v>1825</v>
      </c>
      <c r="B1861" t="s">
        <v>895</v>
      </c>
      <c r="C1861" t="s">
        <v>1351</v>
      </c>
    </row>
    <row r="1862" spans="1:3">
      <c r="A1862" t="s">
        <v>1984</v>
      </c>
      <c r="B1862" t="s">
        <v>1509</v>
      </c>
      <c r="C1862" t="s">
        <v>1351</v>
      </c>
    </row>
    <row r="1863" spans="1:3">
      <c r="A1863" t="s">
        <v>2276</v>
      </c>
      <c r="B1863" t="s">
        <v>1382</v>
      </c>
      <c r="C1863" t="s">
        <v>1351</v>
      </c>
    </row>
    <row r="1864" spans="1:3">
      <c r="A1864" t="s">
        <v>5952</v>
      </c>
      <c r="B1864" t="s">
        <v>5953</v>
      </c>
      <c r="C1864" t="s">
        <v>1351</v>
      </c>
    </row>
    <row r="1865" spans="1:3">
      <c r="A1865" t="s">
        <v>1985</v>
      </c>
      <c r="B1865" t="s">
        <v>305</v>
      </c>
      <c r="C1865" t="s">
        <v>1351</v>
      </c>
    </row>
    <row r="1866" spans="1:3">
      <c r="A1866" t="s">
        <v>2126</v>
      </c>
      <c r="B1866" t="s">
        <v>4535</v>
      </c>
      <c r="C1866" t="s">
        <v>1351</v>
      </c>
    </row>
    <row r="1867" spans="1:3">
      <c r="A1867" t="s">
        <v>2127</v>
      </c>
      <c r="B1867" t="s">
        <v>83</v>
      </c>
      <c r="C1867" t="s">
        <v>1351</v>
      </c>
    </row>
    <row r="1868" spans="1:3">
      <c r="A1868" t="s">
        <v>2908</v>
      </c>
      <c r="B1868" t="s">
        <v>2907</v>
      </c>
      <c r="C1868" t="s">
        <v>1351</v>
      </c>
    </row>
    <row r="1869" spans="1:3">
      <c r="A1869" t="s">
        <v>1826</v>
      </c>
      <c r="B1869" t="s">
        <v>306</v>
      </c>
      <c r="C1869" t="s">
        <v>1351</v>
      </c>
    </row>
    <row r="1870" spans="1:3">
      <c r="A1870" t="s">
        <v>2277</v>
      </c>
      <c r="B1870" t="s">
        <v>1600</v>
      </c>
      <c r="C1870" t="s">
        <v>1351</v>
      </c>
    </row>
    <row r="1871" spans="1:3">
      <c r="A1871" t="s">
        <v>2128</v>
      </c>
      <c r="B1871" t="s">
        <v>609</v>
      </c>
      <c r="C1871" t="s">
        <v>1351</v>
      </c>
    </row>
    <row r="1872" spans="1:3">
      <c r="A1872" t="s">
        <v>1827</v>
      </c>
      <c r="B1872" t="s">
        <v>1631</v>
      </c>
      <c r="C1872" t="s">
        <v>1351</v>
      </c>
    </row>
    <row r="1873" spans="1:3">
      <c r="A1873" t="s">
        <v>2129</v>
      </c>
      <c r="B1873" t="s">
        <v>40</v>
      </c>
      <c r="C1873" t="s">
        <v>1351</v>
      </c>
    </row>
    <row r="1874" spans="1:3">
      <c r="A1874" t="s">
        <v>1828</v>
      </c>
      <c r="B1874" t="s">
        <v>780</v>
      </c>
      <c r="C1874" t="s">
        <v>1351</v>
      </c>
    </row>
    <row r="1875" spans="1:3">
      <c r="A1875" t="s">
        <v>1829</v>
      </c>
      <c r="B1875" t="s">
        <v>647</v>
      </c>
      <c r="C1875" t="s">
        <v>1351</v>
      </c>
    </row>
    <row r="1876" spans="1:3">
      <c r="A1876" t="s">
        <v>2130</v>
      </c>
      <c r="B1876" t="s">
        <v>1581</v>
      </c>
      <c r="C1876" t="s">
        <v>1351</v>
      </c>
    </row>
    <row r="1877" spans="1:3">
      <c r="A1877" t="s">
        <v>2131</v>
      </c>
      <c r="B1877" t="s">
        <v>41</v>
      </c>
      <c r="C1877" t="s">
        <v>1351</v>
      </c>
    </row>
    <row r="1878" spans="1:3">
      <c r="A1878" t="s">
        <v>1207</v>
      </c>
      <c r="B1878" t="s">
        <v>509</v>
      </c>
      <c r="C1878" t="s">
        <v>1351</v>
      </c>
    </row>
    <row r="1879" spans="1:3">
      <c r="A1879" t="s">
        <v>1108</v>
      </c>
      <c r="B1879" t="s">
        <v>565</v>
      </c>
      <c r="C1879" t="s">
        <v>1351</v>
      </c>
    </row>
    <row r="1880" spans="1:3">
      <c r="A1880" t="s">
        <v>2278</v>
      </c>
      <c r="B1880" t="s">
        <v>1619</v>
      </c>
      <c r="C1880" t="s">
        <v>1351</v>
      </c>
    </row>
    <row r="1881" spans="1:3">
      <c r="A1881" t="s">
        <v>2132</v>
      </c>
      <c r="B1881" t="s">
        <v>2549</v>
      </c>
      <c r="C1881" t="s">
        <v>1351</v>
      </c>
    </row>
    <row r="1882" spans="1:3">
      <c r="A1882" t="s">
        <v>2910</v>
      </c>
      <c r="B1882" t="s">
        <v>2909</v>
      </c>
      <c r="C1882" t="s">
        <v>1351</v>
      </c>
    </row>
    <row r="1883" spans="1:3">
      <c r="A1883" t="s">
        <v>2133</v>
      </c>
      <c r="B1883" t="s">
        <v>44</v>
      </c>
      <c r="C1883" t="s">
        <v>1351</v>
      </c>
    </row>
    <row r="1884" spans="1:3">
      <c r="A1884" t="s">
        <v>2348</v>
      </c>
      <c r="B1884" t="s">
        <v>861</v>
      </c>
      <c r="C1884" t="s">
        <v>1352</v>
      </c>
    </row>
    <row r="1885" spans="1:3">
      <c r="A1885" t="s">
        <v>2134</v>
      </c>
      <c r="B1885" t="s">
        <v>46</v>
      </c>
      <c r="C1885" t="s">
        <v>1352</v>
      </c>
    </row>
    <row r="1886" spans="1:3">
      <c r="A1886" t="s">
        <v>1830</v>
      </c>
      <c r="B1886" t="s">
        <v>1484</v>
      </c>
      <c r="C1886" t="s">
        <v>1351</v>
      </c>
    </row>
    <row r="1887" spans="1:3">
      <c r="A1887" t="s">
        <v>2406</v>
      </c>
      <c r="B1887" t="s">
        <v>1394</v>
      </c>
      <c r="C1887" t="s">
        <v>1351</v>
      </c>
    </row>
    <row r="1888" spans="1:3">
      <c r="A1888" t="s">
        <v>1831</v>
      </c>
      <c r="B1888" t="s">
        <v>782</v>
      </c>
      <c r="C1888" t="s">
        <v>1351</v>
      </c>
    </row>
    <row r="1889" spans="1:3">
      <c r="A1889" t="s">
        <v>3227</v>
      </c>
      <c r="B1889" t="s">
        <v>3231</v>
      </c>
      <c r="C1889" t="s">
        <v>1352</v>
      </c>
    </row>
    <row r="1890" spans="1:3">
      <c r="A1890" t="s">
        <v>2527</v>
      </c>
      <c r="B1890" t="s">
        <v>2526</v>
      </c>
      <c r="C1890" t="s">
        <v>1351</v>
      </c>
    </row>
    <row r="1891" spans="1:3">
      <c r="A1891" t="s">
        <v>1832</v>
      </c>
      <c r="B1891" t="s">
        <v>1403</v>
      </c>
      <c r="C1891" t="s">
        <v>1351</v>
      </c>
    </row>
    <row r="1892" spans="1:3">
      <c r="A1892" t="s">
        <v>1271</v>
      </c>
      <c r="B1892" t="s">
        <v>510</v>
      </c>
      <c r="C1892" t="s">
        <v>1351</v>
      </c>
    </row>
    <row r="1893" spans="1:3">
      <c r="A1893" t="s">
        <v>1109</v>
      </c>
      <c r="B1893" t="s">
        <v>558</v>
      </c>
      <c r="C1893" t="s">
        <v>1351</v>
      </c>
    </row>
    <row r="1894" spans="1:3">
      <c r="A1894" t="s">
        <v>2407</v>
      </c>
      <c r="B1894" t="s">
        <v>1523</v>
      </c>
      <c r="C1894" t="s">
        <v>1351</v>
      </c>
    </row>
    <row r="1895" spans="1:3">
      <c r="A1895" t="s">
        <v>2912</v>
      </c>
      <c r="B1895" t="s">
        <v>2911</v>
      </c>
      <c r="C1895" t="s">
        <v>1351</v>
      </c>
    </row>
    <row r="1896" spans="1:3">
      <c r="A1896" t="s">
        <v>2914</v>
      </c>
      <c r="B1896" t="s">
        <v>2913</v>
      </c>
      <c r="C1896" t="s">
        <v>1351</v>
      </c>
    </row>
    <row r="1897" spans="1:3">
      <c r="A1897" t="s">
        <v>2408</v>
      </c>
      <c r="B1897" t="s">
        <v>1074</v>
      </c>
      <c r="C1897" t="s">
        <v>1351</v>
      </c>
    </row>
    <row r="1898" spans="1:3">
      <c r="A1898" t="s">
        <v>1110</v>
      </c>
      <c r="B1898" t="s">
        <v>649</v>
      </c>
      <c r="C1898" t="s">
        <v>1351</v>
      </c>
    </row>
    <row r="1899" spans="1:3">
      <c r="A1899" t="s">
        <v>2279</v>
      </c>
      <c r="B1899" t="s">
        <v>1343</v>
      </c>
      <c r="C1899" t="s">
        <v>1351</v>
      </c>
    </row>
    <row r="1900" spans="1:3">
      <c r="A1900" t="s">
        <v>2671</v>
      </c>
      <c r="B1900" t="s">
        <v>2643</v>
      </c>
      <c r="C1900" t="s">
        <v>1351</v>
      </c>
    </row>
    <row r="1901" spans="1:3">
      <c r="A1901" t="s">
        <v>1986</v>
      </c>
      <c r="B1901" t="s">
        <v>511</v>
      </c>
      <c r="C1901" t="s">
        <v>1351</v>
      </c>
    </row>
    <row r="1902" spans="1:3">
      <c r="A1902" t="s">
        <v>1987</v>
      </c>
      <c r="B1902" t="s">
        <v>1530</v>
      </c>
      <c r="C1902" t="s">
        <v>1351</v>
      </c>
    </row>
    <row r="1903" spans="1:3">
      <c r="A1903" t="s">
        <v>2409</v>
      </c>
      <c r="B1903" t="s">
        <v>1513</v>
      </c>
      <c r="C1903" t="s">
        <v>1351</v>
      </c>
    </row>
    <row r="1904" spans="1:3">
      <c r="A1904" t="s">
        <v>2135</v>
      </c>
      <c r="B1904" t="s">
        <v>722</v>
      </c>
      <c r="C1904" t="s">
        <v>1351</v>
      </c>
    </row>
    <row r="1905" spans="1:3">
      <c r="A1905" t="s">
        <v>2916</v>
      </c>
      <c r="B1905" t="s">
        <v>2915</v>
      </c>
      <c r="C1905" t="s">
        <v>1351</v>
      </c>
    </row>
    <row r="1906" spans="1:3">
      <c r="A1906" t="s">
        <v>5954</v>
      </c>
      <c r="B1906" t="s">
        <v>5955</v>
      </c>
      <c r="C1906" t="s">
        <v>1351</v>
      </c>
    </row>
    <row r="1907" spans="1:3">
      <c r="A1907" t="s">
        <v>1833</v>
      </c>
      <c r="B1907" t="s">
        <v>12</v>
      </c>
      <c r="C1907" t="s">
        <v>1351</v>
      </c>
    </row>
    <row r="1908" spans="1:3">
      <c r="A1908" t="s">
        <v>2136</v>
      </c>
      <c r="B1908" t="s">
        <v>134</v>
      </c>
      <c r="C1908" t="s">
        <v>1351</v>
      </c>
    </row>
    <row r="1909" spans="1:3">
      <c r="A1909" t="s">
        <v>2918</v>
      </c>
      <c r="B1909" t="s">
        <v>2917</v>
      </c>
      <c r="C1909" t="s">
        <v>1351</v>
      </c>
    </row>
    <row r="1910" spans="1:3">
      <c r="A1910" t="s">
        <v>1988</v>
      </c>
      <c r="B1910" t="s">
        <v>512</v>
      </c>
      <c r="C1910" t="s">
        <v>1351</v>
      </c>
    </row>
    <row r="1911" spans="1:3">
      <c r="A1911" t="s">
        <v>2721</v>
      </c>
      <c r="B1911" t="s">
        <v>3049</v>
      </c>
      <c r="C1911" t="s">
        <v>1351</v>
      </c>
    </row>
    <row r="1912" spans="1:3">
      <c r="A1912" t="s">
        <v>1834</v>
      </c>
      <c r="B1912" t="s">
        <v>877</v>
      </c>
      <c r="C1912" t="s">
        <v>1351</v>
      </c>
    </row>
    <row r="1913" spans="1:3">
      <c r="A1913" t="s">
        <v>2137</v>
      </c>
      <c r="B1913" t="s">
        <v>724</v>
      </c>
      <c r="C1913" t="s">
        <v>1351</v>
      </c>
    </row>
    <row r="1914" spans="1:3">
      <c r="A1914" t="s">
        <v>3219</v>
      </c>
      <c r="B1914" t="s">
        <v>3218</v>
      </c>
      <c r="C1914" t="s">
        <v>1351</v>
      </c>
    </row>
    <row r="1915" spans="1:3">
      <c r="A1915" t="s">
        <v>2138</v>
      </c>
      <c r="B1915" t="s">
        <v>1694</v>
      </c>
      <c r="C1915" t="s">
        <v>1351</v>
      </c>
    </row>
    <row r="1916" spans="1:3">
      <c r="A1916" t="s">
        <v>3144</v>
      </c>
      <c r="B1916" t="s">
        <v>3161</v>
      </c>
      <c r="C1916" t="s">
        <v>1351</v>
      </c>
    </row>
    <row r="1917" spans="1:3">
      <c r="A1917" t="s">
        <v>2410</v>
      </c>
      <c r="B1917" t="s">
        <v>1347</v>
      </c>
      <c r="C1917" t="s">
        <v>1351</v>
      </c>
    </row>
    <row r="1918" spans="1:3">
      <c r="A1918" t="s">
        <v>5668</v>
      </c>
      <c r="B1918" t="s">
        <v>5667</v>
      </c>
      <c r="C1918" t="s">
        <v>1351</v>
      </c>
    </row>
    <row r="1919" spans="1:3">
      <c r="A1919" t="s">
        <v>5671</v>
      </c>
      <c r="B1919" t="s">
        <v>5670</v>
      </c>
      <c r="C1919" t="s">
        <v>1351</v>
      </c>
    </row>
    <row r="1920" spans="1:3">
      <c r="A1920" t="s">
        <v>2678</v>
      </c>
      <c r="B1920" t="s">
        <v>2649</v>
      </c>
      <c r="C1920" t="s">
        <v>1351</v>
      </c>
    </row>
    <row r="1921" spans="1:3">
      <c r="A1921" t="s">
        <v>2139</v>
      </c>
      <c r="B1921" t="s">
        <v>1695</v>
      </c>
      <c r="C1921" t="s">
        <v>1351</v>
      </c>
    </row>
    <row r="1922" spans="1:3">
      <c r="A1922" t="s">
        <v>5675</v>
      </c>
      <c r="B1922" t="s">
        <v>5674</v>
      </c>
      <c r="C1922" t="s">
        <v>1351</v>
      </c>
    </row>
    <row r="1923" spans="1:3">
      <c r="A1923" t="s">
        <v>2411</v>
      </c>
      <c r="B1923" t="s">
        <v>1649</v>
      </c>
      <c r="C1923" t="s">
        <v>1351</v>
      </c>
    </row>
    <row r="1924" spans="1:3">
      <c r="A1924" t="s">
        <v>2140</v>
      </c>
      <c r="B1924" t="s">
        <v>1525</v>
      </c>
      <c r="C1924" t="s">
        <v>1351</v>
      </c>
    </row>
    <row r="1925" spans="1:3">
      <c r="A1925" t="s">
        <v>5956</v>
      </c>
      <c r="B1925" t="s">
        <v>1601</v>
      </c>
      <c r="C1925" t="s">
        <v>1351</v>
      </c>
    </row>
    <row r="1926" spans="1:3">
      <c r="A1926" t="s">
        <v>1835</v>
      </c>
      <c r="B1926" t="s">
        <v>943</v>
      </c>
      <c r="C1926" t="s">
        <v>1351</v>
      </c>
    </row>
    <row r="1927" spans="1:3">
      <c r="A1927" t="s">
        <v>1211</v>
      </c>
      <c r="B1927" t="s">
        <v>513</v>
      </c>
      <c r="C1927" t="s">
        <v>1351</v>
      </c>
    </row>
    <row r="1928" spans="1:3">
      <c r="A1928" t="s">
        <v>2281</v>
      </c>
      <c r="B1928" t="s">
        <v>2280</v>
      </c>
      <c r="C1928" t="s">
        <v>1352</v>
      </c>
    </row>
    <row r="1929" spans="1:3">
      <c r="A1929" t="s">
        <v>1111</v>
      </c>
      <c r="B1929" t="s">
        <v>822</v>
      </c>
      <c r="C1929" t="s">
        <v>1352</v>
      </c>
    </row>
    <row r="1930" spans="1:3">
      <c r="A1930" t="s">
        <v>1296</v>
      </c>
      <c r="B1930" t="s">
        <v>726</v>
      </c>
      <c r="C1930" t="s">
        <v>1352</v>
      </c>
    </row>
    <row r="1931" spans="1:3">
      <c r="A1931" t="s">
        <v>1112</v>
      </c>
      <c r="B1931" t="s">
        <v>650</v>
      </c>
      <c r="C1931" t="s">
        <v>1352</v>
      </c>
    </row>
    <row r="1932" spans="1:3">
      <c r="A1932" t="s">
        <v>1297</v>
      </c>
      <c r="B1932" t="s">
        <v>728</v>
      </c>
      <c r="C1932" t="s">
        <v>1352</v>
      </c>
    </row>
    <row r="1933" spans="1:3">
      <c r="A1933" t="s">
        <v>1298</v>
      </c>
      <c r="B1933" t="s">
        <v>168</v>
      </c>
      <c r="C1933" t="s">
        <v>1352</v>
      </c>
    </row>
    <row r="1934" spans="1:3">
      <c r="A1934" t="s">
        <v>3145</v>
      </c>
      <c r="B1934" t="s">
        <v>3169</v>
      </c>
      <c r="C1934" t="s">
        <v>1352</v>
      </c>
    </row>
    <row r="1935" spans="1:3">
      <c r="A1935" t="s">
        <v>2412</v>
      </c>
      <c r="B1935" t="s">
        <v>1483</v>
      </c>
      <c r="C1935" t="s">
        <v>1352</v>
      </c>
    </row>
    <row r="1936" spans="1:3">
      <c r="A1936" t="s">
        <v>2608</v>
      </c>
      <c r="B1936" t="s">
        <v>2592</v>
      </c>
      <c r="C1936" t="s">
        <v>1352</v>
      </c>
    </row>
    <row r="1937" spans="1:3">
      <c r="A1937" t="s">
        <v>1836</v>
      </c>
      <c r="B1937" t="s">
        <v>896</v>
      </c>
      <c r="C1937" t="s">
        <v>1352</v>
      </c>
    </row>
    <row r="1938" spans="1:3">
      <c r="A1938" t="s">
        <v>2141</v>
      </c>
      <c r="B1938" t="s">
        <v>610</v>
      </c>
      <c r="C1938" t="s">
        <v>1351</v>
      </c>
    </row>
    <row r="1939" spans="1:3">
      <c r="A1939" t="s">
        <v>2142</v>
      </c>
      <c r="B1939" t="s">
        <v>48</v>
      </c>
      <c r="C1939" t="s">
        <v>1351</v>
      </c>
    </row>
    <row r="1940" spans="1:3">
      <c r="A1940" t="s">
        <v>2655</v>
      </c>
      <c r="B1940" t="s">
        <v>2626</v>
      </c>
      <c r="C1940" t="s">
        <v>1351</v>
      </c>
    </row>
    <row r="1941" spans="1:3">
      <c r="A1941" t="s">
        <v>3081</v>
      </c>
      <c r="B1941" t="s">
        <v>3101</v>
      </c>
      <c r="C1941" t="s">
        <v>1352</v>
      </c>
    </row>
    <row r="1942" spans="1:3">
      <c r="A1942" t="s">
        <v>5957</v>
      </c>
      <c r="B1942" t="s">
        <v>5958</v>
      </c>
      <c r="C1942" t="s">
        <v>1352</v>
      </c>
    </row>
    <row r="1943" spans="1:3">
      <c r="A1943" t="s">
        <v>1113</v>
      </c>
      <c r="B1943" t="s">
        <v>280</v>
      </c>
      <c r="C1943" t="s">
        <v>1352</v>
      </c>
    </row>
    <row r="1944" spans="1:3">
      <c r="A1944" t="s">
        <v>5959</v>
      </c>
      <c r="B1944" t="s">
        <v>5960</v>
      </c>
      <c r="C1944" t="s">
        <v>1351</v>
      </c>
    </row>
    <row r="1945" spans="1:3">
      <c r="A1945" t="s">
        <v>1114</v>
      </c>
      <c r="B1945" t="s">
        <v>824</v>
      </c>
      <c r="C1945" t="s">
        <v>1351</v>
      </c>
    </row>
    <row r="1946" spans="1:3">
      <c r="A1946" t="s">
        <v>2921</v>
      </c>
      <c r="B1946" t="s">
        <v>2920</v>
      </c>
      <c r="C1946" t="s">
        <v>1351</v>
      </c>
    </row>
    <row r="1947" spans="1:3">
      <c r="A1947" t="s">
        <v>3201</v>
      </c>
      <c r="B1947" t="s">
        <v>3200</v>
      </c>
      <c r="C1947" t="s">
        <v>1351</v>
      </c>
    </row>
    <row r="1948" spans="1:3">
      <c r="A1948" t="s">
        <v>1837</v>
      </c>
      <c r="B1948" t="s">
        <v>1008</v>
      </c>
      <c r="C1948" t="s">
        <v>1351</v>
      </c>
    </row>
    <row r="1949" spans="1:3">
      <c r="A1949" t="s">
        <v>2484</v>
      </c>
      <c r="B1949" t="s">
        <v>2496</v>
      </c>
      <c r="C1949" t="s">
        <v>1351</v>
      </c>
    </row>
    <row r="1950" spans="1:3">
      <c r="A1950" t="s">
        <v>5680</v>
      </c>
      <c r="B1950" t="s">
        <v>5679</v>
      </c>
      <c r="C1950" t="s">
        <v>1351</v>
      </c>
    </row>
    <row r="1951" spans="1:3">
      <c r="A1951" t="s">
        <v>2413</v>
      </c>
      <c r="B1951" t="s">
        <v>1498</v>
      </c>
      <c r="C1951" t="s">
        <v>1351</v>
      </c>
    </row>
    <row r="1952" spans="1:3">
      <c r="A1952" t="s">
        <v>2143</v>
      </c>
      <c r="B1952" t="s">
        <v>49</v>
      </c>
      <c r="C1952" t="s">
        <v>1351</v>
      </c>
    </row>
    <row r="1953" spans="1:3">
      <c r="A1953" t="s">
        <v>1338</v>
      </c>
      <c r="B1953" t="s">
        <v>124</v>
      </c>
      <c r="C1953" t="s">
        <v>1351</v>
      </c>
    </row>
    <row r="1954" spans="1:3">
      <c r="A1954" t="s">
        <v>2282</v>
      </c>
      <c r="B1954" t="s">
        <v>1698</v>
      </c>
      <c r="C1954" t="s">
        <v>1352</v>
      </c>
    </row>
    <row r="1955" spans="1:3">
      <c r="A1955" t="s">
        <v>2661</v>
      </c>
      <c r="B1955" t="s">
        <v>2633</v>
      </c>
      <c r="C1955" t="s">
        <v>1351</v>
      </c>
    </row>
    <row r="1956" spans="1:3">
      <c r="A1956" t="s">
        <v>2144</v>
      </c>
      <c r="B1956" t="s">
        <v>1582</v>
      </c>
      <c r="C1956" t="s">
        <v>1351</v>
      </c>
    </row>
    <row r="1957" spans="1:3">
      <c r="A1957" t="s">
        <v>1838</v>
      </c>
      <c r="B1957" t="s">
        <v>897</v>
      </c>
      <c r="C1957" t="s">
        <v>1352</v>
      </c>
    </row>
    <row r="1958" spans="1:3">
      <c r="A1958" t="s">
        <v>3183</v>
      </c>
      <c r="B1958" t="s">
        <v>3182</v>
      </c>
      <c r="C1958" t="s">
        <v>1352</v>
      </c>
    </row>
    <row r="1959" spans="1:3">
      <c r="A1959" t="s">
        <v>2414</v>
      </c>
      <c r="B1959" t="s">
        <v>1556</v>
      </c>
      <c r="C1959" t="s">
        <v>1352</v>
      </c>
    </row>
    <row r="1960" spans="1:3">
      <c r="A1960" t="s">
        <v>1839</v>
      </c>
      <c r="B1960" t="s">
        <v>783</v>
      </c>
      <c r="C1960" t="s">
        <v>1352</v>
      </c>
    </row>
    <row r="1961" spans="1:3">
      <c r="A1961" t="s">
        <v>2283</v>
      </c>
      <c r="B1961" t="s">
        <v>5170</v>
      </c>
      <c r="C1961" t="s">
        <v>1352</v>
      </c>
    </row>
    <row r="1962" spans="1:3">
      <c r="A1962" t="s">
        <v>2667</v>
      </c>
      <c r="B1962" t="s">
        <v>2639</v>
      </c>
      <c r="C1962" t="s">
        <v>1351</v>
      </c>
    </row>
    <row r="1963" spans="1:3">
      <c r="A1963" t="s">
        <v>2145</v>
      </c>
      <c r="B1963" t="s">
        <v>329</v>
      </c>
      <c r="C1963" t="s">
        <v>1351</v>
      </c>
    </row>
    <row r="1964" spans="1:3">
      <c r="A1964" t="s">
        <v>2415</v>
      </c>
      <c r="B1964" t="s">
        <v>1348</v>
      </c>
      <c r="C1964" t="s">
        <v>1351</v>
      </c>
    </row>
    <row r="1965" spans="1:3">
      <c r="A1965" t="s">
        <v>2923</v>
      </c>
      <c r="B1965" t="s">
        <v>2922</v>
      </c>
      <c r="C1965" t="s">
        <v>1351</v>
      </c>
    </row>
    <row r="1966" spans="1:3">
      <c r="A1966" t="s">
        <v>1840</v>
      </c>
      <c r="B1966" t="s">
        <v>232</v>
      </c>
      <c r="C1966" t="s">
        <v>1352</v>
      </c>
    </row>
    <row r="1967" spans="1:3">
      <c r="A1967" t="s">
        <v>2284</v>
      </c>
      <c r="B1967" t="s">
        <v>1626</v>
      </c>
      <c r="C1967" t="s">
        <v>1352</v>
      </c>
    </row>
    <row r="1968" spans="1:3">
      <c r="A1968" t="s">
        <v>1841</v>
      </c>
      <c r="B1968" t="s">
        <v>898</v>
      </c>
      <c r="C1968" t="s">
        <v>1352</v>
      </c>
    </row>
    <row r="1969" spans="1:3">
      <c r="A1969" t="s">
        <v>2925</v>
      </c>
      <c r="B1969" t="s">
        <v>2924</v>
      </c>
      <c r="C1969" t="s">
        <v>1352</v>
      </c>
    </row>
    <row r="1970" spans="1:3">
      <c r="A1970" t="s">
        <v>1115</v>
      </c>
      <c r="B1970" t="s">
        <v>803</v>
      </c>
      <c r="C1970" t="s">
        <v>1352</v>
      </c>
    </row>
    <row r="1971" spans="1:3">
      <c r="A1971" t="s">
        <v>3678</v>
      </c>
      <c r="B1971" t="s">
        <v>3677</v>
      </c>
      <c r="C1971" t="s">
        <v>1352</v>
      </c>
    </row>
    <row r="1972" spans="1:3">
      <c r="A1972" t="s">
        <v>1842</v>
      </c>
      <c r="B1972" t="s">
        <v>1058</v>
      </c>
      <c r="C1972" t="s">
        <v>1351</v>
      </c>
    </row>
    <row r="1973" spans="1:3">
      <c r="A1973" t="s">
        <v>2416</v>
      </c>
      <c r="B1973" t="s">
        <v>1704</v>
      </c>
      <c r="C1973" t="s">
        <v>1351</v>
      </c>
    </row>
    <row r="1974" spans="1:3">
      <c r="A1974" t="s">
        <v>2146</v>
      </c>
      <c r="B1974" t="s">
        <v>170</v>
      </c>
      <c r="C1974" t="s">
        <v>1351</v>
      </c>
    </row>
    <row r="1975" spans="1:3">
      <c r="A1975" t="s">
        <v>1843</v>
      </c>
      <c r="B1975" t="s">
        <v>899</v>
      </c>
      <c r="C1975" t="s">
        <v>1352</v>
      </c>
    </row>
    <row r="1976" spans="1:3">
      <c r="A1976" t="s">
        <v>2285</v>
      </c>
      <c r="B1976" t="s">
        <v>974</v>
      </c>
      <c r="C1976" t="s">
        <v>1352</v>
      </c>
    </row>
    <row r="1977" spans="1:3">
      <c r="A1977" t="s">
        <v>1299</v>
      </c>
      <c r="B1977" t="s">
        <v>729</v>
      </c>
      <c r="C1977" t="s">
        <v>1352</v>
      </c>
    </row>
    <row r="1978" spans="1:3">
      <c r="A1978" t="s">
        <v>2744</v>
      </c>
      <c r="B1978" t="s">
        <v>2743</v>
      </c>
      <c r="C1978" t="s">
        <v>1352</v>
      </c>
    </row>
    <row r="1979" spans="1:3">
      <c r="A1979" t="s">
        <v>1844</v>
      </c>
      <c r="B1979" t="s">
        <v>1501</v>
      </c>
      <c r="C1979" t="s">
        <v>1352</v>
      </c>
    </row>
    <row r="1980" spans="1:3">
      <c r="A1980" t="s">
        <v>2927</v>
      </c>
      <c r="B1980" t="s">
        <v>2926</v>
      </c>
      <c r="C1980" t="s">
        <v>1352</v>
      </c>
    </row>
    <row r="1981" spans="1:3">
      <c r="A1981" t="s">
        <v>1116</v>
      </c>
      <c r="B1981" t="s">
        <v>229</v>
      </c>
      <c r="C1981" t="s">
        <v>1352</v>
      </c>
    </row>
    <row r="1982" spans="1:3">
      <c r="A1982" t="s">
        <v>2708</v>
      </c>
      <c r="B1982" t="s">
        <v>2707</v>
      </c>
      <c r="C1982" t="s">
        <v>1351</v>
      </c>
    </row>
    <row r="1983" spans="1:3">
      <c r="A1983" t="s">
        <v>2147</v>
      </c>
      <c r="B1983" t="s">
        <v>985</v>
      </c>
      <c r="C1983" t="s">
        <v>1352</v>
      </c>
    </row>
    <row r="1984" spans="1:3">
      <c r="A1984" t="s">
        <v>2148</v>
      </c>
      <c r="B1984" t="s">
        <v>984</v>
      </c>
      <c r="C1984" t="s">
        <v>1352</v>
      </c>
    </row>
    <row r="1985" spans="1:3">
      <c r="A1985" t="s">
        <v>2746</v>
      </c>
      <c r="B1985" t="s">
        <v>2745</v>
      </c>
      <c r="C1985" t="s">
        <v>1352</v>
      </c>
    </row>
    <row r="1986" spans="1:3">
      <c r="A1986" t="s">
        <v>2286</v>
      </c>
      <c r="B1986" t="s">
        <v>1404</v>
      </c>
      <c r="C1986" t="s">
        <v>1352</v>
      </c>
    </row>
    <row r="1987" spans="1:3">
      <c r="A1987" t="s">
        <v>5961</v>
      </c>
      <c r="B1987" t="s">
        <v>5962</v>
      </c>
      <c r="C1987" t="s">
        <v>1352</v>
      </c>
    </row>
    <row r="1988" spans="1:3">
      <c r="A1988" t="s">
        <v>2287</v>
      </c>
      <c r="B1988" t="s">
        <v>1071</v>
      </c>
      <c r="C1988" t="s">
        <v>1352</v>
      </c>
    </row>
    <row r="1989" spans="1:3">
      <c r="A1989" t="s">
        <v>1845</v>
      </c>
      <c r="B1989" t="s">
        <v>784</v>
      </c>
      <c r="C1989" t="s">
        <v>1351</v>
      </c>
    </row>
    <row r="1990" spans="1:3">
      <c r="A1990" t="s">
        <v>1349</v>
      </c>
      <c r="B1990" t="s">
        <v>1367</v>
      </c>
      <c r="C1990" t="s">
        <v>1351</v>
      </c>
    </row>
    <row r="1991" spans="1:3">
      <c r="A1991" t="s">
        <v>2748</v>
      </c>
      <c r="B1991" t="s">
        <v>2747</v>
      </c>
      <c r="C1991" t="s">
        <v>1351</v>
      </c>
    </row>
    <row r="1992" spans="1:3">
      <c r="A1992" t="s">
        <v>2417</v>
      </c>
      <c r="B1992" t="s">
        <v>1550</v>
      </c>
      <c r="C1992" t="s">
        <v>1351</v>
      </c>
    </row>
    <row r="1993" spans="1:3">
      <c r="A1993" t="s">
        <v>3130</v>
      </c>
      <c r="B1993" t="s">
        <v>3129</v>
      </c>
      <c r="C1993" t="s">
        <v>1352</v>
      </c>
    </row>
    <row r="1994" spans="1:3">
      <c r="A1994" t="s">
        <v>1846</v>
      </c>
      <c r="B1994" t="s">
        <v>900</v>
      </c>
      <c r="C1994" t="s">
        <v>1351</v>
      </c>
    </row>
    <row r="1995" spans="1:3">
      <c r="A1995" t="s">
        <v>1117</v>
      </c>
      <c r="B1995" t="s">
        <v>585</v>
      </c>
      <c r="C1995" t="s">
        <v>1351</v>
      </c>
    </row>
    <row r="1996" spans="1:3">
      <c r="A1996" t="s">
        <v>2149</v>
      </c>
      <c r="B1996" t="s">
        <v>1064</v>
      </c>
      <c r="C1996" t="s">
        <v>1351</v>
      </c>
    </row>
    <row r="1997" spans="1:3">
      <c r="A1997" t="s">
        <v>2150</v>
      </c>
      <c r="B1997" t="s">
        <v>171</v>
      </c>
      <c r="C1997" t="s">
        <v>1351</v>
      </c>
    </row>
    <row r="1998" spans="1:3">
      <c r="A1998" t="s">
        <v>2929</v>
      </c>
      <c r="B1998" t="s">
        <v>2928</v>
      </c>
      <c r="C1998" t="s">
        <v>1351</v>
      </c>
    </row>
    <row r="1999" spans="1:3">
      <c r="A1999" t="s">
        <v>2418</v>
      </c>
      <c r="B1999" t="s">
        <v>1521</v>
      </c>
      <c r="C1999" t="s">
        <v>1351</v>
      </c>
    </row>
    <row r="2000" spans="1:3">
      <c r="A2000" t="s">
        <v>1847</v>
      </c>
      <c r="B2000" t="s">
        <v>183</v>
      </c>
      <c r="C2000" t="s">
        <v>1352</v>
      </c>
    </row>
    <row r="2001" spans="1:3">
      <c r="A2001" t="s">
        <v>1300</v>
      </c>
      <c r="B2001" t="s">
        <v>50</v>
      </c>
      <c r="C2001" t="s">
        <v>1352</v>
      </c>
    </row>
    <row r="2002" spans="1:3">
      <c r="A2002" t="s">
        <v>1848</v>
      </c>
      <c r="B2002" t="s">
        <v>572</v>
      </c>
      <c r="C2002" t="s">
        <v>1352</v>
      </c>
    </row>
    <row r="2003" spans="1:3">
      <c r="A2003" t="s">
        <v>2710</v>
      </c>
      <c r="B2003" t="s">
        <v>2709</v>
      </c>
      <c r="C2003" t="s">
        <v>1352</v>
      </c>
    </row>
    <row r="2004" spans="1:3">
      <c r="A2004" t="s">
        <v>1216</v>
      </c>
      <c r="B2004" t="s">
        <v>672</v>
      </c>
      <c r="C2004" t="s">
        <v>1352</v>
      </c>
    </row>
    <row r="2005" spans="1:3">
      <c r="A2005" t="s">
        <v>2419</v>
      </c>
      <c r="B2005" t="s">
        <v>1542</v>
      </c>
      <c r="C2005" t="s">
        <v>1351</v>
      </c>
    </row>
    <row r="2006" spans="1:3">
      <c r="A2006" t="s">
        <v>2151</v>
      </c>
      <c r="B2006" t="s">
        <v>611</v>
      </c>
      <c r="C2006" t="s">
        <v>1352</v>
      </c>
    </row>
    <row r="2007" spans="1:3">
      <c r="A2007" t="s">
        <v>2750</v>
      </c>
      <c r="B2007" t="s">
        <v>2749</v>
      </c>
      <c r="C2007" t="s">
        <v>1352</v>
      </c>
    </row>
    <row r="2008" spans="1:3">
      <c r="A2008" t="s">
        <v>1849</v>
      </c>
      <c r="B2008" t="s">
        <v>2561</v>
      </c>
      <c r="C2008" t="s">
        <v>1352</v>
      </c>
    </row>
    <row r="2009" spans="1:3">
      <c r="A2009" t="s">
        <v>1218</v>
      </c>
      <c r="B2009" t="s">
        <v>404</v>
      </c>
      <c r="C2009" t="s">
        <v>1352</v>
      </c>
    </row>
    <row r="2010" spans="1:3">
      <c r="A2010" t="s">
        <v>1850</v>
      </c>
      <c r="B2010" t="s">
        <v>322</v>
      </c>
      <c r="C2010" t="s">
        <v>1352</v>
      </c>
    </row>
    <row r="2011" spans="1:3">
      <c r="A2011" t="s">
        <v>1301</v>
      </c>
      <c r="B2011" t="s">
        <v>730</v>
      </c>
      <c r="C2011" t="s">
        <v>1352</v>
      </c>
    </row>
    <row r="2012" spans="1:3">
      <c r="A2012" t="s">
        <v>2480</v>
      </c>
      <c r="B2012" t="s">
        <v>2491</v>
      </c>
      <c r="C2012" t="s">
        <v>1352</v>
      </c>
    </row>
    <row r="2013" spans="1:3">
      <c r="A2013" t="s">
        <v>3076</v>
      </c>
      <c r="B2013" t="s">
        <v>3096</v>
      </c>
      <c r="C2013" t="s">
        <v>1352</v>
      </c>
    </row>
    <row r="2014" spans="1:3">
      <c r="A2014" t="s">
        <v>2931</v>
      </c>
      <c r="B2014" t="s">
        <v>2930</v>
      </c>
      <c r="C2014" t="s">
        <v>1352</v>
      </c>
    </row>
    <row r="2015" spans="1:3">
      <c r="A2015" t="s">
        <v>2152</v>
      </c>
      <c r="B2015" t="s">
        <v>51</v>
      </c>
      <c r="C2015" t="s">
        <v>1351</v>
      </c>
    </row>
    <row r="2016" spans="1:3">
      <c r="A2016" t="s">
        <v>1989</v>
      </c>
      <c r="B2016" t="s">
        <v>514</v>
      </c>
      <c r="C2016" t="s">
        <v>1352</v>
      </c>
    </row>
    <row r="2017" spans="1:3">
      <c r="A2017" t="s">
        <v>1118</v>
      </c>
      <c r="B2017" t="s">
        <v>258</v>
      </c>
      <c r="C2017" t="s">
        <v>1352</v>
      </c>
    </row>
    <row r="2018" spans="1:3">
      <c r="A2018" t="s">
        <v>2650</v>
      </c>
      <c r="B2018" t="s">
        <v>2619</v>
      </c>
      <c r="C2018" t="s">
        <v>1352</v>
      </c>
    </row>
    <row r="2019" spans="1:3">
      <c r="A2019" t="s">
        <v>1851</v>
      </c>
      <c r="B2019" t="s">
        <v>873</v>
      </c>
      <c r="C2019" t="s">
        <v>1352</v>
      </c>
    </row>
    <row r="2020" spans="1:3">
      <c r="A2020" t="s">
        <v>2153</v>
      </c>
      <c r="B2020" t="s">
        <v>612</v>
      </c>
      <c r="C2020" t="s">
        <v>1352</v>
      </c>
    </row>
    <row r="2021" spans="1:3">
      <c r="A2021" t="s">
        <v>2154</v>
      </c>
      <c r="B2021" t="s">
        <v>613</v>
      </c>
      <c r="C2021" t="s">
        <v>1352</v>
      </c>
    </row>
    <row r="2022" spans="1:3">
      <c r="A2022" t="s">
        <v>1302</v>
      </c>
      <c r="B2022" t="s">
        <v>732</v>
      </c>
      <c r="C2022" t="s">
        <v>1352</v>
      </c>
    </row>
    <row r="2023" spans="1:3">
      <c r="A2023" t="s">
        <v>1990</v>
      </c>
      <c r="B2023" t="s">
        <v>407</v>
      </c>
      <c r="C2023" t="s">
        <v>1352</v>
      </c>
    </row>
    <row r="2024" spans="1:3">
      <c r="A2024" t="s">
        <v>2155</v>
      </c>
      <c r="B2024" t="s">
        <v>614</v>
      </c>
      <c r="C2024" t="s">
        <v>1351</v>
      </c>
    </row>
    <row r="2025" spans="1:3">
      <c r="A2025" t="s">
        <v>2420</v>
      </c>
      <c r="B2025" t="s">
        <v>1493</v>
      </c>
      <c r="C2025" t="s">
        <v>1351</v>
      </c>
    </row>
    <row r="2026" spans="1:3">
      <c r="A2026" t="s">
        <v>1852</v>
      </c>
      <c r="B2026" t="s">
        <v>236</v>
      </c>
      <c r="C2026" t="s">
        <v>1351</v>
      </c>
    </row>
    <row r="2027" spans="1:3">
      <c r="A2027" t="s">
        <v>2933</v>
      </c>
      <c r="B2027" t="s">
        <v>2932</v>
      </c>
      <c r="C2027" t="s">
        <v>1352</v>
      </c>
    </row>
    <row r="2028" spans="1:3">
      <c r="A2028" t="s">
        <v>1853</v>
      </c>
      <c r="B2028" t="s">
        <v>1576</v>
      </c>
      <c r="C2028" t="s">
        <v>1351</v>
      </c>
    </row>
    <row r="2029" spans="1:3">
      <c r="A2029" t="s">
        <v>5692</v>
      </c>
      <c r="B2029" t="s">
        <v>5691</v>
      </c>
      <c r="C2029" t="s">
        <v>1351</v>
      </c>
    </row>
    <row r="2030" spans="1:3">
      <c r="A2030" t="s">
        <v>2421</v>
      </c>
      <c r="B2030" t="s">
        <v>1554</v>
      </c>
      <c r="C2030" t="s">
        <v>1351</v>
      </c>
    </row>
    <row r="2031" spans="1:3">
      <c r="A2031" t="s">
        <v>2156</v>
      </c>
      <c r="B2031" t="s">
        <v>53</v>
      </c>
      <c r="C2031" t="s">
        <v>1351</v>
      </c>
    </row>
    <row r="2032" spans="1:3">
      <c r="A2032" t="s">
        <v>1119</v>
      </c>
      <c r="B2032" t="s">
        <v>223</v>
      </c>
      <c r="C2032" t="s">
        <v>1351</v>
      </c>
    </row>
    <row r="2033" spans="1:3">
      <c r="A2033" t="s">
        <v>1854</v>
      </c>
      <c r="B2033" t="s">
        <v>785</v>
      </c>
      <c r="C2033" t="s">
        <v>1351</v>
      </c>
    </row>
    <row r="2034" spans="1:3">
      <c r="A2034" t="s">
        <v>2677</v>
      </c>
      <c r="B2034" t="s">
        <v>3053</v>
      </c>
      <c r="C2034" t="s">
        <v>1351</v>
      </c>
    </row>
    <row r="2035" spans="1:3">
      <c r="A2035" t="s">
        <v>2529</v>
      </c>
      <c r="B2035" t="s">
        <v>2528</v>
      </c>
      <c r="C2035" t="s">
        <v>1351</v>
      </c>
    </row>
    <row r="2036" spans="1:3">
      <c r="A2036" t="s">
        <v>1855</v>
      </c>
      <c r="B2036" t="s">
        <v>224</v>
      </c>
      <c r="C2036" t="s">
        <v>1351</v>
      </c>
    </row>
    <row r="2037" spans="1:3">
      <c r="A2037" t="s">
        <v>1856</v>
      </c>
      <c r="B2037" t="s">
        <v>652</v>
      </c>
      <c r="C2037" t="s">
        <v>1351</v>
      </c>
    </row>
    <row r="2038" spans="1:3">
      <c r="A2038" t="s">
        <v>2422</v>
      </c>
      <c r="B2038" t="s">
        <v>1516</v>
      </c>
      <c r="C2038" t="s">
        <v>1351</v>
      </c>
    </row>
    <row r="2039" spans="1:3">
      <c r="A2039" t="s">
        <v>2157</v>
      </c>
      <c r="B2039" t="s">
        <v>918</v>
      </c>
      <c r="C2039" t="s">
        <v>1351</v>
      </c>
    </row>
    <row r="2040" spans="1:3">
      <c r="A2040" t="s">
        <v>1857</v>
      </c>
      <c r="B2040" t="s">
        <v>936</v>
      </c>
      <c r="C2040" t="s">
        <v>1351</v>
      </c>
    </row>
    <row r="2041" spans="1:3">
      <c r="A2041" t="s">
        <v>1303</v>
      </c>
      <c r="B2041" t="s">
        <v>173</v>
      </c>
      <c r="C2041" t="s">
        <v>1352</v>
      </c>
    </row>
    <row r="2042" spans="1:3">
      <c r="A2042" t="s">
        <v>1120</v>
      </c>
      <c r="B2042" t="s">
        <v>270</v>
      </c>
      <c r="C2042" t="s">
        <v>1352</v>
      </c>
    </row>
    <row r="2043" spans="1:3">
      <c r="A2043" t="s">
        <v>1222</v>
      </c>
      <c r="B2043" t="s">
        <v>248</v>
      </c>
      <c r="C2043" t="s">
        <v>1352</v>
      </c>
    </row>
    <row r="2044" spans="1:3">
      <c r="A2044" t="s">
        <v>1121</v>
      </c>
      <c r="B2044" t="s">
        <v>274</v>
      </c>
      <c r="C2044" t="s">
        <v>1352</v>
      </c>
    </row>
    <row r="2045" spans="1:3">
      <c r="A2045" t="s">
        <v>1122</v>
      </c>
      <c r="B2045" t="s">
        <v>826</v>
      </c>
      <c r="C2045" t="s">
        <v>1352</v>
      </c>
    </row>
    <row r="2046" spans="1:3">
      <c r="A2046" t="s">
        <v>1858</v>
      </c>
      <c r="B2046" t="s">
        <v>3746</v>
      </c>
      <c r="C2046" t="s">
        <v>1352</v>
      </c>
    </row>
    <row r="2047" spans="1:3">
      <c r="A2047" t="s">
        <v>1304</v>
      </c>
      <c r="B2047" t="s">
        <v>85</v>
      </c>
      <c r="C2047" t="s">
        <v>1351</v>
      </c>
    </row>
    <row r="2048" spans="1:3">
      <c r="A2048" t="s">
        <v>2515</v>
      </c>
      <c r="B2048" t="s">
        <v>2514</v>
      </c>
      <c r="C2048" t="s">
        <v>1352</v>
      </c>
    </row>
    <row r="2049" spans="1:3">
      <c r="A2049" t="s">
        <v>4622</v>
      </c>
      <c r="B2049" t="s">
        <v>4621</v>
      </c>
      <c r="C2049" t="s">
        <v>1352</v>
      </c>
    </row>
    <row r="2050" spans="1:3">
      <c r="A2050" t="s">
        <v>2288</v>
      </c>
      <c r="B2050" t="s">
        <v>1618</v>
      </c>
      <c r="C2050" t="s">
        <v>1352</v>
      </c>
    </row>
    <row r="2051" spans="1:3">
      <c r="A2051" t="s">
        <v>3146</v>
      </c>
      <c r="B2051" t="s">
        <v>3163</v>
      </c>
      <c r="C2051" t="s">
        <v>1351</v>
      </c>
    </row>
    <row r="2052" spans="1:3">
      <c r="A2052" t="s">
        <v>1123</v>
      </c>
      <c r="B2052" t="s">
        <v>827</v>
      </c>
      <c r="C2052" t="s">
        <v>1352</v>
      </c>
    </row>
    <row r="2053" spans="1:3">
      <c r="A2053" t="s">
        <v>2289</v>
      </c>
      <c r="B2053" t="s">
        <v>1699</v>
      </c>
      <c r="C2053" t="s">
        <v>1352</v>
      </c>
    </row>
    <row r="2054" spans="1:3">
      <c r="A2054" t="s">
        <v>5701</v>
      </c>
      <c r="B2054" t="s">
        <v>5700</v>
      </c>
      <c r="C2054" t="s">
        <v>1351</v>
      </c>
    </row>
    <row r="2055" spans="1:3">
      <c r="A2055" t="s">
        <v>2158</v>
      </c>
      <c r="B2055" t="s">
        <v>983</v>
      </c>
      <c r="C2055" t="s">
        <v>1351</v>
      </c>
    </row>
    <row r="2056" spans="1:3">
      <c r="A2056" t="s">
        <v>1859</v>
      </c>
      <c r="B2056" t="s">
        <v>902</v>
      </c>
      <c r="C2056" t="s">
        <v>1351</v>
      </c>
    </row>
    <row r="2057" spans="1:3">
      <c r="A2057" t="s">
        <v>2290</v>
      </c>
      <c r="B2057" t="s">
        <v>1384</v>
      </c>
      <c r="C2057" t="s">
        <v>1351</v>
      </c>
    </row>
    <row r="2058" spans="1:3">
      <c r="A2058" t="s">
        <v>2423</v>
      </c>
      <c r="B2058" t="s">
        <v>1075</v>
      </c>
      <c r="C2058" t="s">
        <v>1351</v>
      </c>
    </row>
    <row r="2059" spans="1:3">
      <c r="A2059" t="s">
        <v>2424</v>
      </c>
      <c r="B2059" t="s">
        <v>886</v>
      </c>
      <c r="C2059" t="s">
        <v>1351</v>
      </c>
    </row>
    <row r="2060" spans="1:3">
      <c r="A2060" t="s">
        <v>2026</v>
      </c>
      <c r="B2060" t="s">
        <v>243</v>
      </c>
      <c r="C2060" t="s">
        <v>1351</v>
      </c>
    </row>
    <row r="2061" spans="1:3">
      <c r="A2061" t="s">
        <v>1991</v>
      </c>
      <c r="B2061" t="s">
        <v>515</v>
      </c>
      <c r="C2061" t="s">
        <v>1351</v>
      </c>
    </row>
    <row r="2062" spans="1:3">
      <c r="A2062" t="s">
        <v>1860</v>
      </c>
      <c r="B2062" t="s">
        <v>573</v>
      </c>
      <c r="C2062" t="s">
        <v>1352</v>
      </c>
    </row>
    <row r="2063" spans="1:3">
      <c r="A2063" t="s">
        <v>1305</v>
      </c>
      <c r="B2063" t="s">
        <v>733</v>
      </c>
      <c r="C2063" t="s">
        <v>1352</v>
      </c>
    </row>
    <row r="2064" spans="1:3">
      <c r="A2064" t="s">
        <v>1861</v>
      </c>
      <c r="B2064" t="s">
        <v>787</v>
      </c>
      <c r="C2064" t="s">
        <v>1352</v>
      </c>
    </row>
    <row r="2065" spans="1:3">
      <c r="A2065" t="s">
        <v>2291</v>
      </c>
      <c r="B2065" t="s">
        <v>1385</v>
      </c>
      <c r="C2065" t="s">
        <v>1351</v>
      </c>
    </row>
    <row r="2066" spans="1:3">
      <c r="A2066" t="s">
        <v>2425</v>
      </c>
      <c r="B2066" t="s">
        <v>1612</v>
      </c>
      <c r="C2066" t="s">
        <v>1351</v>
      </c>
    </row>
    <row r="2067" spans="1:3">
      <c r="A2067" t="s">
        <v>2292</v>
      </c>
      <c r="B2067" t="s">
        <v>973</v>
      </c>
      <c r="C2067" t="s">
        <v>1351</v>
      </c>
    </row>
    <row r="2068" spans="1:3">
      <c r="A2068" t="s">
        <v>1862</v>
      </c>
      <c r="B2068" t="s">
        <v>829</v>
      </c>
      <c r="C2068" t="s">
        <v>1351</v>
      </c>
    </row>
    <row r="2069" spans="1:3">
      <c r="A2069" t="s">
        <v>2935</v>
      </c>
      <c r="B2069" t="s">
        <v>2934</v>
      </c>
      <c r="C2069" t="s">
        <v>1351</v>
      </c>
    </row>
    <row r="2070" spans="1:3">
      <c r="A2070" t="s">
        <v>1306</v>
      </c>
      <c r="B2070" t="s">
        <v>734</v>
      </c>
      <c r="C2070" t="s">
        <v>1352</v>
      </c>
    </row>
    <row r="2071" spans="1:3">
      <c r="A2071" t="s">
        <v>1307</v>
      </c>
      <c r="B2071" t="s">
        <v>87</v>
      </c>
      <c r="C2071" t="s">
        <v>1352</v>
      </c>
    </row>
    <row r="2072" spans="1:3">
      <c r="A2072" t="s">
        <v>1124</v>
      </c>
      <c r="B2072" t="s">
        <v>830</v>
      </c>
      <c r="C2072" t="s">
        <v>1352</v>
      </c>
    </row>
    <row r="2073" spans="1:3">
      <c r="A2073" t="s">
        <v>2159</v>
      </c>
      <c r="B2073" t="s">
        <v>57</v>
      </c>
      <c r="C2073" t="s">
        <v>1352</v>
      </c>
    </row>
    <row r="2074" spans="1:3">
      <c r="A2074" t="s">
        <v>1308</v>
      </c>
      <c r="B2074" t="s">
        <v>736</v>
      </c>
      <c r="C2074" t="s">
        <v>1352</v>
      </c>
    </row>
    <row r="2075" spans="1:3">
      <c r="A2075" t="s">
        <v>2160</v>
      </c>
      <c r="B2075" t="s">
        <v>615</v>
      </c>
      <c r="C2075" t="s">
        <v>1352</v>
      </c>
    </row>
    <row r="2076" spans="1:3">
      <c r="A2076" t="s">
        <v>1309</v>
      </c>
      <c r="B2076" t="s">
        <v>58</v>
      </c>
      <c r="C2076" t="s">
        <v>1352</v>
      </c>
    </row>
    <row r="2077" spans="1:3">
      <c r="A2077" t="s">
        <v>2161</v>
      </c>
      <c r="B2077" t="s">
        <v>737</v>
      </c>
      <c r="C2077" t="s">
        <v>1352</v>
      </c>
    </row>
    <row r="2078" spans="1:3">
      <c r="A2078" t="s">
        <v>2027</v>
      </c>
      <c r="B2078" t="s">
        <v>413</v>
      </c>
      <c r="C2078" t="s">
        <v>1352</v>
      </c>
    </row>
    <row r="2079" spans="1:3">
      <c r="A2079" t="s">
        <v>1992</v>
      </c>
      <c r="B2079" t="s">
        <v>516</v>
      </c>
      <c r="C2079" t="s">
        <v>1352</v>
      </c>
    </row>
    <row r="2080" spans="1:3">
      <c r="A2080" t="s">
        <v>2162</v>
      </c>
      <c r="B2080" t="s">
        <v>4641</v>
      </c>
      <c r="C2080" t="s">
        <v>1352</v>
      </c>
    </row>
    <row r="2081" spans="1:3">
      <c r="A2081" t="s">
        <v>1310</v>
      </c>
      <c r="B2081" t="s">
        <v>738</v>
      </c>
      <c r="C2081" t="s">
        <v>1352</v>
      </c>
    </row>
    <row r="2082" spans="1:3">
      <c r="A2082" t="s">
        <v>3185</v>
      </c>
      <c r="B2082" t="s">
        <v>3184</v>
      </c>
      <c r="C2082" t="s">
        <v>1352</v>
      </c>
    </row>
    <row r="2083" spans="1:3">
      <c r="A2083" t="s">
        <v>1993</v>
      </c>
      <c r="B2083" t="s">
        <v>1025</v>
      </c>
      <c r="C2083" t="s">
        <v>1352</v>
      </c>
    </row>
    <row r="2084" spans="1:3">
      <c r="A2084" t="s">
        <v>1994</v>
      </c>
      <c r="B2084" t="s">
        <v>518</v>
      </c>
      <c r="C2084" t="s">
        <v>1352</v>
      </c>
    </row>
    <row r="2085" spans="1:3">
      <c r="A2085" t="s">
        <v>2689</v>
      </c>
      <c r="B2085" t="s">
        <v>2688</v>
      </c>
      <c r="C2085" t="s">
        <v>1352</v>
      </c>
    </row>
    <row r="2086" spans="1:3">
      <c r="A2086" t="s">
        <v>2937</v>
      </c>
      <c r="B2086" t="s">
        <v>2936</v>
      </c>
      <c r="C2086" t="s">
        <v>1352</v>
      </c>
    </row>
    <row r="2087" spans="1:3">
      <c r="A2087" t="s">
        <v>5466</v>
      </c>
      <c r="B2087" t="s">
        <v>5465</v>
      </c>
      <c r="C2087" t="s">
        <v>1352</v>
      </c>
    </row>
    <row r="2088" spans="1:3">
      <c r="A2088" t="s">
        <v>1311</v>
      </c>
      <c r="B2088" t="s">
        <v>574</v>
      </c>
      <c r="C2088" t="s">
        <v>1352</v>
      </c>
    </row>
    <row r="2089" spans="1:3">
      <c r="A2089" t="s">
        <v>2939</v>
      </c>
      <c r="B2089" t="s">
        <v>2938</v>
      </c>
      <c r="C2089" t="s">
        <v>1352</v>
      </c>
    </row>
    <row r="2090" spans="1:3">
      <c r="A2090" t="s">
        <v>1125</v>
      </c>
      <c r="B2090" t="s">
        <v>575</v>
      </c>
      <c r="C2090" t="s">
        <v>1352</v>
      </c>
    </row>
    <row r="2091" spans="1:3">
      <c r="A2091" t="s">
        <v>1272</v>
      </c>
      <c r="B2091" t="s">
        <v>519</v>
      </c>
      <c r="C2091" t="s">
        <v>1352</v>
      </c>
    </row>
    <row r="2092" spans="1:3">
      <c r="A2092" t="s">
        <v>1863</v>
      </c>
      <c r="B2092" t="s">
        <v>549</v>
      </c>
      <c r="C2092" t="s">
        <v>1352</v>
      </c>
    </row>
    <row r="2093" spans="1:3">
      <c r="A2093" t="s">
        <v>2293</v>
      </c>
      <c r="B2093" t="s">
        <v>2540</v>
      </c>
      <c r="C2093" t="s">
        <v>1352</v>
      </c>
    </row>
    <row r="2094" spans="1:3">
      <c r="A2094" t="s">
        <v>2941</v>
      </c>
      <c r="B2094" t="s">
        <v>2940</v>
      </c>
      <c r="C2094" t="s">
        <v>1352</v>
      </c>
    </row>
    <row r="2095" spans="1:3">
      <c r="A2095" t="s">
        <v>1995</v>
      </c>
      <c r="B2095" t="s">
        <v>520</v>
      </c>
      <c r="C2095" t="s">
        <v>1352</v>
      </c>
    </row>
    <row r="2096" spans="1:3">
      <c r="A2096" t="s">
        <v>1126</v>
      </c>
      <c r="B2096" t="s">
        <v>307</v>
      </c>
      <c r="C2096" t="s">
        <v>1352</v>
      </c>
    </row>
    <row r="2097" spans="1:3">
      <c r="A2097" t="s">
        <v>1127</v>
      </c>
      <c r="B2097" t="s">
        <v>209</v>
      </c>
      <c r="C2097" t="s">
        <v>1352</v>
      </c>
    </row>
    <row r="2098" spans="1:3">
      <c r="A2098" t="s">
        <v>2426</v>
      </c>
      <c r="B2098" t="s">
        <v>1405</v>
      </c>
      <c r="C2098" t="s">
        <v>1352</v>
      </c>
    </row>
    <row r="2099" spans="1:3">
      <c r="A2099" t="s">
        <v>1864</v>
      </c>
      <c r="B2099" t="s">
        <v>788</v>
      </c>
      <c r="C2099" t="s">
        <v>1352</v>
      </c>
    </row>
    <row r="2100" spans="1:3">
      <c r="A2100" t="s">
        <v>1312</v>
      </c>
      <c r="B2100" t="s">
        <v>89</v>
      </c>
      <c r="C2100" t="s">
        <v>1351</v>
      </c>
    </row>
    <row r="2101" spans="1:3">
      <c r="A2101" t="s">
        <v>1865</v>
      </c>
      <c r="B2101" t="s">
        <v>1001</v>
      </c>
      <c r="C2101" t="s">
        <v>1352</v>
      </c>
    </row>
    <row r="2102" spans="1:3">
      <c r="A2102" t="s">
        <v>1866</v>
      </c>
      <c r="B2102" t="s">
        <v>654</v>
      </c>
      <c r="C2102" t="s">
        <v>1352</v>
      </c>
    </row>
    <row r="2103" spans="1:3">
      <c r="A2103" t="s">
        <v>2294</v>
      </c>
      <c r="B2103" t="s">
        <v>1072</v>
      </c>
      <c r="C2103" t="s">
        <v>1352</v>
      </c>
    </row>
    <row r="2104" spans="1:3">
      <c r="A2104" t="s">
        <v>3203</v>
      </c>
      <c r="B2104" t="s">
        <v>3202</v>
      </c>
      <c r="C2104" t="s">
        <v>1352</v>
      </c>
    </row>
    <row r="2105" spans="1:3">
      <c r="A2105" t="s">
        <v>1867</v>
      </c>
      <c r="B2105" t="s">
        <v>550</v>
      </c>
      <c r="C2105" t="s">
        <v>1352</v>
      </c>
    </row>
    <row r="2106" spans="1:3">
      <c r="A2106" t="s">
        <v>2943</v>
      </c>
      <c r="B2106" t="s">
        <v>2942</v>
      </c>
      <c r="C2106" t="s">
        <v>1352</v>
      </c>
    </row>
    <row r="2107" spans="1:3">
      <c r="A2107" t="s">
        <v>2654</v>
      </c>
      <c r="B2107" t="s">
        <v>2625</v>
      </c>
      <c r="C2107" t="s">
        <v>1351</v>
      </c>
    </row>
    <row r="2108" spans="1:3">
      <c r="A2108" t="s">
        <v>3197</v>
      </c>
      <c r="B2108" t="s">
        <v>3196</v>
      </c>
      <c r="C2108" t="s">
        <v>1351</v>
      </c>
    </row>
    <row r="2109" spans="1:3">
      <c r="A2109" t="s">
        <v>1128</v>
      </c>
      <c r="B2109" t="s">
        <v>576</v>
      </c>
      <c r="C2109" t="s">
        <v>1351</v>
      </c>
    </row>
    <row r="2110" spans="1:3">
      <c r="A2110" t="s">
        <v>1232</v>
      </c>
      <c r="B2110" t="s">
        <v>521</v>
      </c>
      <c r="C2110" t="s">
        <v>1351</v>
      </c>
    </row>
    <row r="2111" spans="1:3">
      <c r="A2111" t="s">
        <v>3782</v>
      </c>
      <c r="B2111" t="s">
        <v>3781</v>
      </c>
      <c r="C2111" t="s">
        <v>1351</v>
      </c>
    </row>
    <row r="2112" spans="1:3">
      <c r="A2112" t="s">
        <v>5963</v>
      </c>
      <c r="B2112" t="s">
        <v>5964</v>
      </c>
      <c r="C2112" t="s">
        <v>1351</v>
      </c>
    </row>
    <row r="2113" spans="1:3">
      <c r="A2113" t="s">
        <v>1129</v>
      </c>
      <c r="B2113" t="s">
        <v>587</v>
      </c>
      <c r="C2113" t="s">
        <v>1351</v>
      </c>
    </row>
    <row r="2114" spans="1:3">
      <c r="A2114" t="s">
        <v>1313</v>
      </c>
      <c r="B2114" t="s">
        <v>740</v>
      </c>
      <c r="C2114" t="s">
        <v>1352</v>
      </c>
    </row>
    <row r="2115" spans="1:3">
      <c r="A2115" t="s">
        <v>1273</v>
      </c>
      <c r="B2115" t="s">
        <v>245</v>
      </c>
      <c r="C2115" t="s">
        <v>1352</v>
      </c>
    </row>
    <row r="2116" spans="1:3">
      <c r="A2116" t="s">
        <v>2945</v>
      </c>
      <c r="B2116" t="s">
        <v>2944</v>
      </c>
      <c r="C2116" t="s">
        <v>1352</v>
      </c>
    </row>
    <row r="2117" spans="1:3">
      <c r="A2117" t="s">
        <v>1996</v>
      </c>
      <c r="B2117" t="s">
        <v>2578</v>
      </c>
      <c r="C2117" t="s">
        <v>1352</v>
      </c>
    </row>
    <row r="2118" spans="1:3">
      <c r="A2118" t="s">
        <v>1868</v>
      </c>
      <c r="B2118" t="s">
        <v>2564</v>
      </c>
      <c r="C2118" t="s">
        <v>1352</v>
      </c>
    </row>
    <row r="2119" spans="1:3">
      <c r="A2119" t="s">
        <v>1869</v>
      </c>
      <c r="B2119" t="s">
        <v>881</v>
      </c>
      <c r="C2119" t="s">
        <v>1352</v>
      </c>
    </row>
    <row r="2120" spans="1:3">
      <c r="A2120" t="s">
        <v>1997</v>
      </c>
      <c r="B2120" t="s">
        <v>522</v>
      </c>
      <c r="C2120" t="s">
        <v>1352</v>
      </c>
    </row>
    <row r="2121" spans="1:3">
      <c r="A2121" t="s">
        <v>3069</v>
      </c>
      <c r="B2121" t="s">
        <v>3089</v>
      </c>
      <c r="C2121" t="s">
        <v>1352</v>
      </c>
    </row>
    <row r="2122" spans="1:3">
      <c r="A2122" t="s">
        <v>2427</v>
      </c>
      <c r="B2122" t="s">
        <v>1511</v>
      </c>
      <c r="C2122" t="s">
        <v>1352</v>
      </c>
    </row>
    <row r="2123" spans="1:3">
      <c r="A2123" t="s">
        <v>2163</v>
      </c>
      <c r="B2123" t="s">
        <v>616</v>
      </c>
      <c r="C2123" t="s">
        <v>1351</v>
      </c>
    </row>
    <row r="2124" spans="1:3">
      <c r="A2124" t="s">
        <v>2611</v>
      </c>
      <c r="B2124" t="s">
        <v>2597</v>
      </c>
      <c r="C2124" t="s">
        <v>1351</v>
      </c>
    </row>
    <row r="2125" spans="1:3">
      <c r="A2125" t="s">
        <v>2428</v>
      </c>
      <c r="B2125" t="s">
        <v>926</v>
      </c>
      <c r="C2125" t="s">
        <v>1352</v>
      </c>
    </row>
    <row r="2126" spans="1:3">
      <c r="A2126" t="s">
        <v>1870</v>
      </c>
      <c r="B2126" t="s">
        <v>200</v>
      </c>
      <c r="C2126" t="s">
        <v>1352</v>
      </c>
    </row>
    <row r="2127" spans="1:3">
      <c r="A2127" t="s">
        <v>3078</v>
      </c>
      <c r="B2127" t="s">
        <v>3098</v>
      </c>
      <c r="C2127" t="s">
        <v>1352</v>
      </c>
    </row>
    <row r="2128" spans="1:3">
      <c r="A2128" t="s">
        <v>1130</v>
      </c>
      <c r="B2128" t="s">
        <v>655</v>
      </c>
      <c r="C2128" t="s">
        <v>1352</v>
      </c>
    </row>
    <row r="2129" spans="1:3">
      <c r="A2129" t="s">
        <v>2295</v>
      </c>
      <c r="B2129" t="s">
        <v>1490</v>
      </c>
      <c r="C2129" t="s">
        <v>1352</v>
      </c>
    </row>
    <row r="2130" spans="1:3">
      <c r="A2130" t="s">
        <v>2296</v>
      </c>
      <c r="B2130" t="s">
        <v>1673</v>
      </c>
      <c r="C2130" t="s">
        <v>1352</v>
      </c>
    </row>
    <row r="2131" spans="1:3">
      <c r="A2131" t="s">
        <v>2297</v>
      </c>
      <c r="B2131" t="s">
        <v>1602</v>
      </c>
      <c r="C2131" t="s">
        <v>1351</v>
      </c>
    </row>
    <row r="2132" spans="1:3">
      <c r="A2132" t="s">
        <v>3036</v>
      </c>
      <c r="B2132" t="s">
        <v>3035</v>
      </c>
      <c r="C2132" t="s">
        <v>1351</v>
      </c>
    </row>
    <row r="2133" spans="1:3">
      <c r="A2133" t="s">
        <v>2298</v>
      </c>
      <c r="B2133" t="s">
        <v>944</v>
      </c>
      <c r="C2133" t="s">
        <v>1351</v>
      </c>
    </row>
    <row r="2134" spans="1:3">
      <c r="A2134" t="s">
        <v>2299</v>
      </c>
      <c r="B2134" t="s">
        <v>1700</v>
      </c>
      <c r="C2134" t="s">
        <v>1352</v>
      </c>
    </row>
    <row r="2135" spans="1:3">
      <c r="A2135" t="s">
        <v>4657</v>
      </c>
      <c r="B2135" t="s">
        <v>4656</v>
      </c>
      <c r="C2135" t="s">
        <v>1351</v>
      </c>
    </row>
    <row r="2136" spans="1:3">
      <c r="A2136" t="s">
        <v>2947</v>
      </c>
      <c r="B2136" t="s">
        <v>2946</v>
      </c>
      <c r="C2136" t="s">
        <v>1352</v>
      </c>
    </row>
    <row r="2137" spans="1:3">
      <c r="A2137" t="s">
        <v>1132</v>
      </c>
      <c r="B2137" t="s">
        <v>551</v>
      </c>
      <c r="C2137" t="s">
        <v>1352</v>
      </c>
    </row>
    <row r="2138" spans="1:3">
      <c r="A2138" t="s">
        <v>2949</v>
      </c>
      <c r="B2138" t="s">
        <v>2948</v>
      </c>
      <c r="C2138" t="s">
        <v>1351</v>
      </c>
    </row>
    <row r="2139" spans="1:3">
      <c r="A2139" t="s">
        <v>2300</v>
      </c>
      <c r="B2139" t="s">
        <v>1386</v>
      </c>
      <c r="C2139" t="s">
        <v>1352</v>
      </c>
    </row>
    <row r="2140" spans="1:3">
      <c r="A2140" t="s">
        <v>1314</v>
      </c>
      <c r="B2140" t="s">
        <v>741</v>
      </c>
      <c r="C2140" t="s">
        <v>1352</v>
      </c>
    </row>
    <row r="2141" spans="1:3">
      <c r="A2141" t="s">
        <v>1871</v>
      </c>
      <c r="B2141" t="s">
        <v>260</v>
      </c>
      <c r="C2141" t="s">
        <v>1352</v>
      </c>
    </row>
    <row r="2142" spans="1:3">
      <c r="A2142" t="s">
        <v>2349</v>
      </c>
      <c r="B2142" t="s">
        <v>5860</v>
      </c>
      <c r="C2142" t="s">
        <v>1352</v>
      </c>
    </row>
    <row r="2143" spans="1:3">
      <c r="A2143" t="s">
        <v>2673</v>
      </c>
      <c r="B2143" t="s">
        <v>2645</v>
      </c>
      <c r="C2143" t="s">
        <v>1351</v>
      </c>
    </row>
    <row r="2144" spans="1:3">
      <c r="A2144" t="s">
        <v>2164</v>
      </c>
      <c r="B2144" t="s">
        <v>742</v>
      </c>
      <c r="C2144" t="s">
        <v>1351</v>
      </c>
    </row>
    <row r="2145" spans="1:3">
      <c r="A2145" t="s">
        <v>1872</v>
      </c>
      <c r="B2145" t="s">
        <v>1638</v>
      </c>
      <c r="C2145" t="s">
        <v>1352</v>
      </c>
    </row>
    <row r="2146" spans="1:3">
      <c r="A2146" t="s">
        <v>2301</v>
      </c>
      <c r="B2146" t="s">
        <v>1603</v>
      </c>
      <c r="C2146" t="s">
        <v>1351</v>
      </c>
    </row>
    <row r="2147" spans="1:3">
      <c r="A2147" t="s">
        <v>1873</v>
      </c>
      <c r="B2147" t="s">
        <v>905</v>
      </c>
      <c r="C2147" t="s">
        <v>1351</v>
      </c>
    </row>
    <row r="2148" spans="1:3">
      <c r="A2148" t="s">
        <v>3221</v>
      </c>
      <c r="B2148" t="s">
        <v>3220</v>
      </c>
      <c r="C2148" t="s">
        <v>1351</v>
      </c>
    </row>
    <row r="2149" spans="1:3">
      <c r="A2149" t="s">
        <v>1874</v>
      </c>
      <c r="B2149" t="s">
        <v>789</v>
      </c>
      <c r="C2149" t="s">
        <v>1351</v>
      </c>
    </row>
    <row r="2150" spans="1:3">
      <c r="A2150" t="s">
        <v>2660</v>
      </c>
      <c r="B2150" t="s">
        <v>2632</v>
      </c>
      <c r="C2150" t="s">
        <v>1351</v>
      </c>
    </row>
    <row r="2151" spans="1:3">
      <c r="A2151" t="s">
        <v>2429</v>
      </c>
      <c r="B2151" t="s">
        <v>1514</v>
      </c>
      <c r="C2151" t="s">
        <v>1351</v>
      </c>
    </row>
    <row r="2152" spans="1:3">
      <c r="A2152" t="s">
        <v>2951</v>
      </c>
      <c r="B2152" t="s">
        <v>2950</v>
      </c>
      <c r="C2152" t="s">
        <v>1351</v>
      </c>
    </row>
    <row r="2153" spans="1:3">
      <c r="A2153" t="s">
        <v>2953</v>
      </c>
      <c r="B2153" t="s">
        <v>2952</v>
      </c>
      <c r="C2153" t="s">
        <v>1351</v>
      </c>
    </row>
    <row r="2154" spans="1:3">
      <c r="A2154" t="s">
        <v>2663</v>
      </c>
      <c r="B2154" t="s">
        <v>2635</v>
      </c>
      <c r="C2154" t="s">
        <v>1351</v>
      </c>
    </row>
    <row r="2155" spans="1:3">
      <c r="A2155" t="s">
        <v>2430</v>
      </c>
      <c r="B2155" t="s">
        <v>965</v>
      </c>
      <c r="C2155" t="s">
        <v>1351</v>
      </c>
    </row>
    <row r="2156" spans="1:3">
      <c r="A2156" t="s">
        <v>2302</v>
      </c>
      <c r="B2156" t="s">
        <v>1387</v>
      </c>
      <c r="C2156" t="s">
        <v>1351</v>
      </c>
    </row>
    <row r="2157" spans="1:3">
      <c r="A2157" t="s">
        <v>1239</v>
      </c>
      <c r="B2157" t="s">
        <v>523</v>
      </c>
      <c r="C2157" t="s">
        <v>1351</v>
      </c>
    </row>
    <row r="2158" spans="1:3">
      <c r="A2158" t="s">
        <v>1875</v>
      </c>
      <c r="B2158" t="s">
        <v>907</v>
      </c>
      <c r="C2158" t="s">
        <v>1351</v>
      </c>
    </row>
    <row r="2159" spans="1:3">
      <c r="A2159" t="s">
        <v>1998</v>
      </c>
      <c r="B2159" t="s">
        <v>524</v>
      </c>
      <c r="C2159" t="s">
        <v>1352</v>
      </c>
    </row>
    <row r="2160" spans="1:3">
      <c r="A2160" t="s">
        <v>2518</v>
      </c>
      <c r="B2160" t="s">
        <v>2517</v>
      </c>
      <c r="C2160" t="s">
        <v>1352</v>
      </c>
    </row>
    <row r="2161" spans="1:3">
      <c r="A2161" t="s">
        <v>1316</v>
      </c>
      <c r="B2161" t="s">
        <v>743</v>
      </c>
      <c r="C2161" t="s">
        <v>1351</v>
      </c>
    </row>
    <row r="2162" spans="1:3">
      <c r="A2162" t="s">
        <v>2676</v>
      </c>
      <c r="B2162" t="s">
        <v>2648</v>
      </c>
      <c r="C2162" t="s">
        <v>1351</v>
      </c>
    </row>
    <row r="2163" spans="1:3">
      <c r="A2163" t="s">
        <v>1876</v>
      </c>
      <c r="B2163" t="s">
        <v>790</v>
      </c>
      <c r="C2163" t="s">
        <v>1352</v>
      </c>
    </row>
    <row r="2164" spans="1:3">
      <c r="A2164" t="s">
        <v>1877</v>
      </c>
      <c r="B2164" t="s">
        <v>2565</v>
      </c>
      <c r="C2164" t="s">
        <v>1352</v>
      </c>
    </row>
    <row r="2165" spans="1:3">
      <c r="A2165" t="s">
        <v>1317</v>
      </c>
      <c r="B2165" t="s">
        <v>92</v>
      </c>
      <c r="C2165" t="s">
        <v>1352</v>
      </c>
    </row>
    <row r="2166" spans="1:3">
      <c r="A2166" t="s">
        <v>2955</v>
      </c>
      <c r="B2166" t="s">
        <v>2954</v>
      </c>
      <c r="C2166" t="s">
        <v>1352</v>
      </c>
    </row>
    <row r="2167" spans="1:3">
      <c r="A2167" t="s">
        <v>2957</v>
      </c>
      <c r="B2167" t="s">
        <v>2956</v>
      </c>
      <c r="C2167" t="s">
        <v>1351</v>
      </c>
    </row>
    <row r="2168" spans="1:3">
      <c r="A2168" t="s">
        <v>2165</v>
      </c>
      <c r="B2168" t="s">
        <v>744</v>
      </c>
      <c r="C2168" t="s">
        <v>1352</v>
      </c>
    </row>
    <row r="2169" spans="1:3">
      <c r="A2169" t="s">
        <v>1318</v>
      </c>
      <c r="B2169" t="s">
        <v>61</v>
      </c>
      <c r="C2169" t="s">
        <v>1352</v>
      </c>
    </row>
    <row r="2170" spans="1:3">
      <c r="A2170" t="s">
        <v>3818</v>
      </c>
      <c r="B2170" t="s">
        <v>3817</v>
      </c>
      <c r="C2170" t="s">
        <v>1351</v>
      </c>
    </row>
    <row r="2171" spans="1:3">
      <c r="A2171" t="s">
        <v>2303</v>
      </c>
      <c r="B2171" t="s">
        <v>879</v>
      </c>
      <c r="C2171" t="s">
        <v>1351</v>
      </c>
    </row>
    <row r="2172" spans="1:3">
      <c r="A2172" t="s">
        <v>1339</v>
      </c>
      <c r="B2172" t="s">
        <v>125</v>
      </c>
      <c r="C2172" t="s">
        <v>1352</v>
      </c>
    </row>
    <row r="2173" spans="1:3">
      <c r="A2173" t="s">
        <v>5965</v>
      </c>
      <c r="B2173" t="s">
        <v>1406</v>
      </c>
      <c r="C2173" t="s">
        <v>1352</v>
      </c>
    </row>
    <row r="2174" spans="1:3">
      <c r="A2174" t="s">
        <v>1133</v>
      </c>
      <c r="B2174" t="s">
        <v>292</v>
      </c>
      <c r="C2174" t="s">
        <v>1352</v>
      </c>
    </row>
    <row r="2175" spans="1:3">
      <c r="A2175" t="s">
        <v>2304</v>
      </c>
      <c r="B2175" t="s">
        <v>1526</v>
      </c>
      <c r="C2175" t="s">
        <v>1352</v>
      </c>
    </row>
    <row r="2176" spans="1:3">
      <c r="A2176" t="s">
        <v>3073</v>
      </c>
      <c r="B2176" t="s">
        <v>3093</v>
      </c>
      <c r="C2176" t="s">
        <v>1352</v>
      </c>
    </row>
    <row r="2177" spans="1:3">
      <c r="A2177" t="s">
        <v>2166</v>
      </c>
      <c r="B2177" t="s">
        <v>4674</v>
      </c>
      <c r="C2177" t="s">
        <v>1351</v>
      </c>
    </row>
    <row r="2178" spans="1:3">
      <c r="A2178" t="s">
        <v>1134</v>
      </c>
      <c r="B2178" t="s">
        <v>657</v>
      </c>
      <c r="C2178" t="s">
        <v>1351</v>
      </c>
    </row>
    <row r="2179" spans="1:3">
      <c r="A2179" t="s">
        <v>1878</v>
      </c>
      <c r="B2179" t="s">
        <v>909</v>
      </c>
      <c r="C2179" t="s">
        <v>1351</v>
      </c>
    </row>
    <row r="2180" spans="1:3">
      <c r="A2180" t="s">
        <v>1135</v>
      </c>
      <c r="B2180" t="s">
        <v>577</v>
      </c>
      <c r="C2180" t="s">
        <v>1351</v>
      </c>
    </row>
    <row r="2181" spans="1:3">
      <c r="A2181" t="s">
        <v>1879</v>
      </c>
      <c r="B2181" t="s">
        <v>1635</v>
      </c>
      <c r="C2181" t="s">
        <v>1352</v>
      </c>
    </row>
    <row r="2182" spans="1:3">
      <c r="A2182" t="s">
        <v>1136</v>
      </c>
      <c r="B2182" t="s">
        <v>831</v>
      </c>
      <c r="C2182" t="s">
        <v>1352</v>
      </c>
    </row>
    <row r="2183" spans="1:3">
      <c r="A2183" t="s">
        <v>2305</v>
      </c>
      <c r="B2183" t="s">
        <v>1388</v>
      </c>
      <c r="C2183" t="s">
        <v>1352</v>
      </c>
    </row>
    <row r="2184" spans="1:3">
      <c r="A2184" t="s">
        <v>2431</v>
      </c>
      <c r="B2184" t="s">
        <v>1512</v>
      </c>
      <c r="C2184" t="s">
        <v>1351</v>
      </c>
    </row>
    <row r="2185" spans="1:3">
      <c r="A2185" t="s">
        <v>3063</v>
      </c>
      <c r="B2185" t="s">
        <v>3083</v>
      </c>
      <c r="C2185" t="s">
        <v>1352</v>
      </c>
    </row>
    <row r="2186" spans="1:3">
      <c r="A2186" t="s">
        <v>2959</v>
      </c>
      <c r="B2186" t="s">
        <v>2958</v>
      </c>
      <c r="C2186" t="s">
        <v>1352</v>
      </c>
    </row>
    <row r="2187" spans="1:3">
      <c r="A2187" t="s">
        <v>2167</v>
      </c>
      <c r="B2187" t="s">
        <v>745</v>
      </c>
      <c r="C2187" t="s">
        <v>1352</v>
      </c>
    </row>
    <row r="2188" spans="1:3">
      <c r="A2188" t="s">
        <v>2306</v>
      </c>
      <c r="B2188" t="s">
        <v>1605</v>
      </c>
      <c r="C2188" t="s">
        <v>1352</v>
      </c>
    </row>
    <row r="2189" spans="1:3">
      <c r="A2189" t="s">
        <v>3147</v>
      </c>
      <c r="B2189" t="s">
        <v>3164</v>
      </c>
      <c r="C2189" t="s">
        <v>1351</v>
      </c>
    </row>
    <row r="2190" spans="1:3">
      <c r="A2190" t="s">
        <v>2168</v>
      </c>
      <c r="B2190" t="s">
        <v>746</v>
      </c>
      <c r="C2190" t="s">
        <v>1352</v>
      </c>
    </row>
    <row r="2191" spans="1:3">
      <c r="A2191" t="s">
        <v>1880</v>
      </c>
      <c r="B2191" t="s">
        <v>792</v>
      </c>
      <c r="C2191" t="s">
        <v>1351</v>
      </c>
    </row>
    <row r="2192" spans="1:3">
      <c r="A2192" t="s">
        <v>2432</v>
      </c>
      <c r="B2192" t="s">
        <v>1647</v>
      </c>
      <c r="C2192" t="s">
        <v>1351</v>
      </c>
    </row>
    <row r="2193" spans="1:3">
      <c r="A2193" t="s">
        <v>2433</v>
      </c>
      <c r="B2193" t="s">
        <v>1558</v>
      </c>
      <c r="C2193" t="s">
        <v>1352</v>
      </c>
    </row>
    <row r="2194" spans="1:3">
      <c r="A2194" t="s">
        <v>1137</v>
      </c>
      <c r="B2194" t="s">
        <v>207</v>
      </c>
      <c r="C2194" t="s">
        <v>1352</v>
      </c>
    </row>
    <row r="2195" spans="1:3">
      <c r="A2195" t="s">
        <v>2307</v>
      </c>
      <c r="B2195" t="s">
        <v>1389</v>
      </c>
      <c r="C2195" t="s">
        <v>1352</v>
      </c>
    </row>
    <row r="2196" spans="1:3">
      <c r="A2196" t="s">
        <v>1999</v>
      </c>
      <c r="B2196" t="s">
        <v>1026</v>
      </c>
      <c r="C2196" t="s">
        <v>1351</v>
      </c>
    </row>
    <row r="2197" spans="1:3">
      <c r="A2197" t="s">
        <v>2482</v>
      </c>
      <c r="B2197" t="s">
        <v>2494</v>
      </c>
      <c r="C2197" t="s">
        <v>1351</v>
      </c>
    </row>
    <row r="2198" spans="1:3">
      <c r="A2198" t="s">
        <v>2169</v>
      </c>
      <c r="B2198" t="s">
        <v>62</v>
      </c>
      <c r="C2198" t="s">
        <v>1351</v>
      </c>
    </row>
    <row r="2199" spans="1:3">
      <c r="A2199" t="s">
        <v>2435</v>
      </c>
      <c r="B2199" t="s">
        <v>2434</v>
      </c>
      <c r="C2199" t="s">
        <v>1351</v>
      </c>
    </row>
    <row r="2200" spans="1:3">
      <c r="A2200" t="s">
        <v>2961</v>
      </c>
      <c r="B2200" t="s">
        <v>2960</v>
      </c>
      <c r="C2200" t="s">
        <v>1351</v>
      </c>
    </row>
    <row r="2201" spans="1:3">
      <c r="A2201" t="s">
        <v>2963</v>
      </c>
      <c r="B2201" t="s">
        <v>5966</v>
      </c>
      <c r="C2201" t="s">
        <v>1352</v>
      </c>
    </row>
    <row r="2202" spans="1:3">
      <c r="A2202" t="s">
        <v>1138</v>
      </c>
      <c r="B2202" t="s">
        <v>833</v>
      </c>
      <c r="C2202" t="s">
        <v>1352</v>
      </c>
    </row>
    <row r="2203" spans="1:3">
      <c r="A2203" t="s">
        <v>4194</v>
      </c>
      <c r="B2203" t="s">
        <v>4193</v>
      </c>
      <c r="C2203" t="s">
        <v>1352</v>
      </c>
    </row>
    <row r="2204" spans="1:3">
      <c r="A2204" t="s">
        <v>2308</v>
      </c>
      <c r="B2204" t="s">
        <v>5967</v>
      </c>
      <c r="C2204" t="s">
        <v>1352</v>
      </c>
    </row>
    <row r="2205" spans="1:3">
      <c r="A2205" t="s">
        <v>3132</v>
      </c>
      <c r="B2205" t="s">
        <v>3131</v>
      </c>
      <c r="C2205" t="s">
        <v>1352</v>
      </c>
    </row>
    <row r="2206" spans="1:3">
      <c r="A2206" t="s">
        <v>2965</v>
      </c>
      <c r="B2206" t="s">
        <v>2964</v>
      </c>
      <c r="C2206" t="s">
        <v>1351</v>
      </c>
    </row>
    <row r="2207" spans="1:3">
      <c r="A2207" t="s">
        <v>2170</v>
      </c>
      <c r="B2207" t="s">
        <v>618</v>
      </c>
      <c r="C2207" t="s">
        <v>1351</v>
      </c>
    </row>
    <row r="2208" spans="1:3">
      <c r="A2208" t="s">
        <v>2171</v>
      </c>
      <c r="B2208" t="s">
        <v>1049</v>
      </c>
      <c r="C2208" t="s">
        <v>1351</v>
      </c>
    </row>
    <row r="2209" spans="1:3">
      <c r="A2209" t="s">
        <v>3070</v>
      </c>
      <c r="B2209" t="s">
        <v>3090</v>
      </c>
      <c r="C2209" t="s">
        <v>1351</v>
      </c>
    </row>
    <row r="2210" spans="1:3">
      <c r="A2210" t="s">
        <v>2752</v>
      </c>
      <c r="B2210" t="s">
        <v>2751</v>
      </c>
      <c r="C2210" t="s">
        <v>1352</v>
      </c>
    </row>
    <row r="2211" spans="1:3">
      <c r="A2211" t="s">
        <v>1881</v>
      </c>
      <c r="B2211" t="s">
        <v>578</v>
      </c>
      <c r="C2211" t="s">
        <v>1352</v>
      </c>
    </row>
    <row r="2212" spans="1:3">
      <c r="A2212" t="s">
        <v>1882</v>
      </c>
      <c r="B2212" t="s">
        <v>835</v>
      </c>
      <c r="C2212" t="s">
        <v>1352</v>
      </c>
    </row>
    <row r="2213" spans="1:3">
      <c r="A2213" t="s">
        <v>1883</v>
      </c>
      <c r="B2213" t="s">
        <v>202</v>
      </c>
      <c r="C2213" t="s">
        <v>1351</v>
      </c>
    </row>
    <row r="2214" spans="1:3">
      <c r="A2214" t="s">
        <v>1139</v>
      </c>
      <c r="B2214" t="s">
        <v>553</v>
      </c>
      <c r="C2214" t="s">
        <v>1352</v>
      </c>
    </row>
    <row r="2215" spans="1:3">
      <c r="A2215" t="s">
        <v>2487</v>
      </c>
      <c r="B2215" t="s">
        <v>2498</v>
      </c>
      <c r="C2215" t="s">
        <v>1351</v>
      </c>
    </row>
    <row r="2216" spans="1:3">
      <c r="A2216" t="s">
        <v>1884</v>
      </c>
      <c r="B2216" t="s">
        <v>589</v>
      </c>
      <c r="C2216" t="s">
        <v>1351</v>
      </c>
    </row>
    <row r="2217" spans="1:3">
      <c r="A2217" t="s">
        <v>1319</v>
      </c>
      <c r="B2217" t="s">
        <v>174</v>
      </c>
      <c r="C2217" t="s">
        <v>1351</v>
      </c>
    </row>
    <row r="2218" spans="1:3">
      <c r="A2218" t="s">
        <v>1885</v>
      </c>
      <c r="B2218" t="s">
        <v>1677</v>
      </c>
      <c r="C2218" t="s">
        <v>1351</v>
      </c>
    </row>
    <row r="2219" spans="1:3">
      <c r="A2219" t="s">
        <v>2172</v>
      </c>
      <c r="B2219" t="s">
        <v>175</v>
      </c>
      <c r="C2219" t="s">
        <v>1352</v>
      </c>
    </row>
    <row r="2220" spans="1:3">
      <c r="A2220" t="s">
        <v>3223</v>
      </c>
      <c r="B2220" t="s">
        <v>3222</v>
      </c>
      <c r="C2220" t="s">
        <v>1351</v>
      </c>
    </row>
    <row r="2221" spans="1:3">
      <c r="A2221" t="s">
        <v>2967</v>
      </c>
      <c r="B2221" t="s">
        <v>2966</v>
      </c>
      <c r="C2221" t="s">
        <v>1352</v>
      </c>
    </row>
    <row r="2222" spans="1:3">
      <c r="A2222" t="s">
        <v>2350</v>
      </c>
      <c r="B2222" t="s">
        <v>852</v>
      </c>
      <c r="C2222" t="s">
        <v>1352</v>
      </c>
    </row>
    <row r="2223" spans="1:3">
      <c r="A2223" t="s">
        <v>2351</v>
      </c>
      <c r="B2223" t="s">
        <v>863</v>
      </c>
      <c r="C2223" t="s">
        <v>1352</v>
      </c>
    </row>
    <row r="2224" spans="1:3">
      <c r="A2224" t="s">
        <v>1886</v>
      </c>
      <c r="B2224" t="s">
        <v>1041</v>
      </c>
      <c r="C2224" t="s">
        <v>1351</v>
      </c>
    </row>
    <row r="2225" spans="1:3">
      <c r="A2225" t="s">
        <v>2436</v>
      </c>
      <c r="B2225" t="s">
        <v>1520</v>
      </c>
      <c r="C2225" t="s">
        <v>1351</v>
      </c>
    </row>
    <row r="2226" spans="1:3">
      <c r="A2226" t="s">
        <v>1320</v>
      </c>
      <c r="B2226" t="s">
        <v>64</v>
      </c>
      <c r="C2226" t="s">
        <v>1351</v>
      </c>
    </row>
    <row r="2227" spans="1:3">
      <c r="A2227" t="s">
        <v>1140</v>
      </c>
      <c r="B2227" t="s">
        <v>837</v>
      </c>
      <c r="C2227" t="s">
        <v>1352</v>
      </c>
    </row>
    <row r="2228" spans="1:3">
      <c r="A2228" t="s">
        <v>1887</v>
      </c>
      <c r="B2228" t="s">
        <v>793</v>
      </c>
      <c r="C2228" t="s">
        <v>1351</v>
      </c>
    </row>
    <row r="2229" spans="1:3">
      <c r="A2229" t="s">
        <v>2173</v>
      </c>
      <c r="B2229" t="s">
        <v>136</v>
      </c>
      <c r="C2229" t="s">
        <v>1351</v>
      </c>
    </row>
    <row r="2230" spans="1:3">
      <c r="A2230" t="s">
        <v>5968</v>
      </c>
      <c r="B2230" t="s">
        <v>5969</v>
      </c>
      <c r="C2230" t="s">
        <v>1352</v>
      </c>
    </row>
    <row r="2231" spans="1:3">
      <c r="A2231" t="s">
        <v>2309</v>
      </c>
      <c r="B2231" t="s">
        <v>1407</v>
      </c>
      <c r="C2231" t="s">
        <v>1352</v>
      </c>
    </row>
    <row r="2232" spans="1:3">
      <c r="A2232" t="s">
        <v>3193</v>
      </c>
      <c r="B2232" t="s">
        <v>3192</v>
      </c>
      <c r="C2232" t="s">
        <v>1352</v>
      </c>
    </row>
    <row r="2233" spans="1:3">
      <c r="A2233" t="s">
        <v>1141</v>
      </c>
      <c r="B2233" t="s">
        <v>658</v>
      </c>
      <c r="C2233" t="s">
        <v>1351</v>
      </c>
    </row>
    <row r="2234" spans="1:3">
      <c r="A2234" t="s">
        <v>2969</v>
      </c>
      <c r="B2234" t="s">
        <v>2968</v>
      </c>
      <c r="C2234" t="s">
        <v>1351</v>
      </c>
    </row>
    <row r="2235" spans="1:3">
      <c r="A2235" t="s">
        <v>1247</v>
      </c>
      <c r="B2235" t="s">
        <v>525</v>
      </c>
      <c r="C2235" t="s">
        <v>1351</v>
      </c>
    </row>
    <row r="2236" spans="1:3">
      <c r="A2236" t="s">
        <v>1888</v>
      </c>
      <c r="B2236" t="s">
        <v>1000</v>
      </c>
      <c r="C2236" t="s">
        <v>1351</v>
      </c>
    </row>
    <row r="2237" spans="1:3">
      <c r="A2237" t="s">
        <v>1889</v>
      </c>
      <c r="B2237" t="s">
        <v>237</v>
      </c>
      <c r="C2237" t="s">
        <v>1352</v>
      </c>
    </row>
    <row r="2238" spans="1:3">
      <c r="A2238" t="s">
        <v>2712</v>
      </c>
      <c r="B2238" t="s">
        <v>2711</v>
      </c>
      <c r="C2238" t="s">
        <v>1352</v>
      </c>
    </row>
    <row r="2239" spans="1:3">
      <c r="A2239" t="s">
        <v>2971</v>
      </c>
      <c r="B2239" t="s">
        <v>2970</v>
      </c>
      <c r="C2239" t="s">
        <v>1352</v>
      </c>
    </row>
    <row r="2240" spans="1:3">
      <c r="A2240" t="s">
        <v>2754</v>
      </c>
      <c r="B2240" t="s">
        <v>2753</v>
      </c>
      <c r="C2240" t="s">
        <v>1352</v>
      </c>
    </row>
    <row r="2241" spans="1:3">
      <c r="A2241" t="s">
        <v>2310</v>
      </c>
      <c r="B2241" t="s">
        <v>1606</v>
      </c>
      <c r="C2241" t="s">
        <v>1352</v>
      </c>
    </row>
    <row r="2242" spans="1:3">
      <c r="A2242" t="s">
        <v>1890</v>
      </c>
      <c r="B2242" t="s">
        <v>1693</v>
      </c>
      <c r="C2242" t="s">
        <v>1352</v>
      </c>
    </row>
    <row r="2243" spans="1:3">
      <c r="A2243" t="s">
        <v>1321</v>
      </c>
      <c r="B2243" t="s">
        <v>300</v>
      </c>
      <c r="C2243" t="s">
        <v>1352</v>
      </c>
    </row>
    <row r="2244" spans="1:3">
      <c r="A2244" t="s">
        <v>1891</v>
      </c>
      <c r="B2244" t="s">
        <v>954</v>
      </c>
      <c r="C2244" t="s">
        <v>1352</v>
      </c>
    </row>
    <row r="2245" spans="1:3">
      <c r="A2245" t="s">
        <v>1892</v>
      </c>
      <c r="B2245" t="s">
        <v>1013</v>
      </c>
      <c r="C2245" t="s">
        <v>1352</v>
      </c>
    </row>
    <row r="2246" spans="1:3">
      <c r="A2246" t="s">
        <v>2219</v>
      </c>
      <c r="B2246" t="s">
        <v>128</v>
      </c>
      <c r="C2246" t="s">
        <v>1351</v>
      </c>
    </row>
    <row r="2247" spans="1:3">
      <c r="A2247" t="s">
        <v>1893</v>
      </c>
      <c r="B2247" t="s">
        <v>332</v>
      </c>
      <c r="C2247" t="s">
        <v>1351</v>
      </c>
    </row>
    <row r="2248" spans="1:3">
      <c r="A2248" t="s">
        <v>2437</v>
      </c>
      <c r="B2248" t="s">
        <v>1541</v>
      </c>
      <c r="C2248" t="s">
        <v>1351</v>
      </c>
    </row>
    <row r="2249" spans="1:3">
      <c r="A2249" t="s">
        <v>2604</v>
      </c>
      <c r="B2249" t="s">
        <v>2588</v>
      </c>
      <c r="C2249" t="s">
        <v>1352</v>
      </c>
    </row>
    <row r="2250" spans="1:3">
      <c r="A2250" t="s">
        <v>2000</v>
      </c>
      <c r="B2250" t="s">
        <v>526</v>
      </c>
      <c r="C2250" t="s">
        <v>1351</v>
      </c>
    </row>
    <row r="2251" spans="1:3">
      <c r="A2251" t="s">
        <v>1894</v>
      </c>
      <c r="B2251" t="s">
        <v>794</v>
      </c>
      <c r="C2251" t="s">
        <v>1351</v>
      </c>
    </row>
    <row r="2252" spans="1:3">
      <c r="A2252" t="s">
        <v>1249</v>
      </c>
      <c r="B2252" t="s">
        <v>674</v>
      </c>
      <c r="C2252" t="s">
        <v>1351</v>
      </c>
    </row>
    <row r="2253" spans="1:3">
      <c r="A2253" t="s">
        <v>2028</v>
      </c>
      <c r="B2253" t="s">
        <v>916</v>
      </c>
      <c r="C2253" t="s">
        <v>1351</v>
      </c>
    </row>
    <row r="2254" spans="1:3">
      <c r="A2254" t="s">
        <v>1895</v>
      </c>
      <c r="B2254" t="s">
        <v>795</v>
      </c>
      <c r="C2254" t="s">
        <v>1351</v>
      </c>
    </row>
    <row r="2255" spans="1:3">
      <c r="A2255" t="s">
        <v>2312</v>
      </c>
      <c r="B2255" t="s">
        <v>2311</v>
      </c>
      <c r="C2255" t="s">
        <v>1351</v>
      </c>
    </row>
    <row r="2256" spans="1:3">
      <c r="A2256" t="s">
        <v>2653</v>
      </c>
      <c r="B2256" t="s">
        <v>2624</v>
      </c>
      <c r="C2256" t="s">
        <v>1351</v>
      </c>
    </row>
    <row r="2257" spans="1:3">
      <c r="A2257" t="s">
        <v>1896</v>
      </c>
      <c r="B2257" t="s">
        <v>579</v>
      </c>
      <c r="C2257" t="s">
        <v>1351</v>
      </c>
    </row>
    <row r="2258" spans="1:3">
      <c r="A2258" t="s">
        <v>1897</v>
      </c>
      <c r="B2258" t="s">
        <v>271</v>
      </c>
      <c r="C2258" t="s">
        <v>1351</v>
      </c>
    </row>
    <row r="2259" spans="1:3">
      <c r="A2259" t="s">
        <v>2438</v>
      </c>
      <c r="B2259" t="s">
        <v>1408</v>
      </c>
      <c r="C2259" t="s">
        <v>1351</v>
      </c>
    </row>
    <row r="2260" spans="1:3">
      <c r="A2260" t="s">
        <v>5970</v>
      </c>
      <c r="B2260" t="s">
        <v>5971</v>
      </c>
      <c r="C2260" t="s">
        <v>1351</v>
      </c>
    </row>
    <row r="2261" spans="1:3">
      <c r="A2261" t="s">
        <v>1898</v>
      </c>
      <c r="B2261" t="s">
        <v>2566</v>
      </c>
      <c r="C2261" t="s">
        <v>1352</v>
      </c>
    </row>
    <row r="2262" spans="1:3">
      <c r="A2262" t="s">
        <v>2314</v>
      </c>
      <c r="B2262" t="s">
        <v>2313</v>
      </c>
      <c r="C2262" t="s">
        <v>1352</v>
      </c>
    </row>
    <row r="2263" spans="1:3">
      <c r="A2263" t="s">
        <v>2001</v>
      </c>
      <c r="B2263" t="s">
        <v>528</v>
      </c>
      <c r="C2263" t="s">
        <v>1351</v>
      </c>
    </row>
    <row r="2264" spans="1:3">
      <c r="A2264" t="s">
        <v>1899</v>
      </c>
      <c r="B2264" t="s">
        <v>660</v>
      </c>
      <c r="C2264" t="s">
        <v>1351</v>
      </c>
    </row>
    <row r="2265" spans="1:3">
      <c r="A2265" t="s">
        <v>2352</v>
      </c>
      <c r="B2265" t="s">
        <v>864</v>
      </c>
      <c r="C2265" t="s">
        <v>1351</v>
      </c>
    </row>
    <row r="2266" spans="1:3">
      <c r="A2266" t="s">
        <v>2973</v>
      </c>
      <c r="B2266" t="s">
        <v>2972</v>
      </c>
      <c r="C2266" t="s">
        <v>1351</v>
      </c>
    </row>
    <row r="2267" spans="1:3">
      <c r="A2267" t="s">
        <v>1900</v>
      </c>
      <c r="B2267" t="s">
        <v>225</v>
      </c>
      <c r="C2267" t="s">
        <v>1351</v>
      </c>
    </row>
    <row r="2268" spans="1:3">
      <c r="A2268" t="s">
        <v>1901</v>
      </c>
      <c r="B2268" t="s">
        <v>281</v>
      </c>
      <c r="C2268" t="s">
        <v>1351</v>
      </c>
    </row>
    <row r="2269" spans="1:3">
      <c r="A2269" t="s">
        <v>2665</v>
      </c>
      <c r="B2269" t="s">
        <v>2637</v>
      </c>
      <c r="C2269" t="s">
        <v>1351</v>
      </c>
    </row>
    <row r="2270" spans="1:3">
      <c r="A2270" t="s">
        <v>2174</v>
      </c>
      <c r="B2270" t="s">
        <v>619</v>
      </c>
      <c r="C2270" t="s">
        <v>1351</v>
      </c>
    </row>
    <row r="2271" spans="1:3">
      <c r="A2271" t="s">
        <v>2353</v>
      </c>
      <c r="B2271" t="s">
        <v>849</v>
      </c>
      <c r="C2271" t="s">
        <v>1351</v>
      </c>
    </row>
    <row r="2272" spans="1:3">
      <c r="A2272" t="s">
        <v>1902</v>
      </c>
      <c r="B2272" t="s">
        <v>1630</v>
      </c>
      <c r="C2272" t="s">
        <v>1351</v>
      </c>
    </row>
    <row r="2273" spans="1:3">
      <c r="A2273" t="s">
        <v>2439</v>
      </c>
      <c r="B2273" t="s">
        <v>927</v>
      </c>
      <c r="C2273" t="s">
        <v>1351</v>
      </c>
    </row>
    <row r="2274" spans="1:3">
      <c r="A2274" t="s">
        <v>2315</v>
      </c>
      <c r="B2274" t="s">
        <v>972</v>
      </c>
      <c r="C2274" t="s">
        <v>1351</v>
      </c>
    </row>
    <row r="2275" spans="1:3">
      <c r="A2275" t="s">
        <v>2440</v>
      </c>
      <c r="B2275" t="s">
        <v>1491</v>
      </c>
      <c r="C2275" t="s">
        <v>1351</v>
      </c>
    </row>
    <row r="2276" spans="1:3">
      <c r="A2276" t="s">
        <v>3148</v>
      </c>
      <c r="B2276" t="s">
        <v>3171</v>
      </c>
      <c r="C2276" t="s">
        <v>1351</v>
      </c>
    </row>
    <row r="2277" spans="1:3">
      <c r="A2277" t="s">
        <v>1903</v>
      </c>
      <c r="B2277" t="s">
        <v>3898</v>
      </c>
      <c r="C2277" t="s">
        <v>1351</v>
      </c>
    </row>
    <row r="2278" spans="1:3">
      <c r="A2278" t="s">
        <v>2354</v>
      </c>
      <c r="B2278" t="s">
        <v>850</v>
      </c>
      <c r="C2278" t="s">
        <v>1351</v>
      </c>
    </row>
    <row r="2279" spans="1:3">
      <c r="A2279" t="s">
        <v>2316</v>
      </c>
      <c r="B2279" t="s">
        <v>945</v>
      </c>
      <c r="C2279" t="s">
        <v>1351</v>
      </c>
    </row>
    <row r="2280" spans="1:3">
      <c r="A2280" t="s">
        <v>2002</v>
      </c>
      <c r="B2280" t="s">
        <v>1028</v>
      </c>
      <c r="C2280" t="s">
        <v>1351</v>
      </c>
    </row>
    <row r="2281" spans="1:3">
      <c r="A2281" t="s">
        <v>2175</v>
      </c>
      <c r="B2281" t="s">
        <v>94</v>
      </c>
      <c r="C2281" t="s">
        <v>1351</v>
      </c>
    </row>
    <row r="2282" spans="1:3">
      <c r="A2282" t="s">
        <v>2176</v>
      </c>
      <c r="B2282" t="s">
        <v>1065</v>
      </c>
      <c r="C2282" t="s">
        <v>1351</v>
      </c>
    </row>
    <row r="2283" spans="1:3">
      <c r="A2283" t="s">
        <v>1904</v>
      </c>
      <c r="B2283" t="s">
        <v>1143</v>
      </c>
      <c r="C2283" t="s">
        <v>1351</v>
      </c>
    </row>
    <row r="2284" spans="1:3">
      <c r="A2284" t="s">
        <v>1322</v>
      </c>
      <c r="B2284" t="s">
        <v>65</v>
      </c>
      <c r="C2284" t="s">
        <v>1352</v>
      </c>
    </row>
    <row r="2285" spans="1:3">
      <c r="A2285" t="s">
        <v>2177</v>
      </c>
      <c r="B2285" t="s">
        <v>620</v>
      </c>
      <c r="C2285" t="s">
        <v>1351</v>
      </c>
    </row>
    <row r="2286" spans="1:3">
      <c r="A2286" t="s">
        <v>2975</v>
      </c>
      <c r="B2286" t="s">
        <v>2974</v>
      </c>
      <c r="C2286" t="s">
        <v>1351</v>
      </c>
    </row>
    <row r="2287" spans="1:3">
      <c r="A2287" t="s">
        <v>2317</v>
      </c>
      <c r="B2287" t="s">
        <v>2465</v>
      </c>
      <c r="C2287" t="s">
        <v>1352</v>
      </c>
    </row>
    <row r="2288" spans="1:3">
      <c r="A2288" t="s">
        <v>1905</v>
      </c>
      <c r="B2288" t="s">
        <v>1051</v>
      </c>
      <c r="C2288" t="s">
        <v>1351</v>
      </c>
    </row>
    <row r="2289" spans="1:3">
      <c r="A2289" t="s">
        <v>2977</v>
      </c>
      <c r="B2289" t="s">
        <v>2976</v>
      </c>
      <c r="C2289" t="s">
        <v>1351</v>
      </c>
    </row>
    <row r="2290" spans="1:3">
      <c r="A2290" t="s">
        <v>2441</v>
      </c>
      <c r="B2290" t="s">
        <v>1537</v>
      </c>
      <c r="C2290" t="s">
        <v>1351</v>
      </c>
    </row>
    <row r="2291" spans="1:3">
      <c r="A2291" t="s">
        <v>1906</v>
      </c>
      <c r="B2291" t="s">
        <v>1052</v>
      </c>
      <c r="C2291" t="s">
        <v>1351</v>
      </c>
    </row>
    <row r="2292" spans="1:3">
      <c r="A2292" t="s">
        <v>1907</v>
      </c>
      <c r="B2292" t="s">
        <v>937</v>
      </c>
      <c r="C2292" t="s">
        <v>1351</v>
      </c>
    </row>
    <row r="2293" spans="1:3">
      <c r="A2293" t="s">
        <v>2756</v>
      </c>
      <c r="B2293" t="s">
        <v>2755</v>
      </c>
      <c r="C2293" t="s">
        <v>1351</v>
      </c>
    </row>
    <row r="2294" spans="1:3">
      <c r="A2294" t="s">
        <v>1144</v>
      </c>
      <c r="B2294" t="s">
        <v>475</v>
      </c>
      <c r="C2294" t="s">
        <v>1351</v>
      </c>
    </row>
    <row r="2295" spans="1:3">
      <c r="A2295" t="s">
        <v>1908</v>
      </c>
      <c r="B2295" t="s">
        <v>2568</v>
      </c>
      <c r="C2295" t="s">
        <v>1351</v>
      </c>
    </row>
    <row r="2296" spans="1:3">
      <c r="A2296" t="s">
        <v>1909</v>
      </c>
      <c r="B2296" t="s">
        <v>137</v>
      </c>
      <c r="C2296" t="s">
        <v>1351</v>
      </c>
    </row>
    <row r="2297" spans="1:3">
      <c r="A2297" t="s">
        <v>1910</v>
      </c>
      <c r="B2297" t="s">
        <v>275</v>
      </c>
      <c r="C2297" t="s">
        <v>1351</v>
      </c>
    </row>
    <row r="2298" spans="1:3">
      <c r="A2298" t="s">
        <v>1323</v>
      </c>
      <c r="B2298" t="s">
        <v>176</v>
      </c>
      <c r="C2298" t="s">
        <v>1351</v>
      </c>
    </row>
    <row r="2299" spans="1:3">
      <c r="A2299" t="s">
        <v>2318</v>
      </c>
      <c r="B2299" t="s">
        <v>1551</v>
      </c>
      <c r="C2299" t="s">
        <v>1351</v>
      </c>
    </row>
    <row r="2300" spans="1:3">
      <c r="A2300" t="s">
        <v>1911</v>
      </c>
      <c r="B2300" t="s">
        <v>1577</v>
      </c>
      <c r="C2300" t="s">
        <v>1351</v>
      </c>
    </row>
    <row r="2301" spans="1:3">
      <c r="A2301" t="s">
        <v>2029</v>
      </c>
      <c r="B2301" t="s">
        <v>476</v>
      </c>
      <c r="C2301" t="s">
        <v>1351</v>
      </c>
    </row>
    <row r="2302" spans="1:3">
      <c r="A2302" t="s">
        <v>2178</v>
      </c>
      <c r="B2302" t="s">
        <v>66</v>
      </c>
      <c r="C2302" t="s">
        <v>1351</v>
      </c>
    </row>
    <row r="2303" spans="1:3">
      <c r="A2303" t="s">
        <v>1912</v>
      </c>
      <c r="B2303" t="s">
        <v>1014</v>
      </c>
      <c r="C2303" t="s">
        <v>1351</v>
      </c>
    </row>
    <row r="2304" spans="1:3">
      <c r="A2304" t="s">
        <v>2442</v>
      </c>
      <c r="B2304" t="s">
        <v>1409</v>
      </c>
      <c r="C2304" t="s">
        <v>1351</v>
      </c>
    </row>
    <row r="2305" spans="1:3">
      <c r="A2305" t="s">
        <v>1324</v>
      </c>
      <c r="B2305" t="s">
        <v>177</v>
      </c>
      <c r="C2305" t="s">
        <v>1351</v>
      </c>
    </row>
    <row r="2306" spans="1:3">
      <c r="A2306" t="s">
        <v>2979</v>
      </c>
      <c r="B2306" t="s">
        <v>2978</v>
      </c>
      <c r="C2306" t="s">
        <v>1351</v>
      </c>
    </row>
    <row r="2307" spans="1:3">
      <c r="A2307" t="s">
        <v>1325</v>
      </c>
      <c r="B2307" t="s">
        <v>68</v>
      </c>
      <c r="C2307" t="s">
        <v>1352</v>
      </c>
    </row>
    <row r="2308" spans="1:3">
      <c r="A2308" t="s">
        <v>2179</v>
      </c>
      <c r="B2308" t="s">
        <v>96</v>
      </c>
      <c r="C2308" t="s">
        <v>1352</v>
      </c>
    </row>
    <row r="2309" spans="1:3">
      <c r="A2309" t="s">
        <v>1253</v>
      </c>
      <c r="B2309" t="s">
        <v>676</v>
      </c>
      <c r="C2309" t="s">
        <v>1352</v>
      </c>
    </row>
    <row r="2310" spans="1:3">
      <c r="A2310" t="s">
        <v>1913</v>
      </c>
      <c r="B2310" t="s">
        <v>807</v>
      </c>
      <c r="C2310" t="s">
        <v>1352</v>
      </c>
    </row>
    <row r="2311" spans="1:3">
      <c r="A2311" t="s">
        <v>1254</v>
      </c>
      <c r="B2311" t="s">
        <v>677</v>
      </c>
      <c r="C2311" t="s">
        <v>1352</v>
      </c>
    </row>
    <row r="2312" spans="1:3">
      <c r="A2312" t="s">
        <v>2758</v>
      </c>
      <c r="B2312" t="s">
        <v>2757</v>
      </c>
      <c r="C2312" t="s">
        <v>1351</v>
      </c>
    </row>
    <row r="2313" spans="1:3">
      <c r="A2313" t="s">
        <v>2180</v>
      </c>
      <c r="B2313" t="s">
        <v>919</v>
      </c>
      <c r="C2313" t="s">
        <v>1351</v>
      </c>
    </row>
    <row r="2314" spans="1:3">
      <c r="A2314" t="s">
        <v>1914</v>
      </c>
      <c r="B2314" t="s">
        <v>804</v>
      </c>
      <c r="C2314" t="s">
        <v>1351</v>
      </c>
    </row>
    <row r="2315" spans="1:3">
      <c r="A2315" t="s">
        <v>2443</v>
      </c>
      <c r="B2315" t="s">
        <v>1410</v>
      </c>
      <c r="C2315" t="s">
        <v>1351</v>
      </c>
    </row>
    <row r="2316" spans="1:3">
      <c r="A2316" t="s">
        <v>2319</v>
      </c>
      <c r="B2316" t="s">
        <v>1486</v>
      </c>
      <c r="C2316" t="s">
        <v>1351</v>
      </c>
    </row>
    <row r="2317" spans="1:3">
      <c r="A2317" t="s">
        <v>4720</v>
      </c>
      <c r="B2317" t="s">
        <v>4719</v>
      </c>
      <c r="C2317" t="s">
        <v>1351</v>
      </c>
    </row>
    <row r="2318" spans="1:3">
      <c r="A2318" t="s">
        <v>1326</v>
      </c>
      <c r="B2318" t="s">
        <v>747</v>
      </c>
      <c r="C2318" t="s">
        <v>1351</v>
      </c>
    </row>
    <row r="2319" spans="1:3">
      <c r="A2319" t="s">
        <v>2981</v>
      </c>
      <c r="B2319" t="s">
        <v>2980</v>
      </c>
      <c r="C2319" t="s">
        <v>1351</v>
      </c>
    </row>
    <row r="2320" spans="1:3">
      <c r="A2320" t="s">
        <v>1915</v>
      </c>
      <c r="B2320" t="s">
        <v>839</v>
      </c>
      <c r="C2320" t="s">
        <v>1352</v>
      </c>
    </row>
    <row r="2321" spans="1:3">
      <c r="A2321" t="s">
        <v>1916</v>
      </c>
      <c r="B2321" t="s">
        <v>796</v>
      </c>
      <c r="C2321" t="s">
        <v>1351</v>
      </c>
    </row>
    <row r="2322" spans="1:3">
      <c r="A2322" t="s">
        <v>2003</v>
      </c>
      <c r="B2322" t="s">
        <v>1029</v>
      </c>
      <c r="C2322" t="s">
        <v>1352</v>
      </c>
    </row>
    <row r="2323" spans="1:3">
      <c r="A2323" t="s">
        <v>1917</v>
      </c>
      <c r="B2323" t="s">
        <v>910</v>
      </c>
      <c r="C2323" t="s">
        <v>1352</v>
      </c>
    </row>
    <row r="2324" spans="1:3">
      <c r="A2324" t="s">
        <v>2983</v>
      </c>
      <c r="B2324" t="s">
        <v>2982</v>
      </c>
      <c r="C2324" t="s">
        <v>1351</v>
      </c>
    </row>
    <row r="2325" spans="1:3">
      <c r="A2325" t="s">
        <v>1918</v>
      </c>
      <c r="B2325" t="s">
        <v>1042</v>
      </c>
      <c r="C2325" t="s">
        <v>1351</v>
      </c>
    </row>
    <row r="2326" spans="1:3">
      <c r="A2326" t="s">
        <v>2220</v>
      </c>
      <c r="B2326" t="s">
        <v>1340</v>
      </c>
      <c r="C2326" t="s">
        <v>1352</v>
      </c>
    </row>
    <row r="2327" spans="1:3">
      <c r="A2327" t="s">
        <v>2985</v>
      </c>
      <c r="B2327" t="s">
        <v>2984</v>
      </c>
      <c r="C2327" t="s">
        <v>1352</v>
      </c>
    </row>
    <row r="2328" spans="1:3">
      <c r="A2328" t="s">
        <v>1341</v>
      </c>
      <c r="B2328" t="s">
        <v>130</v>
      </c>
      <c r="C2328" t="s">
        <v>1352</v>
      </c>
    </row>
    <row r="2329" spans="1:3">
      <c r="A2329" t="s">
        <v>1919</v>
      </c>
      <c r="B2329" t="s">
        <v>1632</v>
      </c>
      <c r="C2329" t="s">
        <v>1351</v>
      </c>
    </row>
    <row r="2330" spans="1:3">
      <c r="A2330" t="s">
        <v>4731</v>
      </c>
      <c r="B2330" t="s">
        <v>4730</v>
      </c>
      <c r="C2330" t="s">
        <v>1351</v>
      </c>
    </row>
    <row r="2331" spans="1:3">
      <c r="A2331" t="s">
        <v>2614</v>
      </c>
      <c r="B2331" t="s">
        <v>2600</v>
      </c>
      <c r="C2331" t="s">
        <v>1351</v>
      </c>
    </row>
    <row r="2332" spans="1:3">
      <c r="A2332" t="s">
        <v>2181</v>
      </c>
      <c r="B2332" t="s">
        <v>749</v>
      </c>
      <c r="C2332" t="s">
        <v>1351</v>
      </c>
    </row>
    <row r="2333" spans="1:3">
      <c r="A2333" t="s">
        <v>2320</v>
      </c>
      <c r="B2333" t="s">
        <v>946</v>
      </c>
      <c r="C2333" t="s">
        <v>1351</v>
      </c>
    </row>
    <row r="2334" spans="1:3">
      <c r="A2334" t="s">
        <v>2182</v>
      </c>
      <c r="B2334" t="s">
        <v>14</v>
      </c>
      <c r="C2334" t="s">
        <v>1351</v>
      </c>
    </row>
    <row r="2335" spans="1:3">
      <c r="A2335" t="s">
        <v>2030</v>
      </c>
      <c r="B2335" t="s">
        <v>529</v>
      </c>
      <c r="C2335" t="s">
        <v>1352</v>
      </c>
    </row>
    <row r="2336" spans="1:3">
      <c r="A2336" t="s">
        <v>2004</v>
      </c>
      <c r="B2336" t="s">
        <v>874</v>
      </c>
      <c r="C2336" t="s">
        <v>1352</v>
      </c>
    </row>
    <row r="2337" spans="1:3">
      <c r="A2337" t="s">
        <v>2987</v>
      </c>
      <c r="B2337" t="s">
        <v>3051</v>
      </c>
      <c r="C2337" t="s">
        <v>1351</v>
      </c>
    </row>
    <row r="2338" spans="1:3">
      <c r="A2338" t="s">
        <v>2183</v>
      </c>
      <c r="B2338" t="s">
        <v>70</v>
      </c>
      <c r="C2338" t="s">
        <v>1351</v>
      </c>
    </row>
    <row r="2339" spans="1:3">
      <c r="A2339" t="s">
        <v>2005</v>
      </c>
      <c r="B2339" t="s">
        <v>530</v>
      </c>
      <c r="C2339" t="s">
        <v>1351</v>
      </c>
    </row>
    <row r="2340" spans="1:3">
      <c r="A2340" t="s">
        <v>1327</v>
      </c>
      <c r="B2340" t="s">
        <v>751</v>
      </c>
      <c r="C2340" t="s">
        <v>1351</v>
      </c>
    </row>
    <row r="2341" spans="1:3">
      <c r="A2341" t="s">
        <v>2184</v>
      </c>
      <c r="B2341" t="s">
        <v>753</v>
      </c>
      <c r="C2341" t="s">
        <v>1351</v>
      </c>
    </row>
    <row r="2342" spans="1:3">
      <c r="A2342" t="s">
        <v>3149</v>
      </c>
      <c r="B2342" t="s">
        <v>3166</v>
      </c>
      <c r="C2342" t="s">
        <v>1351</v>
      </c>
    </row>
    <row r="2343" spans="1:3">
      <c r="A2343" t="s">
        <v>2989</v>
      </c>
      <c r="B2343" t="s">
        <v>2988</v>
      </c>
      <c r="C2343" t="s">
        <v>1351</v>
      </c>
    </row>
    <row r="2344" spans="1:3">
      <c r="A2344" t="s">
        <v>5736</v>
      </c>
      <c r="B2344" t="s">
        <v>5735</v>
      </c>
      <c r="C2344" t="s">
        <v>1351</v>
      </c>
    </row>
    <row r="2345" spans="1:3">
      <c r="A2345" t="s">
        <v>2321</v>
      </c>
      <c r="B2345" t="s">
        <v>1622</v>
      </c>
      <c r="C2345" t="s">
        <v>1351</v>
      </c>
    </row>
    <row r="2346" spans="1:3">
      <c r="A2346" t="s">
        <v>2723</v>
      </c>
      <c r="B2346" t="s">
        <v>2722</v>
      </c>
      <c r="C2346" t="s">
        <v>1351</v>
      </c>
    </row>
    <row r="2347" spans="1:3">
      <c r="A2347" t="s">
        <v>2444</v>
      </c>
      <c r="B2347" t="s">
        <v>1535</v>
      </c>
      <c r="C2347" t="s">
        <v>1351</v>
      </c>
    </row>
    <row r="2348" spans="1:3">
      <c r="A2348" t="s">
        <v>1920</v>
      </c>
      <c r="B2348" t="s">
        <v>590</v>
      </c>
      <c r="C2348" t="s">
        <v>1352</v>
      </c>
    </row>
    <row r="2349" spans="1:3">
      <c r="A2349" t="s">
        <v>2322</v>
      </c>
      <c r="B2349" t="s">
        <v>1607</v>
      </c>
      <c r="C2349" t="s">
        <v>1351</v>
      </c>
    </row>
    <row r="2350" spans="1:3">
      <c r="A2350" t="s">
        <v>2006</v>
      </c>
      <c r="B2350" t="s">
        <v>1365</v>
      </c>
      <c r="C2350" t="s">
        <v>1351</v>
      </c>
    </row>
    <row r="2351" spans="1:3">
      <c r="A2351" t="s">
        <v>3062</v>
      </c>
      <c r="B2351" t="s">
        <v>3082</v>
      </c>
      <c r="C2351" t="s">
        <v>1352</v>
      </c>
    </row>
    <row r="2352" spans="1:3">
      <c r="A2352" t="s">
        <v>1921</v>
      </c>
      <c r="B2352" t="s">
        <v>797</v>
      </c>
      <c r="C2352" t="s">
        <v>1352</v>
      </c>
    </row>
    <row r="2353" spans="1:3">
      <c r="A2353" t="s">
        <v>1922</v>
      </c>
      <c r="B2353" t="s">
        <v>1015</v>
      </c>
      <c r="C2353" t="s">
        <v>1352</v>
      </c>
    </row>
    <row r="2354" spans="1:3">
      <c r="A2354" t="s">
        <v>2990</v>
      </c>
      <c r="B2354" t="s">
        <v>5337</v>
      </c>
      <c r="C2354" t="s">
        <v>1352</v>
      </c>
    </row>
    <row r="2355" spans="1:3">
      <c r="A2355" t="s">
        <v>1145</v>
      </c>
      <c r="B2355" t="s">
        <v>2569</v>
      </c>
      <c r="C2355" t="s">
        <v>1352</v>
      </c>
    </row>
    <row r="2356" spans="1:3">
      <c r="A2356" t="s">
        <v>2782</v>
      </c>
      <c r="B2356" t="s">
        <v>2781</v>
      </c>
      <c r="C2356" t="s">
        <v>1352</v>
      </c>
    </row>
    <row r="2357" spans="1:3">
      <c r="A2357" t="s">
        <v>2007</v>
      </c>
      <c r="B2357" t="s">
        <v>2580</v>
      </c>
      <c r="C2357" t="s">
        <v>1352</v>
      </c>
    </row>
    <row r="2358" spans="1:3">
      <c r="A2358" t="s">
        <v>2992</v>
      </c>
      <c r="B2358" t="s">
        <v>2991</v>
      </c>
      <c r="C2358" t="s">
        <v>1352</v>
      </c>
    </row>
    <row r="2359" spans="1:3">
      <c r="A2359" t="s">
        <v>1146</v>
      </c>
      <c r="B2359" t="s">
        <v>442</v>
      </c>
      <c r="C2359" t="s">
        <v>1352</v>
      </c>
    </row>
    <row r="2360" spans="1:3">
      <c r="A2360" t="s">
        <v>1147</v>
      </c>
      <c r="B2360" t="s">
        <v>840</v>
      </c>
      <c r="C2360" t="s">
        <v>1352</v>
      </c>
    </row>
    <row r="2361" spans="1:3">
      <c r="A2361" t="s">
        <v>2323</v>
      </c>
      <c r="B2361" t="s">
        <v>1625</v>
      </c>
      <c r="C2361" t="s">
        <v>1352</v>
      </c>
    </row>
    <row r="2362" spans="1:3">
      <c r="A2362" t="s">
        <v>2652</v>
      </c>
      <c r="B2362" t="s">
        <v>2622</v>
      </c>
      <c r="C2362" t="s">
        <v>1352</v>
      </c>
    </row>
    <row r="2363" spans="1:3">
      <c r="A2363" t="s">
        <v>2994</v>
      </c>
      <c r="B2363" t="s">
        <v>2993</v>
      </c>
      <c r="C2363" t="s">
        <v>1352</v>
      </c>
    </row>
    <row r="2364" spans="1:3">
      <c r="A2364" t="s">
        <v>1148</v>
      </c>
      <c r="B2364" t="s">
        <v>555</v>
      </c>
      <c r="C2364" t="s">
        <v>1352</v>
      </c>
    </row>
    <row r="2365" spans="1:3">
      <c r="A2365" t="s">
        <v>1149</v>
      </c>
      <c r="B2365" t="s">
        <v>252</v>
      </c>
      <c r="C2365" t="s">
        <v>1352</v>
      </c>
    </row>
    <row r="2366" spans="1:3">
      <c r="A2366" t="s">
        <v>2185</v>
      </c>
      <c r="B2366" t="s">
        <v>993</v>
      </c>
      <c r="C2366" t="s">
        <v>1352</v>
      </c>
    </row>
    <row r="2367" spans="1:3">
      <c r="A2367" t="s">
        <v>2996</v>
      </c>
      <c r="B2367" t="s">
        <v>2995</v>
      </c>
      <c r="C2367" t="s">
        <v>1352</v>
      </c>
    </row>
    <row r="2368" spans="1:3">
      <c r="A2368" t="s">
        <v>1923</v>
      </c>
      <c r="B2368" t="s">
        <v>1016</v>
      </c>
      <c r="C2368" t="s">
        <v>1352</v>
      </c>
    </row>
    <row r="2369" spans="1:3">
      <c r="A2369" t="s">
        <v>2186</v>
      </c>
      <c r="B2369" t="s">
        <v>621</v>
      </c>
      <c r="C2369" t="s">
        <v>1352</v>
      </c>
    </row>
    <row r="2370" spans="1:3">
      <c r="A2370" t="s">
        <v>1328</v>
      </c>
      <c r="B2370" t="s">
        <v>754</v>
      </c>
      <c r="C2370" t="s">
        <v>1351</v>
      </c>
    </row>
    <row r="2371" spans="1:3">
      <c r="A2371" t="s">
        <v>3205</v>
      </c>
      <c r="B2371" t="s">
        <v>3204</v>
      </c>
      <c r="C2371" t="s">
        <v>1352</v>
      </c>
    </row>
    <row r="2372" spans="1:3">
      <c r="A2372" t="s">
        <v>1924</v>
      </c>
      <c r="B2372" t="s">
        <v>1017</v>
      </c>
      <c r="C2372" t="s">
        <v>1352</v>
      </c>
    </row>
    <row r="2373" spans="1:3">
      <c r="A2373" t="s">
        <v>2324</v>
      </c>
      <c r="B2373" t="s">
        <v>1627</v>
      </c>
      <c r="C2373" t="s">
        <v>1352</v>
      </c>
    </row>
    <row r="2374" spans="1:3">
      <c r="A2374" t="s">
        <v>3068</v>
      </c>
      <c r="B2374" t="s">
        <v>3088</v>
      </c>
      <c r="C2374" t="s">
        <v>1352</v>
      </c>
    </row>
    <row r="2375" spans="1:3">
      <c r="A2375" t="s">
        <v>1925</v>
      </c>
      <c r="B2375" t="s">
        <v>2681</v>
      </c>
      <c r="C2375" t="s">
        <v>1351</v>
      </c>
    </row>
    <row r="2376" spans="1:3">
      <c r="A2376" t="s">
        <v>2187</v>
      </c>
      <c r="B2376" t="s">
        <v>97</v>
      </c>
      <c r="C2376" t="s">
        <v>1351</v>
      </c>
    </row>
    <row r="2377" spans="1:3">
      <c r="A2377" t="s">
        <v>2445</v>
      </c>
      <c r="B2377" t="s">
        <v>1538</v>
      </c>
      <c r="C2377" t="s">
        <v>1351</v>
      </c>
    </row>
    <row r="2378" spans="1:3">
      <c r="A2378" t="s">
        <v>1926</v>
      </c>
      <c r="B2378" t="s">
        <v>1150</v>
      </c>
      <c r="C2378" t="s">
        <v>1351</v>
      </c>
    </row>
    <row r="2379" spans="1:3">
      <c r="A2379" t="s">
        <v>2446</v>
      </c>
      <c r="B2379" t="s">
        <v>964</v>
      </c>
      <c r="C2379" t="s">
        <v>1351</v>
      </c>
    </row>
    <row r="2380" spans="1:3">
      <c r="A2380" t="s">
        <v>2998</v>
      </c>
      <c r="B2380" t="s">
        <v>2997</v>
      </c>
      <c r="C2380" t="s">
        <v>1352</v>
      </c>
    </row>
    <row r="2381" spans="1:3">
      <c r="A2381" t="s">
        <v>2325</v>
      </c>
      <c r="B2381" t="s">
        <v>1616</v>
      </c>
      <c r="C2381" t="s">
        <v>1352</v>
      </c>
    </row>
    <row r="2382" spans="1:3">
      <c r="A2382" t="s">
        <v>2008</v>
      </c>
      <c r="B2382" t="s">
        <v>678</v>
      </c>
      <c r="C2382" t="s">
        <v>1351</v>
      </c>
    </row>
    <row r="2383" spans="1:3">
      <c r="A2383" t="s">
        <v>1151</v>
      </c>
      <c r="B2383" t="s">
        <v>218</v>
      </c>
      <c r="C2383" t="s">
        <v>1351</v>
      </c>
    </row>
    <row r="2384" spans="1:3">
      <c r="A2384" t="s">
        <v>2657</v>
      </c>
      <c r="B2384" t="s">
        <v>2628</v>
      </c>
      <c r="C2384" t="s">
        <v>1352</v>
      </c>
    </row>
    <row r="2385" spans="1:3">
      <c r="A2385" t="s">
        <v>2031</v>
      </c>
      <c r="B2385" t="s">
        <v>478</v>
      </c>
      <c r="C2385" t="s">
        <v>1351</v>
      </c>
    </row>
    <row r="2386" spans="1:3">
      <c r="A2386" t="s">
        <v>1927</v>
      </c>
      <c r="B2386" t="s">
        <v>1636</v>
      </c>
      <c r="C2386" t="s">
        <v>1352</v>
      </c>
    </row>
    <row r="2387" spans="1:3">
      <c r="A2387" t="s">
        <v>1259</v>
      </c>
      <c r="B2387" t="s">
        <v>469</v>
      </c>
      <c r="C2387" t="s">
        <v>1352</v>
      </c>
    </row>
    <row r="2388" spans="1:3">
      <c r="A2388" t="s">
        <v>1260</v>
      </c>
      <c r="B2388" t="s">
        <v>679</v>
      </c>
      <c r="C2388" t="s">
        <v>1352</v>
      </c>
    </row>
    <row r="2389" spans="1:3">
      <c r="A2389" t="s">
        <v>1928</v>
      </c>
      <c r="B2389" t="s">
        <v>841</v>
      </c>
      <c r="C2389" t="s">
        <v>1351</v>
      </c>
    </row>
    <row r="2390" spans="1:3">
      <c r="A2390" t="s">
        <v>2009</v>
      </c>
      <c r="B2390" t="s">
        <v>531</v>
      </c>
      <c r="C2390" t="s">
        <v>1351</v>
      </c>
    </row>
    <row r="2391" spans="1:3">
      <c r="A2391" t="s">
        <v>1261</v>
      </c>
      <c r="B2391" t="s">
        <v>532</v>
      </c>
      <c r="C2391" t="s">
        <v>1351</v>
      </c>
    </row>
    <row r="2392" spans="1:3">
      <c r="A2392" t="s">
        <v>2326</v>
      </c>
      <c r="B2392" t="s">
        <v>971</v>
      </c>
      <c r="C2392" t="s">
        <v>1351</v>
      </c>
    </row>
    <row r="2393" spans="1:3">
      <c r="A2393" t="s">
        <v>1929</v>
      </c>
      <c r="B2393" t="s">
        <v>999</v>
      </c>
      <c r="C2393" t="s">
        <v>1351</v>
      </c>
    </row>
    <row r="2394" spans="1:3">
      <c r="A2394" t="s">
        <v>1930</v>
      </c>
      <c r="B2394" t="s">
        <v>938</v>
      </c>
      <c r="C2394" t="s">
        <v>1351</v>
      </c>
    </row>
    <row r="2395" spans="1:3">
      <c r="A2395" t="s">
        <v>2327</v>
      </c>
      <c r="B2395" t="s">
        <v>1615</v>
      </c>
      <c r="C2395" t="s">
        <v>1352</v>
      </c>
    </row>
    <row r="2396" spans="1:3">
      <c r="A2396" t="s">
        <v>1329</v>
      </c>
      <c r="B2396" t="s">
        <v>99</v>
      </c>
      <c r="C2396" t="s">
        <v>1352</v>
      </c>
    </row>
    <row r="2397" spans="1:3">
      <c r="A2397" t="s">
        <v>1931</v>
      </c>
      <c r="B2397" t="s">
        <v>1546</v>
      </c>
      <c r="C2397" t="s">
        <v>1351</v>
      </c>
    </row>
    <row r="2398" spans="1:3">
      <c r="A2398" t="s">
        <v>2447</v>
      </c>
      <c r="B2398" t="s">
        <v>1534</v>
      </c>
      <c r="C2398" t="s">
        <v>1351</v>
      </c>
    </row>
    <row r="2399" spans="1:3">
      <c r="A2399" t="s">
        <v>2221</v>
      </c>
      <c r="B2399" t="s">
        <v>131</v>
      </c>
      <c r="C2399" t="s">
        <v>1351</v>
      </c>
    </row>
    <row r="2400" spans="1:3">
      <c r="A2400" t="s">
        <v>1932</v>
      </c>
      <c r="B2400" t="s">
        <v>798</v>
      </c>
      <c r="C2400" t="s">
        <v>1352</v>
      </c>
    </row>
    <row r="2401" spans="1:3">
      <c r="A2401" t="s">
        <v>2188</v>
      </c>
      <c r="B2401" t="s">
        <v>756</v>
      </c>
      <c r="C2401" t="s">
        <v>1351</v>
      </c>
    </row>
    <row r="2402" spans="1:3">
      <c r="A2402" t="s">
        <v>2714</v>
      </c>
      <c r="B2402" t="s">
        <v>5972</v>
      </c>
      <c r="C2402" t="s">
        <v>1352</v>
      </c>
    </row>
    <row r="2403" spans="1:3">
      <c r="A2403" t="s">
        <v>2760</v>
      </c>
      <c r="B2403" t="s">
        <v>2759</v>
      </c>
      <c r="C2403" t="s">
        <v>1352</v>
      </c>
    </row>
    <row r="2404" spans="1:3">
      <c r="A2404" t="s">
        <v>1933</v>
      </c>
      <c r="B2404" t="s">
        <v>661</v>
      </c>
      <c r="C2404" t="s">
        <v>1352</v>
      </c>
    </row>
    <row r="2405" spans="1:3">
      <c r="A2405" t="s">
        <v>1934</v>
      </c>
      <c r="B2405" t="s">
        <v>939</v>
      </c>
      <c r="C2405" t="s">
        <v>1352</v>
      </c>
    </row>
    <row r="2406" spans="1:3">
      <c r="A2406" t="s">
        <v>3187</v>
      </c>
      <c r="B2406" t="s">
        <v>3186</v>
      </c>
      <c r="C2406" t="s">
        <v>1352</v>
      </c>
    </row>
    <row r="2407" spans="1:3">
      <c r="A2407" t="s">
        <v>1935</v>
      </c>
      <c r="B2407" t="s">
        <v>663</v>
      </c>
      <c r="C2407" t="s">
        <v>1352</v>
      </c>
    </row>
    <row r="2408" spans="1:3">
      <c r="A2408" t="s">
        <v>2328</v>
      </c>
      <c r="B2408" t="s">
        <v>947</v>
      </c>
      <c r="C2408" t="s">
        <v>1352</v>
      </c>
    </row>
    <row r="2409" spans="1:3">
      <c r="A2409" t="s">
        <v>3207</v>
      </c>
      <c r="B2409" t="s">
        <v>3206</v>
      </c>
      <c r="C2409" t="s">
        <v>1351</v>
      </c>
    </row>
    <row r="2410" spans="1:3">
      <c r="A2410" t="s">
        <v>2189</v>
      </c>
      <c r="B2410" t="s">
        <v>758</v>
      </c>
      <c r="C2410" t="s">
        <v>1352</v>
      </c>
    </row>
    <row r="2411" spans="1:3">
      <c r="A2411" t="s">
        <v>2449</v>
      </c>
      <c r="B2411" t="s">
        <v>2448</v>
      </c>
      <c r="C2411" t="s">
        <v>1351</v>
      </c>
    </row>
    <row r="2412" spans="1:3">
      <c r="A2412" t="s">
        <v>2190</v>
      </c>
      <c r="B2412" t="s">
        <v>622</v>
      </c>
      <c r="C2412" t="s">
        <v>1351</v>
      </c>
    </row>
    <row r="2413" spans="1:3">
      <c r="A2413" t="s">
        <v>2329</v>
      </c>
      <c r="B2413" t="s">
        <v>1675</v>
      </c>
      <c r="C2413" t="s">
        <v>1352</v>
      </c>
    </row>
    <row r="2414" spans="1:3">
      <c r="A2414" t="s">
        <v>2191</v>
      </c>
      <c r="B2414" t="s">
        <v>178</v>
      </c>
      <c r="C2414" t="s">
        <v>1351</v>
      </c>
    </row>
    <row r="2415" spans="1:3">
      <c r="A2415" t="s">
        <v>3000</v>
      </c>
      <c r="B2415" t="s">
        <v>2999</v>
      </c>
      <c r="C2415" t="s">
        <v>1352</v>
      </c>
    </row>
    <row r="2416" spans="1:3">
      <c r="A2416" t="s">
        <v>3002</v>
      </c>
      <c r="B2416" t="s">
        <v>3001</v>
      </c>
      <c r="C2416" t="s">
        <v>1352</v>
      </c>
    </row>
    <row r="2417" spans="1:3">
      <c r="A2417" t="s">
        <v>1263</v>
      </c>
      <c r="B2417" t="s">
        <v>681</v>
      </c>
      <c r="C2417" t="s">
        <v>1352</v>
      </c>
    </row>
    <row r="2418" spans="1:3">
      <c r="A2418" t="s">
        <v>1152</v>
      </c>
      <c r="B2418" t="s">
        <v>580</v>
      </c>
      <c r="C2418" t="s">
        <v>1351</v>
      </c>
    </row>
    <row r="2419" spans="1:3">
      <c r="A2419" t="s">
        <v>1936</v>
      </c>
      <c r="B2419" t="s">
        <v>1578</v>
      </c>
      <c r="C2419" t="s">
        <v>1352</v>
      </c>
    </row>
    <row r="2420" spans="1:3">
      <c r="A2420" t="s">
        <v>2222</v>
      </c>
      <c r="B2420" t="s">
        <v>448</v>
      </c>
      <c r="C2420" t="s">
        <v>1352</v>
      </c>
    </row>
    <row r="2421" spans="1:3">
      <c r="A2421" t="s">
        <v>1153</v>
      </c>
      <c r="B2421" t="s">
        <v>560</v>
      </c>
      <c r="C2421" t="s">
        <v>1352</v>
      </c>
    </row>
    <row r="2422" spans="1:3">
      <c r="A2422" t="s">
        <v>2330</v>
      </c>
      <c r="B2422" t="s">
        <v>1608</v>
      </c>
      <c r="C2422" t="s">
        <v>1351</v>
      </c>
    </row>
    <row r="2423" spans="1:3">
      <c r="A2423" t="s">
        <v>3004</v>
      </c>
      <c r="B2423" t="s">
        <v>3003</v>
      </c>
      <c r="C2423" t="s">
        <v>1351</v>
      </c>
    </row>
    <row r="2424" spans="1:3">
      <c r="A2424" t="s">
        <v>2192</v>
      </c>
      <c r="B2424" t="s">
        <v>1641</v>
      </c>
      <c r="C2424" t="s">
        <v>1351</v>
      </c>
    </row>
    <row r="2425" spans="1:3">
      <c r="A2425" t="s">
        <v>2675</v>
      </c>
      <c r="B2425" t="s">
        <v>2647</v>
      </c>
      <c r="C2425" t="s">
        <v>1351</v>
      </c>
    </row>
    <row r="2426" spans="1:3">
      <c r="A2426" t="s">
        <v>3006</v>
      </c>
      <c r="B2426" t="s">
        <v>3005</v>
      </c>
      <c r="C2426" t="s">
        <v>1352</v>
      </c>
    </row>
    <row r="2427" spans="1:3">
      <c r="A2427" t="s">
        <v>1937</v>
      </c>
      <c r="B2427" t="s">
        <v>955</v>
      </c>
      <c r="C2427" t="s">
        <v>1352</v>
      </c>
    </row>
    <row r="2428" spans="1:3">
      <c r="A2428" t="s">
        <v>3077</v>
      </c>
      <c r="B2428" t="s">
        <v>3097</v>
      </c>
      <c r="C2428" t="s">
        <v>1352</v>
      </c>
    </row>
    <row r="2429" spans="1:3">
      <c r="A2429" t="s">
        <v>5973</v>
      </c>
      <c r="B2429" t="s">
        <v>5974</v>
      </c>
      <c r="C2429" t="s">
        <v>1352</v>
      </c>
    </row>
    <row r="2430" spans="1:3">
      <c r="A2430" t="s">
        <v>1938</v>
      </c>
      <c r="B2430" t="s">
        <v>556</v>
      </c>
      <c r="C2430" t="s">
        <v>1352</v>
      </c>
    </row>
    <row r="2431" spans="1:3">
      <c r="A2431" t="s">
        <v>2331</v>
      </c>
      <c r="B2431" t="s">
        <v>1629</v>
      </c>
      <c r="C2431" t="s">
        <v>1352</v>
      </c>
    </row>
    <row r="2432" spans="1:3">
      <c r="A2432" t="s">
        <v>2670</v>
      </c>
      <c r="B2432" t="s">
        <v>2642</v>
      </c>
      <c r="C2432" t="s">
        <v>1352</v>
      </c>
    </row>
    <row r="2433" spans="1:3">
      <c r="A2433" t="s">
        <v>2193</v>
      </c>
      <c r="B2433" t="s">
        <v>981</v>
      </c>
      <c r="C2433" t="s">
        <v>1352</v>
      </c>
    </row>
    <row r="2434" spans="1:3">
      <c r="A2434" t="s">
        <v>2450</v>
      </c>
      <c r="B2434" t="s">
        <v>1007</v>
      </c>
      <c r="C2434" t="s">
        <v>1351</v>
      </c>
    </row>
    <row r="2435" spans="1:3">
      <c r="A2435" t="s">
        <v>2010</v>
      </c>
      <c r="B2435" t="s">
        <v>534</v>
      </c>
      <c r="C2435" t="s">
        <v>1351</v>
      </c>
    </row>
    <row r="2436" spans="1:3">
      <c r="A2436" t="s">
        <v>3008</v>
      </c>
      <c r="B2436" t="s">
        <v>3007</v>
      </c>
      <c r="C2436" t="s">
        <v>1352</v>
      </c>
    </row>
    <row r="2437" spans="1:3">
      <c r="A2437" t="s">
        <v>1330</v>
      </c>
      <c r="B2437" t="s">
        <v>759</v>
      </c>
      <c r="C2437" t="s">
        <v>1352</v>
      </c>
    </row>
    <row r="2438" spans="1:3">
      <c r="A2438" t="s">
        <v>1939</v>
      </c>
      <c r="B2438" t="s">
        <v>319</v>
      </c>
      <c r="C2438" t="s">
        <v>1351</v>
      </c>
    </row>
    <row r="2439" spans="1:3">
      <c r="A2439" t="s">
        <v>2011</v>
      </c>
      <c r="B2439" t="s">
        <v>535</v>
      </c>
      <c r="C2439" t="s">
        <v>1351</v>
      </c>
    </row>
    <row r="2440" spans="1:3">
      <c r="A2440" t="s">
        <v>3064</v>
      </c>
      <c r="B2440" t="s">
        <v>3084</v>
      </c>
      <c r="C2440" t="s">
        <v>1352</v>
      </c>
    </row>
    <row r="2441" spans="1:3">
      <c r="A2441" t="s">
        <v>3010</v>
      </c>
      <c r="B2441" t="s">
        <v>3009</v>
      </c>
      <c r="C2441" t="s">
        <v>1352</v>
      </c>
    </row>
    <row r="2442" spans="1:3">
      <c r="A2442" t="s">
        <v>2012</v>
      </c>
      <c r="B2442" t="s">
        <v>1527</v>
      </c>
      <c r="C2442" t="s">
        <v>1351</v>
      </c>
    </row>
    <row r="2443" spans="1:3">
      <c r="A2443" t="s">
        <v>3013</v>
      </c>
      <c r="B2443" t="s">
        <v>3012</v>
      </c>
      <c r="C2443" t="s">
        <v>1351</v>
      </c>
    </row>
    <row r="2444" spans="1:3">
      <c r="A2444" t="s">
        <v>1940</v>
      </c>
      <c r="B2444" t="s">
        <v>940</v>
      </c>
      <c r="C2444" t="s">
        <v>1351</v>
      </c>
    </row>
    <row r="2445" spans="1:3">
      <c r="A2445" t="s">
        <v>2332</v>
      </c>
      <c r="B2445" t="s">
        <v>1621</v>
      </c>
      <c r="C2445" t="s">
        <v>1352</v>
      </c>
    </row>
    <row r="2446" spans="1:3">
      <c r="A2446" t="s">
        <v>2032</v>
      </c>
      <c r="B2446" t="s">
        <v>480</v>
      </c>
      <c r="C2446" t="s">
        <v>1352</v>
      </c>
    </row>
    <row r="2447" spans="1:3">
      <c r="A2447" t="s">
        <v>2194</v>
      </c>
      <c r="B2447" t="s">
        <v>1583</v>
      </c>
      <c r="C2447" t="s">
        <v>1352</v>
      </c>
    </row>
    <row r="2448" spans="1:3">
      <c r="A2448" t="s">
        <v>5748</v>
      </c>
      <c r="B2448" t="s">
        <v>5747</v>
      </c>
      <c r="C2448" t="s">
        <v>1352</v>
      </c>
    </row>
    <row r="2449" spans="1:3">
      <c r="A2449" t="s">
        <v>1941</v>
      </c>
      <c r="B2449" t="s">
        <v>333</v>
      </c>
      <c r="C2449" t="s">
        <v>1352</v>
      </c>
    </row>
    <row r="2450" spans="1:3">
      <c r="A2450" t="s">
        <v>2333</v>
      </c>
      <c r="B2450" t="s">
        <v>1674</v>
      </c>
      <c r="C2450" t="s">
        <v>1352</v>
      </c>
    </row>
    <row r="2451" spans="1:3">
      <c r="A2451" t="s">
        <v>2451</v>
      </c>
      <c r="B2451" t="s">
        <v>1532</v>
      </c>
      <c r="C2451" t="s">
        <v>1351</v>
      </c>
    </row>
    <row r="2452" spans="1:3">
      <c r="A2452" t="s">
        <v>1942</v>
      </c>
      <c r="B2452" t="s">
        <v>1637</v>
      </c>
      <c r="C2452" t="s">
        <v>1351</v>
      </c>
    </row>
    <row r="2453" spans="1:3">
      <c r="A2453" t="s">
        <v>2334</v>
      </c>
      <c r="B2453" t="s">
        <v>1391</v>
      </c>
      <c r="C2453" t="s">
        <v>1351</v>
      </c>
    </row>
    <row r="2454" spans="1:3">
      <c r="A2454" t="s">
        <v>2195</v>
      </c>
      <c r="B2454" t="s">
        <v>101</v>
      </c>
      <c r="C2454" t="s">
        <v>1351</v>
      </c>
    </row>
    <row r="2455" spans="1:3">
      <c r="A2455" t="s">
        <v>2196</v>
      </c>
      <c r="B2455" t="s">
        <v>624</v>
      </c>
      <c r="C2455" t="s">
        <v>1351</v>
      </c>
    </row>
    <row r="2456" spans="1:3">
      <c r="A2456" t="s">
        <v>3015</v>
      </c>
      <c r="B2456" t="s">
        <v>3014</v>
      </c>
      <c r="C2456" t="s">
        <v>1351</v>
      </c>
    </row>
    <row r="2457" spans="1:3">
      <c r="A2457" t="s">
        <v>2197</v>
      </c>
      <c r="B2457" t="s">
        <v>980</v>
      </c>
      <c r="C2457" t="s">
        <v>1351</v>
      </c>
    </row>
    <row r="2458" spans="1:3">
      <c r="A2458" t="s">
        <v>2198</v>
      </c>
      <c r="B2458" t="s">
        <v>465</v>
      </c>
      <c r="C2458" t="s">
        <v>1351</v>
      </c>
    </row>
    <row r="2459" spans="1:3">
      <c r="A2459" t="s">
        <v>3150</v>
      </c>
      <c r="B2459" t="s">
        <v>3167</v>
      </c>
      <c r="C2459" t="s">
        <v>1352</v>
      </c>
    </row>
    <row r="2460" spans="1:3">
      <c r="A2460" t="s">
        <v>2335</v>
      </c>
      <c r="B2460" t="s">
        <v>948</v>
      </c>
      <c r="C2460" t="s">
        <v>1351</v>
      </c>
    </row>
    <row r="2461" spans="1:3">
      <c r="A2461" t="s">
        <v>2013</v>
      </c>
      <c r="B2461" t="s">
        <v>682</v>
      </c>
      <c r="C2461" t="s">
        <v>1351</v>
      </c>
    </row>
    <row r="2462" spans="1:3">
      <c r="A2462" t="s">
        <v>2452</v>
      </c>
      <c r="B2462" t="s">
        <v>1566</v>
      </c>
      <c r="C2462" t="s">
        <v>1351</v>
      </c>
    </row>
    <row r="2463" spans="1:3">
      <c r="A2463" t="s">
        <v>1943</v>
      </c>
      <c r="B2463" t="s">
        <v>3998</v>
      </c>
      <c r="C2463" t="s">
        <v>1351</v>
      </c>
    </row>
    <row r="2464" spans="1:3">
      <c r="A2464" t="s">
        <v>3017</v>
      </c>
      <c r="B2464" t="s">
        <v>3016</v>
      </c>
      <c r="C2464" t="s">
        <v>1351</v>
      </c>
    </row>
    <row r="2465" spans="1:3">
      <c r="A2465" t="s">
        <v>1944</v>
      </c>
      <c r="B2465" t="s">
        <v>1519</v>
      </c>
      <c r="C2465" t="s">
        <v>1351</v>
      </c>
    </row>
    <row r="2466" spans="1:3">
      <c r="A2466" t="s">
        <v>3019</v>
      </c>
      <c r="B2466" t="s">
        <v>3018</v>
      </c>
      <c r="C2466" t="s">
        <v>1351</v>
      </c>
    </row>
    <row r="2467" spans="1:3">
      <c r="A2467" t="s">
        <v>2762</v>
      </c>
      <c r="B2467" t="s">
        <v>2761</v>
      </c>
      <c r="C2467" t="s">
        <v>1351</v>
      </c>
    </row>
    <row r="2468" spans="1:3">
      <c r="A2468" t="s">
        <v>2199</v>
      </c>
      <c r="B2468" t="s">
        <v>1584</v>
      </c>
      <c r="C2468" t="s">
        <v>1352</v>
      </c>
    </row>
    <row r="2469" spans="1:3">
      <c r="A2469" t="s">
        <v>2223</v>
      </c>
      <c r="B2469" t="s">
        <v>198</v>
      </c>
      <c r="C2469" t="s">
        <v>1352</v>
      </c>
    </row>
    <row r="2470" spans="1:3">
      <c r="A2470" t="s">
        <v>1945</v>
      </c>
      <c r="B2470" t="s">
        <v>998</v>
      </c>
      <c r="C2470" t="s">
        <v>1352</v>
      </c>
    </row>
    <row r="2471" spans="1:3">
      <c r="A2471" t="s">
        <v>2200</v>
      </c>
      <c r="B2471" t="s">
        <v>625</v>
      </c>
      <c r="C2471" t="s">
        <v>1351</v>
      </c>
    </row>
    <row r="2472" spans="1:3">
      <c r="A2472" t="s">
        <v>3021</v>
      </c>
      <c r="B2472" t="s">
        <v>3020</v>
      </c>
      <c r="C2472" t="s">
        <v>1351</v>
      </c>
    </row>
    <row r="2473" spans="1:3">
      <c r="A2473" t="s">
        <v>1331</v>
      </c>
      <c r="B2473" t="s">
        <v>761</v>
      </c>
      <c r="C2473" t="s">
        <v>1352</v>
      </c>
    </row>
    <row r="2474" spans="1:3">
      <c r="A2474" t="s">
        <v>1155</v>
      </c>
      <c r="B2474" t="s">
        <v>454</v>
      </c>
      <c r="C2474" t="s">
        <v>1352</v>
      </c>
    </row>
    <row r="2475" spans="1:3">
      <c r="A2475" t="s">
        <v>3209</v>
      </c>
      <c r="B2475" t="s">
        <v>3208</v>
      </c>
      <c r="C2475" t="s">
        <v>1352</v>
      </c>
    </row>
    <row r="2476" spans="1:3">
      <c r="A2476" t="s">
        <v>1156</v>
      </c>
      <c r="B2476" t="s">
        <v>239</v>
      </c>
      <c r="C2476" t="s">
        <v>1352</v>
      </c>
    </row>
    <row r="2477" spans="1:3">
      <c r="A2477" t="s">
        <v>2014</v>
      </c>
      <c r="B2477" t="s">
        <v>1547</v>
      </c>
      <c r="C2477" t="s">
        <v>1352</v>
      </c>
    </row>
    <row r="2478" spans="1:3">
      <c r="A2478" t="s">
        <v>3195</v>
      </c>
      <c r="B2478" t="s">
        <v>3194</v>
      </c>
      <c r="C2478" t="s">
        <v>1352</v>
      </c>
    </row>
    <row r="2479" spans="1:3">
      <c r="A2479" t="s">
        <v>3225</v>
      </c>
      <c r="B2479" t="s">
        <v>3228</v>
      </c>
      <c r="C2479" t="s">
        <v>1352</v>
      </c>
    </row>
    <row r="2480" spans="1:3">
      <c r="A2480" t="s">
        <v>2201</v>
      </c>
      <c r="B2480" t="s">
        <v>626</v>
      </c>
      <c r="C2480" t="s">
        <v>1352</v>
      </c>
    </row>
    <row r="2481" spans="1:3">
      <c r="A2481" t="s">
        <v>2531</v>
      </c>
      <c r="B2481" t="s">
        <v>2530</v>
      </c>
      <c r="C2481" t="s">
        <v>1352</v>
      </c>
    </row>
    <row r="2482" spans="1:3">
      <c r="A2482" t="s">
        <v>1946</v>
      </c>
      <c r="B2482" t="s">
        <v>1043</v>
      </c>
      <c r="C2482" t="s">
        <v>1351</v>
      </c>
    </row>
    <row r="2483" spans="1:3">
      <c r="A2483" t="s">
        <v>2453</v>
      </c>
      <c r="B2483" t="s">
        <v>950</v>
      </c>
      <c r="C2483" t="s">
        <v>1351</v>
      </c>
    </row>
    <row r="2484" spans="1:3">
      <c r="A2484" t="s">
        <v>1274</v>
      </c>
      <c r="B2484" t="s">
        <v>455</v>
      </c>
      <c r="C2484" t="s">
        <v>1351</v>
      </c>
    </row>
    <row r="2485" spans="1:3">
      <c r="A2485" t="s">
        <v>2202</v>
      </c>
      <c r="B2485" t="s">
        <v>627</v>
      </c>
      <c r="C2485" t="s">
        <v>1351</v>
      </c>
    </row>
    <row r="2486" spans="1:3">
      <c r="A2486" t="s">
        <v>1947</v>
      </c>
      <c r="B2486" t="s">
        <v>1059</v>
      </c>
      <c r="C2486" t="s">
        <v>1352</v>
      </c>
    </row>
    <row r="2487" spans="1:3">
      <c r="A2487" t="s">
        <v>1157</v>
      </c>
      <c r="B2487" t="s">
        <v>842</v>
      </c>
      <c r="C2487" t="s">
        <v>1352</v>
      </c>
    </row>
    <row r="2488" spans="1:3">
      <c r="A2488" t="s">
        <v>2203</v>
      </c>
      <c r="B2488" t="s">
        <v>16</v>
      </c>
      <c r="C2488" t="s">
        <v>1351</v>
      </c>
    </row>
    <row r="2489" spans="1:3">
      <c r="A2489" t="s">
        <v>3023</v>
      </c>
      <c r="B2489" t="s">
        <v>3022</v>
      </c>
      <c r="C2489" t="s">
        <v>1351</v>
      </c>
    </row>
    <row r="2490" spans="1:3">
      <c r="A2490" t="s">
        <v>3025</v>
      </c>
      <c r="B2490" t="s">
        <v>3024</v>
      </c>
      <c r="C2490" t="s">
        <v>1351</v>
      </c>
    </row>
    <row r="2491" spans="1:3">
      <c r="A2491" t="s">
        <v>2204</v>
      </c>
      <c r="B2491" t="s">
        <v>762</v>
      </c>
      <c r="C2491" t="s">
        <v>1351</v>
      </c>
    </row>
    <row r="2492" spans="1:3">
      <c r="A2492" t="s">
        <v>2454</v>
      </c>
      <c r="B2492" t="s">
        <v>963</v>
      </c>
      <c r="C2492" t="s">
        <v>1351</v>
      </c>
    </row>
    <row r="2493" spans="1:3">
      <c r="A2493" t="s">
        <v>3189</v>
      </c>
      <c r="B2493" t="s">
        <v>3188</v>
      </c>
      <c r="C2493" t="s">
        <v>1351</v>
      </c>
    </row>
    <row r="2494" spans="1:3">
      <c r="A2494" t="s">
        <v>1948</v>
      </c>
      <c r="B2494" t="s">
        <v>1363</v>
      </c>
      <c r="C2494" t="s">
        <v>1351</v>
      </c>
    </row>
    <row r="2495" spans="1:3">
      <c r="A2495" t="s">
        <v>2520</v>
      </c>
      <c r="B2495" t="s">
        <v>2519</v>
      </c>
      <c r="C2495" t="s">
        <v>1351</v>
      </c>
    </row>
    <row r="2496" spans="1:3">
      <c r="A2496" t="s">
        <v>2205</v>
      </c>
      <c r="B2496" t="s">
        <v>629</v>
      </c>
      <c r="C2496" t="s">
        <v>1351</v>
      </c>
    </row>
    <row r="2497" spans="1:3">
      <c r="A2497" t="s">
        <v>2206</v>
      </c>
      <c r="B2497" t="s">
        <v>921</v>
      </c>
      <c r="C2497" t="s">
        <v>1351</v>
      </c>
    </row>
    <row r="2498" spans="1:3">
      <c r="A2498" t="s">
        <v>2207</v>
      </c>
      <c r="B2498" t="s">
        <v>630</v>
      </c>
      <c r="C2498" t="s">
        <v>1351</v>
      </c>
    </row>
    <row r="2499" spans="1:3">
      <c r="A2499" t="s">
        <v>2455</v>
      </c>
      <c r="B2499" t="s">
        <v>1536</v>
      </c>
      <c r="C2499" t="s">
        <v>1351</v>
      </c>
    </row>
    <row r="2500" spans="1:3">
      <c r="A2500" t="s">
        <v>3191</v>
      </c>
      <c r="B2500" t="s">
        <v>3190</v>
      </c>
      <c r="C2500" t="s">
        <v>1351</v>
      </c>
    </row>
    <row r="2501" spans="1:3">
      <c r="A2501" t="s">
        <v>1949</v>
      </c>
      <c r="B2501" t="s">
        <v>557</v>
      </c>
      <c r="C2501" t="s">
        <v>1351</v>
      </c>
    </row>
    <row r="2502" spans="1:3">
      <c r="A2502" t="s">
        <v>2456</v>
      </c>
      <c r="B2502" t="s">
        <v>1395</v>
      </c>
      <c r="C2502" t="s">
        <v>1351</v>
      </c>
    </row>
    <row r="2503" spans="1:3">
      <c r="A2503" t="s">
        <v>1950</v>
      </c>
      <c r="B2503" t="s">
        <v>219</v>
      </c>
      <c r="C2503" t="s">
        <v>1351</v>
      </c>
    </row>
    <row r="2504" spans="1:3">
      <c r="A2504" t="s">
        <v>2674</v>
      </c>
      <c r="B2504" t="s">
        <v>2646</v>
      </c>
      <c r="C2504" t="s">
        <v>1351</v>
      </c>
    </row>
    <row r="2505" spans="1:3">
      <c r="A2505" t="s">
        <v>3027</v>
      </c>
      <c r="B2505" t="s">
        <v>3026</v>
      </c>
      <c r="C2505" t="s">
        <v>1351</v>
      </c>
    </row>
    <row r="2506" spans="1:3">
      <c r="A2506" t="s">
        <v>1951</v>
      </c>
      <c r="B2506" t="s">
        <v>996</v>
      </c>
      <c r="C2506" t="s">
        <v>1351</v>
      </c>
    </row>
    <row r="2507" spans="1:3">
      <c r="A2507" t="s">
        <v>3080</v>
      </c>
      <c r="B2507" t="s">
        <v>5975</v>
      </c>
      <c r="C2507" t="s">
        <v>1352</v>
      </c>
    </row>
    <row r="2508" spans="1:3">
      <c r="A2508" t="s">
        <v>1952</v>
      </c>
      <c r="B2508" t="s">
        <v>911</v>
      </c>
      <c r="C2508" t="s">
        <v>1351</v>
      </c>
    </row>
    <row r="2509" spans="1:3">
      <c r="A2509" t="s">
        <v>2336</v>
      </c>
      <c r="B2509" t="s">
        <v>967</v>
      </c>
      <c r="C2509" t="s">
        <v>1352</v>
      </c>
    </row>
    <row r="2510" spans="1:3">
      <c r="A2510" t="s">
        <v>2033</v>
      </c>
      <c r="B2510" t="s">
        <v>1640</v>
      </c>
      <c r="C2510" t="s">
        <v>1352</v>
      </c>
    </row>
    <row r="2511" spans="1:3">
      <c r="A2511" t="s">
        <v>1953</v>
      </c>
      <c r="B2511" t="s">
        <v>843</v>
      </c>
      <c r="C2511" t="s">
        <v>1351</v>
      </c>
    </row>
    <row r="2512" spans="1:3">
      <c r="A2512" t="s">
        <v>1954</v>
      </c>
      <c r="B2512" t="s">
        <v>995</v>
      </c>
      <c r="C2512" t="s">
        <v>1351</v>
      </c>
    </row>
    <row r="2513" spans="1:3">
      <c r="A2513" t="s">
        <v>2337</v>
      </c>
      <c r="B2513" t="s">
        <v>949</v>
      </c>
      <c r="C2513" t="s">
        <v>1352</v>
      </c>
    </row>
    <row r="2514" spans="1:3">
      <c r="A2514" t="s">
        <v>2457</v>
      </c>
      <c r="B2514" t="s">
        <v>962</v>
      </c>
      <c r="C2514" t="s">
        <v>1351</v>
      </c>
    </row>
    <row r="2515" spans="1:3">
      <c r="A2515" t="s">
        <v>2224</v>
      </c>
      <c r="B2515" t="s">
        <v>1679</v>
      </c>
      <c r="C2515" t="s">
        <v>1352</v>
      </c>
    </row>
    <row r="2516" spans="1:3">
      <c r="A2516" t="s">
        <v>3029</v>
      </c>
      <c r="B2516" t="s">
        <v>3028</v>
      </c>
      <c r="C2516" t="s">
        <v>1352</v>
      </c>
    </row>
    <row r="2517" spans="1:3">
      <c r="A2517" t="s">
        <v>2208</v>
      </c>
      <c r="B2517" t="s">
        <v>992</v>
      </c>
      <c r="C2517" t="s">
        <v>1352</v>
      </c>
    </row>
    <row r="2518" spans="1:3">
      <c r="A2518" t="s">
        <v>2658</v>
      </c>
      <c r="B2518" t="s">
        <v>2630</v>
      </c>
      <c r="C2518" t="s">
        <v>1352</v>
      </c>
    </row>
    <row r="2519" spans="1:3">
      <c r="A2519" t="s">
        <v>2458</v>
      </c>
      <c r="B2519" t="s">
        <v>1540</v>
      </c>
      <c r="C2519" t="s">
        <v>1351</v>
      </c>
    </row>
    <row r="2520" spans="1:3">
      <c r="A2520" t="s">
        <v>1955</v>
      </c>
      <c r="B2520" t="s">
        <v>267</v>
      </c>
      <c r="C2520" t="s">
        <v>1351</v>
      </c>
    </row>
    <row r="2521" spans="1:3">
      <c r="A2521" t="s">
        <v>2339</v>
      </c>
      <c r="B2521" t="s">
        <v>1392</v>
      </c>
      <c r="C2521" t="s">
        <v>1352</v>
      </c>
    </row>
    <row r="2522" spans="1:3">
      <c r="A2522" t="s">
        <v>2209</v>
      </c>
      <c r="B2522" t="s">
        <v>1678</v>
      </c>
      <c r="C2522" t="s">
        <v>1352</v>
      </c>
    </row>
    <row r="2523" spans="1:3">
      <c r="A2523" t="s">
        <v>2764</v>
      </c>
      <c r="B2523" t="s">
        <v>2763</v>
      </c>
      <c r="C2523" t="s">
        <v>1352</v>
      </c>
    </row>
    <row r="2524" spans="1:3">
      <c r="A2524" t="s">
        <v>2340</v>
      </c>
      <c r="B2524" t="s">
        <v>1701</v>
      </c>
      <c r="C2524" t="s">
        <v>1351</v>
      </c>
    </row>
    <row r="2525" spans="1:3">
      <c r="A2525" t="s">
        <v>2341</v>
      </c>
      <c r="B2525" t="s">
        <v>1411</v>
      </c>
      <c r="C2525" t="s">
        <v>1352</v>
      </c>
    </row>
    <row r="2526" spans="1:3">
      <c r="A2526" t="s">
        <v>2459</v>
      </c>
      <c r="B2526" t="s">
        <v>1645</v>
      </c>
      <c r="C2526" t="s">
        <v>1352</v>
      </c>
    </row>
    <row r="2527" spans="1:3">
      <c r="A2527" t="s">
        <v>1158</v>
      </c>
      <c r="B2527" t="s">
        <v>805</v>
      </c>
      <c r="C2527" t="s">
        <v>1352</v>
      </c>
    </row>
    <row r="2528" spans="1:3">
      <c r="A2528" t="s">
        <v>2210</v>
      </c>
      <c r="B2528" t="s">
        <v>763</v>
      </c>
      <c r="C2528" t="s">
        <v>1352</v>
      </c>
    </row>
    <row r="2529" spans="1:3">
      <c r="A2529" t="s">
        <v>2766</v>
      </c>
      <c r="B2529" t="s">
        <v>2765</v>
      </c>
      <c r="C2529" t="s">
        <v>1352</v>
      </c>
    </row>
    <row r="2530" spans="1:3">
      <c r="A2530" t="s">
        <v>2211</v>
      </c>
      <c r="B2530" t="s">
        <v>764</v>
      </c>
      <c r="C2530" t="s">
        <v>1352</v>
      </c>
    </row>
    <row r="2531" spans="1:3">
      <c r="A2531" t="s">
        <v>3031</v>
      </c>
      <c r="B2531" t="s">
        <v>3030</v>
      </c>
      <c r="C2531" t="s">
        <v>1352</v>
      </c>
    </row>
    <row r="2532" spans="1:3">
      <c r="A2532" t="s">
        <v>2460</v>
      </c>
      <c r="B2532" t="s">
        <v>1561</v>
      </c>
      <c r="C2532" t="s">
        <v>1351</v>
      </c>
    </row>
    <row r="2533" spans="1:3">
      <c r="A2533" t="s">
        <v>1956</v>
      </c>
      <c r="B2533" t="s">
        <v>800</v>
      </c>
      <c r="C2533" t="s">
        <v>1352</v>
      </c>
    </row>
    <row r="2534" spans="1:3">
      <c r="A2534" t="s">
        <v>1266</v>
      </c>
      <c r="B2534" t="s">
        <v>139</v>
      </c>
      <c r="C2534" t="s">
        <v>1352</v>
      </c>
    </row>
    <row r="2535" spans="1:3">
      <c r="A2535" t="s">
        <v>2342</v>
      </c>
      <c r="B2535" t="s">
        <v>5431</v>
      </c>
      <c r="C2535" t="s">
        <v>1352</v>
      </c>
    </row>
    <row r="2536" spans="1:3">
      <c r="A2536" t="s">
        <v>1159</v>
      </c>
      <c r="B2536" t="s">
        <v>844</v>
      </c>
      <c r="C2536" t="s">
        <v>1352</v>
      </c>
    </row>
    <row r="2537" spans="1:3">
      <c r="A2537" t="s">
        <v>2716</v>
      </c>
      <c r="B2537" t="s">
        <v>2715</v>
      </c>
      <c r="C2537" t="s">
        <v>1352</v>
      </c>
    </row>
    <row r="2538" spans="1:3">
      <c r="A2538" t="s">
        <v>2015</v>
      </c>
      <c r="B2538" t="s">
        <v>1030</v>
      </c>
      <c r="C2538" t="s">
        <v>1352</v>
      </c>
    </row>
    <row r="2539" spans="1:3">
      <c r="A2539" t="s">
        <v>5763</v>
      </c>
      <c r="B2539" t="s">
        <v>5762</v>
      </c>
      <c r="C2539" t="s">
        <v>1352</v>
      </c>
    </row>
    <row r="2540" spans="1:3">
      <c r="A2540" t="s">
        <v>1957</v>
      </c>
      <c r="B2540" t="s">
        <v>801</v>
      </c>
      <c r="C2540" t="s">
        <v>1352</v>
      </c>
    </row>
    <row r="2541" spans="1:3">
      <c r="A2541" t="s">
        <v>3071</v>
      </c>
      <c r="B2541" t="s">
        <v>3091</v>
      </c>
      <c r="C2541" t="s">
        <v>1352</v>
      </c>
    </row>
    <row r="2542" spans="1:3">
      <c r="A2542" t="s">
        <v>2461</v>
      </c>
      <c r="B2542" t="s">
        <v>887</v>
      </c>
      <c r="C2542" t="s">
        <v>1351</v>
      </c>
    </row>
    <row r="2543" spans="1:3">
      <c r="A2543" t="s">
        <v>2016</v>
      </c>
      <c r="B2543" t="s">
        <v>684</v>
      </c>
      <c r="C2543" t="s">
        <v>1351</v>
      </c>
    </row>
    <row r="2544" spans="1:3">
      <c r="A2544" t="s">
        <v>1268</v>
      </c>
      <c r="B2544" t="s">
        <v>458</v>
      </c>
      <c r="C2544" t="s">
        <v>1351</v>
      </c>
    </row>
    <row r="2545" spans="1:3">
      <c r="A2545" t="s">
        <v>2462</v>
      </c>
      <c r="B2545" t="s">
        <v>1494</v>
      </c>
      <c r="C2545" t="s">
        <v>1351</v>
      </c>
    </row>
    <row r="2546" spans="1:3">
      <c r="A2546" t="s">
        <v>2479</v>
      </c>
      <c r="B2546" t="s">
        <v>2490</v>
      </c>
      <c r="C2546" t="s">
        <v>1351</v>
      </c>
    </row>
    <row r="2547" spans="1:3">
      <c r="A2547" t="s">
        <v>2017</v>
      </c>
      <c r="B2547" t="s">
        <v>1502</v>
      </c>
      <c r="C2547" t="s">
        <v>1352</v>
      </c>
    </row>
    <row r="2548" spans="1:3">
      <c r="A2548" t="s">
        <v>2018</v>
      </c>
      <c r="B2548" t="s">
        <v>536</v>
      </c>
      <c r="C2548" t="s">
        <v>1352</v>
      </c>
    </row>
    <row r="2549" spans="1:3">
      <c r="A2549" t="s">
        <v>4827</v>
      </c>
      <c r="B2549" t="s">
        <v>4826</v>
      </c>
      <c r="C2549" t="s">
        <v>1352</v>
      </c>
    </row>
    <row r="2550" spans="1:3">
      <c r="A2550" t="s">
        <v>2019</v>
      </c>
      <c r="B2550" t="s">
        <v>537</v>
      </c>
      <c r="C2550" t="s">
        <v>1351</v>
      </c>
    </row>
    <row r="2551" spans="1:3">
      <c r="A2551" t="s">
        <v>2718</v>
      </c>
      <c r="B2551" t="s">
        <v>2717</v>
      </c>
      <c r="C2551" t="s">
        <v>1352</v>
      </c>
    </row>
    <row r="2552" spans="1:3">
      <c r="A2552" t="s">
        <v>2212</v>
      </c>
      <c r="B2552" t="s">
        <v>1033</v>
      </c>
      <c r="C2552" t="s">
        <v>1352</v>
      </c>
    </row>
    <row r="2553" spans="1:3">
      <c r="A2553" t="s">
        <v>2463</v>
      </c>
      <c r="B2553" t="s">
        <v>1412</v>
      </c>
      <c r="C2553" t="s">
        <v>1351</v>
      </c>
    </row>
    <row r="2554" spans="1:3">
      <c r="A2554" t="s">
        <v>2213</v>
      </c>
      <c r="B2554" t="s">
        <v>71</v>
      </c>
      <c r="C2554" t="s">
        <v>1352</v>
      </c>
    </row>
    <row r="2555" spans="1:3">
      <c r="A2555" t="s">
        <v>2214</v>
      </c>
      <c r="B2555" t="s">
        <v>103</v>
      </c>
      <c r="C2555" t="s">
        <v>1352</v>
      </c>
    </row>
    <row r="2556" spans="1:3">
      <c r="A2556" t="s">
        <v>2020</v>
      </c>
      <c r="B2556" t="s">
        <v>538</v>
      </c>
      <c r="C2556" t="s">
        <v>1352</v>
      </c>
    </row>
    <row r="2557" spans="1:3">
      <c r="A2557" t="s">
        <v>2034</v>
      </c>
      <c r="B2557" t="s">
        <v>540</v>
      </c>
      <c r="C2557" t="s">
        <v>1352</v>
      </c>
    </row>
    <row r="2558" spans="1:3">
      <c r="A2558" t="s">
        <v>5774</v>
      </c>
      <c r="B2558" t="s">
        <v>5773</v>
      </c>
      <c r="C2558" t="s">
        <v>1352</v>
      </c>
    </row>
    <row r="2559" spans="1:3">
      <c r="A2559" t="s">
        <v>5781</v>
      </c>
      <c r="B2559" t="s">
        <v>5780</v>
      </c>
      <c r="C2559" t="s">
        <v>1351</v>
      </c>
    </row>
    <row r="2560" spans="1:3">
      <c r="A2560" t="s">
        <v>5785</v>
      </c>
      <c r="B2560" t="s">
        <v>5784</v>
      </c>
      <c r="C2560" t="s">
        <v>1351</v>
      </c>
    </row>
    <row r="2561" spans="1:3">
      <c r="A2561" t="s">
        <v>5791</v>
      </c>
      <c r="B2561" t="s">
        <v>5790</v>
      </c>
      <c r="C2561" t="s">
        <v>1351</v>
      </c>
    </row>
    <row r="2562" spans="1:3">
      <c r="A2562" t="s">
        <v>5796</v>
      </c>
      <c r="B2562" t="s">
        <v>5795</v>
      </c>
      <c r="C2562" t="s">
        <v>1351</v>
      </c>
    </row>
    <row r="2563" spans="1:3">
      <c r="A2563" t="s">
        <v>5800</v>
      </c>
      <c r="B2563" t="s">
        <v>5799</v>
      </c>
      <c r="C2563" t="s">
        <v>1351</v>
      </c>
    </row>
    <row r="2564" spans="1:3">
      <c r="A2564" t="s">
        <v>5804</v>
      </c>
      <c r="B2564" t="s">
        <v>5803</v>
      </c>
      <c r="C2564" t="s">
        <v>1351</v>
      </c>
    </row>
    <row r="2565" spans="1:3">
      <c r="A2565" t="s">
        <v>5808</v>
      </c>
      <c r="B2565" t="s">
        <v>5807</v>
      </c>
      <c r="C2565" t="s">
        <v>1351</v>
      </c>
    </row>
    <row r="2566" spans="1:3">
      <c r="A2566" t="s">
        <v>5812</v>
      </c>
      <c r="B2566" t="s">
        <v>5811</v>
      </c>
      <c r="C2566" t="s">
        <v>1351</v>
      </c>
    </row>
    <row r="2567" spans="1:3">
      <c r="A2567" t="s">
        <v>5817</v>
      </c>
      <c r="B2567" t="s">
        <v>5816</v>
      </c>
      <c r="C2567" t="s">
        <v>1352</v>
      </c>
    </row>
    <row r="2568" spans="1:3">
      <c r="A2568" t="s">
        <v>5821</v>
      </c>
      <c r="B2568" t="s">
        <v>5820</v>
      </c>
      <c r="C2568" t="s">
        <v>1352</v>
      </c>
    </row>
    <row r="2569" spans="1:3">
      <c r="A2569" t="s">
        <v>5825</v>
      </c>
      <c r="B2569" t="s">
        <v>5824</v>
      </c>
      <c r="C2569" t="s">
        <v>1352</v>
      </c>
    </row>
    <row r="2570" spans="1:3">
      <c r="A2570" t="s">
        <v>5829</v>
      </c>
      <c r="B2570" t="s">
        <v>5828</v>
      </c>
      <c r="C2570" t="s">
        <v>1351</v>
      </c>
    </row>
    <row r="2571" spans="1:3">
      <c r="A2571" t="s">
        <v>5834</v>
      </c>
      <c r="B2571" t="s">
        <v>5833</v>
      </c>
      <c r="C2571" t="s">
        <v>1352</v>
      </c>
    </row>
    <row r="2572" spans="1:3">
      <c r="A2572" t="s">
        <v>5838</v>
      </c>
      <c r="B2572" t="s">
        <v>5837</v>
      </c>
      <c r="C2572" t="s">
        <v>1352</v>
      </c>
    </row>
    <row r="2573" spans="1:3">
      <c r="A2573" t="s">
        <v>5849</v>
      </c>
      <c r="B2573" t="s">
        <v>5848</v>
      </c>
      <c r="C2573" t="s">
        <v>1351</v>
      </c>
    </row>
    <row r="2574" spans="1:3">
      <c r="A2574" t="s">
        <v>5853</v>
      </c>
      <c r="B2574" t="s">
        <v>5852</v>
      </c>
      <c r="C2574" t="s">
        <v>1351</v>
      </c>
    </row>
    <row r="2575" spans="1:3">
      <c r="A2575" t="s">
        <v>5857</v>
      </c>
      <c r="B2575" t="s">
        <v>5856</v>
      </c>
      <c r="C2575" t="s">
        <v>1351</v>
      </c>
    </row>
    <row r="2576" spans="1:3">
      <c r="A2576" t="s">
        <v>5865</v>
      </c>
      <c r="B2576" t="s">
        <v>5864</v>
      </c>
      <c r="C2576" t="s">
        <v>1351</v>
      </c>
    </row>
    <row r="2577" spans="1:3">
      <c r="A2577" t="s">
        <v>5868</v>
      </c>
      <c r="B2577" t="s">
        <v>5867</v>
      </c>
      <c r="C2577" t="s">
        <v>1351</v>
      </c>
    </row>
    <row r="2578" spans="1:3">
      <c r="A2578" t="s">
        <v>5872</v>
      </c>
      <c r="B2578" t="s">
        <v>5871</v>
      </c>
      <c r="C2578" t="s">
        <v>1351</v>
      </c>
    </row>
    <row r="2579" spans="1:3">
      <c r="A2579" t="s">
        <v>5875</v>
      </c>
      <c r="B2579" t="s">
        <v>5874</v>
      </c>
      <c r="C2579" t="s">
        <v>1351</v>
      </c>
    </row>
    <row r="2580" spans="1:3">
      <c r="A2580" t="s">
        <v>5878</v>
      </c>
      <c r="B2580" t="s">
        <v>5877</v>
      </c>
      <c r="C2580" t="s">
        <v>1351</v>
      </c>
    </row>
    <row r="2581" spans="1:3">
      <c r="A2581" t="s">
        <v>5881</v>
      </c>
      <c r="B2581" t="s">
        <v>5880</v>
      </c>
      <c r="C2581" t="s">
        <v>1351</v>
      </c>
    </row>
    <row r="2582" spans="1:3">
      <c r="A2582" t="s">
        <v>5884</v>
      </c>
      <c r="B2582" t="s">
        <v>5883</v>
      </c>
      <c r="C2582" t="s">
        <v>1351</v>
      </c>
    </row>
    <row r="2583" spans="1:3">
      <c r="A2583" t="s">
        <v>5887</v>
      </c>
      <c r="B2583" t="s">
        <v>5886</v>
      </c>
      <c r="C2583" t="s">
        <v>1351</v>
      </c>
    </row>
    <row r="2584" spans="1:3">
      <c r="A2584" t="s">
        <v>5890</v>
      </c>
      <c r="B2584" t="s">
        <v>5889</v>
      </c>
      <c r="C2584" t="s">
        <v>1351</v>
      </c>
    </row>
    <row r="2585" spans="1:3">
      <c r="A2585" t="s">
        <v>5893</v>
      </c>
      <c r="B2585" t="s">
        <v>5892</v>
      </c>
      <c r="C2585" t="s">
        <v>1352</v>
      </c>
    </row>
    <row r="2586" spans="1:3">
      <c r="A2586" t="s">
        <v>5896</v>
      </c>
      <c r="B2586" t="s">
        <v>5895</v>
      </c>
      <c r="C2586" t="s">
        <v>1351</v>
      </c>
    </row>
    <row r="2587" spans="1:3">
      <c r="A2587" t="s">
        <v>5899</v>
      </c>
      <c r="B2587" t="s">
        <v>5898</v>
      </c>
      <c r="C2587" t="s">
        <v>1351</v>
      </c>
    </row>
    <row r="2588" spans="1:3">
      <c r="A2588" t="s">
        <v>5902</v>
      </c>
      <c r="B2588" t="s">
        <v>5901</v>
      </c>
      <c r="C2588" t="s">
        <v>1351</v>
      </c>
    </row>
    <row r="2589" spans="1:3">
      <c r="A2589" t="s">
        <v>5905</v>
      </c>
      <c r="B2589" t="s">
        <v>5904</v>
      </c>
      <c r="C2589" t="s">
        <v>1351</v>
      </c>
    </row>
    <row r="2590" spans="1:3">
      <c r="A2590" t="s">
        <v>5908</v>
      </c>
      <c r="B2590" t="s">
        <v>5907</v>
      </c>
      <c r="C2590" t="s">
        <v>1351</v>
      </c>
    </row>
    <row r="2591" spans="1:3">
      <c r="A2591" t="s">
        <v>5911</v>
      </c>
      <c r="B2591" t="s">
        <v>5910</v>
      </c>
      <c r="C2591" t="s">
        <v>1351</v>
      </c>
    </row>
    <row r="2592" spans="1:3">
      <c r="A2592" t="s">
        <v>5914</v>
      </c>
      <c r="B2592" t="s">
        <v>5913</v>
      </c>
      <c r="C2592" t="s">
        <v>1351</v>
      </c>
    </row>
    <row r="2593" spans="1:3">
      <c r="A2593" t="s">
        <v>5917</v>
      </c>
      <c r="B2593" t="s">
        <v>5916</v>
      </c>
      <c r="C2593" t="s">
        <v>1351</v>
      </c>
    </row>
    <row r="2594" spans="1:3">
      <c r="A2594" t="s">
        <v>5920</v>
      </c>
      <c r="B2594" t="s">
        <v>5919</v>
      </c>
      <c r="C2594" t="s">
        <v>1351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T1278"/>
  <sheetViews>
    <sheetView topLeftCell="C1171" zoomScale="85" zoomScaleNormal="85" workbookViewId="0"/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53" bestFit="1" customWidth="1"/>
    <col min="7" max="7" width="92.85546875" style="53" customWidth="1"/>
    <col min="8" max="8" width="21.85546875" style="53" customWidth="1"/>
    <col min="9" max="9" width="25.28515625" style="68" customWidth="1"/>
    <col min="10" max="10" width="36.42578125" style="53" customWidth="1"/>
    <col min="11" max="11" width="25.28515625" style="53" customWidth="1"/>
    <col min="12" max="12" width="15.7109375" style="53" customWidth="1"/>
    <col min="13" max="13" width="10.5703125" style="53" customWidth="1"/>
    <col min="14" max="14" width="10" style="53" customWidth="1"/>
    <col min="15" max="15" width="10.42578125" style="53" customWidth="1"/>
    <col min="16" max="16" width="17.85546875" style="53" customWidth="1"/>
    <col min="17" max="17" width="12" style="53" customWidth="1"/>
    <col min="18" max="18" width="9.42578125" bestFit="1" customWidth="1"/>
    <col min="19" max="19" width="18.5703125" bestFit="1" customWidth="1"/>
  </cols>
  <sheetData>
    <row r="1" spans="1:20" ht="90.75" customHeight="1"/>
    <row r="2" spans="1:20">
      <c r="A2" s="54" t="s">
        <v>2501</v>
      </c>
      <c r="B2" s="54" t="s">
        <v>2502</v>
      </c>
      <c r="C2" s="54" t="s">
        <v>2505</v>
      </c>
      <c r="D2" s="54" t="s">
        <v>3055</v>
      </c>
      <c r="E2" s="54" t="s">
        <v>2679</v>
      </c>
      <c r="F2" s="54" t="s">
        <v>2680</v>
      </c>
      <c r="G2" s="54" t="s">
        <v>1681</v>
      </c>
      <c r="H2" s="54" t="s">
        <v>3138</v>
      </c>
      <c r="I2" s="69" t="s">
        <v>3061</v>
      </c>
      <c r="J2" s="54" t="s">
        <v>5768</v>
      </c>
      <c r="K2" s="54" t="s">
        <v>2617</v>
      </c>
      <c r="L2" s="55" t="s">
        <v>1706</v>
      </c>
      <c r="M2" s="55" t="s">
        <v>3</v>
      </c>
      <c r="N2" s="55" t="s">
        <v>4</v>
      </c>
      <c r="O2" s="55" t="s">
        <v>5</v>
      </c>
      <c r="P2" s="55" t="s">
        <v>1396</v>
      </c>
      <c r="Q2" s="55" t="s">
        <v>1707</v>
      </c>
      <c r="R2" s="54" t="s">
        <v>2584</v>
      </c>
      <c r="S2" s="54" t="s">
        <v>3057</v>
      </c>
      <c r="T2" s="104" t="s">
        <v>5767</v>
      </c>
    </row>
    <row r="3" spans="1:20">
      <c r="A3" s="60" t="s">
        <v>2476</v>
      </c>
      <c r="B3" s="60" t="s">
        <v>1877</v>
      </c>
      <c r="C3" s="60" t="s">
        <v>2506</v>
      </c>
      <c r="D3" s="60" t="str">
        <f>Tabla15[[#This Row],[cedula]]&amp;Tabla15[[#This Row],[prog]]&amp;LEFT(Tabla15[[#This Row],[TIPO]],3)</f>
        <v>0010073246001FIJ</v>
      </c>
      <c r="E3" s="60" t="str">
        <f>_xlfn.XLOOKUP(Tabla15[[#This Row],[cedula]],Tabla8[Numero Documento],Tabla8[Empleado])</f>
        <v>MILAGROS CONSUELO DE LA ALTAGR GERMAN OLALLA</v>
      </c>
      <c r="F3" s="60" t="s">
        <v>1362</v>
      </c>
      <c r="G3" s="60" t="s">
        <v>930</v>
      </c>
      <c r="H3" s="102" t="s">
        <v>11</v>
      </c>
      <c r="I3" s="75">
        <f>_xlfn.XLOOKUP(Tabla15[[#This Row],[cedula]],TCARRERA[CEDULA],TCARRERA[CATEGORIA DEL SERVIDOR],0)</f>
        <v>0</v>
      </c>
      <c r="J3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60" t="str">
        <f>IF(ISTEXT(Tabla15[[#This Row],[CARRERA]]),Tabla15[[#This Row],[CARRERA]],Tabla15[[#This Row],[STATUS_01]])</f>
        <v>DE LIBRE NOMBRAMIENTO Y REMOCION</v>
      </c>
      <c r="L3" s="70">
        <v>300000</v>
      </c>
      <c r="M3" s="73">
        <v>60009.02</v>
      </c>
      <c r="N3" s="70">
        <v>5685.41</v>
      </c>
      <c r="O3" s="70">
        <v>8610</v>
      </c>
      <c r="P3" s="38">
        <f>Tabla15[[#This Row],[sbruto]]-SUM(Tabla15[[#This Row],[ISR]:[AFP]])-Tabla15[[#This Row],[sneto]]</f>
        <v>2025</v>
      </c>
      <c r="Q3" s="38">
        <v>223670.57</v>
      </c>
      <c r="R3" s="60" t="str">
        <f>_xlfn.XLOOKUP(Tabla15[[#This Row],[cedula]],Tabla22[NODOC],Tabla22[GENERO])</f>
        <v>F</v>
      </c>
      <c r="S3" s="60" t="str">
        <f>_xlfn.XLOOKUP(Tabla15[[#This Row],[nomdepto]],Tabla21[LUGAR],Tabla21[CODLUGAR])</f>
        <v>01.83</v>
      </c>
      <c r="T3">
        <v>269</v>
      </c>
    </row>
    <row r="4" spans="1:20">
      <c r="A4" s="60" t="s">
        <v>2476</v>
      </c>
      <c r="B4" s="60" t="s">
        <v>1805</v>
      </c>
      <c r="C4" s="60" t="s">
        <v>2506</v>
      </c>
      <c r="D4" s="60" t="str">
        <f>Tabla15[[#This Row],[cedula]]&amp;Tabla15[[#This Row],[prog]]&amp;LEFT(Tabla15[[#This Row],[TIPO]],3)</f>
        <v>0010067285601FIJ</v>
      </c>
      <c r="E4" s="60" t="str">
        <f>_xlfn.XLOOKUP(Tabla15[[#This Row],[cedula]],Tabla8[Numero Documento],Tabla8[Empleado])</f>
        <v>HENRY ARTURO MERCEDES VALES</v>
      </c>
      <c r="F4" s="60" t="s">
        <v>353</v>
      </c>
      <c r="G4" s="60" t="s">
        <v>930</v>
      </c>
      <c r="H4" s="102" t="s">
        <v>11</v>
      </c>
      <c r="I4" s="75">
        <f>_xlfn.XLOOKUP(Tabla15[[#This Row],[cedula]],TCARRERA[CEDULA],TCARRERA[CATEGORIA DEL SERVIDOR],0)</f>
        <v>0</v>
      </c>
      <c r="J4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60" t="str">
        <f>IF(ISTEXT(Tabla15[[#This Row],[CARRERA]]),Tabla15[[#This Row],[CARRERA]],Tabla15[[#This Row],[STATUS_01]])</f>
        <v>EMPLEADO DE CONFIANZA</v>
      </c>
      <c r="L4" s="70">
        <v>220000</v>
      </c>
      <c r="M4" s="74">
        <v>40583.019999999997</v>
      </c>
      <c r="N4" s="73">
        <v>5685.41</v>
      </c>
      <c r="O4" s="73">
        <v>6314</v>
      </c>
      <c r="P4" s="38">
        <f>Tabla15[[#This Row],[sbruto]]-SUM(Tabla15[[#This Row],[ISR]:[AFP]])-Tabla15[[#This Row],[sneto]]</f>
        <v>25</v>
      </c>
      <c r="Q4" s="38">
        <v>167392.57</v>
      </c>
      <c r="R4" s="60" t="str">
        <f>_xlfn.XLOOKUP(Tabla15[[#This Row],[cedula]],Tabla22[NODOC],Tabla22[GENERO])</f>
        <v>M</v>
      </c>
      <c r="S4" s="60" t="str">
        <f>_xlfn.XLOOKUP(Tabla15[[#This Row],[nomdepto]],Tabla21[LUGAR],Tabla21[CODLUGAR])</f>
        <v>01.83</v>
      </c>
      <c r="T4">
        <v>149</v>
      </c>
    </row>
    <row r="5" spans="1:20">
      <c r="A5" s="60" t="s">
        <v>2476</v>
      </c>
      <c r="B5" s="60" t="s">
        <v>3782</v>
      </c>
      <c r="C5" s="60" t="s">
        <v>2506</v>
      </c>
      <c r="D5" s="60" t="str">
        <f>Tabla15[[#This Row],[cedula]]&amp;Tabla15[[#This Row],[prog]]&amp;LEFT(Tabla15[[#This Row],[TIPO]],3)</f>
        <v>0010082939901FIJ</v>
      </c>
      <c r="E5" s="60" t="str">
        <f>_xlfn.XLOOKUP(Tabla15[[#This Row],[cedula]],Tabla8[Numero Documento],Tabla8[Empleado])</f>
        <v>MARIO JOSE LEBRON HERNANDEZ</v>
      </c>
      <c r="F5" s="60" t="s">
        <v>637</v>
      </c>
      <c r="G5" s="60" t="s">
        <v>930</v>
      </c>
      <c r="H5" s="102" t="s">
        <v>11</v>
      </c>
      <c r="I5" s="75">
        <f>_xlfn.XLOOKUP(Tabla15[[#This Row],[cedula]],TCARRERA[CEDULA],TCARRERA[CATEGORIA DEL SERVIDOR],0)</f>
        <v>0</v>
      </c>
      <c r="J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" s="60" t="str">
        <f>IF(ISTEXT(Tabla15[[#This Row],[CARRERA]]),Tabla15[[#This Row],[CARRERA]],Tabla15[[#This Row],[STATUS_01]])</f>
        <v>FIJO</v>
      </c>
      <c r="L5" s="70">
        <v>220000</v>
      </c>
      <c r="M5" s="74">
        <v>40583.019999999997</v>
      </c>
      <c r="N5" s="70">
        <v>5685.41</v>
      </c>
      <c r="O5" s="70">
        <v>6314</v>
      </c>
      <c r="P5" s="38">
        <f>Tabla15[[#This Row],[sbruto]]-SUM(Tabla15[[#This Row],[ISR]:[AFP]])-Tabla15[[#This Row],[sneto]]</f>
        <v>2025</v>
      </c>
      <c r="Q5" s="38">
        <v>165392.57</v>
      </c>
      <c r="R5" s="60" t="str">
        <f>_xlfn.XLOOKUP(Tabla15[[#This Row],[cedula]],Tabla22[NODOC],Tabla22[GENERO])</f>
        <v>M</v>
      </c>
      <c r="S5" s="60" t="str">
        <f>_xlfn.XLOOKUP(Tabla15[[#This Row],[nomdepto]],Tabla21[LUGAR],Tabla21[CODLUGAR])</f>
        <v>01.83</v>
      </c>
      <c r="T5">
        <v>254</v>
      </c>
    </row>
    <row r="6" spans="1:20">
      <c r="A6" s="60" t="s">
        <v>2476</v>
      </c>
      <c r="B6" s="60" t="s">
        <v>2340</v>
      </c>
      <c r="C6" s="60" t="s">
        <v>2506</v>
      </c>
      <c r="D6" s="60" t="str">
        <f>Tabla15[[#This Row],[cedula]]&amp;Tabla15[[#This Row],[prog]]&amp;LEFT(Tabla15[[#This Row],[TIPO]],3)</f>
        <v>4022394301601FIJ</v>
      </c>
      <c r="E6" s="60" t="str">
        <f>_xlfn.XLOOKUP(Tabla15[[#This Row],[cedula]],Tabla8[Numero Documento],Tabla8[Empleado])</f>
        <v>YELTSIN DANIEL SANCHEZ MORENO</v>
      </c>
      <c r="F6" s="60" t="s">
        <v>2595</v>
      </c>
      <c r="G6" s="60" t="s">
        <v>930</v>
      </c>
      <c r="H6" s="102" t="s">
        <v>11</v>
      </c>
      <c r="I6" s="75">
        <f>_xlfn.XLOOKUP(Tabla15[[#This Row],[cedula]],TCARRERA[CEDULA],TCARRERA[CATEGORIA DEL SERVIDOR],0)</f>
        <v>0</v>
      </c>
      <c r="J6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60" t="str">
        <f>IF(ISTEXT(Tabla15[[#This Row],[CARRERA]]),Tabla15[[#This Row],[CARRERA]],Tabla15[[#This Row],[STATUS_01]])</f>
        <v>EMPLEADO DE CONFIANZA</v>
      </c>
      <c r="L6" s="70">
        <v>200000</v>
      </c>
      <c r="M6" s="74">
        <v>0</v>
      </c>
      <c r="N6" s="70">
        <v>5685.41</v>
      </c>
      <c r="O6" s="70">
        <v>5740</v>
      </c>
      <c r="P6" s="38">
        <f>Tabla15[[#This Row],[sbruto]]-SUM(Tabla15[[#This Row],[ISR]:[AFP]])-Tabla15[[#This Row],[sneto]]</f>
        <v>825</v>
      </c>
      <c r="Q6" s="38">
        <v>187749.59</v>
      </c>
      <c r="R6" s="60" t="str">
        <f>_xlfn.XLOOKUP(Tabla15[[#This Row],[cedula]],Tabla22[NODOC],Tabla22[GENERO])</f>
        <v>M</v>
      </c>
      <c r="S6" s="60" t="str">
        <f>_xlfn.XLOOKUP(Tabla15[[#This Row],[nomdepto]],Tabla21[LUGAR],Tabla21[CODLUGAR])</f>
        <v>01.83</v>
      </c>
      <c r="T6">
        <v>381</v>
      </c>
    </row>
    <row r="7" spans="1:20">
      <c r="A7" s="60" t="s">
        <v>2476</v>
      </c>
      <c r="B7" s="60" t="s">
        <v>2228</v>
      </c>
      <c r="C7" s="60" t="s">
        <v>2506</v>
      </c>
      <c r="D7" s="60" t="str">
        <f>Tabla15[[#This Row],[cedula]]&amp;Tabla15[[#This Row],[prog]]&amp;LEFT(Tabla15[[#This Row],[TIPO]],3)</f>
        <v>0011321675801FIJ</v>
      </c>
      <c r="E7" s="60" t="str">
        <f>_xlfn.XLOOKUP(Tabla15[[#This Row],[cedula]],Tabla8[Numero Documento],Tabla8[Empleado])</f>
        <v>AMIN STALIN GERMAN DISLA</v>
      </c>
      <c r="F7" s="60" t="s">
        <v>637</v>
      </c>
      <c r="G7" s="60" t="s">
        <v>930</v>
      </c>
      <c r="H7" s="102" t="s">
        <v>11</v>
      </c>
      <c r="I7" s="75">
        <f>_xlfn.XLOOKUP(Tabla15[[#This Row],[cedula]],TCARRERA[CEDULA],TCARRERA[CATEGORIA DEL SERVIDOR],0)</f>
        <v>0</v>
      </c>
      <c r="J7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60" t="str">
        <f>IF(ISTEXT(Tabla15[[#This Row],[CARRERA]]),Tabla15[[#This Row],[CARRERA]],Tabla15[[#This Row],[STATUS_01]])</f>
        <v>EMPLEADO DE CONFIANZA</v>
      </c>
      <c r="L7" s="70">
        <v>180000</v>
      </c>
      <c r="M7" s="73">
        <v>30923.37</v>
      </c>
      <c r="N7" s="70">
        <v>5472</v>
      </c>
      <c r="O7" s="70">
        <v>5166</v>
      </c>
      <c r="P7" s="38">
        <f>Tabla15[[#This Row],[sbruto]]-SUM(Tabla15[[#This Row],[ISR]:[AFP]])-Tabla15[[#This Row],[sneto]]</f>
        <v>25</v>
      </c>
      <c r="Q7" s="38">
        <v>138413.63</v>
      </c>
      <c r="R7" s="60" t="str">
        <f>_xlfn.XLOOKUP(Tabla15[[#This Row],[cedula]],Tabla22[NODOC],Tabla22[GENERO])</f>
        <v>M</v>
      </c>
      <c r="S7" s="60" t="str">
        <f>_xlfn.XLOOKUP(Tabla15[[#This Row],[nomdepto]],Tabla21[LUGAR],Tabla21[CODLUGAR])</f>
        <v>01.83</v>
      </c>
      <c r="T7">
        <v>20</v>
      </c>
    </row>
    <row r="8" spans="1:20">
      <c r="A8" s="60" t="s">
        <v>2476</v>
      </c>
      <c r="B8" s="60" t="s">
        <v>1734</v>
      </c>
      <c r="C8" s="60" t="s">
        <v>2506</v>
      </c>
      <c r="D8" s="60" t="str">
        <f>Tabla15[[#This Row],[cedula]]&amp;Tabla15[[#This Row],[prog]]&amp;LEFT(Tabla15[[#This Row],[TIPO]],3)</f>
        <v>0011534458201FIJ</v>
      </c>
      <c r="E8" s="60" t="str">
        <f>_xlfn.XLOOKUP(Tabla15[[#This Row],[cedula]],Tabla8[Numero Documento],Tabla8[Empleado])</f>
        <v>BEATRIZ FERRER RODRIGUEZ</v>
      </c>
      <c r="F8" s="60" t="s">
        <v>100</v>
      </c>
      <c r="G8" s="60" t="s">
        <v>930</v>
      </c>
      <c r="H8" s="102" t="s">
        <v>11</v>
      </c>
      <c r="I8" s="75">
        <f>_xlfn.XLOOKUP(Tabla15[[#This Row],[cedula]],TCARRERA[CEDULA],TCARRERA[CATEGORIA DEL SERVIDOR],0)</f>
        <v>0</v>
      </c>
      <c r="J8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60" t="str">
        <f>IF(ISTEXT(Tabla15[[#This Row],[CARRERA]]),Tabla15[[#This Row],[CARRERA]],Tabla15[[#This Row],[STATUS_01]])</f>
        <v>EMPLEADO DE CONFIANZA</v>
      </c>
      <c r="L8" s="70">
        <v>180000</v>
      </c>
      <c r="M8" s="74">
        <v>30923.34</v>
      </c>
      <c r="N8" s="73">
        <v>5472</v>
      </c>
      <c r="O8" s="73">
        <v>5166</v>
      </c>
      <c r="P8" s="38">
        <f>Tabla15[[#This Row],[sbruto]]-SUM(Tabla15[[#This Row],[ISR]:[AFP]])-Tabla15[[#This Row],[sneto]]</f>
        <v>1025</v>
      </c>
      <c r="Q8" s="38">
        <v>137413.66</v>
      </c>
      <c r="R8" s="60" t="str">
        <f>_xlfn.XLOOKUP(Tabla15[[#This Row],[cedula]],Tabla22[NODOC],Tabla22[GENERO])</f>
        <v>F</v>
      </c>
      <c r="S8" s="60" t="str">
        <f>_xlfn.XLOOKUP(Tabla15[[#This Row],[nomdepto]],Tabla21[LUGAR],Tabla21[CODLUGAR])</f>
        <v>01.83</v>
      </c>
      <c r="T8">
        <v>43</v>
      </c>
    </row>
    <row r="9" spans="1:20">
      <c r="A9" s="60" t="s">
        <v>2476</v>
      </c>
      <c r="B9" s="60" t="s">
        <v>2157</v>
      </c>
      <c r="C9" s="60" t="s">
        <v>2506</v>
      </c>
      <c r="D9" s="60" t="str">
        <f>Tabla15[[#This Row],[cedula]]&amp;Tabla15[[#This Row],[prog]]&amp;LEFT(Tabla15[[#This Row],[TIPO]],3)</f>
        <v>0011643205501FIJ</v>
      </c>
      <c r="E9" s="60" t="str">
        <f>_xlfn.XLOOKUP(Tabla15[[#This Row],[cedula]],Tabla8[Numero Documento],Tabla8[Empleado])</f>
        <v>LUIS MARCELL RICART GRULLON</v>
      </c>
      <c r="F9" s="60" t="s">
        <v>637</v>
      </c>
      <c r="G9" s="60" t="s">
        <v>930</v>
      </c>
      <c r="H9" s="102" t="s">
        <v>11</v>
      </c>
      <c r="I9" s="75">
        <f>_xlfn.XLOOKUP(Tabla15[[#This Row],[cedula]],TCARRERA[CEDULA],TCARRERA[CATEGORIA DEL SERVIDOR],0)</f>
        <v>0</v>
      </c>
      <c r="J9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60" t="str">
        <f>IF(ISTEXT(Tabla15[[#This Row],[CARRERA]]),Tabla15[[#This Row],[CARRERA]],Tabla15[[#This Row],[STATUS_01]])</f>
        <v>EMPLEADO DE CONFIANZA</v>
      </c>
      <c r="L9" s="70">
        <v>180000</v>
      </c>
      <c r="M9" s="73">
        <v>30923.34</v>
      </c>
      <c r="N9" s="70">
        <v>5472</v>
      </c>
      <c r="O9" s="70">
        <v>5166</v>
      </c>
      <c r="P9" s="38">
        <f>Tabla15[[#This Row],[sbruto]]-SUM(Tabla15[[#This Row],[ISR]:[AFP]])-Tabla15[[#This Row],[sneto]]</f>
        <v>25</v>
      </c>
      <c r="Q9" s="38">
        <v>138413.66</v>
      </c>
      <c r="R9" s="60" t="str">
        <f>_xlfn.XLOOKUP(Tabla15[[#This Row],[cedula]],Tabla22[NODOC],Tabla22[GENERO])</f>
        <v>M</v>
      </c>
      <c r="S9" s="60" t="str">
        <f>_xlfn.XLOOKUP(Tabla15[[#This Row],[nomdepto]],Tabla21[LUGAR],Tabla21[CODLUGAR])</f>
        <v>01.83</v>
      </c>
      <c r="T9">
        <v>232</v>
      </c>
    </row>
    <row r="10" spans="1:20">
      <c r="A10" s="60" t="s">
        <v>2476</v>
      </c>
      <c r="B10" s="60" t="s">
        <v>3076</v>
      </c>
      <c r="C10" s="60" t="s">
        <v>2506</v>
      </c>
      <c r="D10" s="60" t="str">
        <f>Tabla15[[#This Row],[cedula]]&amp;Tabla15[[#This Row],[prog]]&amp;LEFT(Tabla15[[#This Row],[TIPO]],3)</f>
        <v>2230080624101FIJ</v>
      </c>
      <c r="E10" s="60" t="str">
        <f>_xlfn.XLOOKUP(Tabla15[[#This Row],[cedula]],Tabla8[Numero Documento],Tabla8[Empleado])</f>
        <v>LORENA MERCEDES JIMENEZ MICHEL</v>
      </c>
      <c r="F10" s="60" t="s">
        <v>1400</v>
      </c>
      <c r="G10" s="60" t="s">
        <v>930</v>
      </c>
      <c r="H10" s="102" t="s">
        <v>11</v>
      </c>
      <c r="I10" s="75">
        <f>_xlfn.XLOOKUP(Tabla15[[#This Row],[cedula]],TCARRERA[CEDULA],TCARRERA[CATEGORIA DEL SERVIDOR],0)</f>
        <v>0</v>
      </c>
      <c r="J10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60" t="str">
        <f>IF(ISTEXT(Tabla15[[#This Row],[CARRERA]]),Tabla15[[#This Row],[CARRERA]],Tabla15[[#This Row],[STATUS_01]])</f>
        <v>EMPLEADO DE CONFIANZA</v>
      </c>
      <c r="L10" s="70">
        <v>175000</v>
      </c>
      <c r="M10" s="74">
        <v>29747.24</v>
      </c>
      <c r="N10" s="73">
        <v>5320</v>
      </c>
      <c r="O10" s="73">
        <v>5022.5</v>
      </c>
      <c r="P10" s="38">
        <f>Tabla15[[#This Row],[sbruto]]-SUM(Tabla15[[#This Row],[ISR]:[AFP]])-Tabla15[[#This Row],[sneto]]</f>
        <v>825</v>
      </c>
      <c r="Q10" s="38">
        <v>134085.26</v>
      </c>
      <c r="R10" s="60" t="str">
        <f>_xlfn.XLOOKUP(Tabla15[[#This Row],[cedula]],Tabla22[NODOC],Tabla22[GENERO])</f>
        <v>F</v>
      </c>
      <c r="S10" s="60" t="str">
        <f>_xlfn.XLOOKUP(Tabla15[[#This Row],[nomdepto]],Tabla21[LUGAR],Tabla21[CODLUGAR])</f>
        <v>01.83</v>
      </c>
      <c r="T10">
        <v>222</v>
      </c>
    </row>
    <row r="11" spans="1:20" hidden="1">
      <c r="A11" s="60" t="s">
        <v>5443</v>
      </c>
      <c r="B11" s="60" t="s">
        <v>3122</v>
      </c>
      <c r="C11" s="60" t="s">
        <v>2506</v>
      </c>
      <c r="D11" s="60" t="str">
        <f>Tabla15[[#This Row],[cedula]]&amp;Tabla15[[#This Row],[prog]]&amp;LEFT(Tabla15[[#This Row],[TIPO]],3)</f>
        <v>0011824362501CAR</v>
      </c>
      <c r="E11" s="60" t="str">
        <f>_xlfn.XLOOKUP(Tabla15[[#This Row],[cedula]],Tabla8[Numero Documento],Tabla8[Empleado])</f>
        <v>ANDREA BAVESTRELLO DIAZ</v>
      </c>
      <c r="F11" s="60" t="s">
        <v>3152</v>
      </c>
      <c r="G11" s="60" t="s">
        <v>930</v>
      </c>
      <c r="H11" s="102" t="s">
        <v>5444</v>
      </c>
      <c r="I11" s="75">
        <f>_xlfn.XLOOKUP(Tabla15[[#This Row],[cedula]],TCARRERA[CEDULA],TCARRERA[CATEGORIA DEL SERVIDOR],0)</f>
        <v>0</v>
      </c>
      <c r="J11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1" s="60" t="str">
        <f>IF(ISTEXT(Tabla15[[#This Row],[CARRERA]]),Tabla15[[#This Row],[CARRERA]],Tabla15[[#This Row],[STATUS_01]])</f>
        <v>CARACTER EVENTUAL</v>
      </c>
      <c r="L11" s="70">
        <v>175000</v>
      </c>
      <c r="M11" s="73">
        <v>29747.24</v>
      </c>
      <c r="N11" s="70">
        <v>5320</v>
      </c>
      <c r="O11" s="70">
        <v>5022.5</v>
      </c>
      <c r="P11" s="38">
        <f>Tabla15[[#This Row],[sbruto]]-SUM(Tabla15[[#This Row],[ISR]:[AFP]])-Tabla15[[#This Row],[sneto]]</f>
        <v>625</v>
      </c>
      <c r="Q11" s="38">
        <v>134285.26</v>
      </c>
      <c r="R11" s="60" t="str">
        <f>_xlfn.XLOOKUP(Tabla15[[#This Row],[cedula]],Tabla22[NODOC],Tabla22[GENERO])</f>
        <v>F</v>
      </c>
      <c r="S11" s="60" t="str">
        <f>_xlfn.XLOOKUP(Tabla15[[#This Row],[nomdepto]],Tabla21[LUGAR],Tabla21[CODLUGAR])</f>
        <v>01.83</v>
      </c>
      <c r="T11">
        <v>1051</v>
      </c>
    </row>
    <row r="12" spans="1:20">
      <c r="A12" s="60" t="s">
        <v>2476</v>
      </c>
      <c r="B12" s="60" t="s">
        <v>2744</v>
      </c>
      <c r="C12" s="60" t="s">
        <v>2506</v>
      </c>
      <c r="D12" s="60" t="str">
        <f>Tabla15[[#This Row],[cedula]]&amp;Tabla15[[#This Row],[prog]]&amp;LEFT(Tabla15[[#This Row],[TIPO]],3)</f>
        <v>0011844133601FIJ</v>
      </c>
      <c r="E12" s="60" t="str">
        <f>_xlfn.XLOOKUP(Tabla15[[#This Row],[cedula]],Tabla8[Numero Documento],Tabla8[Empleado])</f>
        <v>LAURA ISABEL SANCHEZ RODRIGUEZ</v>
      </c>
      <c r="F12" s="60" t="s">
        <v>1400</v>
      </c>
      <c r="G12" s="60" t="s">
        <v>930</v>
      </c>
      <c r="H12" s="102" t="s">
        <v>11</v>
      </c>
      <c r="I12" s="75">
        <f>_xlfn.XLOOKUP(Tabla15[[#This Row],[cedula]],TCARRERA[CEDULA],TCARRERA[CATEGORIA DEL SERVIDOR],0)</f>
        <v>0</v>
      </c>
      <c r="J12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2" s="60" t="str">
        <f>IF(ISTEXT(Tabla15[[#This Row],[CARRERA]]),Tabla15[[#This Row],[CARRERA]],Tabla15[[#This Row],[STATUS_01]])</f>
        <v>EMPLEADO DE CONFIANZA</v>
      </c>
      <c r="L12" s="70">
        <v>170000</v>
      </c>
      <c r="M12" s="73">
        <v>0</v>
      </c>
      <c r="N12" s="70">
        <v>5168</v>
      </c>
      <c r="O12" s="70">
        <v>4879</v>
      </c>
      <c r="P12" s="38">
        <f>Tabla15[[#This Row],[sbruto]]-SUM(Tabla15[[#This Row],[ISR]:[AFP]])-Tabla15[[#This Row],[sneto]]</f>
        <v>25</v>
      </c>
      <c r="Q12" s="38">
        <v>159928</v>
      </c>
      <c r="R12" s="60" t="str">
        <f>_xlfn.XLOOKUP(Tabla15[[#This Row],[cedula]],Tabla22[NODOC],Tabla22[GENERO])</f>
        <v>F</v>
      </c>
      <c r="S12" s="60" t="str">
        <f>_xlfn.XLOOKUP(Tabla15[[#This Row],[nomdepto]],Tabla21[LUGAR],Tabla21[CODLUGAR])</f>
        <v>01.83</v>
      </c>
      <c r="T12">
        <v>207</v>
      </c>
    </row>
    <row r="13" spans="1:20">
      <c r="A13" s="60" t="s">
        <v>2476</v>
      </c>
      <c r="B13" s="60" t="s">
        <v>1859</v>
      </c>
      <c r="C13" s="60" t="s">
        <v>2506</v>
      </c>
      <c r="D13" s="60" t="str">
        <f>Tabla15[[#This Row],[cedula]]&amp;Tabla15[[#This Row],[prog]]&amp;LEFT(Tabla15[[#This Row],[TIPO]],3)</f>
        <v>0010062150701FIJ</v>
      </c>
      <c r="E13" s="60" t="str">
        <f>_xlfn.XLOOKUP(Tabla15[[#This Row],[cedula]],Tabla8[Numero Documento],Tabla8[Empleado])</f>
        <v>MANUEL DE JESUS NUÑEZ ASENCIO</v>
      </c>
      <c r="F13" s="60" t="s">
        <v>903</v>
      </c>
      <c r="G13" s="60" t="s">
        <v>930</v>
      </c>
      <c r="H13" s="102" t="s">
        <v>11</v>
      </c>
      <c r="I13" s="75">
        <f>_xlfn.XLOOKUP(Tabla15[[#This Row],[cedula]],TCARRERA[CEDULA],TCARRERA[CATEGORIA DEL SERVIDOR],0)</f>
        <v>0</v>
      </c>
      <c r="J1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3" s="60" t="str">
        <f>IF(ISTEXT(Tabla15[[#This Row],[CARRERA]]),Tabla15[[#This Row],[CARRERA]],Tabla15[[#This Row],[STATUS_01]])</f>
        <v>FIJO</v>
      </c>
      <c r="L13" s="70">
        <v>150000</v>
      </c>
      <c r="M13" s="73">
        <v>23077.87</v>
      </c>
      <c r="N13" s="70">
        <v>4560</v>
      </c>
      <c r="O13" s="70">
        <v>4305</v>
      </c>
      <c r="P13" s="38">
        <f>Tabla15[[#This Row],[sbruto]]-SUM(Tabla15[[#This Row],[ISR]:[AFP]])-Tabla15[[#This Row],[sneto]]</f>
        <v>3179.9000000000087</v>
      </c>
      <c r="Q13" s="38">
        <v>114877.23</v>
      </c>
      <c r="R13" s="60" t="str">
        <f>_xlfn.XLOOKUP(Tabla15[[#This Row],[cedula]],Tabla22[NODOC],Tabla22[GENERO])</f>
        <v>M</v>
      </c>
      <c r="S13" s="60" t="str">
        <f>_xlfn.XLOOKUP(Tabla15[[#This Row],[nomdepto]],Tabla21[LUGAR],Tabla21[CODLUGAR])</f>
        <v>01.83</v>
      </c>
      <c r="T13">
        <v>239</v>
      </c>
    </row>
    <row r="14" spans="1:20" hidden="1">
      <c r="A14" s="60" t="s">
        <v>5443</v>
      </c>
      <c r="B14" s="60" t="s">
        <v>3130</v>
      </c>
      <c r="C14" s="60" t="s">
        <v>2506</v>
      </c>
      <c r="D14" s="60" t="str">
        <f>Tabla15[[#This Row],[cedula]]&amp;Tabla15[[#This Row],[prog]]&amp;LEFT(Tabla15[[#This Row],[TIPO]],3)</f>
        <v>0011776215301CAR</v>
      </c>
      <c r="E14" s="60" t="str">
        <f>_xlfn.XLOOKUP(Tabla15[[#This Row],[cedula]],Tabla8[Numero Documento],Tabla8[Empleado])</f>
        <v>LENIZA DASSIER HERNANDEZ OROZCO</v>
      </c>
      <c r="F14" s="60" t="s">
        <v>3162</v>
      </c>
      <c r="G14" s="60" t="s">
        <v>930</v>
      </c>
      <c r="H14" s="102" t="s">
        <v>5444</v>
      </c>
      <c r="I14" s="75">
        <f>_xlfn.XLOOKUP(Tabla15[[#This Row],[cedula]],TCARRERA[CEDULA],TCARRERA[CATEGORIA DEL SERVIDOR],0)</f>
        <v>0</v>
      </c>
      <c r="J14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4" s="60" t="str">
        <f>IF(ISTEXT(Tabla15[[#This Row],[CARRERA]]),Tabla15[[#This Row],[CARRERA]],Tabla15[[#This Row],[STATUS_01]])</f>
        <v>CARACTER EVENTUAL</v>
      </c>
      <c r="L14" s="70">
        <v>150000</v>
      </c>
      <c r="M14" s="71">
        <v>23866.62</v>
      </c>
      <c r="N14" s="70">
        <v>4560</v>
      </c>
      <c r="O14" s="70">
        <v>4305</v>
      </c>
      <c r="P14" s="38">
        <f>Tabla15[[#This Row],[sbruto]]-SUM(Tabla15[[#This Row],[ISR]:[AFP]])-Tabla15[[#This Row],[sneto]]</f>
        <v>25</v>
      </c>
      <c r="Q14" s="38">
        <v>117243.38</v>
      </c>
      <c r="R14" s="60" t="str">
        <f>_xlfn.XLOOKUP(Tabla15[[#This Row],[cedula]],Tabla22[NODOC],Tabla22[GENERO])</f>
        <v>F</v>
      </c>
      <c r="S14" s="60" t="str">
        <f>_xlfn.XLOOKUP(Tabla15[[#This Row],[nomdepto]],Tabla21[LUGAR],Tabla21[CODLUGAR])</f>
        <v>01.83</v>
      </c>
      <c r="T14">
        <v>1058</v>
      </c>
    </row>
    <row r="15" spans="1:20">
      <c r="A15" s="60" t="s">
        <v>2476</v>
      </c>
      <c r="B15" s="60" t="s">
        <v>1844</v>
      </c>
      <c r="C15" s="60" t="s">
        <v>2506</v>
      </c>
      <c r="D15" s="60" t="str">
        <f>Tabla15[[#This Row],[cedula]]&amp;Tabla15[[#This Row],[prog]]&amp;LEFT(Tabla15[[#This Row],[TIPO]],3)</f>
        <v>0011429542101FIJ</v>
      </c>
      <c r="E15" s="60" t="str">
        <f>_xlfn.XLOOKUP(Tabla15[[#This Row],[cedula]],Tabla8[Numero Documento],Tabla8[Empleado])</f>
        <v>LAURA MARGARITA KHOURI CUOMO</v>
      </c>
      <c r="F15" s="60" t="s">
        <v>32</v>
      </c>
      <c r="G15" s="60" t="s">
        <v>930</v>
      </c>
      <c r="H15" s="102" t="s">
        <v>11</v>
      </c>
      <c r="I15" s="75">
        <f>_xlfn.XLOOKUP(Tabla15[[#This Row],[cedula]],TCARRERA[CEDULA],TCARRERA[CATEGORIA DEL SERVIDOR],0)</f>
        <v>0</v>
      </c>
      <c r="J1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5" s="60" t="str">
        <f>IF(ISTEXT(Tabla15[[#This Row],[CARRERA]]),Tabla15[[#This Row],[CARRERA]],Tabla15[[#This Row],[STATUS_01]])</f>
        <v>FIJO</v>
      </c>
      <c r="L15" s="70">
        <v>145000</v>
      </c>
      <c r="M15" s="73">
        <v>22690.49</v>
      </c>
      <c r="N15" s="70">
        <v>4408</v>
      </c>
      <c r="O15" s="70">
        <v>4161.5</v>
      </c>
      <c r="P15" s="38">
        <f>Tabla15[[#This Row],[sbruto]]-SUM(Tabla15[[#This Row],[ISR]:[AFP]])-Tabla15[[#This Row],[sneto]]</f>
        <v>425</v>
      </c>
      <c r="Q15" s="38">
        <v>113315.01</v>
      </c>
      <c r="R15" s="60" t="str">
        <f>_xlfn.XLOOKUP(Tabla15[[#This Row],[cedula]],Tabla22[NODOC],Tabla22[GENERO])</f>
        <v>F</v>
      </c>
      <c r="S15" s="60" t="str">
        <f>_xlfn.XLOOKUP(Tabla15[[#This Row],[nomdepto]],Tabla21[LUGAR],Tabla21[CODLUGAR])</f>
        <v>01.83</v>
      </c>
      <c r="T15">
        <v>208</v>
      </c>
    </row>
    <row r="16" spans="1:20">
      <c r="A16" s="60" t="s">
        <v>2476</v>
      </c>
      <c r="B16" s="60" t="s">
        <v>2687</v>
      </c>
      <c r="C16" s="60" t="s">
        <v>2506</v>
      </c>
      <c r="D16" s="60" t="str">
        <f>Tabla15[[#This Row],[cedula]]&amp;Tabla15[[#This Row],[prog]]&amp;LEFT(Tabla15[[#This Row],[TIPO]],3)</f>
        <v>0011744866201FIJ</v>
      </c>
      <c r="E16" s="60" t="str">
        <f>_xlfn.XLOOKUP(Tabla15[[#This Row],[cedula]],Tabla8[Numero Documento],Tabla8[Empleado])</f>
        <v>CAROLINA MICHELLE MORALES HERRERA</v>
      </c>
      <c r="F16" s="60" t="s">
        <v>1400</v>
      </c>
      <c r="G16" s="60" t="s">
        <v>930</v>
      </c>
      <c r="H16" s="102" t="s">
        <v>11</v>
      </c>
      <c r="I16" s="75">
        <f>_xlfn.XLOOKUP(Tabla15[[#This Row],[cedula]],TCARRERA[CEDULA],TCARRERA[CATEGORIA DEL SERVIDOR],0)</f>
        <v>0</v>
      </c>
      <c r="J16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6" s="60" t="str">
        <f>IF(ISTEXT(Tabla15[[#This Row],[CARRERA]]),Tabla15[[#This Row],[CARRERA]],Tabla15[[#This Row],[STATUS_01]])</f>
        <v>EMPLEADO DE CONFIANZA</v>
      </c>
      <c r="L16" s="70">
        <v>135000</v>
      </c>
      <c r="M16" s="73">
        <v>20338.240000000002</v>
      </c>
      <c r="N16" s="73">
        <v>4104</v>
      </c>
      <c r="O16" s="73">
        <v>3874.5</v>
      </c>
      <c r="P16" s="38">
        <f>Tabla15[[#This Row],[sbruto]]-SUM(Tabla15[[#This Row],[ISR]:[AFP]])-Tabla15[[#This Row],[sneto]]</f>
        <v>25</v>
      </c>
      <c r="Q16" s="38">
        <v>106658.26</v>
      </c>
      <c r="R16" s="60" t="str">
        <f>_xlfn.XLOOKUP(Tabla15[[#This Row],[cedula]],Tabla22[NODOC],Tabla22[GENERO])</f>
        <v>F</v>
      </c>
      <c r="S16" s="60" t="str">
        <f>_xlfn.XLOOKUP(Tabla15[[#This Row],[nomdepto]],Tabla21[LUGAR],Tabla21[CODLUGAR])</f>
        <v>01.83</v>
      </c>
      <c r="T16">
        <v>59</v>
      </c>
    </row>
    <row r="17" spans="1:20">
      <c r="A17" s="60" t="s">
        <v>2476</v>
      </c>
      <c r="B17" s="60" t="s">
        <v>2762</v>
      </c>
      <c r="C17" s="60" t="s">
        <v>2506</v>
      </c>
      <c r="D17" s="60" t="str">
        <f>Tabla15[[#This Row],[cedula]]&amp;Tabla15[[#This Row],[prog]]&amp;LEFT(Tabla15[[#This Row],[TIPO]],3)</f>
        <v>0010097960801FIJ</v>
      </c>
      <c r="E17" s="60" t="str">
        <f>_xlfn.XLOOKUP(Tabla15[[#This Row],[cedula]],Tabla8[Numero Documento],Tabla8[Empleado])</f>
        <v>VICTOR RAMON RAMIREZ MARTINEZ</v>
      </c>
      <c r="F17" s="60" t="s">
        <v>1400</v>
      </c>
      <c r="G17" s="60" t="s">
        <v>930</v>
      </c>
      <c r="H17" s="102" t="s">
        <v>11</v>
      </c>
      <c r="I17" s="75">
        <f>_xlfn.XLOOKUP(Tabla15[[#This Row],[cedula]],TCARRERA[CEDULA],TCARRERA[CATEGORIA DEL SERVIDOR],0)</f>
        <v>0</v>
      </c>
      <c r="J17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7" s="60" t="str">
        <f>IF(ISTEXT(Tabla15[[#This Row],[CARRERA]]),Tabla15[[#This Row],[CARRERA]],Tabla15[[#This Row],[STATUS_01]])</f>
        <v>EMPLEADO DE CONFIANZA</v>
      </c>
      <c r="L17" s="70">
        <v>135000</v>
      </c>
      <c r="M17" s="73">
        <v>0</v>
      </c>
      <c r="N17" s="70">
        <v>4104</v>
      </c>
      <c r="O17" s="70">
        <v>3874.5</v>
      </c>
      <c r="P17" s="38">
        <f>Tabla15[[#This Row],[sbruto]]-SUM(Tabla15[[#This Row],[ISR]:[AFP]])-Tabla15[[#This Row],[sneto]]</f>
        <v>25</v>
      </c>
      <c r="Q17" s="38">
        <v>126996.5</v>
      </c>
      <c r="R17" s="60" t="str">
        <f>_xlfn.XLOOKUP(Tabla15[[#This Row],[cedula]],Tabla22[NODOC],Tabla22[GENERO])</f>
        <v>M</v>
      </c>
      <c r="S17" s="60" t="str">
        <f>_xlfn.XLOOKUP(Tabla15[[#This Row],[nomdepto]],Tabla21[LUGAR],Tabla21[CODLUGAR])</f>
        <v>01.83</v>
      </c>
      <c r="T17">
        <v>363</v>
      </c>
    </row>
    <row r="18" spans="1:20" hidden="1">
      <c r="A18" s="60" t="s">
        <v>5443</v>
      </c>
      <c r="B18" s="60" t="s">
        <v>3132</v>
      </c>
      <c r="C18" s="60" t="s">
        <v>2506</v>
      </c>
      <c r="D18" s="60" t="str">
        <f>Tabla15[[#This Row],[cedula]]&amp;Tabla15[[#This Row],[prog]]&amp;LEFT(Tabla15[[#This Row],[TIPO]],3)</f>
        <v>0011701859801CAR</v>
      </c>
      <c r="E18" s="60" t="str">
        <f>_xlfn.XLOOKUP(Tabla15[[#This Row],[cedula]],Tabla8[Numero Documento],Tabla8[Empleado])</f>
        <v>NILKA ELISA JANSEN SOLANO</v>
      </c>
      <c r="F18" s="60" t="s">
        <v>3165</v>
      </c>
      <c r="G18" s="60" t="s">
        <v>930</v>
      </c>
      <c r="H18" s="102" t="s">
        <v>5444</v>
      </c>
      <c r="I18" s="75">
        <f>_xlfn.XLOOKUP(Tabla15[[#This Row],[cedula]],TCARRERA[CEDULA],TCARRERA[CATEGORIA DEL SERVIDOR],0)</f>
        <v>0</v>
      </c>
      <c r="J18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8" s="60" t="str">
        <f>IF(ISTEXT(Tabla15[[#This Row],[CARRERA]]),Tabla15[[#This Row],[CARRERA]],Tabla15[[#This Row],[STATUS_01]])</f>
        <v>CARACTER EVENTUAL</v>
      </c>
      <c r="L18" s="70">
        <v>135000</v>
      </c>
      <c r="M18" s="73">
        <v>27395.06</v>
      </c>
      <c r="N18" s="70">
        <v>4104</v>
      </c>
      <c r="O18" s="70">
        <v>3874.5</v>
      </c>
      <c r="P18" s="38">
        <f>Tabla15[[#This Row],[sbruto]]-SUM(Tabla15[[#This Row],[ISR]:[AFP]])-Tabla15[[#This Row],[sneto]]</f>
        <v>25</v>
      </c>
      <c r="Q18" s="38">
        <v>99601.44</v>
      </c>
      <c r="R18" s="60" t="str">
        <f>_xlfn.XLOOKUP(Tabla15[[#This Row],[cedula]],Tabla22[NODOC],Tabla22[GENERO])</f>
        <v>F</v>
      </c>
      <c r="S18" s="60" t="str">
        <f>_xlfn.XLOOKUP(Tabla15[[#This Row],[nomdepto]],Tabla21[LUGAR],Tabla21[CODLUGAR])</f>
        <v>01.83</v>
      </c>
      <c r="T18">
        <v>1060</v>
      </c>
    </row>
    <row r="19" spans="1:20">
      <c r="A19" s="60" t="s">
        <v>2476</v>
      </c>
      <c r="B19" s="60" t="s">
        <v>2037</v>
      </c>
      <c r="C19" s="60" t="s">
        <v>2506</v>
      </c>
      <c r="D19" s="60" t="str">
        <f>Tabla15[[#This Row],[cedula]]&amp;Tabla15[[#This Row],[prog]]&amp;LEFT(Tabla15[[#This Row],[TIPO]],3)</f>
        <v>0010930735501FIJ</v>
      </c>
      <c r="E19" s="60" t="str">
        <f>_xlfn.XLOOKUP(Tabla15[[#This Row],[cedula]],Tabla8[Numero Documento],Tabla8[Empleado])</f>
        <v>AGUSTIN TOMAS CASTRO BURDIEZ</v>
      </c>
      <c r="F19" s="60" t="s">
        <v>59</v>
      </c>
      <c r="G19" s="60" t="s">
        <v>930</v>
      </c>
      <c r="H19" s="102" t="s">
        <v>11</v>
      </c>
      <c r="I19" s="75">
        <f>_xlfn.XLOOKUP(Tabla15[[#This Row],[cedula]],TCARRERA[CEDULA],TCARRERA[CATEGORIA DEL SERVIDOR],0)</f>
        <v>0</v>
      </c>
      <c r="J1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9" s="60" t="str">
        <f>IF(ISTEXT(Tabla15[[#This Row],[CARRERA]]),Tabla15[[#This Row],[CARRERA]],Tabla15[[#This Row],[STATUS_01]])</f>
        <v>FIJO</v>
      </c>
      <c r="L19" s="70">
        <v>115000</v>
      </c>
      <c r="M19" s="72">
        <v>15633.74</v>
      </c>
      <c r="N19" s="70">
        <v>3496</v>
      </c>
      <c r="O19" s="70">
        <v>3300.5</v>
      </c>
      <c r="P19" s="38">
        <f>Tabla15[[#This Row],[sbruto]]-SUM(Tabla15[[#This Row],[ISR]:[AFP]])-Tabla15[[#This Row],[sneto]]</f>
        <v>14299.310000000012</v>
      </c>
      <c r="Q19" s="38">
        <v>78270.45</v>
      </c>
      <c r="R19" s="60" t="str">
        <f>_xlfn.XLOOKUP(Tabla15[[#This Row],[cedula]],Tabla22[NODOC],Tabla22[GENERO])</f>
        <v>M</v>
      </c>
      <c r="S19" s="60" t="str">
        <f>_xlfn.XLOOKUP(Tabla15[[#This Row],[nomdepto]],Tabla21[LUGAR],Tabla21[CODLUGAR])</f>
        <v>01.83</v>
      </c>
      <c r="T19">
        <v>4</v>
      </c>
    </row>
    <row r="20" spans="1:20">
      <c r="A20" s="60" t="s">
        <v>2476</v>
      </c>
      <c r="B20" s="60" t="s">
        <v>1943</v>
      </c>
      <c r="C20" s="60" t="s">
        <v>2506</v>
      </c>
      <c r="D20" s="60" t="str">
        <f>Tabla15[[#This Row],[cedula]]&amp;Tabla15[[#This Row],[prog]]&amp;LEFT(Tabla15[[#This Row],[TIPO]],3)</f>
        <v>0010487838401FIJ</v>
      </c>
      <c r="E20" s="60" t="str">
        <f>_xlfn.XLOOKUP(Tabla15[[#This Row],[cedula]],Tabla8[Numero Documento],Tabla8[Empleado])</f>
        <v>VICTOR MANUEL REYES PEÑA</v>
      </c>
      <c r="F20" s="60" t="s">
        <v>129</v>
      </c>
      <c r="G20" s="60" t="s">
        <v>930</v>
      </c>
      <c r="H20" s="102" t="s">
        <v>11</v>
      </c>
      <c r="I20" s="75">
        <f>_xlfn.XLOOKUP(Tabla15[[#This Row],[cedula]],TCARRERA[CEDULA],TCARRERA[CATEGORIA DEL SERVIDOR],0)</f>
        <v>0</v>
      </c>
      <c r="J2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0" s="60" t="str">
        <f>IF(ISTEXT(Tabla15[[#This Row],[CARRERA]]),Tabla15[[#This Row],[CARRERA]],Tabla15[[#This Row],[STATUS_01]])</f>
        <v>FIJO</v>
      </c>
      <c r="L20" s="70">
        <v>115000</v>
      </c>
      <c r="M20" s="74">
        <v>15239.38</v>
      </c>
      <c r="N20" s="70">
        <v>3496</v>
      </c>
      <c r="O20" s="70">
        <v>3300.5</v>
      </c>
      <c r="P20" s="38">
        <f>Tabla15[[#This Row],[sbruto]]-SUM(Tabla15[[#This Row],[ISR]:[AFP]])-Tabla15[[#This Row],[sneto]]</f>
        <v>1602.4499999999971</v>
      </c>
      <c r="Q20" s="38">
        <v>91361.67</v>
      </c>
      <c r="R20" s="60" t="str">
        <f>_xlfn.XLOOKUP(Tabla15[[#This Row],[cedula]],Tabla22[NODOC],Tabla22[GENERO])</f>
        <v>M</v>
      </c>
      <c r="S20" s="60" t="str">
        <f>_xlfn.XLOOKUP(Tabla15[[#This Row],[nomdepto]],Tabla21[LUGAR],Tabla21[CODLUGAR])</f>
        <v>01.83</v>
      </c>
      <c r="T20">
        <v>361</v>
      </c>
    </row>
    <row r="21" spans="1:20" hidden="1">
      <c r="A21" s="60" t="s">
        <v>2475</v>
      </c>
      <c r="B21" s="60" t="s">
        <v>2301</v>
      </c>
      <c r="C21" s="60" t="s">
        <v>2506</v>
      </c>
      <c r="D21" s="60" t="str">
        <f>Tabla15[[#This Row],[cedula]]&amp;Tabla15[[#This Row],[prog]]&amp;LEFT(Tabla15[[#This Row],[TIPO]],3)</f>
        <v>0010042977801TEM</v>
      </c>
      <c r="E21" s="60" t="str">
        <f>_xlfn.XLOOKUP(Tabla15[[#This Row],[cedula]],Tabla8[Numero Documento],Tabla8[Empleado])</f>
        <v>MIGUEL ALEJANDRO HERNANDEZ MIRABAL</v>
      </c>
      <c r="F21" s="60" t="s">
        <v>1604</v>
      </c>
      <c r="G21" s="60" t="s">
        <v>930</v>
      </c>
      <c r="H21" s="102" t="s">
        <v>2696</v>
      </c>
      <c r="I21" s="75">
        <f>_xlfn.XLOOKUP(Tabla15[[#This Row],[cedula]],TCARRERA[CEDULA],TCARRERA[CATEGORIA DEL SERVIDOR],0)</f>
        <v>0</v>
      </c>
      <c r="J2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1" s="60" t="str">
        <f>IF(ISTEXT(Tabla15[[#This Row],[CARRERA]]),Tabla15[[#This Row],[CARRERA]],Tabla15[[#This Row],[STATUS_01]])</f>
        <v>TEMPORALES</v>
      </c>
      <c r="L21" s="70">
        <v>115000</v>
      </c>
      <c r="M21" s="73">
        <v>15633.74</v>
      </c>
      <c r="N21" s="70">
        <v>3496</v>
      </c>
      <c r="O21" s="70">
        <v>3300.5</v>
      </c>
      <c r="P21" s="38">
        <f>Tabla15[[#This Row],[sbruto]]-SUM(Tabla15[[#This Row],[ISR]:[AFP]])-Tabla15[[#This Row],[sneto]]</f>
        <v>25.000000000014552</v>
      </c>
      <c r="Q21" s="38">
        <v>92544.76</v>
      </c>
      <c r="R21" s="60" t="str">
        <f>_xlfn.XLOOKUP(Tabla15[[#This Row],[cedula]],Tabla22[NODOC],Tabla22[GENERO])</f>
        <v>M</v>
      </c>
      <c r="S21" s="60" t="str">
        <f>_xlfn.XLOOKUP(Tabla15[[#This Row],[nomdepto]],Tabla21[LUGAR],Tabla21[CODLUGAR])</f>
        <v>01.83</v>
      </c>
      <c r="T21">
        <v>957</v>
      </c>
    </row>
    <row r="22" spans="1:20" hidden="1">
      <c r="A22" s="60" t="s">
        <v>5443</v>
      </c>
      <c r="B22" s="60" t="s">
        <v>3141</v>
      </c>
      <c r="C22" s="60" t="s">
        <v>2506</v>
      </c>
      <c r="D22" s="60" t="str">
        <f>Tabla15[[#This Row],[cedula]]&amp;Tabla15[[#This Row],[prog]]&amp;LEFT(Tabla15[[#This Row],[TIPO]],3)</f>
        <v>0010494920101CAR</v>
      </c>
      <c r="E22" s="60" t="str">
        <f>_xlfn.XLOOKUP(Tabla15[[#This Row],[cedula]],Tabla8[Numero Documento],Tabla8[Empleado])</f>
        <v>APOLINAR LIZ RODRIGUEZ</v>
      </c>
      <c r="F22" s="60" t="s">
        <v>327</v>
      </c>
      <c r="G22" s="60" t="s">
        <v>930</v>
      </c>
      <c r="H22" s="102" t="s">
        <v>5444</v>
      </c>
      <c r="I22" s="75">
        <f>_xlfn.XLOOKUP(Tabla15[[#This Row],[cedula]],TCARRERA[CEDULA],TCARRERA[CATEGORIA DEL SERVIDOR],0)</f>
        <v>0</v>
      </c>
      <c r="J22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2" s="60" t="str">
        <f>IF(ISTEXT(Tabla15[[#This Row],[CARRERA]]),Tabla15[[#This Row],[CARRERA]],Tabla15[[#This Row],[STATUS_01]])</f>
        <v>CARACTER EVENTUAL</v>
      </c>
      <c r="L22" s="70">
        <v>110000</v>
      </c>
      <c r="M22" s="73">
        <v>14457.62</v>
      </c>
      <c r="N22" s="70">
        <v>3344</v>
      </c>
      <c r="O22" s="70">
        <v>3157</v>
      </c>
      <c r="P22" s="38">
        <f>Tabla15[[#This Row],[sbruto]]-SUM(Tabla15[[#This Row],[ISR]:[AFP]])-Tabla15[[#This Row],[sneto]]</f>
        <v>25</v>
      </c>
      <c r="Q22" s="38">
        <v>89016.38</v>
      </c>
      <c r="R22" s="60" t="str">
        <f>_xlfn.XLOOKUP(Tabla15[[#This Row],[cedula]],Tabla22[NODOC],Tabla22[GENERO])</f>
        <v>M</v>
      </c>
      <c r="S22" s="60" t="str">
        <f>_xlfn.XLOOKUP(Tabla15[[#This Row],[nomdepto]],Tabla21[LUGAR],Tabla21[CODLUGAR])</f>
        <v>01.83</v>
      </c>
      <c r="T22">
        <v>1053</v>
      </c>
    </row>
    <row r="23" spans="1:20">
      <c r="A23" s="60" t="s">
        <v>2476</v>
      </c>
      <c r="B23" s="60" t="s">
        <v>1740</v>
      </c>
      <c r="C23" s="60" t="s">
        <v>2506</v>
      </c>
      <c r="D23" s="60" t="str">
        <f>Tabla15[[#This Row],[cedula]]&amp;Tabla15[[#This Row],[prog]]&amp;LEFT(Tabla15[[#This Row],[TIPO]],3)</f>
        <v>0011594866301FIJ</v>
      </c>
      <c r="E23" s="60" t="str">
        <f>_xlfn.XLOOKUP(Tabla15[[#This Row],[cedula]],Tabla8[Numero Documento],Tabla8[Empleado])</f>
        <v>CARLOS FRANCISCO RAMOS ELIAS</v>
      </c>
      <c r="F23" s="60" t="s">
        <v>637</v>
      </c>
      <c r="G23" s="60" t="s">
        <v>930</v>
      </c>
      <c r="H23" s="102" t="s">
        <v>11</v>
      </c>
      <c r="I23" s="75">
        <f>_xlfn.XLOOKUP(Tabla15[[#This Row],[cedula]],TCARRERA[CEDULA],TCARRERA[CATEGORIA DEL SERVIDOR],0)</f>
        <v>0</v>
      </c>
      <c r="J23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3" s="60" t="str">
        <f>IF(ISTEXT(Tabla15[[#This Row],[CARRERA]]),Tabla15[[#This Row],[CARRERA]],Tabla15[[#This Row],[STATUS_01]])</f>
        <v>EMPLEADO DE CONFIANZA</v>
      </c>
      <c r="L23" s="70">
        <v>100000</v>
      </c>
      <c r="M23" s="73">
        <v>12105.34</v>
      </c>
      <c r="N23" s="70">
        <v>3040</v>
      </c>
      <c r="O23" s="70">
        <v>2870</v>
      </c>
      <c r="P23" s="38">
        <f>Tabla15[[#This Row],[sbruto]]-SUM(Tabla15[[#This Row],[ISR]:[AFP]])-Tabla15[[#This Row],[sneto]]</f>
        <v>25</v>
      </c>
      <c r="Q23" s="38">
        <v>81959.66</v>
      </c>
      <c r="R23" s="60" t="str">
        <f>_xlfn.XLOOKUP(Tabla15[[#This Row],[cedula]],Tabla22[NODOC],Tabla22[GENERO])</f>
        <v>M</v>
      </c>
      <c r="S23" s="60" t="str">
        <f>_xlfn.XLOOKUP(Tabla15[[#This Row],[nomdepto]],Tabla21[LUGAR],Tabla21[CODLUGAR])</f>
        <v>01.83</v>
      </c>
      <c r="T23">
        <v>52</v>
      </c>
    </row>
    <row r="24" spans="1:20">
      <c r="A24" s="60" t="s">
        <v>2476</v>
      </c>
      <c r="B24" s="60" t="s">
        <v>1849</v>
      </c>
      <c r="C24" s="60" t="s">
        <v>2506</v>
      </c>
      <c r="D24" s="60" t="str">
        <f>Tabla15[[#This Row],[cedula]]&amp;Tabla15[[#This Row],[prog]]&amp;LEFT(Tabla15[[#This Row],[TIPO]],3)</f>
        <v>0010201930401FIJ</v>
      </c>
      <c r="E24" s="60" t="str">
        <f>_xlfn.XLOOKUP(Tabla15[[#This Row],[cedula]],Tabla8[Numero Documento],Tabla8[Empleado])</f>
        <v>LISETTE IVONNE MATILDE VEGA SANZ DE PURCELL</v>
      </c>
      <c r="F24" s="60" t="s">
        <v>1400</v>
      </c>
      <c r="G24" s="60" t="s">
        <v>930</v>
      </c>
      <c r="H24" s="102" t="s">
        <v>11</v>
      </c>
      <c r="I24" s="75">
        <f>_xlfn.XLOOKUP(Tabla15[[#This Row],[cedula]],TCARRERA[CEDULA],TCARRERA[CATEGORIA DEL SERVIDOR],0)</f>
        <v>0</v>
      </c>
      <c r="J24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" s="60" t="str">
        <f>IF(ISTEXT(Tabla15[[#This Row],[CARRERA]]),Tabla15[[#This Row],[CARRERA]],Tabla15[[#This Row],[STATUS_01]])</f>
        <v>EMPLEADO DE CONFIANZA</v>
      </c>
      <c r="L24" s="70">
        <v>100000</v>
      </c>
      <c r="M24" s="73">
        <v>12105.37</v>
      </c>
      <c r="N24" s="70">
        <v>3040</v>
      </c>
      <c r="O24" s="70">
        <v>2870</v>
      </c>
      <c r="P24" s="38">
        <f>Tabla15[[#This Row],[sbruto]]-SUM(Tabla15[[#This Row],[ISR]:[AFP]])-Tabla15[[#This Row],[sneto]]</f>
        <v>25</v>
      </c>
      <c r="Q24" s="38">
        <v>81959.63</v>
      </c>
      <c r="R24" s="60" t="str">
        <f>_xlfn.XLOOKUP(Tabla15[[#This Row],[cedula]],Tabla22[NODOC],Tabla22[GENERO])</f>
        <v>F</v>
      </c>
      <c r="S24" s="60" t="str">
        <f>_xlfn.XLOOKUP(Tabla15[[#This Row],[nomdepto]],Tabla21[LUGAR],Tabla21[CODLUGAR])</f>
        <v>01.83</v>
      </c>
      <c r="T24">
        <v>219</v>
      </c>
    </row>
    <row r="25" spans="1:20">
      <c r="A25" s="60" t="s">
        <v>2476</v>
      </c>
      <c r="B25" s="60" t="s">
        <v>2742</v>
      </c>
      <c r="C25" s="60" t="s">
        <v>2506</v>
      </c>
      <c r="D25" s="60" t="str">
        <f>Tabla15[[#This Row],[cedula]]&amp;Tabla15[[#This Row],[prog]]&amp;LEFT(Tabla15[[#This Row],[TIPO]],3)</f>
        <v>4022490625101FIJ</v>
      </c>
      <c r="E25" s="60" t="str">
        <f>_xlfn.XLOOKUP(Tabla15[[#This Row],[cedula]],Tabla8[Numero Documento],Tabla8[Empleado])</f>
        <v>JESSICA SANTOS RODRIGUEZ</v>
      </c>
      <c r="F25" s="60" t="s">
        <v>32</v>
      </c>
      <c r="G25" s="60" t="s">
        <v>930</v>
      </c>
      <c r="H25" s="102" t="s">
        <v>11</v>
      </c>
      <c r="I25" s="75">
        <f>_xlfn.XLOOKUP(Tabla15[[#This Row],[cedula]],TCARRERA[CEDULA],TCARRERA[CATEGORIA DEL SERVIDOR],0)</f>
        <v>0</v>
      </c>
      <c r="J2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5" s="60" t="str">
        <f>IF(ISTEXT(Tabla15[[#This Row],[CARRERA]]),Tabla15[[#This Row],[CARRERA]],Tabla15[[#This Row],[STATUS_01]])</f>
        <v>FIJO</v>
      </c>
      <c r="L25" s="70">
        <v>95000</v>
      </c>
      <c r="M25" s="74">
        <v>0</v>
      </c>
      <c r="N25" s="70">
        <v>2888</v>
      </c>
      <c r="O25" s="70">
        <v>2726.5</v>
      </c>
      <c r="P25" s="38">
        <f>Tabla15[[#This Row],[sbruto]]-SUM(Tabla15[[#This Row],[ISR]:[AFP]])-Tabla15[[#This Row],[sneto]]</f>
        <v>25</v>
      </c>
      <c r="Q25" s="38">
        <v>89360.5</v>
      </c>
      <c r="R25" s="60" t="str">
        <f>_xlfn.XLOOKUP(Tabla15[[#This Row],[cedula]],Tabla22[NODOC],Tabla22[GENERO])</f>
        <v>F</v>
      </c>
      <c r="S25" s="60" t="str">
        <f>_xlfn.XLOOKUP(Tabla15[[#This Row],[nomdepto]],Tabla21[LUGAR],Tabla21[CODLUGAR])</f>
        <v>01.83</v>
      </c>
      <c r="T25">
        <v>159</v>
      </c>
    </row>
    <row r="26" spans="1:20">
      <c r="A26" s="60" t="s">
        <v>2476</v>
      </c>
      <c r="B26" s="60" t="s">
        <v>1935</v>
      </c>
      <c r="C26" s="60" t="s">
        <v>2506</v>
      </c>
      <c r="D26" s="60" t="str">
        <f>Tabla15[[#This Row],[cedula]]&amp;Tabla15[[#This Row],[prog]]&amp;LEFT(Tabla15[[#This Row],[TIPO]],3)</f>
        <v>0011654524501FIJ</v>
      </c>
      <c r="E26" s="60" t="str">
        <f>_xlfn.XLOOKUP(Tabla15[[#This Row],[cedula]],Tabla8[Numero Documento],Tabla8[Empleado])</f>
        <v>SHUKRANJALI HEYAIME CAIMARES</v>
      </c>
      <c r="F26" s="60" t="s">
        <v>646</v>
      </c>
      <c r="G26" s="60" t="s">
        <v>930</v>
      </c>
      <c r="H26" s="102" t="s">
        <v>11</v>
      </c>
      <c r="I26" s="75">
        <f>_xlfn.XLOOKUP(Tabla15[[#This Row],[cedula]],TCARRERA[CEDULA],TCARRERA[CATEGORIA DEL SERVIDOR],0)</f>
        <v>0</v>
      </c>
      <c r="J26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6" s="60" t="str">
        <f>IF(ISTEXT(Tabla15[[#This Row],[CARRERA]]),Tabla15[[#This Row],[CARRERA]],Tabla15[[#This Row],[STATUS_01]])</f>
        <v>EMPLEADO DE CONFIANZA</v>
      </c>
      <c r="L26" s="70">
        <v>95000</v>
      </c>
      <c r="M26" s="74">
        <v>10534.88</v>
      </c>
      <c r="N26" s="70">
        <v>2888</v>
      </c>
      <c r="O26" s="70">
        <v>2726.5</v>
      </c>
      <c r="P26" s="38">
        <f>Tabla15[[#This Row],[sbruto]]-SUM(Tabla15[[#This Row],[ISR]:[AFP]])-Tabla15[[#This Row],[sneto]]</f>
        <v>1602.4499999999971</v>
      </c>
      <c r="Q26" s="38">
        <v>77248.17</v>
      </c>
      <c r="R26" s="60" t="str">
        <f>_xlfn.XLOOKUP(Tabla15[[#This Row],[cedula]],Tabla22[NODOC],Tabla22[GENERO])</f>
        <v>F</v>
      </c>
      <c r="S26" s="60" t="str">
        <f>_xlfn.XLOOKUP(Tabla15[[#This Row],[nomdepto]],Tabla21[LUGAR],Tabla21[CODLUGAR])</f>
        <v>01.83</v>
      </c>
      <c r="T26">
        <v>351</v>
      </c>
    </row>
    <row r="27" spans="1:20" hidden="1">
      <c r="A27" s="60" t="s">
        <v>5443</v>
      </c>
      <c r="B27" s="60" t="s">
        <v>3142</v>
      </c>
      <c r="C27" s="60" t="s">
        <v>2506</v>
      </c>
      <c r="D27" s="60" t="str">
        <f>Tabla15[[#This Row],[cedula]]&amp;Tabla15[[#This Row],[prog]]&amp;LEFT(Tabla15[[#This Row],[TIPO]],3)</f>
        <v>2250040536401CAR</v>
      </c>
      <c r="E27" s="60" t="str">
        <f>_xlfn.XLOOKUP(Tabla15[[#This Row],[cedula]],Tabla8[Numero Documento],Tabla8[Empleado])</f>
        <v>JAIRON ALBERTO FRANCISCO MATEO</v>
      </c>
      <c r="F27" s="60" t="s">
        <v>3159</v>
      </c>
      <c r="G27" s="60" t="s">
        <v>930</v>
      </c>
      <c r="H27" s="102" t="s">
        <v>5444</v>
      </c>
      <c r="I27" s="75">
        <f>_xlfn.XLOOKUP(Tabla15[[#This Row],[cedula]],TCARRERA[CEDULA],TCARRERA[CATEGORIA DEL SERVIDOR],0)</f>
        <v>0</v>
      </c>
      <c r="J27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7" s="60" t="str">
        <f>IF(ISTEXT(Tabla15[[#This Row],[CARRERA]]),Tabla15[[#This Row],[CARRERA]],Tabla15[[#This Row],[STATUS_01]])</f>
        <v>CARACTER EVENTUAL</v>
      </c>
      <c r="L27" s="70">
        <v>95000</v>
      </c>
      <c r="M27" s="71">
        <v>10929.24</v>
      </c>
      <c r="N27" s="70">
        <v>2888</v>
      </c>
      <c r="O27" s="70">
        <v>2726.5</v>
      </c>
      <c r="P27" s="38">
        <f>Tabla15[[#This Row],[sbruto]]-SUM(Tabla15[[#This Row],[ISR]:[AFP]])-Tabla15[[#This Row],[sneto]]</f>
        <v>25.000000000014552</v>
      </c>
      <c r="Q27" s="38">
        <v>78431.259999999995</v>
      </c>
      <c r="R27" s="60" t="str">
        <f>_xlfn.XLOOKUP(Tabla15[[#This Row],[cedula]],Tabla22[NODOC],Tabla22[GENERO])</f>
        <v>M</v>
      </c>
      <c r="S27" s="60" t="str">
        <f>_xlfn.XLOOKUP(Tabla15[[#This Row],[nomdepto]],Tabla21[LUGAR],Tabla21[CODLUGAR])</f>
        <v>01.83</v>
      </c>
      <c r="T27">
        <v>1056</v>
      </c>
    </row>
    <row r="28" spans="1:20">
      <c r="A28" s="60" t="s">
        <v>2476</v>
      </c>
      <c r="B28" s="60" t="s">
        <v>1711</v>
      </c>
      <c r="C28" s="60" t="s">
        <v>2506</v>
      </c>
      <c r="D28" s="60" t="str">
        <f>Tabla15[[#This Row],[cedula]]&amp;Tabla15[[#This Row],[prog]]&amp;LEFT(Tabla15[[#This Row],[TIPO]],3)</f>
        <v>4022627522601FIJ</v>
      </c>
      <c r="E28" s="60" t="str">
        <f>_xlfn.XLOOKUP(Tabla15[[#This Row],[cedula]],Tabla8[Numero Documento],Tabla8[Empleado])</f>
        <v>AIMEE YERESKI FELIZ FELIZ</v>
      </c>
      <c r="F28" s="60" t="s">
        <v>10</v>
      </c>
      <c r="G28" s="60" t="s">
        <v>930</v>
      </c>
      <c r="H28" s="102" t="s">
        <v>11</v>
      </c>
      <c r="I28" s="75">
        <f>_xlfn.XLOOKUP(Tabla15[[#This Row],[cedula]],TCARRERA[CEDULA],TCARRERA[CATEGORIA DEL SERVIDOR],0)</f>
        <v>0</v>
      </c>
      <c r="J28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8" s="60" t="str">
        <f>IF(ISTEXT(Tabla15[[#This Row],[CARRERA]]),Tabla15[[#This Row],[CARRERA]],Tabla15[[#This Row],[STATUS_01]])</f>
        <v>EMPLEADO DE CONFIANZA</v>
      </c>
      <c r="L28" s="70">
        <v>90000</v>
      </c>
      <c r="M28" s="74">
        <v>0</v>
      </c>
      <c r="N28" s="70">
        <v>2736</v>
      </c>
      <c r="O28" s="70">
        <v>2583</v>
      </c>
      <c r="P28" s="38">
        <f>Tabla15[[#This Row],[sbruto]]-SUM(Tabla15[[#This Row],[ISR]:[AFP]])-Tabla15[[#This Row],[sneto]]</f>
        <v>25</v>
      </c>
      <c r="Q28" s="38">
        <v>84656</v>
      </c>
      <c r="R28" s="60" t="str">
        <f>_xlfn.XLOOKUP(Tabla15[[#This Row],[cedula]],Tabla22[NODOC],Tabla22[GENERO])</f>
        <v>F</v>
      </c>
      <c r="S28" s="60" t="str">
        <f>_xlfn.XLOOKUP(Tabla15[[#This Row],[nomdepto]],Tabla21[LUGAR],Tabla21[CODLUGAR])</f>
        <v>01.83</v>
      </c>
      <c r="T28">
        <v>6</v>
      </c>
    </row>
    <row r="29" spans="1:20">
      <c r="A29" s="60" t="s">
        <v>2476</v>
      </c>
      <c r="B29" s="60" t="s">
        <v>2260</v>
      </c>
      <c r="C29" s="60" t="s">
        <v>2506</v>
      </c>
      <c r="D29" s="60" t="str">
        <f>Tabla15[[#This Row],[cedula]]&amp;Tabla15[[#This Row],[prog]]&amp;LEFT(Tabla15[[#This Row],[TIPO]],3)</f>
        <v>0011879475901FIJ</v>
      </c>
      <c r="E29" s="60" t="str">
        <f>_xlfn.XLOOKUP(Tabla15[[#This Row],[cedula]],Tabla8[Numero Documento],Tabla8[Empleado])</f>
        <v>FERNANDO JOSE RAFAEL ALVAREZ BELLO</v>
      </c>
      <c r="F29" s="60" t="s">
        <v>32</v>
      </c>
      <c r="G29" s="60" t="s">
        <v>930</v>
      </c>
      <c r="H29" s="102" t="s">
        <v>11</v>
      </c>
      <c r="I29" s="75">
        <f>_xlfn.XLOOKUP(Tabla15[[#This Row],[cedula]],TCARRERA[CEDULA],TCARRERA[CATEGORIA DEL SERVIDOR],0)</f>
        <v>0</v>
      </c>
      <c r="J2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60" t="str">
        <f>IF(ISTEXT(Tabla15[[#This Row],[CARRERA]]),Tabla15[[#This Row],[CARRERA]],Tabla15[[#This Row],[STATUS_01]])</f>
        <v>FIJO</v>
      </c>
      <c r="L29" s="70">
        <v>90000</v>
      </c>
      <c r="M29" s="73">
        <v>6436.97</v>
      </c>
      <c r="N29" s="70">
        <v>2736</v>
      </c>
      <c r="O29" s="70">
        <v>2583</v>
      </c>
      <c r="P29" s="38">
        <f>Tabla15[[#This Row],[sbruto]]-SUM(Tabla15[[#This Row],[ISR]:[AFP]])-Tabla15[[#This Row],[sneto]]</f>
        <v>625</v>
      </c>
      <c r="Q29" s="38">
        <v>77619.03</v>
      </c>
      <c r="R29" s="60" t="str">
        <f>_xlfn.XLOOKUP(Tabla15[[#This Row],[cedula]],Tabla22[NODOC],Tabla22[GENERO])</f>
        <v>M</v>
      </c>
      <c r="S29" s="60" t="str">
        <f>_xlfn.XLOOKUP(Tabla15[[#This Row],[nomdepto]],Tabla21[LUGAR],Tabla21[CODLUGAR])</f>
        <v>01.83</v>
      </c>
      <c r="T29">
        <v>117</v>
      </c>
    </row>
    <row r="30" spans="1:20">
      <c r="A30" s="60" t="s">
        <v>2476</v>
      </c>
      <c r="B30" s="60" t="s">
        <v>1779</v>
      </c>
      <c r="C30" s="60" t="s">
        <v>2506</v>
      </c>
      <c r="D30" s="60" t="str">
        <f>Tabla15[[#This Row],[cedula]]&amp;Tabla15[[#This Row],[prog]]&amp;LEFT(Tabla15[[#This Row],[TIPO]],3)</f>
        <v>0010062658901FIJ</v>
      </c>
      <c r="E30" s="60" t="str">
        <f>_xlfn.XLOOKUP(Tabla15[[#This Row],[cedula]],Tabla8[Numero Documento],Tabla8[Empleado])</f>
        <v>FIRELYS MIGUELINA FERNANDEZ FERNANDEZ</v>
      </c>
      <c r="F30" s="60" t="s">
        <v>296</v>
      </c>
      <c r="G30" s="60" t="s">
        <v>930</v>
      </c>
      <c r="H30" s="102" t="s">
        <v>11</v>
      </c>
      <c r="I30" s="75">
        <f>_xlfn.XLOOKUP(Tabla15[[#This Row],[cedula]],TCARRERA[CEDULA],TCARRERA[CATEGORIA DEL SERVIDOR],0)</f>
        <v>0</v>
      </c>
      <c r="J3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" s="60" t="str">
        <f>IF(ISTEXT(Tabla15[[#This Row],[CARRERA]]),Tabla15[[#This Row],[CARRERA]],Tabla15[[#This Row],[STATUS_01]])</f>
        <v>ESTATUTO SIMPLIFICADO</v>
      </c>
      <c r="L30" s="70">
        <v>90000</v>
      </c>
      <c r="M30" s="74">
        <v>9753.09</v>
      </c>
      <c r="N30" s="70">
        <v>2736</v>
      </c>
      <c r="O30" s="70">
        <v>2583</v>
      </c>
      <c r="P30" s="38">
        <f>Tabla15[[#This Row],[sbruto]]-SUM(Tabla15[[#This Row],[ISR]:[AFP]])-Tabla15[[#This Row],[sneto]]</f>
        <v>325</v>
      </c>
      <c r="Q30" s="38">
        <v>74602.91</v>
      </c>
      <c r="R30" s="60" t="str">
        <f>_xlfn.XLOOKUP(Tabla15[[#This Row],[cedula]],Tabla22[NODOC],Tabla22[GENERO])</f>
        <v>F</v>
      </c>
      <c r="S30" s="60" t="str">
        <f>_xlfn.XLOOKUP(Tabla15[[#This Row],[nomdepto]],Tabla21[LUGAR],Tabla21[CODLUGAR])</f>
        <v>01.83</v>
      </c>
      <c r="T30">
        <v>118</v>
      </c>
    </row>
    <row r="31" spans="1:20">
      <c r="A31" s="60" t="s">
        <v>2476</v>
      </c>
      <c r="B31" s="60" t="s">
        <v>1888</v>
      </c>
      <c r="C31" s="60" t="s">
        <v>2506</v>
      </c>
      <c r="D31" s="60" t="str">
        <f>Tabla15[[#This Row],[cedula]]&amp;Tabla15[[#This Row],[prog]]&amp;LEFT(Tabla15[[#This Row],[TIPO]],3)</f>
        <v>0310408311201FIJ</v>
      </c>
      <c r="E31" s="60" t="str">
        <f>_xlfn.XLOOKUP(Tabla15[[#This Row],[cedula]],Tabla8[Numero Documento],Tabla8[Empleado])</f>
        <v>PABLO MANUEL PEREZ CRUZ</v>
      </c>
      <c r="F31" s="60" t="s">
        <v>637</v>
      </c>
      <c r="G31" s="60" t="s">
        <v>930</v>
      </c>
      <c r="H31" s="102" t="s">
        <v>11</v>
      </c>
      <c r="I31" s="75">
        <f>_xlfn.XLOOKUP(Tabla15[[#This Row],[cedula]],TCARRERA[CEDULA],TCARRERA[CATEGORIA DEL SERVIDOR],0)</f>
        <v>0</v>
      </c>
      <c r="J31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" s="60" t="str">
        <f>IF(ISTEXT(Tabla15[[#This Row],[CARRERA]]),Tabla15[[#This Row],[CARRERA]],Tabla15[[#This Row],[STATUS_01]])</f>
        <v>EMPLEADO DE CONFIANZA</v>
      </c>
      <c r="L31" s="70">
        <v>90000</v>
      </c>
      <c r="M31" s="72">
        <v>9753.1200000000008</v>
      </c>
      <c r="N31" s="70">
        <v>2736</v>
      </c>
      <c r="O31" s="70">
        <v>2583</v>
      </c>
      <c r="P31" s="38">
        <f>Tabla15[[#This Row],[sbruto]]-SUM(Tabla15[[#This Row],[ISR]:[AFP]])-Tabla15[[#This Row],[sneto]]</f>
        <v>25</v>
      </c>
      <c r="Q31" s="38">
        <v>74902.880000000005</v>
      </c>
      <c r="R31" s="60" t="str">
        <f>_xlfn.XLOOKUP(Tabla15[[#This Row],[cedula]],Tabla22[NODOC],Tabla22[GENERO])</f>
        <v>M</v>
      </c>
      <c r="S31" s="60" t="str">
        <f>_xlfn.XLOOKUP(Tabla15[[#This Row],[nomdepto]],Tabla21[LUGAR],Tabla21[CODLUGAR])</f>
        <v>01.83</v>
      </c>
      <c r="T31">
        <v>294</v>
      </c>
    </row>
    <row r="32" spans="1:20" hidden="1">
      <c r="A32" s="60" t="s">
        <v>2475</v>
      </c>
      <c r="B32" s="60" t="s">
        <v>2264</v>
      </c>
      <c r="C32" s="60" t="s">
        <v>2506</v>
      </c>
      <c r="D32" s="60" t="str">
        <f>Tabla15[[#This Row],[cedula]]&amp;Tabla15[[#This Row],[prog]]&amp;LEFT(Tabla15[[#This Row],[TIPO]],3)</f>
        <v>4020040221801TEM</v>
      </c>
      <c r="E32" s="60" t="str">
        <f>_xlfn.XLOOKUP(Tabla15[[#This Row],[cedula]],Tabla8[Numero Documento],Tabla8[Empleado])</f>
        <v>INDHIARA ADRIANNA HERRERA DEL ROSARIO</v>
      </c>
      <c r="F32" s="60" t="s">
        <v>100</v>
      </c>
      <c r="G32" s="60" t="s">
        <v>930</v>
      </c>
      <c r="H32" s="102" t="s">
        <v>2696</v>
      </c>
      <c r="I32" s="75">
        <f>_xlfn.XLOOKUP(Tabla15[[#This Row],[cedula]],TCARRERA[CEDULA],TCARRERA[CATEGORIA DEL SERVIDOR],0)</f>
        <v>0</v>
      </c>
      <c r="J3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" s="60" t="str">
        <f>IF(ISTEXT(Tabla15[[#This Row],[CARRERA]]),Tabla15[[#This Row],[CARRERA]],Tabla15[[#This Row],[STATUS_01]])</f>
        <v>TEMPORALES</v>
      </c>
      <c r="L32" s="70">
        <v>90000</v>
      </c>
      <c r="M32" s="74">
        <v>9753.09</v>
      </c>
      <c r="N32" s="70">
        <v>2736</v>
      </c>
      <c r="O32" s="70">
        <v>2583</v>
      </c>
      <c r="P32" s="38">
        <f>Tabla15[[#This Row],[sbruto]]-SUM(Tabla15[[#This Row],[ISR]:[AFP]])-Tabla15[[#This Row],[sneto]]</f>
        <v>25</v>
      </c>
      <c r="Q32" s="38">
        <v>74902.91</v>
      </c>
      <c r="R32" s="60" t="str">
        <f>_xlfn.XLOOKUP(Tabla15[[#This Row],[cedula]],Tabla22[NODOC],Tabla22[GENERO])</f>
        <v>F</v>
      </c>
      <c r="S32" s="60" t="str">
        <f>_xlfn.XLOOKUP(Tabla15[[#This Row],[nomdepto]],Tabla21[LUGAR],Tabla21[CODLUGAR])</f>
        <v>01.83</v>
      </c>
      <c r="T32">
        <v>867</v>
      </c>
    </row>
    <row r="33" spans="1:20" hidden="1">
      <c r="A33" s="60" t="s">
        <v>2477</v>
      </c>
      <c r="B33" s="60" t="s">
        <v>2401</v>
      </c>
      <c r="C33" s="60" t="s">
        <v>2506</v>
      </c>
      <c r="D33" s="60" t="str">
        <f>Tabla15[[#This Row],[cedula]]&amp;Tabla15[[#This Row],[prog]]&amp;LEFT(Tabla15[[#This Row],[TIPO]],3)</f>
        <v>0011146677701SEG</v>
      </c>
      <c r="E33" s="60" t="str">
        <f>_xlfn.XLOOKUP(Tabla15[[#This Row],[cedula]],Tabla8[Numero Documento],Tabla8[Empleado])</f>
        <v>JOSE ANDRES JIMENEZ DOMINGUEZ</v>
      </c>
      <c r="F33" s="60" t="s">
        <v>3034</v>
      </c>
      <c r="G33" s="60" t="s">
        <v>930</v>
      </c>
      <c r="H33" s="102" t="s">
        <v>244</v>
      </c>
      <c r="I33" s="75">
        <f>_xlfn.XLOOKUP(Tabla15[[#This Row],[cedula]],TCARRERA[CEDULA],TCARRERA[CATEGORIA DEL SERVIDOR],0)</f>
        <v>0</v>
      </c>
      <c r="J3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3" s="60" t="str">
        <f>IF(ISTEXT(Tabla15[[#This Row],[CARRERA]]),Tabla15[[#This Row],[CARRERA]],Tabla15[[#This Row],[STATUS_01]])</f>
        <v>SEGURIDAD</v>
      </c>
      <c r="L33" s="70">
        <v>90000</v>
      </c>
      <c r="M33" s="74">
        <v>11082.87</v>
      </c>
      <c r="N33" s="70">
        <v>0</v>
      </c>
      <c r="O33" s="70">
        <v>0</v>
      </c>
      <c r="P33" s="38">
        <f>Tabla15[[#This Row],[sbruto]]-SUM(Tabla15[[#This Row],[ISR]:[AFP]])-Tabla15[[#This Row],[sneto]]</f>
        <v>0</v>
      </c>
      <c r="Q33" s="38">
        <v>78917.13</v>
      </c>
      <c r="R33" s="60" t="str">
        <f>_xlfn.XLOOKUP(Tabla15[[#This Row],[cedula]],Tabla22[NODOC],Tabla22[GENERO])</f>
        <v>M</v>
      </c>
      <c r="S33" s="60" t="str">
        <f>_xlfn.XLOOKUP(Tabla15[[#This Row],[nomdepto]],Tabla21[LUGAR],Tabla21[CODLUGAR])</f>
        <v>01.83</v>
      </c>
      <c r="T33">
        <v>1171</v>
      </c>
    </row>
    <row r="34" spans="1:20">
      <c r="A34" s="60" t="s">
        <v>2476</v>
      </c>
      <c r="B34" s="60" t="s">
        <v>1837</v>
      </c>
      <c r="C34" s="60" t="s">
        <v>2506</v>
      </c>
      <c r="D34" s="60" t="str">
        <f>Tabla15[[#This Row],[cedula]]&amp;Tabla15[[#This Row],[prog]]&amp;LEFT(Tabla15[[#This Row],[TIPO]],3)</f>
        <v>0010067354001FIJ</v>
      </c>
      <c r="E34" s="60" t="str">
        <f>_xlfn.XLOOKUP(Tabla15[[#This Row],[cedula]],Tabla8[Numero Documento],Tabla8[Empleado])</f>
        <v>JULIO CESAR PAULINO FELIZ</v>
      </c>
      <c r="F34" s="60" t="s">
        <v>637</v>
      </c>
      <c r="G34" s="60" t="s">
        <v>930</v>
      </c>
      <c r="H34" s="102" t="s">
        <v>11</v>
      </c>
      <c r="I34" s="75">
        <f>_xlfn.XLOOKUP(Tabla15[[#This Row],[cedula]],TCARRERA[CEDULA],TCARRERA[CATEGORIA DEL SERVIDOR],0)</f>
        <v>0</v>
      </c>
      <c r="J34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4" s="60" t="str">
        <f>IF(ISTEXT(Tabla15[[#This Row],[CARRERA]]),Tabla15[[#This Row],[CARRERA]],Tabla15[[#This Row],[STATUS_01]])</f>
        <v>EMPLEADO DE CONFIANZA</v>
      </c>
      <c r="L34" s="70">
        <v>80000</v>
      </c>
      <c r="M34" s="71">
        <v>7400.84</v>
      </c>
      <c r="N34" s="70">
        <v>2432</v>
      </c>
      <c r="O34" s="70">
        <v>2296</v>
      </c>
      <c r="P34" s="38">
        <f>Tabla15[[#This Row],[sbruto]]-SUM(Tabla15[[#This Row],[ISR]:[AFP]])-Tabla15[[#This Row],[sneto]]</f>
        <v>25</v>
      </c>
      <c r="Q34" s="38">
        <v>67846.16</v>
      </c>
      <c r="R34" s="60" t="str">
        <f>_xlfn.XLOOKUP(Tabla15[[#This Row],[cedula]],Tabla22[NODOC],Tabla22[GENERO])</f>
        <v>M</v>
      </c>
      <c r="S34" s="60" t="str">
        <f>_xlfn.XLOOKUP(Tabla15[[#This Row],[nomdepto]],Tabla21[LUGAR],Tabla21[CODLUGAR])</f>
        <v>01.83</v>
      </c>
      <c r="T34">
        <v>195</v>
      </c>
    </row>
    <row r="35" spans="1:20">
      <c r="A35" s="60" t="s">
        <v>2476</v>
      </c>
      <c r="B35" s="60" t="s">
        <v>2754</v>
      </c>
      <c r="C35" s="60" t="s">
        <v>2506</v>
      </c>
      <c r="D35" s="60" t="str">
        <f>Tabla15[[#This Row],[cedula]]&amp;Tabla15[[#This Row],[prog]]&amp;LEFT(Tabla15[[#This Row],[TIPO]],3)</f>
        <v>0011923091001FIJ</v>
      </c>
      <c r="E35" s="60" t="str">
        <f>_xlfn.XLOOKUP(Tabla15[[#This Row],[cedula]],Tabla8[Numero Documento],Tabla8[Empleado])</f>
        <v>PAMELA RAFAELINA DIAZ RAMIREZ</v>
      </c>
      <c r="F35" s="60" t="s">
        <v>32</v>
      </c>
      <c r="G35" s="60" t="s">
        <v>930</v>
      </c>
      <c r="H35" s="102" t="s">
        <v>11</v>
      </c>
      <c r="I35" s="75">
        <f>_xlfn.XLOOKUP(Tabla15[[#This Row],[cedula]],TCARRERA[CEDULA],TCARRERA[CATEGORIA DEL SERVIDOR],0)</f>
        <v>0</v>
      </c>
      <c r="J3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5" s="60" t="str">
        <f>IF(ISTEXT(Tabla15[[#This Row],[CARRERA]]),Tabla15[[#This Row],[CARRERA]],Tabla15[[#This Row],[STATUS_01]])</f>
        <v>FIJO</v>
      </c>
      <c r="L35" s="70">
        <v>80000</v>
      </c>
      <c r="M35" s="74">
        <v>7006.51</v>
      </c>
      <c r="N35" s="70">
        <v>2432</v>
      </c>
      <c r="O35" s="70">
        <v>2296</v>
      </c>
      <c r="P35" s="38">
        <f>Tabla15[[#This Row],[sbruto]]-SUM(Tabla15[[#This Row],[ISR]:[AFP]])-Tabla15[[#This Row],[sneto]]</f>
        <v>1602.4500000000116</v>
      </c>
      <c r="Q35" s="38">
        <v>66663.039999999994</v>
      </c>
      <c r="R35" s="60" t="str">
        <f>_xlfn.XLOOKUP(Tabla15[[#This Row],[cedula]],Tabla22[NODOC],Tabla22[GENERO])</f>
        <v>F</v>
      </c>
      <c r="S35" s="60" t="str">
        <f>_xlfn.XLOOKUP(Tabla15[[#This Row],[nomdepto]],Tabla21[LUGAR],Tabla21[CODLUGAR])</f>
        <v>01.83</v>
      </c>
      <c r="T35">
        <v>296</v>
      </c>
    </row>
    <row r="36" spans="1:20">
      <c r="A36" s="60" t="s">
        <v>2476</v>
      </c>
      <c r="B36" s="60" t="s">
        <v>1720</v>
      </c>
      <c r="C36" s="60" t="s">
        <v>2506</v>
      </c>
      <c r="D36" s="60" t="str">
        <f>Tabla15[[#This Row],[cedula]]&amp;Tabla15[[#This Row],[prog]]&amp;LEFT(Tabla15[[#This Row],[TIPO]],3)</f>
        <v>0010079175501FIJ</v>
      </c>
      <c r="E36" s="60" t="str">
        <f>_xlfn.XLOOKUP(Tabla15[[#This Row],[cedula]],Tabla8[Numero Documento],Tabla8[Empleado])</f>
        <v>AMARILIS ALTAGRACIA GONZALEZ GENAO</v>
      </c>
      <c r="F36" s="60" t="s">
        <v>32</v>
      </c>
      <c r="G36" s="60" t="s">
        <v>930</v>
      </c>
      <c r="H36" s="102" t="s">
        <v>11</v>
      </c>
      <c r="I36" s="75">
        <f>_xlfn.XLOOKUP(Tabla15[[#This Row],[cedula]],TCARRERA[CEDULA],TCARRERA[CATEGORIA DEL SERVIDOR],0)</f>
        <v>0</v>
      </c>
      <c r="J3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6" s="60" t="str">
        <f>IF(ISTEXT(Tabla15[[#This Row],[CARRERA]]),Tabla15[[#This Row],[CARRERA]],Tabla15[[#This Row],[STATUS_01]])</f>
        <v>FIJO</v>
      </c>
      <c r="L36" s="70">
        <v>70000</v>
      </c>
      <c r="M36" s="71">
        <v>1708.53</v>
      </c>
      <c r="N36" s="70">
        <v>2128</v>
      </c>
      <c r="O36" s="70">
        <v>2009</v>
      </c>
      <c r="P36" s="38">
        <f>Tabla15[[#This Row],[sbruto]]-SUM(Tabla15[[#This Row],[ISR]:[AFP]])-Tabla15[[#This Row],[sneto]]</f>
        <v>5325.9000000000015</v>
      </c>
      <c r="Q36" s="38">
        <v>58828.57</v>
      </c>
      <c r="R36" s="60" t="str">
        <f>_xlfn.XLOOKUP(Tabla15[[#This Row],[cedula]],Tabla22[NODOC],Tabla22[GENERO])</f>
        <v>F</v>
      </c>
      <c r="S36" s="60" t="str">
        <f>_xlfn.XLOOKUP(Tabla15[[#This Row],[nomdepto]],Tabla21[LUGAR],Tabla21[CODLUGAR])</f>
        <v>01.83</v>
      </c>
      <c r="T36">
        <v>19</v>
      </c>
    </row>
    <row r="37" spans="1:20">
      <c r="A37" s="60" t="s">
        <v>2476</v>
      </c>
      <c r="B37" s="60" t="s">
        <v>1081</v>
      </c>
      <c r="C37" s="60" t="s">
        <v>2506</v>
      </c>
      <c r="D37" s="60" t="str">
        <f>Tabla15[[#This Row],[cedula]]&amp;Tabla15[[#This Row],[prog]]&amp;LEFT(Tabla15[[#This Row],[TIPO]],3)</f>
        <v>0011669775601FIJ</v>
      </c>
      <c r="E37" s="60" t="str">
        <f>_xlfn.XLOOKUP(Tabla15[[#This Row],[cedula]],Tabla8[Numero Documento],Tabla8[Empleado])</f>
        <v>ANA LISSETTE CRUZ BENITEZ</v>
      </c>
      <c r="F37" s="60" t="s">
        <v>205</v>
      </c>
      <c r="G37" s="60" t="s">
        <v>930</v>
      </c>
      <c r="H37" s="102" t="s">
        <v>11</v>
      </c>
      <c r="I37" s="75" t="str">
        <f>_xlfn.XLOOKUP(Tabla15[[#This Row],[cedula]],TCARRERA[CEDULA],TCARRERA[CATEGORIA DEL SERVIDOR],0)</f>
        <v>CARRERA ADMINISTRATIVA</v>
      </c>
      <c r="J3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60" t="str">
        <f>IF(ISTEXT(Tabla15[[#This Row],[CARRERA]]),Tabla15[[#This Row],[CARRERA]],Tabla15[[#This Row],[STATUS_01]])</f>
        <v>CARRERA ADMINISTRATIVA</v>
      </c>
      <c r="L37" s="70">
        <v>65000</v>
      </c>
      <c r="M37" s="71">
        <v>0</v>
      </c>
      <c r="N37" s="70">
        <v>1976</v>
      </c>
      <c r="O37" s="70">
        <v>1865.5</v>
      </c>
      <c r="P37" s="38">
        <f>Tabla15[[#This Row],[sbruto]]-SUM(Tabla15[[#This Row],[ISR]:[AFP]])-Tabla15[[#This Row],[sneto]]</f>
        <v>1902.4499999999971</v>
      </c>
      <c r="Q37" s="38">
        <v>59256.05</v>
      </c>
      <c r="R37" s="60" t="str">
        <f>_xlfn.XLOOKUP(Tabla15[[#This Row],[cedula]],Tabla22[NODOC],Tabla22[GENERO])</f>
        <v>F</v>
      </c>
      <c r="S37" s="60" t="str">
        <f>_xlfn.XLOOKUP(Tabla15[[#This Row],[nomdepto]],Tabla21[LUGAR],Tabla21[CODLUGAR])</f>
        <v>01.83</v>
      </c>
      <c r="T37">
        <v>24</v>
      </c>
    </row>
    <row r="38" spans="1:20">
      <c r="A38" s="60" t="s">
        <v>2476</v>
      </c>
      <c r="B38" s="60" t="s">
        <v>1934</v>
      </c>
      <c r="C38" s="60" t="s">
        <v>2506</v>
      </c>
      <c r="D38" s="60" t="str">
        <f>Tabla15[[#This Row],[cedula]]&amp;Tabla15[[#This Row],[prog]]&amp;LEFT(Tabla15[[#This Row],[TIPO]],3)</f>
        <v>4021473340001FIJ</v>
      </c>
      <c r="E38" s="60" t="str">
        <f>_xlfn.XLOOKUP(Tabla15[[#This Row],[cedula]],Tabla8[Numero Documento],Tabla8[Empleado])</f>
        <v>SHERLY CHANTAL MERCEDES ECHAVARRIA</v>
      </c>
      <c r="F38" s="60" t="s">
        <v>10</v>
      </c>
      <c r="G38" s="60" t="s">
        <v>930</v>
      </c>
      <c r="H38" s="102" t="s">
        <v>11</v>
      </c>
      <c r="I38" s="75">
        <f>_xlfn.XLOOKUP(Tabla15[[#This Row],[cedula]],TCARRERA[CEDULA],TCARRERA[CATEGORIA DEL SERVIDOR],0)</f>
        <v>0</v>
      </c>
      <c r="J38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8" s="60" t="str">
        <f>IF(ISTEXT(Tabla15[[#This Row],[CARRERA]]),Tabla15[[#This Row],[CARRERA]],Tabla15[[#This Row],[STATUS_01]])</f>
        <v>EMPLEADO DE CONFIANZA</v>
      </c>
      <c r="L38" s="70">
        <v>65000</v>
      </c>
      <c r="M38" s="73">
        <v>1732.57</v>
      </c>
      <c r="N38" s="70">
        <v>1976</v>
      </c>
      <c r="O38" s="70">
        <v>1865.5</v>
      </c>
      <c r="P38" s="38">
        <f>Tabla15[[#This Row],[sbruto]]-SUM(Tabla15[[#This Row],[ISR]:[AFP]])-Tabla15[[#This Row],[sneto]]</f>
        <v>2821</v>
      </c>
      <c r="Q38" s="38">
        <v>56604.93</v>
      </c>
      <c r="R38" s="60" t="str">
        <f>_xlfn.XLOOKUP(Tabla15[[#This Row],[cedula]],Tabla22[NODOC],Tabla22[GENERO])</f>
        <v>F</v>
      </c>
      <c r="S38" s="60" t="str">
        <f>_xlfn.XLOOKUP(Tabla15[[#This Row],[nomdepto]],Tabla21[LUGAR],Tabla21[CODLUGAR])</f>
        <v>01.83</v>
      </c>
      <c r="T38">
        <v>349</v>
      </c>
    </row>
    <row r="39" spans="1:20" hidden="1">
      <c r="A39" s="60" t="s">
        <v>2475</v>
      </c>
      <c r="B39" s="60" t="s">
        <v>2269</v>
      </c>
      <c r="C39" s="60" t="s">
        <v>2506</v>
      </c>
      <c r="D39" s="60" t="str">
        <f>Tabla15[[#This Row],[cedula]]&amp;Tabla15[[#This Row],[prog]]&amp;LEFT(Tabla15[[#This Row],[TIPO]],3)</f>
        <v>0010071897201TEM</v>
      </c>
      <c r="E39" s="60" t="str">
        <f>_xlfn.XLOOKUP(Tabla15[[#This Row],[cedula]],Tabla8[Numero Documento],Tabla8[Empleado])</f>
        <v>JESUS AUGUSTO DEL CASTILLO BAEZ</v>
      </c>
      <c r="F39" s="60" t="s">
        <v>256</v>
      </c>
      <c r="G39" s="60" t="s">
        <v>930</v>
      </c>
      <c r="H39" s="102" t="s">
        <v>2696</v>
      </c>
      <c r="I39" s="75">
        <f>_xlfn.XLOOKUP(Tabla15[[#This Row],[cedula]],TCARRERA[CEDULA],TCARRERA[CATEGORIA DEL SERVIDOR],0)</f>
        <v>0</v>
      </c>
      <c r="J3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" s="60" t="str">
        <f>IF(ISTEXT(Tabla15[[#This Row],[CARRERA]]),Tabla15[[#This Row],[CARRERA]],Tabla15[[#This Row],[STATUS_01]])</f>
        <v>TEMPORALES</v>
      </c>
      <c r="L39" s="70">
        <v>65000</v>
      </c>
      <c r="M39" s="71">
        <v>4427.58</v>
      </c>
      <c r="N39" s="70">
        <v>1976</v>
      </c>
      <c r="O39" s="70">
        <v>1865.5</v>
      </c>
      <c r="P39" s="38">
        <f>Tabla15[[#This Row],[sbruto]]-SUM(Tabla15[[#This Row],[ISR]:[AFP]])-Tabla15[[#This Row],[sneto]]</f>
        <v>25</v>
      </c>
      <c r="Q39" s="38">
        <v>56705.919999999998</v>
      </c>
      <c r="R39" s="60" t="str">
        <f>_xlfn.XLOOKUP(Tabla15[[#This Row],[cedula]],Tabla22[NODOC],Tabla22[GENERO])</f>
        <v>M</v>
      </c>
      <c r="S39" s="60" t="str">
        <f>_xlfn.XLOOKUP(Tabla15[[#This Row],[nomdepto]],Tabla21[LUGAR],Tabla21[CODLUGAR])</f>
        <v>01.83</v>
      </c>
      <c r="T39">
        <v>880</v>
      </c>
    </row>
    <row r="40" spans="1:20" hidden="1">
      <c r="A40" s="60" t="s">
        <v>2475</v>
      </c>
      <c r="B40" s="60" t="s">
        <v>2822</v>
      </c>
      <c r="C40" s="60" t="s">
        <v>2506</v>
      </c>
      <c r="D40" s="60" t="str">
        <f>Tabla15[[#This Row],[cedula]]&amp;Tabla15[[#This Row],[prog]]&amp;LEFT(Tabla15[[#This Row],[TIPO]],3)</f>
        <v>0011790322901TEM</v>
      </c>
      <c r="E40" s="60" t="str">
        <f>_xlfn.XLOOKUP(Tabla15[[#This Row],[cedula]],Tabla8[Numero Documento],Tabla8[Empleado])</f>
        <v>DANIEL ERNESTO FERMIN BRENS</v>
      </c>
      <c r="F40" s="60" t="s">
        <v>256</v>
      </c>
      <c r="G40" s="60" t="s">
        <v>930</v>
      </c>
      <c r="H40" s="102" t="s">
        <v>2696</v>
      </c>
      <c r="I40" s="75">
        <f>_xlfn.XLOOKUP(Tabla15[[#This Row],[cedula]],TCARRERA[CEDULA],TCARRERA[CATEGORIA DEL SERVIDOR],0)</f>
        <v>0</v>
      </c>
      <c r="J4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60" t="str">
        <f>IF(ISTEXT(Tabla15[[#This Row],[CARRERA]]),Tabla15[[#This Row],[CARRERA]],Tabla15[[#This Row],[STATUS_01]])</f>
        <v>TEMPORALES</v>
      </c>
      <c r="L40" s="70">
        <v>60000</v>
      </c>
      <c r="M40" s="74">
        <v>0.03</v>
      </c>
      <c r="N40" s="70">
        <v>1824</v>
      </c>
      <c r="O40" s="70">
        <v>1722</v>
      </c>
      <c r="P40" s="38">
        <f>Tabla15[[#This Row],[sbruto]]-SUM(Tabla15[[#This Row],[ISR]:[AFP]])-Tabla15[[#This Row],[sneto]]</f>
        <v>25</v>
      </c>
      <c r="Q40" s="38">
        <v>56428.97</v>
      </c>
      <c r="R40" s="60" t="str">
        <f>_xlfn.XLOOKUP(Tabla15[[#This Row],[cedula]],Tabla22[NODOC],Tabla22[GENERO])</f>
        <v>M</v>
      </c>
      <c r="S40" s="60" t="str">
        <f>_xlfn.XLOOKUP(Tabla15[[#This Row],[nomdepto]],Tabla21[LUGAR],Tabla21[CODLUGAR])</f>
        <v>01.83</v>
      </c>
      <c r="T40">
        <v>830</v>
      </c>
    </row>
    <row r="41" spans="1:20">
      <c r="A41" s="60" t="s">
        <v>2476</v>
      </c>
      <c r="B41" s="60" t="s">
        <v>1101</v>
      </c>
      <c r="C41" s="60" t="s">
        <v>2506</v>
      </c>
      <c r="D41" s="60" t="str">
        <f>Tabla15[[#This Row],[cedula]]&amp;Tabla15[[#This Row],[prog]]&amp;LEFT(Tabla15[[#This Row],[TIPO]],3)</f>
        <v>0010826826901FIJ</v>
      </c>
      <c r="E41" s="60" t="str">
        <f>_xlfn.XLOOKUP(Tabla15[[#This Row],[cedula]],Tabla8[Numero Documento],Tabla8[Empleado])</f>
        <v>FRANCISCA MARGARITA NUÑEZ URBANO</v>
      </c>
      <c r="F41" s="60" t="s">
        <v>296</v>
      </c>
      <c r="G41" s="60" t="s">
        <v>930</v>
      </c>
      <c r="H41" s="102" t="s">
        <v>11</v>
      </c>
      <c r="I41" s="75" t="str">
        <f>_xlfn.XLOOKUP(Tabla15[[#This Row],[cedula]],TCARRERA[CEDULA],TCARRERA[CATEGORIA DEL SERVIDOR],0)</f>
        <v>CARRERA ADMINISTRATIVA</v>
      </c>
      <c r="J4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60" t="str">
        <f>IF(ISTEXT(Tabla15[[#This Row],[CARRERA]]),Tabla15[[#This Row],[CARRERA]],Tabla15[[#This Row],[STATUS_01]])</f>
        <v>CARRERA ADMINISTRATIVA</v>
      </c>
      <c r="L41" s="70">
        <v>55000</v>
      </c>
      <c r="M41" s="71">
        <v>0</v>
      </c>
      <c r="N41" s="70">
        <v>1672</v>
      </c>
      <c r="O41" s="70">
        <v>1578.5</v>
      </c>
      <c r="P41" s="38">
        <f>Tabla15[[#This Row],[sbruto]]-SUM(Tabla15[[#This Row],[ISR]:[AFP]])-Tabla15[[#This Row],[sneto]]</f>
        <v>35497.97</v>
      </c>
      <c r="Q41" s="38">
        <v>16251.53</v>
      </c>
      <c r="R41" s="60" t="str">
        <f>_xlfn.XLOOKUP(Tabla15[[#This Row],[cedula]],Tabla22[NODOC],Tabla22[GENERO])</f>
        <v>F</v>
      </c>
      <c r="S41" s="60" t="str">
        <f>_xlfn.XLOOKUP(Tabla15[[#This Row],[nomdepto]],Tabla21[LUGAR],Tabla21[CODLUGAR])</f>
        <v>01.83</v>
      </c>
      <c r="T41">
        <v>122</v>
      </c>
    </row>
    <row r="42" spans="1:20" hidden="1">
      <c r="A42" s="60" t="s">
        <v>2477</v>
      </c>
      <c r="B42" s="60" t="s">
        <v>2426</v>
      </c>
      <c r="C42" s="60" t="s">
        <v>2506</v>
      </c>
      <c r="D42" s="60" t="str">
        <f>Tabla15[[#This Row],[cedula]]&amp;Tabla15[[#This Row],[prog]]&amp;LEFT(Tabla15[[#This Row],[TIPO]],3)</f>
        <v>0011180810101SEG</v>
      </c>
      <c r="E42" s="60" t="str">
        <f>_xlfn.XLOOKUP(Tabla15[[#This Row],[cedula]],Tabla8[Numero Documento],Tabla8[Empleado])</f>
        <v>MARIA ZELEINA BIDO DISLA</v>
      </c>
      <c r="F42" s="60" t="s">
        <v>882</v>
      </c>
      <c r="G42" s="60" t="s">
        <v>930</v>
      </c>
      <c r="H42" s="102" t="s">
        <v>244</v>
      </c>
      <c r="I42" s="75">
        <f>_xlfn.XLOOKUP(Tabla15[[#This Row],[cedula]],TCARRERA[CEDULA],TCARRERA[CATEGORIA DEL SERVIDOR],0)</f>
        <v>0</v>
      </c>
      <c r="J4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60" t="str">
        <f>IF(ISTEXT(Tabla15[[#This Row],[CARRERA]]),Tabla15[[#This Row],[CARRERA]],Tabla15[[#This Row],[STATUS_01]])</f>
        <v>SEGURIDAD</v>
      </c>
      <c r="L42" s="70">
        <v>55000</v>
      </c>
      <c r="M42" s="73">
        <v>3195.88</v>
      </c>
      <c r="N42" s="70">
        <v>0</v>
      </c>
      <c r="O42" s="70">
        <v>0</v>
      </c>
      <c r="P42" s="38">
        <f>Tabla15[[#This Row],[sbruto]]-SUM(Tabla15[[#This Row],[ISR]:[AFP]])-Tabla15[[#This Row],[sneto]]</f>
        <v>0</v>
      </c>
      <c r="Q42" s="38">
        <v>51804.12</v>
      </c>
      <c r="R42" s="60" t="str">
        <f>_xlfn.XLOOKUP(Tabla15[[#This Row],[cedula]],Tabla22[NODOC],Tabla22[GENERO])</f>
        <v>F</v>
      </c>
      <c r="S42" s="60" t="str">
        <f>_xlfn.XLOOKUP(Tabla15[[#This Row],[nomdepto]],Tabla21[LUGAR],Tabla21[CODLUGAR])</f>
        <v>01.83</v>
      </c>
      <c r="T42">
        <v>1208</v>
      </c>
    </row>
    <row r="43" spans="1:20">
      <c r="A43" s="60" t="s">
        <v>2476</v>
      </c>
      <c r="B43" s="60" t="s">
        <v>1821</v>
      </c>
      <c r="C43" s="60" t="s">
        <v>2506</v>
      </c>
      <c r="D43" s="60" t="str">
        <f>Tabla15[[#This Row],[cedula]]&amp;Tabla15[[#This Row],[prog]]&amp;LEFT(Tabla15[[#This Row],[TIPO]],3)</f>
        <v>0010062184601FIJ</v>
      </c>
      <c r="E43" s="60" t="str">
        <f>_xlfn.XLOOKUP(Tabla15[[#This Row],[cedula]],Tabla8[Numero Documento],Tabla8[Empleado])</f>
        <v>JOSE DEL CARMEN PEGUERO BAUTISTA</v>
      </c>
      <c r="F43" s="60" t="s">
        <v>192</v>
      </c>
      <c r="G43" s="60" t="s">
        <v>930</v>
      </c>
      <c r="H43" s="102" t="s">
        <v>11</v>
      </c>
      <c r="I43" s="75">
        <f>_xlfn.XLOOKUP(Tabla15[[#This Row],[cedula]],TCARRERA[CEDULA],TCARRERA[CATEGORIA DEL SERVIDOR],0)</f>
        <v>0</v>
      </c>
      <c r="J4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3" s="60" t="str">
        <f>IF(ISTEXT(Tabla15[[#This Row],[CARRERA]]),Tabla15[[#This Row],[CARRERA]],Tabla15[[#This Row],[STATUS_01]])</f>
        <v>FIJO</v>
      </c>
      <c r="L43" s="70">
        <v>50000</v>
      </c>
      <c r="M43" s="74">
        <v>1854</v>
      </c>
      <c r="N43" s="70">
        <v>1520</v>
      </c>
      <c r="O43" s="70">
        <v>1435</v>
      </c>
      <c r="P43" s="38">
        <f>Tabla15[[#This Row],[sbruto]]-SUM(Tabla15[[#This Row],[ISR]:[AFP]])-Tabla15[[#This Row],[sneto]]</f>
        <v>11565.870000000003</v>
      </c>
      <c r="Q43" s="38">
        <v>33625.129999999997</v>
      </c>
      <c r="R43" s="60" t="str">
        <f>_xlfn.XLOOKUP(Tabla15[[#This Row],[cedula]],Tabla22[NODOC],Tabla22[GENERO])</f>
        <v>M</v>
      </c>
      <c r="S43" s="60" t="str">
        <f>_xlfn.XLOOKUP(Tabla15[[#This Row],[nomdepto]],Tabla21[LUGAR],Tabla21[CODLUGAR])</f>
        <v>01.83</v>
      </c>
      <c r="T43">
        <v>171</v>
      </c>
    </row>
    <row r="44" spans="1:20">
      <c r="A44" s="60" t="s">
        <v>2476</v>
      </c>
      <c r="B44" s="60" t="s">
        <v>1218</v>
      </c>
      <c r="C44" s="60" t="s">
        <v>2506</v>
      </c>
      <c r="D44" s="60" t="str">
        <f>Tabla15[[#This Row],[cedula]]&amp;Tabla15[[#This Row],[prog]]&amp;LEFT(Tabla15[[#This Row],[TIPO]],3)</f>
        <v>0011092996501FIJ</v>
      </c>
      <c r="E44" s="60" t="str">
        <f>_xlfn.XLOOKUP(Tabla15[[#This Row],[cedula]],Tabla8[Numero Documento],Tabla8[Empleado])</f>
        <v>LISSETTE ONAIRA ALFAU COSTE</v>
      </c>
      <c r="F44" s="60" t="s">
        <v>405</v>
      </c>
      <c r="G44" s="60" t="s">
        <v>930</v>
      </c>
      <c r="H44" s="102" t="s">
        <v>11</v>
      </c>
      <c r="I44" s="75" t="str">
        <f>_xlfn.XLOOKUP(Tabla15[[#This Row],[cedula]],TCARRERA[CEDULA],TCARRERA[CATEGORIA DEL SERVIDOR],0)</f>
        <v>CARRERA ADMINISTRATIVA</v>
      </c>
      <c r="J4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4" s="60" t="str">
        <f>IF(ISTEXT(Tabla15[[#This Row],[CARRERA]]),Tabla15[[#This Row],[CARRERA]],Tabla15[[#This Row],[STATUS_01]])</f>
        <v>CARRERA ADMINISTRATIVA</v>
      </c>
      <c r="L44" s="70">
        <v>50000</v>
      </c>
      <c r="M44" s="70">
        <v>1617.38</v>
      </c>
      <c r="N44" s="70">
        <v>1520</v>
      </c>
      <c r="O44" s="70">
        <v>1435</v>
      </c>
      <c r="P44" s="38">
        <f>Tabla15[[#This Row],[sbruto]]-SUM(Tabla15[[#This Row],[ISR]:[AFP]])-Tabla15[[#This Row],[sneto]]</f>
        <v>34580.89</v>
      </c>
      <c r="Q44" s="38">
        <v>10846.73</v>
      </c>
      <c r="R44" s="60" t="str">
        <f>_xlfn.XLOOKUP(Tabla15[[#This Row],[cedula]],Tabla22[NODOC],Tabla22[GENERO])</f>
        <v>F</v>
      </c>
      <c r="S44" s="60" t="str">
        <f>_xlfn.XLOOKUP(Tabla15[[#This Row],[nomdepto]],Tabla21[LUGAR],Tabla21[CODLUGAR])</f>
        <v>01.83</v>
      </c>
      <c r="T44">
        <v>220</v>
      </c>
    </row>
    <row r="45" spans="1:20" hidden="1">
      <c r="A45" s="60" t="s">
        <v>2475</v>
      </c>
      <c r="B45" s="60" t="s">
        <v>2895</v>
      </c>
      <c r="C45" s="60" t="s">
        <v>2506</v>
      </c>
      <c r="D45" s="60" t="str">
        <f>Tabla15[[#This Row],[cedula]]&amp;Tabla15[[#This Row],[prog]]&amp;LEFT(Tabla15[[#This Row],[TIPO]],3)</f>
        <v>0011374584801TEM</v>
      </c>
      <c r="E45" s="60" t="str">
        <f>_xlfn.XLOOKUP(Tabla15[[#This Row],[cedula]],Tabla8[Numero Documento],Tabla8[Empleado])</f>
        <v>JONATHAN FERNANDO NUÑEZ CEDANO</v>
      </c>
      <c r="F45" s="60" t="s">
        <v>100</v>
      </c>
      <c r="G45" s="60" t="s">
        <v>930</v>
      </c>
      <c r="H45" s="102" t="s">
        <v>2696</v>
      </c>
      <c r="I45" s="75">
        <f>_xlfn.XLOOKUP(Tabla15[[#This Row],[cedula]],TCARRERA[CEDULA],TCARRERA[CATEGORIA DEL SERVIDOR],0)</f>
        <v>0</v>
      </c>
      <c r="J4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" s="60" t="str">
        <f>IF(ISTEXT(Tabla15[[#This Row],[CARRERA]]),Tabla15[[#This Row],[CARRERA]],Tabla15[[#This Row],[STATUS_01]])</f>
        <v>TEMPORALES</v>
      </c>
      <c r="L45" s="70">
        <v>50000</v>
      </c>
      <c r="M45" s="74">
        <v>0</v>
      </c>
      <c r="N45" s="70">
        <v>1520</v>
      </c>
      <c r="O45" s="70">
        <v>1435</v>
      </c>
      <c r="P45" s="38">
        <f>Tabla15[[#This Row],[sbruto]]-SUM(Tabla15[[#This Row],[ISR]:[AFP]])-Tabla15[[#This Row],[sneto]]</f>
        <v>25</v>
      </c>
      <c r="Q45" s="38">
        <v>47020</v>
      </c>
      <c r="R45" s="60" t="str">
        <f>_xlfn.XLOOKUP(Tabla15[[#This Row],[cedula]],Tabla22[NODOC],Tabla22[GENERO])</f>
        <v>M</v>
      </c>
      <c r="S45" s="60" t="str">
        <f>_xlfn.XLOOKUP(Tabla15[[#This Row],[nomdepto]],Tabla21[LUGAR],Tabla21[CODLUGAR])</f>
        <v>01.83</v>
      </c>
      <c r="T45">
        <v>894</v>
      </c>
    </row>
    <row r="46" spans="1:20" hidden="1">
      <c r="A46" s="60" t="s">
        <v>2475</v>
      </c>
      <c r="B46" s="60" t="s">
        <v>2904</v>
      </c>
      <c r="C46" s="60" t="s">
        <v>2506</v>
      </c>
      <c r="D46" s="60" t="str">
        <f>Tabla15[[#This Row],[cedula]]&amp;Tabla15[[#This Row],[prog]]&amp;LEFT(Tabla15[[#This Row],[TIPO]],3)</f>
        <v>0730000419401TEM</v>
      </c>
      <c r="E46" s="60" t="str">
        <f>_xlfn.XLOOKUP(Tabla15[[#This Row],[cedula]],Tabla8[Numero Documento],Tabla8[Empleado])</f>
        <v>JOSE JOAQUIN ROSARIO UCETA</v>
      </c>
      <c r="F46" s="60" t="s">
        <v>256</v>
      </c>
      <c r="G46" s="60" t="s">
        <v>930</v>
      </c>
      <c r="H46" s="102" t="s">
        <v>2696</v>
      </c>
      <c r="I46" s="75">
        <f>_xlfn.XLOOKUP(Tabla15[[#This Row],[cedula]],TCARRERA[CEDULA],TCARRERA[CATEGORIA DEL SERVIDOR],0)</f>
        <v>0</v>
      </c>
      <c r="J4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" s="60" t="str">
        <f>IF(ISTEXT(Tabla15[[#This Row],[CARRERA]]),Tabla15[[#This Row],[CARRERA]],Tabla15[[#This Row],[STATUS_01]])</f>
        <v>TEMPORALES</v>
      </c>
      <c r="L46" s="70">
        <v>50000</v>
      </c>
      <c r="M46" s="74">
        <v>0</v>
      </c>
      <c r="N46" s="70">
        <v>1520</v>
      </c>
      <c r="O46" s="70">
        <v>1435</v>
      </c>
      <c r="P46" s="38">
        <f>Tabla15[[#This Row],[sbruto]]-SUM(Tabla15[[#This Row],[ISR]:[AFP]])-Tabla15[[#This Row],[sneto]]</f>
        <v>25</v>
      </c>
      <c r="Q46" s="38">
        <v>47020</v>
      </c>
      <c r="R46" s="60" t="str">
        <f>_xlfn.XLOOKUP(Tabla15[[#This Row],[cedula]],Tabla22[NODOC],Tabla22[GENERO])</f>
        <v>M</v>
      </c>
      <c r="S46" s="60" t="str">
        <f>_xlfn.XLOOKUP(Tabla15[[#This Row],[nomdepto]],Tabla21[LUGAR],Tabla21[CODLUGAR])</f>
        <v>01.83</v>
      </c>
      <c r="T46">
        <v>901</v>
      </c>
    </row>
    <row r="47" spans="1:20">
      <c r="A47" s="60" t="s">
        <v>2476</v>
      </c>
      <c r="B47" s="60" t="s">
        <v>1784</v>
      </c>
      <c r="C47" s="60" t="s">
        <v>2506</v>
      </c>
      <c r="D47" s="60" t="str">
        <f>Tabla15[[#This Row],[cedula]]&amp;Tabla15[[#This Row],[prog]]&amp;LEFT(Tabla15[[#This Row],[TIPO]],3)</f>
        <v>0011011432901FIJ</v>
      </c>
      <c r="E47" s="60" t="str">
        <f>_xlfn.XLOOKUP(Tabla15[[#This Row],[cedula]],Tabla8[Numero Documento],Tabla8[Empleado])</f>
        <v>FRANCISCO JABIEL MERCEDES JIMENEZ</v>
      </c>
      <c r="F47" s="60" t="s">
        <v>588</v>
      </c>
      <c r="G47" s="60" t="s">
        <v>930</v>
      </c>
      <c r="H47" s="102" t="s">
        <v>11</v>
      </c>
      <c r="I47" s="75">
        <f>_xlfn.XLOOKUP(Tabla15[[#This Row],[cedula]],TCARRERA[CEDULA],TCARRERA[CATEGORIA DEL SERVIDOR],0)</f>
        <v>0</v>
      </c>
      <c r="J4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" s="60" t="str">
        <f>IF(ISTEXT(Tabla15[[#This Row],[CARRERA]]),Tabla15[[#This Row],[CARRERA]],Tabla15[[#This Row],[STATUS_01]])</f>
        <v>ESTATUTO SIMPLIFICADO</v>
      </c>
      <c r="L47" s="70">
        <v>45000</v>
      </c>
      <c r="M47" s="71">
        <v>0</v>
      </c>
      <c r="N47" s="70">
        <v>1368</v>
      </c>
      <c r="O47" s="70">
        <v>1291.5</v>
      </c>
      <c r="P47" s="38">
        <f>Tabla15[[#This Row],[sbruto]]-SUM(Tabla15[[#This Row],[ISR]:[AFP]])-Tabla15[[#This Row],[sneto]]</f>
        <v>25</v>
      </c>
      <c r="Q47" s="38">
        <v>42315.5</v>
      </c>
      <c r="R47" s="60" t="str">
        <f>_xlfn.XLOOKUP(Tabla15[[#This Row],[cedula]],Tabla22[NODOC],Tabla22[GENERO])</f>
        <v>M</v>
      </c>
      <c r="S47" s="60" t="str">
        <f>_xlfn.XLOOKUP(Tabla15[[#This Row],[nomdepto]],Tabla21[LUGAR],Tabla21[CODLUGAR])</f>
        <v>01.83</v>
      </c>
      <c r="T47">
        <v>126</v>
      </c>
    </row>
    <row r="48" spans="1:20" hidden="1">
      <c r="A48" s="60" t="s">
        <v>2477</v>
      </c>
      <c r="B48" s="60" t="s">
        <v>2378</v>
      </c>
      <c r="C48" s="60" t="s">
        <v>2506</v>
      </c>
      <c r="D48" s="60" t="str">
        <f>Tabla15[[#This Row],[cedula]]&amp;Tabla15[[#This Row],[prog]]&amp;LEFT(Tabla15[[#This Row],[TIPO]],3)</f>
        <v>0011889626501SEG</v>
      </c>
      <c r="E48" s="60" t="str">
        <f>_xlfn.XLOOKUP(Tabla15[[#This Row],[cedula]],Tabla8[Numero Documento],Tabla8[Empleado])</f>
        <v>EDDWARD JAVIER GARCIA MONEGRO</v>
      </c>
      <c r="F48" s="60" t="s">
        <v>882</v>
      </c>
      <c r="G48" s="60" t="s">
        <v>930</v>
      </c>
      <c r="H48" s="102" t="s">
        <v>244</v>
      </c>
      <c r="I48" s="75">
        <f>_xlfn.XLOOKUP(Tabla15[[#This Row],[cedula]],TCARRERA[CEDULA],TCARRERA[CATEGORIA DEL SERVIDOR],0)</f>
        <v>0</v>
      </c>
      <c r="J48" s="7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8" s="60" t="str">
        <f>IF(ISTEXT(Tabla15[[#This Row],[CARRERA]]),Tabla15[[#This Row],[CARRERA]],Tabla15[[#This Row],[STATUS_01]])</f>
        <v>SEGURIDAD</v>
      </c>
      <c r="L48" s="70">
        <v>45000</v>
      </c>
      <c r="M48" s="74">
        <v>1547.25</v>
      </c>
      <c r="N48" s="70">
        <v>0</v>
      </c>
      <c r="O48" s="70">
        <v>0</v>
      </c>
      <c r="P48" s="38">
        <f>Tabla15[[#This Row],[sbruto]]-SUM(Tabla15[[#This Row],[ISR]:[AFP]])-Tabla15[[#This Row],[sneto]]</f>
        <v>0</v>
      </c>
      <c r="Q48" s="38">
        <v>43452.75</v>
      </c>
      <c r="R48" s="60" t="str">
        <f>_xlfn.XLOOKUP(Tabla15[[#This Row],[cedula]],Tabla22[NODOC],Tabla22[GENERO])</f>
        <v>M</v>
      </c>
      <c r="S48" s="60" t="str">
        <f>_xlfn.XLOOKUP(Tabla15[[#This Row],[nomdepto]],Tabla21[LUGAR],Tabla21[CODLUGAR])</f>
        <v>01.83</v>
      </c>
      <c r="T48">
        <v>1130</v>
      </c>
    </row>
    <row r="49" spans="1:20" hidden="1">
      <c r="A49" s="60" t="s">
        <v>2477</v>
      </c>
      <c r="B49" s="60" t="s">
        <v>2416</v>
      </c>
      <c r="C49" s="60" t="s">
        <v>2506</v>
      </c>
      <c r="D49" s="60" t="str">
        <f>Tabla15[[#This Row],[cedula]]&amp;Tabla15[[#This Row],[prog]]&amp;LEFT(Tabla15[[#This Row],[TIPO]],3)</f>
        <v>4022636818701SEG</v>
      </c>
      <c r="E49" s="60" t="str">
        <f>_xlfn.XLOOKUP(Tabla15[[#This Row],[cedula]],Tabla8[Numero Documento],Tabla8[Empleado])</f>
        <v>KEVIN EMIL CARVAJAL PEREZ</v>
      </c>
      <c r="F49" s="60" t="s">
        <v>882</v>
      </c>
      <c r="G49" s="60" t="s">
        <v>930</v>
      </c>
      <c r="H49" s="102" t="s">
        <v>244</v>
      </c>
      <c r="I49" s="75">
        <f>_xlfn.XLOOKUP(Tabla15[[#This Row],[cedula]],TCARRERA[CEDULA],TCARRERA[CATEGORIA DEL SERVIDOR],0)</f>
        <v>0</v>
      </c>
      <c r="J4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9" s="60" t="str">
        <f>IF(ISTEXT(Tabla15[[#This Row],[CARRERA]]),Tabla15[[#This Row],[CARRERA]],Tabla15[[#This Row],[STATUS_01]])</f>
        <v>SEGURIDAD</v>
      </c>
      <c r="L49" s="70">
        <v>45000</v>
      </c>
      <c r="M49" s="74">
        <v>1547.25</v>
      </c>
      <c r="N49" s="70">
        <v>0</v>
      </c>
      <c r="O49" s="70">
        <v>0</v>
      </c>
      <c r="P49" s="38">
        <f>Tabla15[[#This Row],[sbruto]]-SUM(Tabla15[[#This Row],[ISR]:[AFP]])-Tabla15[[#This Row],[sneto]]</f>
        <v>0</v>
      </c>
      <c r="Q49" s="38">
        <v>43452.75</v>
      </c>
      <c r="R49" s="60" t="str">
        <f>_xlfn.XLOOKUP(Tabla15[[#This Row],[cedula]],Tabla22[NODOC],Tabla22[GENERO])</f>
        <v>M</v>
      </c>
      <c r="S49" s="60" t="str">
        <f>_xlfn.XLOOKUP(Tabla15[[#This Row],[nomdepto]],Tabla21[LUGAR],Tabla21[CODLUGAR])</f>
        <v>01.83</v>
      </c>
      <c r="T49">
        <v>1194</v>
      </c>
    </row>
    <row r="50" spans="1:20">
      <c r="A50" s="60" t="s">
        <v>2476</v>
      </c>
      <c r="B50" s="60" t="s">
        <v>1141</v>
      </c>
      <c r="C50" s="60" t="s">
        <v>2506</v>
      </c>
      <c r="D50" s="60" t="str">
        <f>Tabla15[[#This Row],[cedula]]&amp;Tabla15[[#This Row],[prog]]&amp;LEFT(Tabla15[[#This Row],[TIPO]],3)</f>
        <v>0910001341701FIJ</v>
      </c>
      <c r="E50" s="60" t="str">
        <f>_xlfn.XLOOKUP(Tabla15[[#This Row],[cedula]],Tabla8[Numero Documento],Tabla8[Empleado])</f>
        <v>OSCAL FELIZ SALDAÑA</v>
      </c>
      <c r="F50" s="60" t="s">
        <v>30</v>
      </c>
      <c r="G50" s="60" t="s">
        <v>930</v>
      </c>
      <c r="H50" s="102" t="s">
        <v>11</v>
      </c>
      <c r="I50" s="75" t="str">
        <f>_xlfn.XLOOKUP(Tabla15[[#This Row],[cedula]],TCARRERA[CEDULA],TCARRERA[CATEGORIA DEL SERVIDOR],0)</f>
        <v>CARRERA ADMINISTRATIVA</v>
      </c>
      <c r="J5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" s="60" t="str">
        <f>IF(ISTEXT(Tabla15[[#This Row],[CARRERA]]),Tabla15[[#This Row],[CARRERA]],Tabla15[[#This Row],[STATUS_01]])</f>
        <v>CARRERA ADMINISTRATIVA</v>
      </c>
      <c r="L50" s="70">
        <v>40000</v>
      </c>
      <c r="M50" s="71">
        <v>0</v>
      </c>
      <c r="N50" s="70">
        <v>1216</v>
      </c>
      <c r="O50" s="70">
        <v>1148</v>
      </c>
      <c r="P50" s="38">
        <f>Tabla15[[#This Row],[sbruto]]-SUM(Tabla15[[#This Row],[ISR]:[AFP]])-Tabla15[[#This Row],[sneto]]</f>
        <v>15806.560000000001</v>
      </c>
      <c r="Q50" s="38">
        <v>21829.439999999999</v>
      </c>
      <c r="R50" s="60" t="str">
        <f>_xlfn.XLOOKUP(Tabla15[[#This Row],[cedula]],Tabla22[NODOC],Tabla22[GENERO])</f>
        <v>M</v>
      </c>
      <c r="S50" s="60" t="str">
        <f>_xlfn.XLOOKUP(Tabla15[[#This Row],[nomdepto]],Tabla21[LUGAR],Tabla21[CODLUGAR])</f>
        <v>01.83</v>
      </c>
      <c r="T50">
        <v>293</v>
      </c>
    </row>
    <row r="51" spans="1:20" hidden="1">
      <c r="A51" s="60" t="s">
        <v>2477</v>
      </c>
      <c r="B51" s="60" t="s">
        <v>2356</v>
      </c>
      <c r="C51" s="60" t="s">
        <v>2506</v>
      </c>
      <c r="D51" s="60" t="str">
        <f>Tabla15[[#This Row],[cedula]]&amp;Tabla15[[#This Row],[prog]]&amp;LEFT(Tabla15[[#This Row],[TIPO]],3)</f>
        <v>0011666000201SEG</v>
      </c>
      <c r="E51" s="60" t="str">
        <f>_xlfn.XLOOKUP(Tabla15[[#This Row],[cedula]],Tabla8[Numero Documento],Tabla8[Empleado])</f>
        <v>ADOLFO VALDEZ CABRERA</v>
      </c>
      <c r="F51" s="60" t="s">
        <v>882</v>
      </c>
      <c r="G51" s="60" t="s">
        <v>930</v>
      </c>
      <c r="H51" s="102" t="s">
        <v>244</v>
      </c>
      <c r="I51" s="75">
        <f>_xlfn.XLOOKUP(Tabla15[[#This Row],[cedula]],TCARRERA[CEDULA],TCARRERA[CATEGORIA DEL SERVIDOR],0)</f>
        <v>0</v>
      </c>
      <c r="J5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1" s="60" t="str">
        <f>IF(ISTEXT(Tabla15[[#This Row],[CARRERA]]),Tabla15[[#This Row],[CARRERA]],Tabla15[[#This Row],[STATUS_01]])</f>
        <v>SEGURIDAD</v>
      </c>
      <c r="L51" s="70">
        <v>36500</v>
      </c>
      <c r="M51" s="71">
        <v>272.25</v>
      </c>
      <c r="N51" s="70">
        <v>0</v>
      </c>
      <c r="O51" s="70">
        <v>0</v>
      </c>
      <c r="P51" s="38">
        <f>Tabla15[[#This Row],[sbruto]]-SUM(Tabla15[[#This Row],[ISR]:[AFP]])-Tabla15[[#This Row],[sneto]]</f>
        <v>0</v>
      </c>
      <c r="Q51" s="38">
        <v>36227.75</v>
      </c>
      <c r="R51" s="60" t="str">
        <f>_xlfn.XLOOKUP(Tabla15[[#This Row],[cedula]],Tabla22[NODOC],Tabla22[GENERO])</f>
        <v>M</v>
      </c>
      <c r="S51" s="60" t="str">
        <f>_xlfn.XLOOKUP(Tabla15[[#This Row],[nomdepto]],Tabla21[LUGAR],Tabla21[CODLUGAR])</f>
        <v>01.83</v>
      </c>
      <c r="T51">
        <v>1105</v>
      </c>
    </row>
    <row r="52" spans="1:20">
      <c r="A52" s="60" t="s">
        <v>2476</v>
      </c>
      <c r="B52" s="60" t="s">
        <v>1879</v>
      </c>
      <c r="C52" s="60" t="s">
        <v>2506</v>
      </c>
      <c r="D52" s="60" t="str">
        <f>Tabla15[[#This Row],[cedula]]&amp;Tabla15[[#This Row],[prog]]&amp;LEFT(Tabla15[[#This Row],[TIPO]],3)</f>
        <v>0011853481701FIJ</v>
      </c>
      <c r="E52" s="60" t="str">
        <f>_xlfn.XLOOKUP(Tabla15[[#This Row],[cedula]],Tabla8[Numero Documento],Tabla8[Empleado])</f>
        <v>MONICA MARIEL GARCIA RIVERA</v>
      </c>
      <c r="F52" s="60" t="s">
        <v>10</v>
      </c>
      <c r="G52" s="60" t="s">
        <v>930</v>
      </c>
      <c r="H52" s="102" t="s">
        <v>11</v>
      </c>
      <c r="I52" s="75">
        <f>_xlfn.XLOOKUP(Tabla15[[#This Row],[cedula]],TCARRERA[CEDULA],TCARRERA[CATEGORIA DEL SERVIDOR],0)</f>
        <v>0</v>
      </c>
      <c r="J5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" s="60" t="str">
        <f>IF(ISTEXT(Tabla15[[#This Row],[CARRERA]]),Tabla15[[#This Row],[CARRERA]],Tabla15[[#This Row],[STATUS_01]])</f>
        <v>ESTATUTO SIMPLIFICADO</v>
      </c>
      <c r="L52" s="70">
        <v>35000</v>
      </c>
      <c r="M52" s="73">
        <v>0</v>
      </c>
      <c r="N52" s="70">
        <v>1064</v>
      </c>
      <c r="O52" s="70">
        <v>1004.5</v>
      </c>
      <c r="P52" s="38">
        <f>Tabla15[[#This Row],[sbruto]]-SUM(Tabla15[[#This Row],[ISR]:[AFP]])-Tabla15[[#This Row],[sneto]]</f>
        <v>25</v>
      </c>
      <c r="Q52" s="38">
        <v>32906.5</v>
      </c>
      <c r="R52" s="60" t="str">
        <f>_xlfn.XLOOKUP(Tabla15[[#This Row],[cedula]],Tabla22[NODOC],Tabla22[GENERO])</f>
        <v>F</v>
      </c>
      <c r="S52" s="60" t="str">
        <f>_xlfn.XLOOKUP(Tabla15[[#This Row],[nomdepto]],Tabla21[LUGAR],Tabla21[CODLUGAR])</f>
        <v>01.83</v>
      </c>
      <c r="T52">
        <v>276</v>
      </c>
    </row>
    <row r="53" spans="1:20">
      <c r="A53" s="60" t="s">
        <v>2476</v>
      </c>
      <c r="B53" s="60" t="s">
        <v>1927</v>
      </c>
      <c r="C53" s="60" t="s">
        <v>2506</v>
      </c>
      <c r="D53" s="60" t="str">
        <f>Tabla15[[#This Row],[cedula]]&amp;Tabla15[[#This Row],[prog]]&amp;LEFT(Tabla15[[#This Row],[TIPO]],3)</f>
        <v>0040012856701FIJ</v>
      </c>
      <c r="E53" s="60" t="str">
        <f>_xlfn.XLOOKUP(Tabla15[[#This Row],[cedula]],Tabla8[Numero Documento],Tabla8[Empleado])</f>
        <v>SANTA ADELAIDA MIRANDA HERNANDEZ</v>
      </c>
      <c r="F53" s="60" t="s">
        <v>55</v>
      </c>
      <c r="G53" s="60" t="s">
        <v>930</v>
      </c>
      <c r="H53" s="102" t="s">
        <v>11</v>
      </c>
      <c r="I53" s="75">
        <f>_xlfn.XLOOKUP(Tabla15[[#This Row],[cedula]],TCARRERA[CEDULA],TCARRERA[CATEGORIA DEL SERVIDOR],0)</f>
        <v>0</v>
      </c>
      <c r="J5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3" s="60" t="str">
        <f>IF(ISTEXT(Tabla15[[#This Row],[CARRERA]]),Tabla15[[#This Row],[CARRERA]],Tabla15[[#This Row],[STATUS_01]])</f>
        <v>FIJO</v>
      </c>
      <c r="L53" s="70">
        <v>35000</v>
      </c>
      <c r="M53" s="74">
        <v>0</v>
      </c>
      <c r="N53" s="70">
        <v>1064</v>
      </c>
      <c r="O53" s="70">
        <v>1004.5</v>
      </c>
      <c r="P53" s="38">
        <f>Tabla15[[#This Row],[sbruto]]-SUM(Tabla15[[#This Row],[ISR]:[AFP]])-Tabla15[[#This Row],[sneto]]</f>
        <v>25</v>
      </c>
      <c r="Q53" s="38">
        <v>32906.5</v>
      </c>
      <c r="R53" s="60" t="str">
        <f>_xlfn.XLOOKUP(Tabla15[[#This Row],[cedula]],Tabla22[NODOC],Tabla22[GENERO])</f>
        <v>F</v>
      </c>
      <c r="S53" s="60" t="str">
        <f>_xlfn.XLOOKUP(Tabla15[[#This Row],[nomdepto]],Tabla21[LUGAR],Tabla21[CODLUGAR])</f>
        <v>01.83</v>
      </c>
      <c r="T53">
        <v>341</v>
      </c>
    </row>
    <row r="54" spans="1:20" hidden="1">
      <c r="A54" s="60" t="s">
        <v>2475</v>
      </c>
      <c r="B54" s="60" t="s">
        <v>2515</v>
      </c>
      <c r="C54" s="60" t="s">
        <v>2506</v>
      </c>
      <c r="D54" s="60" t="str">
        <f>Tabla15[[#This Row],[cedula]]&amp;Tabla15[[#This Row],[prog]]&amp;LEFT(Tabla15[[#This Row],[TIPO]],3)</f>
        <v>0200017517001TEM</v>
      </c>
      <c r="E54" s="60" t="str">
        <f>_xlfn.XLOOKUP(Tabla15[[#This Row],[cedula]],Tabla8[Numero Documento],Tabla8[Empleado])</f>
        <v>LUZ NERIS NOVAS JIMENEZ</v>
      </c>
      <c r="F54" s="60" t="s">
        <v>2516</v>
      </c>
      <c r="G54" s="60" t="s">
        <v>930</v>
      </c>
      <c r="H54" s="102" t="s">
        <v>2696</v>
      </c>
      <c r="I54" s="75">
        <f>_xlfn.XLOOKUP(Tabla15[[#This Row],[cedula]],TCARRERA[CEDULA],TCARRERA[CATEGORIA DEL SERVIDOR],0)</f>
        <v>0</v>
      </c>
      <c r="J5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" s="60" t="str">
        <f>IF(ISTEXT(Tabla15[[#This Row],[CARRERA]]),Tabla15[[#This Row],[CARRERA]],Tabla15[[#This Row],[STATUS_01]])</f>
        <v>TEMPORALES</v>
      </c>
      <c r="L54" s="70">
        <v>35000</v>
      </c>
      <c r="M54" s="74">
        <v>0</v>
      </c>
      <c r="N54" s="70">
        <v>1064</v>
      </c>
      <c r="O54" s="70">
        <v>1004.5</v>
      </c>
      <c r="P54" s="38">
        <f>Tabla15[[#This Row],[sbruto]]-SUM(Tabla15[[#This Row],[ISR]:[AFP]])-Tabla15[[#This Row],[sneto]]</f>
        <v>25</v>
      </c>
      <c r="Q54" s="38">
        <v>32906.5</v>
      </c>
      <c r="R54" s="60" t="str">
        <f>_xlfn.XLOOKUP(Tabla15[[#This Row],[cedula]],Tabla22[NODOC],Tabla22[GENERO])</f>
        <v>F</v>
      </c>
      <c r="S54" s="60" t="str">
        <f>_xlfn.XLOOKUP(Tabla15[[#This Row],[nomdepto]],Tabla21[LUGAR],Tabla21[CODLUGAR])</f>
        <v>01.83</v>
      </c>
      <c r="T54">
        <v>934</v>
      </c>
    </row>
    <row r="55" spans="1:20" hidden="1">
      <c r="A55" s="60" t="s">
        <v>2477</v>
      </c>
      <c r="B55" s="60" t="s">
        <v>2439</v>
      </c>
      <c r="C55" s="60" t="s">
        <v>2506</v>
      </c>
      <c r="D55" s="60" t="str">
        <f>Tabla15[[#This Row],[cedula]]&amp;Tabla15[[#This Row],[prog]]&amp;LEFT(Tabla15[[#This Row],[TIPO]],3)</f>
        <v>0011202637201SEG</v>
      </c>
      <c r="E55" s="60" t="str">
        <f>_xlfn.XLOOKUP(Tabla15[[#This Row],[cedula]],Tabla8[Numero Documento],Tabla8[Empleado])</f>
        <v>RAFAEL CUEVAS NIN</v>
      </c>
      <c r="F55" s="60" t="s">
        <v>882</v>
      </c>
      <c r="G55" s="60" t="s">
        <v>930</v>
      </c>
      <c r="H55" s="102" t="s">
        <v>244</v>
      </c>
      <c r="I55" s="75">
        <f>_xlfn.XLOOKUP(Tabla15[[#This Row],[cedula]],TCARRERA[CEDULA],TCARRERA[CATEGORIA DEL SERVIDOR],0)</f>
        <v>0</v>
      </c>
      <c r="J5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60" t="str">
        <f>IF(ISTEXT(Tabla15[[#This Row],[CARRERA]]),Tabla15[[#This Row],[CARRERA]],Tabla15[[#This Row],[STATUS_01]])</f>
        <v>SEGURIDAD</v>
      </c>
      <c r="L55" s="70">
        <v>32000</v>
      </c>
      <c r="M55" s="73">
        <v>0</v>
      </c>
      <c r="N55" s="70">
        <v>0</v>
      </c>
      <c r="O55" s="70">
        <v>0</v>
      </c>
      <c r="P55" s="38">
        <f>Tabla15[[#This Row],[sbruto]]-SUM(Tabla15[[#This Row],[ISR]:[AFP]])-Tabla15[[#This Row],[sneto]]</f>
        <v>0</v>
      </c>
      <c r="Q55" s="38">
        <v>32000</v>
      </c>
      <c r="R55" s="60" t="str">
        <f>_xlfn.XLOOKUP(Tabla15[[#This Row],[cedula]],Tabla22[NODOC],Tabla22[GENERO])</f>
        <v>M</v>
      </c>
      <c r="S55" s="60" t="str">
        <f>_xlfn.XLOOKUP(Tabla15[[#This Row],[nomdepto]],Tabla21[LUGAR],Tabla21[CODLUGAR])</f>
        <v>01.83</v>
      </c>
      <c r="T55">
        <v>1225</v>
      </c>
    </row>
    <row r="56" spans="1:20">
      <c r="A56" s="60" t="s">
        <v>2476</v>
      </c>
      <c r="B56" s="60" t="s">
        <v>1814</v>
      </c>
      <c r="C56" s="60" t="s">
        <v>2506</v>
      </c>
      <c r="D56" s="60" t="str">
        <f>Tabla15[[#This Row],[cedula]]&amp;Tabla15[[#This Row],[prog]]&amp;LEFT(Tabla15[[#This Row],[TIPO]],3)</f>
        <v>0011269176101FIJ</v>
      </c>
      <c r="E56" s="60" t="str">
        <f>_xlfn.XLOOKUP(Tabla15[[#This Row],[cedula]],Tabla8[Numero Documento],Tabla8[Empleado])</f>
        <v>JHON DANIEL TEJADA SOTO</v>
      </c>
      <c r="F56" s="60" t="s">
        <v>355</v>
      </c>
      <c r="G56" s="60" t="s">
        <v>930</v>
      </c>
      <c r="H56" s="102" t="s">
        <v>11</v>
      </c>
      <c r="I56" s="75">
        <f>_xlfn.XLOOKUP(Tabla15[[#This Row],[cedula]],TCARRERA[CEDULA],TCARRERA[CATEGORIA DEL SERVIDOR],0)</f>
        <v>0</v>
      </c>
      <c r="J5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6" s="60" t="str">
        <f>IF(ISTEXT(Tabla15[[#This Row],[CARRERA]]),Tabla15[[#This Row],[CARRERA]],Tabla15[[#This Row],[STATUS_01]])</f>
        <v>FIJO</v>
      </c>
      <c r="L56" s="70">
        <v>31500</v>
      </c>
      <c r="M56" s="74">
        <v>0</v>
      </c>
      <c r="N56" s="70">
        <v>957.6</v>
      </c>
      <c r="O56" s="70">
        <v>904.05</v>
      </c>
      <c r="P56" s="38">
        <f>Tabla15[[#This Row],[sbruto]]-SUM(Tabla15[[#This Row],[ISR]:[AFP]])-Tabla15[[#This Row],[sneto]]</f>
        <v>25</v>
      </c>
      <c r="Q56" s="38">
        <v>29613.35</v>
      </c>
      <c r="R56" s="60" t="str">
        <f>_xlfn.XLOOKUP(Tabla15[[#This Row],[cedula]],Tabla22[NODOC],Tabla22[GENERO])</f>
        <v>M</v>
      </c>
      <c r="S56" s="60" t="str">
        <f>_xlfn.XLOOKUP(Tabla15[[#This Row],[nomdepto]],Tabla21[LUGAR],Tabla21[CODLUGAR])</f>
        <v>01.83</v>
      </c>
      <c r="T56">
        <v>164</v>
      </c>
    </row>
    <row r="57" spans="1:20" hidden="1">
      <c r="A57" s="60" t="s">
        <v>2478</v>
      </c>
      <c r="B57" s="60" t="s">
        <v>2346</v>
      </c>
      <c r="C57" s="60" t="s">
        <v>2506</v>
      </c>
      <c r="D57" s="60" t="str">
        <f>Tabla15[[#This Row],[cedula]]&amp;Tabla15[[#This Row],[prog]]&amp;LEFT(Tabla15[[#This Row],[TIPO]],3)</f>
        <v>0010063459101TRA</v>
      </c>
      <c r="E57" s="60" t="str">
        <f>_xlfn.XLOOKUP(Tabla15[[#This Row],[cedula]],Tabla8[Numero Documento],Tabla8[Empleado])</f>
        <v>CLARA BERENI ESTRELLA CORTINAS</v>
      </c>
      <c r="F57" s="60" t="s">
        <v>856</v>
      </c>
      <c r="G57" s="60" t="s">
        <v>930</v>
      </c>
      <c r="H57" s="102" t="s">
        <v>2473</v>
      </c>
      <c r="I57" s="75">
        <f>_xlfn.XLOOKUP(Tabla15[[#This Row],[cedula]],TCARRERA[CEDULA],TCARRERA[CATEGORIA DEL SERVIDOR],0)</f>
        <v>0</v>
      </c>
      <c r="J57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7" s="60" t="str">
        <f>IF(ISTEXT(Tabla15[[#This Row],[CARRERA]]),Tabla15[[#This Row],[CARRERA]],Tabla15[[#This Row],[STATUS_01]])</f>
        <v>TRAMITE DE PENSION</v>
      </c>
      <c r="L57" s="70">
        <v>30040.400000000001</v>
      </c>
      <c r="M57" s="74">
        <v>0</v>
      </c>
      <c r="N57" s="70">
        <v>913.23</v>
      </c>
      <c r="O57" s="70">
        <v>862.16</v>
      </c>
      <c r="P57" s="38">
        <f>Tabla15[[#This Row],[sbruto]]-SUM(Tabla15[[#This Row],[ISR]:[AFP]])-Tabla15[[#This Row],[sneto]]</f>
        <v>75.000000000003638</v>
      </c>
      <c r="Q57" s="38">
        <v>28190.01</v>
      </c>
      <c r="R57" s="60" t="str">
        <f>_xlfn.XLOOKUP(Tabla15[[#This Row],[cedula]],Tabla22[NODOC],Tabla22[GENERO])</f>
        <v>F</v>
      </c>
      <c r="S57" s="60" t="str">
        <f>_xlfn.XLOOKUP(Tabla15[[#This Row],[nomdepto]],Tabla21[LUGAR],Tabla21[CODLUGAR])</f>
        <v>01.83</v>
      </c>
      <c r="T57">
        <v>1073</v>
      </c>
    </row>
    <row r="58" spans="1:20">
      <c r="A58" s="60" t="s">
        <v>2476</v>
      </c>
      <c r="B58" s="60" t="s">
        <v>1873</v>
      </c>
      <c r="C58" s="60" t="s">
        <v>2506</v>
      </c>
      <c r="D58" s="60" t="str">
        <f>Tabla15[[#This Row],[cedula]]&amp;Tabla15[[#This Row],[prog]]&amp;LEFT(Tabla15[[#This Row],[TIPO]],3)</f>
        <v>0480079951401FIJ</v>
      </c>
      <c r="E58" s="60" t="str">
        <f>_xlfn.XLOOKUP(Tabla15[[#This Row],[cedula]],Tabla8[Numero Documento],Tabla8[Empleado])</f>
        <v>MIGUEL ANGEL BRITO GONZALEZ</v>
      </c>
      <c r="F58" s="60" t="s">
        <v>906</v>
      </c>
      <c r="G58" s="60" t="s">
        <v>930</v>
      </c>
      <c r="H58" s="102" t="s">
        <v>11</v>
      </c>
      <c r="I58" s="75">
        <f>_xlfn.XLOOKUP(Tabla15[[#This Row],[cedula]],TCARRERA[CEDULA],TCARRERA[CATEGORIA DEL SERVIDOR],0)</f>
        <v>0</v>
      </c>
      <c r="J5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8" s="60" t="str">
        <f>IF(ISTEXT(Tabla15[[#This Row],[CARRERA]]),Tabla15[[#This Row],[CARRERA]],Tabla15[[#This Row],[STATUS_01]])</f>
        <v>FIJO</v>
      </c>
      <c r="L58" s="70">
        <v>30000</v>
      </c>
      <c r="M58" s="71">
        <v>0</v>
      </c>
      <c r="N58" s="70">
        <v>912</v>
      </c>
      <c r="O58" s="70">
        <v>861</v>
      </c>
      <c r="P58" s="38">
        <f>Tabla15[[#This Row],[sbruto]]-SUM(Tabla15[[#This Row],[ISR]:[AFP]])-Tabla15[[#This Row],[sneto]]</f>
        <v>9901.98</v>
      </c>
      <c r="Q58" s="38">
        <v>18325.02</v>
      </c>
      <c r="R58" s="60" t="str">
        <f>_xlfn.XLOOKUP(Tabla15[[#This Row],[cedula]],Tabla22[NODOC],Tabla22[GENERO])</f>
        <v>M</v>
      </c>
      <c r="S58" s="60" t="str">
        <f>_xlfn.XLOOKUP(Tabla15[[#This Row],[nomdepto]],Tabla21[LUGAR],Tabla21[CODLUGAR])</f>
        <v>01.83</v>
      </c>
      <c r="T58">
        <v>263</v>
      </c>
    </row>
    <row r="59" spans="1:20">
      <c r="A59" s="60" t="s">
        <v>2476</v>
      </c>
      <c r="B59" s="60" t="s">
        <v>1900</v>
      </c>
      <c r="C59" s="60" t="s">
        <v>2506</v>
      </c>
      <c r="D59" s="60" t="str">
        <f>Tabla15[[#This Row],[cedula]]&amp;Tabla15[[#This Row],[prog]]&amp;LEFT(Tabla15[[#This Row],[TIPO]],3)</f>
        <v>0010005651401FIJ</v>
      </c>
      <c r="E59" s="60" t="str">
        <f>_xlfn.XLOOKUP(Tabla15[[#This Row],[cedula]],Tabla8[Numero Documento],Tabla8[Empleado])</f>
        <v>RAFAEL ALEJO BURGOS</v>
      </c>
      <c r="F59" s="60" t="s">
        <v>192</v>
      </c>
      <c r="G59" s="60" t="s">
        <v>930</v>
      </c>
      <c r="H59" s="102" t="s">
        <v>11</v>
      </c>
      <c r="I59" s="75">
        <f>_xlfn.XLOOKUP(Tabla15[[#This Row],[cedula]],TCARRERA[CEDULA],TCARRERA[CATEGORIA DEL SERVIDOR],0)</f>
        <v>0</v>
      </c>
      <c r="J5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9" s="60" t="str">
        <f>IF(ISTEXT(Tabla15[[#This Row],[CARRERA]]),Tabla15[[#This Row],[CARRERA]],Tabla15[[#This Row],[STATUS_01]])</f>
        <v>FIJO</v>
      </c>
      <c r="L59" s="70">
        <v>30000</v>
      </c>
      <c r="M59" s="71">
        <v>0</v>
      </c>
      <c r="N59" s="70">
        <v>912</v>
      </c>
      <c r="O59" s="70">
        <v>861</v>
      </c>
      <c r="P59" s="38">
        <f>Tabla15[[#This Row],[sbruto]]-SUM(Tabla15[[#This Row],[ISR]:[AFP]])-Tabla15[[#This Row],[sneto]]</f>
        <v>25</v>
      </c>
      <c r="Q59" s="38">
        <v>28202</v>
      </c>
      <c r="R59" s="60" t="str">
        <f>_xlfn.XLOOKUP(Tabla15[[#This Row],[cedula]],Tabla22[NODOC],Tabla22[GENERO])</f>
        <v>M</v>
      </c>
      <c r="S59" s="60" t="str">
        <f>_xlfn.XLOOKUP(Tabla15[[#This Row],[nomdepto]],Tabla21[LUGAR],Tabla21[CODLUGAR])</f>
        <v>01.83</v>
      </c>
      <c r="T59">
        <v>308</v>
      </c>
    </row>
    <row r="60" spans="1:20" hidden="1">
      <c r="A60" s="60" t="s">
        <v>2477</v>
      </c>
      <c r="B60" s="60" t="s">
        <v>2365</v>
      </c>
      <c r="C60" s="60" t="s">
        <v>2506</v>
      </c>
      <c r="D60" s="60" t="str">
        <f>Tabla15[[#This Row],[cedula]]&amp;Tabla15[[#This Row],[prog]]&amp;LEFT(Tabla15[[#This Row],[TIPO]],3)</f>
        <v>4022091605601SEG</v>
      </c>
      <c r="E60" s="60" t="str">
        <f>_xlfn.XLOOKUP(Tabla15[[#This Row],[cedula]],Tabla8[Numero Documento],Tabla8[Empleado])</f>
        <v>ARQUIMEDES OZUNA BELLO</v>
      </c>
      <c r="F60" s="60" t="s">
        <v>882</v>
      </c>
      <c r="G60" s="60" t="s">
        <v>930</v>
      </c>
      <c r="H60" s="102" t="s">
        <v>244</v>
      </c>
      <c r="I60" s="75">
        <f>_xlfn.XLOOKUP(Tabla15[[#This Row],[cedula]],TCARRERA[CEDULA],TCARRERA[CATEGORIA DEL SERVIDOR],0)</f>
        <v>0</v>
      </c>
      <c r="J6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0" s="60" t="str">
        <f>IF(ISTEXT(Tabla15[[#This Row],[CARRERA]]),Tabla15[[#This Row],[CARRERA]],Tabla15[[#This Row],[STATUS_01]])</f>
        <v>SEGURIDAD</v>
      </c>
      <c r="L60" s="70">
        <v>30000</v>
      </c>
      <c r="M60" s="71">
        <v>0</v>
      </c>
      <c r="N60" s="70">
        <v>0</v>
      </c>
      <c r="O60" s="70">
        <v>0</v>
      </c>
      <c r="P60" s="38">
        <f>Tabla15[[#This Row],[sbruto]]-SUM(Tabla15[[#This Row],[ISR]:[AFP]])-Tabla15[[#This Row],[sneto]]</f>
        <v>0</v>
      </c>
      <c r="Q60" s="38">
        <v>30000</v>
      </c>
      <c r="R60" s="60" t="str">
        <f>_xlfn.XLOOKUP(Tabla15[[#This Row],[cedula]],Tabla22[NODOC],Tabla22[GENERO])</f>
        <v>M</v>
      </c>
      <c r="S60" s="60" t="str">
        <f>_xlfn.XLOOKUP(Tabla15[[#This Row],[nomdepto]],Tabla21[LUGAR],Tabla21[CODLUGAR])</f>
        <v>01.83</v>
      </c>
      <c r="T60">
        <v>1115</v>
      </c>
    </row>
    <row r="61" spans="1:20" hidden="1">
      <c r="A61" s="60" t="s">
        <v>2477</v>
      </c>
      <c r="B61" s="60" t="s">
        <v>2486</v>
      </c>
      <c r="C61" s="60" t="s">
        <v>2506</v>
      </c>
      <c r="D61" s="60" t="str">
        <f>Tabla15[[#This Row],[cedula]]&amp;Tabla15[[#This Row],[prog]]&amp;LEFT(Tabla15[[#This Row],[TIPO]],3)</f>
        <v>0011790788101SEG</v>
      </c>
      <c r="E61" s="60" t="str">
        <f>_xlfn.XLOOKUP(Tabla15[[#This Row],[cedula]],Tabla8[Numero Documento],Tabla8[Empleado])</f>
        <v>FRANCISCO LOPEZ FRIAS</v>
      </c>
      <c r="F61" s="60" t="s">
        <v>882</v>
      </c>
      <c r="G61" s="60" t="s">
        <v>930</v>
      </c>
      <c r="H61" s="102" t="s">
        <v>244</v>
      </c>
      <c r="I61" s="75">
        <f>_xlfn.XLOOKUP(Tabla15[[#This Row],[cedula]],TCARRERA[CEDULA],TCARRERA[CATEGORIA DEL SERVIDOR],0)</f>
        <v>0</v>
      </c>
      <c r="J6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1" s="60" t="str">
        <f>IF(ISTEXT(Tabla15[[#This Row],[CARRERA]]),Tabla15[[#This Row],[CARRERA]],Tabla15[[#This Row],[STATUS_01]])</f>
        <v>SEGURIDAD</v>
      </c>
      <c r="L61" s="70">
        <v>30000</v>
      </c>
      <c r="M61" s="71">
        <v>0</v>
      </c>
      <c r="N61" s="70">
        <v>0</v>
      </c>
      <c r="O61" s="70">
        <v>0</v>
      </c>
      <c r="P61" s="38">
        <f>Tabla15[[#This Row],[sbruto]]-SUM(Tabla15[[#This Row],[ISR]:[AFP]])-Tabla15[[#This Row],[sneto]]</f>
        <v>0</v>
      </c>
      <c r="Q61" s="38">
        <v>30000</v>
      </c>
      <c r="R61" s="60" t="str">
        <f>_xlfn.XLOOKUP(Tabla15[[#This Row],[cedula]],Tabla22[NODOC],Tabla22[GENERO])</f>
        <v>M</v>
      </c>
      <c r="S61" s="60" t="str">
        <f>_xlfn.XLOOKUP(Tabla15[[#This Row],[nomdepto]],Tabla21[LUGAR],Tabla21[CODLUGAR])</f>
        <v>01.83</v>
      </c>
      <c r="T61">
        <v>1142</v>
      </c>
    </row>
    <row r="62" spans="1:20" hidden="1">
      <c r="A62" s="60" t="s">
        <v>2477</v>
      </c>
      <c r="B62" s="60" t="s">
        <v>2489</v>
      </c>
      <c r="C62" s="60" t="s">
        <v>2506</v>
      </c>
      <c r="D62" s="60" t="str">
        <f>Tabla15[[#This Row],[cedula]]&amp;Tabla15[[#This Row],[prog]]&amp;LEFT(Tabla15[[#This Row],[TIPO]],3)</f>
        <v>0680004516001SEG</v>
      </c>
      <c r="E62" s="60" t="str">
        <f>_xlfn.XLOOKUP(Tabla15[[#This Row],[cedula]],Tabla8[Numero Documento],Tabla8[Empleado])</f>
        <v>FRANCISCO ROSARIO VILLAR</v>
      </c>
      <c r="F62" s="60" t="s">
        <v>882</v>
      </c>
      <c r="G62" s="60" t="s">
        <v>930</v>
      </c>
      <c r="H62" s="102" t="s">
        <v>244</v>
      </c>
      <c r="I62" s="75">
        <f>_xlfn.XLOOKUP(Tabla15[[#This Row],[cedula]],TCARRERA[CEDULA],TCARRERA[CATEGORIA DEL SERVIDOR],0)</f>
        <v>0</v>
      </c>
      <c r="J6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2" s="60" t="str">
        <f>IF(ISTEXT(Tabla15[[#This Row],[CARRERA]]),Tabla15[[#This Row],[CARRERA]],Tabla15[[#This Row],[STATUS_01]])</f>
        <v>SEGURIDAD</v>
      </c>
      <c r="L62" s="70">
        <v>30000</v>
      </c>
      <c r="M62" s="73">
        <v>0</v>
      </c>
      <c r="N62" s="70">
        <v>0</v>
      </c>
      <c r="O62" s="70">
        <v>0</v>
      </c>
      <c r="P62" s="38">
        <f>Tabla15[[#This Row],[sbruto]]-SUM(Tabla15[[#This Row],[ISR]:[AFP]])-Tabla15[[#This Row],[sneto]]</f>
        <v>0</v>
      </c>
      <c r="Q62" s="38">
        <v>30000</v>
      </c>
      <c r="R62" s="60" t="str">
        <f>_xlfn.XLOOKUP(Tabla15[[#This Row],[cedula]],Tabla22[NODOC],Tabla22[GENERO])</f>
        <v>M</v>
      </c>
      <c r="S62" s="60" t="str">
        <f>_xlfn.XLOOKUP(Tabla15[[#This Row],[nomdepto]],Tabla21[LUGAR],Tabla21[CODLUGAR])</f>
        <v>01.83</v>
      </c>
      <c r="T62">
        <v>1145</v>
      </c>
    </row>
    <row r="63" spans="1:20" hidden="1">
      <c r="A63" s="60" t="s">
        <v>2477</v>
      </c>
      <c r="B63" s="60" t="s">
        <v>5625</v>
      </c>
      <c r="C63" s="60" t="s">
        <v>2506</v>
      </c>
      <c r="D63" s="60" t="str">
        <f>Tabla15[[#This Row],[cedula]]&amp;Tabla15[[#This Row],[prog]]&amp;LEFT(Tabla15[[#This Row],[TIPO]],3)</f>
        <v>0011342460001SEG</v>
      </c>
      <c r="E63" s="60" t="str">
        <f>_xlfn.XLOOKUP(Tabla15[[#This Row],[cedula]],Tabla8[Numero Documento],Tabla8[Empleado])</f>
        <v>GUARTERIO DE JESUS TORRES BENAVIDES</v>
      </c>
      <c r="F63" s="60" t="s">
        <v>882</v>
      </c>
      <c r="G63" s="60" t="s">
        <v>930</v>
      </c>
      <c r="H63" s="102" t="s">
        <v>244</v>
      </c>
      <c r="I63" s="75">
        <f>_xlfn.XLOOKUP(Tabla15[[#This Row],[cedula]],TCARRERA[CEDULA],TCARRERA[CATEGORIA DEL SERVIDOR],0)</f>
        <v>0</v>
      </c>
      <c r="J6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3" s="60" t="str">
        <f>IF(ISTEXT(Tabla15[[#This Row],[CARRERA]]),Tabla15[[#This Row],[CARRERA]],Tabla15[[#This Row],[STATUS_01]])</f>
        <v>SEGURIDAD</v>
      </c>
      <c r="L63" s="70">
        <v>30000</v>
      </c>
      <c r="M63" s="73">
        <v>0</v>
      </c>
      <c r="N63" s="70">
        <v>0</v>
      </c>
      <c r="O63" s="70">
        <v>0</v>
      </c>
      <c r="P63" s="38">
        <f>Tabla15[[#This Row],[sbruto]]-SUM(Tabla15[[#This Row],[ISR]:[AFP]])-Tabla15[[#This Row],[sneto]]</f>
        <v>0</v>
      </c>
      <c r="Q63" s="38">
        <v>30000</v>
      </c>
      <c r="R63" s="60" t="str">
        <f>_xlfn.XLOOKUP(Tabla15[[#This Row],[cedula]],Tabla22[NODOC],Tabla22[GENERO])</f>
        <v>M</v>
      </c>
      <c r="S63" s="60" t="str">
        <f>_xlfn.XLOOKUP(Tabla15[[#This Row],[nomdepto]],Tabla21[LUGAR],Tabla21[CODLUGAR])</f>
        <v>01.83</v>
      </c>
      <c r="T63">
        <v>1151</v>
      </c>
    </row>
    <row r="64" spans="1:20" hidden="1">
      <c r="A64" s="60" t="s">
        <v>2477</v>
      </c>
      <c r="B64" s="60" t="s">
        <v>2392</v>
      </c>
      <c r="C64" s="60" t="s">
        <v>2506</v>
      </c>
      <c r="D64" s="60" t="str">
        <f>Tabla15[[#This Row],[cedula]]&amp;Tabla15[[#This Row],[prog]]&amp;LEFT(Tabla15[[#This Row],[TIPO]],3)</f>
        <v>0270028219301SEG</v>
      </c>
      <c r="E64" s="60" t="str">
        <f>_xlfn.XLOOKUP(Tabla15[[#This Row],[cedula]],Tabla8[Numero Documento],Tabla8[Empleado])</f>
        <v>HENRRI CARPIO DE JESUS</v>
      </c>
      <c r="F64" s="60" t="s">
        <v>882</v>
      </c>
      <c r="G64" s="60" t="s">
        <v>930</v>
      </c>
      <c r="H64" s="102" t="s">
        <v>244</v>
      </c>
      <c r="I64" s="75">
        <f>_xlfn.XLOOKUP(Tabla15[[#This Row],[cedula]],TCARRERA[CEDULA],TCARRERA[CATEGORIA DEL SERVIDOR],0)</f>
        <v>0</v>
      </c>
      <c r="J6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4" s="60" t="str">
        <f>IF(ISTEXT(Tabla15[[#This Row],[CARRERA]]),Tabla15[[#This Row],[CARRERA]],Tabla15[[#This Row],[STATUS_01]])</f>
        <v>SEGURIDAD</v>
      </c>
      <c r="L64" s="70">
        <v>30000</v>
      </c>
      <c r="M64" s="74">
        <v>0</v>
      </c>
      <c r="N64" s="70">
        <v>0</v>
      </c>
      <c r="O64" s="70">
        <v>0</v>
      </c>
      <c r="P64" s="38">
        <f>Tabla15[[#This Row],[sbruto]]-SUM(Tabla15[[#This Row],[ISR]:[AFP]])-Tabla15[[#This Row],[sneto]]</f>
        <v>0</v>
      </c>
      <c r="Q64" s="38">
        <v>30000</v>
      </c>
      <c r="R64" s="60" t="str">
        <f>_xlfn.XLOOKUP(Tabla15[[#This Row],[cedula]],Tabla22[NODOC],Tabla22[GENERO])</f>
        <v>M</v>
      </c>
      <c r="S64" s="60" t="str">
        <f>_xlfn.XLOOKUP(Tabla15[[#This Row],[nomdepto]],Tabla21[LUGAR],Tabla21[CODLUGAR])</f>
        <v>01.83</v>
      </c>
      <c r="T64">
        <v>1154</v>
      </c>
    </row>
    <row r="65" spans="1:20" hidden="1">
      <c r="A65" s="60" t="s">
        <v>2477</v>
      </c>
      <c r="B65" s="60" t="s">
        <v>2394</v>
      </c>
      <c r="C65" s="60" t="s">
        <v>2506</v>
      </c>
      <c r="D65" s="60" t="str">
        <f>Tabla15[[#This Row],[cedula]]&amp;Tabla15[[#This Row],[prog]]&amp;LEFT(Tabla15[[#This Row],[TIPO]],3)</f>
        <v>4022140439101SEG</v>
      </c>
      <c r="E65" s="60" t="str">
        <f>_xlfn.XLOOKUP(Tabla15[[#This Row],[cedula]],Tabla8[Numero Documento],Tabla8[Empleado])</f>
        <v>JANLE CATANO BERROA</v>
      </c>
      <c r="F65" s="60" t="s">
        <v>882</v>
      </c>
      <c r="G65" s="60" t="s">
        <v>930</v>
      </c>
      <c r="H65" s="102" t="s">
        <v>244</v>
      </c>
      <c r="I65" s="75">
        <f>_xlfn.XLOOKUP(Tabla15[[#This Row],[cedula]],TCARRERA[CEDULA],TCARRERA[CATEGORIA DEL SERVIDOR],0)</f>
        <v>0</v>
      </c>
      <c r="J6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5" s="60" t="str">
        <f>IF(ISTEXT(Tabla15[[#This Row],[CARRERA]]),Tabla15[[#This Row],[CARRERA]],Tabla15[[#This Row],[STATUS_01]])</f>
        <v>SEGURIDAD</v>
      </c>
      <c r="L65" s="70">
        <v>30000</v>
      </c>
      <c r="M65" s="74">
        <v>0</v>
      </c>
      <c r="N65" s="70">
        <v>0</v>
      </c>
      <c r="O65" s="70">
        <v>0</v>
      </c>
      <c r="P65" s="38">
        <f>Tabla15[[#This Row],[sbruto]]-SUM(Tabla15[[#This Row],[ISR]:[AFP]])-Tabla15[[#This Row],[sneto]]</f>
        <v>0</v>
      </c>
      <c r="Q65" s="38">
        <v>30000</v>
      </c>
      <c r="R65" s="60" t="str">
        <f>_xlfn.XLOOKUP(Tabla15[[#This Row],[cedula]],Tabla22[NODOC],Tabla22[GENERO])</f>
        <v>M</v>
      </c>
      <c r="S65" s="60" t="str">
        <f>_xlfn.XLOOKUP(Tabla15[[#This Row],[nomdepto]],Tabla21[LUGAR],Tabla21[CODLUGAR])</f>
        <v>01.83</v>
      </c>
      <c r="T65">
        <v>1159</v>
      </c>
    </row>
    <row r="66" spans="1:20" hidden="1">
      <c r="A66" s="60" t="s">
        <v>2477</v>
      </c>
      <c r="B66" s="60" t="s">
        <v>2406</v>
      </c>
      <c r="C66" s="60" t="s">
        <v>2506</v>
      </c>
      <c r="D66" s="60" t="str">
        <f>Tabla15[[#This Row],[cedula]]&amp;Tabla15[[#This Row],[prog]]&amp;LEFT(Tabla15[[#This Row],[TIPO]],3)</f>
        <v>0011166182301SEG</v>
      </c>
      <c r="E66" s="60" t="str">
        <f>_xlfn.XLOOKUP(Tabla15[[#This Row],[cedula]],Tabla8[Numero Documento],Tabla8[Empleado])</f>
        <v>JUAN ALBERTO JIMENEZ DOMINGUEZ</v>
      </c>
      <c r="F66" s="60" t="s">
        <v>882</v>
      </c>
      <c r="G66" s="60" t="s">
        <v>930</v>
      </c>
      <c r="H66" s="102" t="s">
        <v>244</v>
      </c>
      <c r="I66" s="75">
        <f>_xlfn.XLOOKUP(Tabla15[[#This Row],[cedula]],TCARRERA[CEDULA],TCARRERA[CATEGORIA DEL SERVIDOR],0)</f>
        <v>0</v>
      </c>
      <c r="J6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6" s="60" t="str">
        <f>IF(ISTEXT(Tabla15[[#This Row],[CARRERA]]),Tabla15[[#This Row],[CARRERA]],Tabla15[[#This Row],[STATUS_01]])</f>
        <v>SEGURIDAD</v>
      </c>
      <c r="L66" s="70">
        <v>30000</v>
      </c>
      <c r="M66" s="73">
        <v>0</v>
      </c>
      <c r="N66" s="70">
        <v>0</v>
      </c>
      <c r="O66" s="70">
        <v>0</v>
      </c>
      <c r="P66" s="38">
        <f>Tabla15[[#This Row],[sbruto]]-SUM(Tabla15[[#This Row],[ISR]:[AFP]])-Tabla15[[#This Row],[sneto]]</f>
        <v>0</v>
      </c>
      <c r="Q66" s="38">
        <v>30000</v>
      </c>
      <c r="R66" s="60" t="str">
        <f>_xlfn.XLOOKUP(Tabla15[[#This Row],[cedula]],Tabla22[NODOC],Tabla22[GENERO])</f>
        <v>M</v>
      </c>
      <c r="S66" s="60" t="str">
        <f>_xlfn.XLOOKUP(Tabla15[[#This Row],[nomdepto]],Tabla21[LUGAR],Tabla21[CODLUGAR])</f>
        <v>01.83</v>
      </c>
      <c r="T66">
        <v>1178</v>
      </c>
    </row>
    <row r="67" spans="1:20">
      <c r="A67" s="60" t="s">
        <v>2476</v>
      </c>
      <c r="B67" s="60" t="s">
        <v>1898</v>
      </c>
      <c r="C67" s="60" t="s">
        <v>2506</v>
      </c>
      <c r="D67" s="60" t="str">
        <f>Tabla15[[#This Row],[cedula]]&amp;Tabla15[[#This Row],[prog]]&amp;LEFT(Tabla15[[#This Row],[TIPO]],3)</f>
        <v>0010143186401FIJ</v>
      </c>
      <c r="E67" s="60" t="str">
        <f>_xlfn.XLOOKUP(Tabla15[[#This Row],[cedula]],Tabla8[Numero Documento],Tabla8[Empleado])</f>
        <v>PIEDAD ALTAGRACIA MONTE DE OCA DE ALFONSECA</v>
      </c>
      <c r="F67" s="60" t="s">
        <v>659</v>
      </c>
      <c r="G67" s="60" t="s">
        <v>930</v>
      </c>
      <c r="H67" s="102" t="s">
        <v>11</v>
      </c>
      <c r="I67" s="75">
        <f>_xlfn.XLOOKUP(Tabla15[[#This Row],[cedula]],TCARRERA[CEDULA],TCARRERA[CATEGORIA DEL SERVIDOR],0)</f>
        <v>0</v>
      </c>
      <c r="J6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" s="60" t="str">
        <f>IF(ISTEXT(Tabla15[[#This Row],[CARRERA]]),Tabla15[[#This Row],[CARRERA]],Tabla15[[#This Row],[STATUS_01]])</f>
        <v>FIJO</v>
      </c>
      <c r="L67" s="70">
        <v>27205.34</v>
      </c>
      <c r="M67" s="74">
        <v>0</v>
      </c>
      <c r="N67" s="73">
        <v>827.04</v>
      </c>
      <c r="O67" s="73">
        <v>780.79</v>
      </c>
      <c r="P67" s="38">
        <f>Tabla15[[#This Row],[sbruto]]-SUM(Tabla15[[#This Row],[ISR]:[AFP]])-Tabla15[[#This Row],[sneto]]</f>
        <v>25.000000000003638</v>
      </c>
      <c r="Q67" s="38">
        <v>25572.51</v>
      </c>
      <c r="R67" s="60" t="str">
        <f>_xlfn.XLOOKUP(Tabla15[[#This Row],[cedula]],Tabla22[NODOC],Tabla22[GENERO])</f>
        <v>F</v>
      </c>
      <c r="S67" s="60" t="str">
        <f>_xlfn.XLOOKUP(Tabla15[[#This Row],[nomdepto]],Tabla21[LUGAR],Tabla21[CODLUGAR])</f>
        <v>01.83</v>
      </c>
      <c r="T67">
        <v>306</v>
      </c>
    </row>
    <row r="68" spans="1:20" hidden="1">
      <c r="A68" s="60" t="s">
        <v>2478</v>
      </c>
      <c r="B68" s="60" t="s">
        <v>2347</v>
      </c>
      <c r="C68" s="60" t="s">
        <v>2506</v>
      </c>
      <c r="D68" s="60" t="str">
        <f>Tabla15[[#This Row],[cedula]]&amp;Tabla15[[#This Row],[prog]]&amp;LEFT(Tabla15[[#This Row],[TIPO]],3)</f>
        <v>0470016313401TRA</v>
      </c>
      <c r="E68" s="60" t="str">
        <f>_xlfn.XLOOKUP(Tabla15[[#This Row],[cedula]],Tabla8[Numero Documento],Tabla8[Empleado])</f>
        <v>FLORENCIO SILIA EDUARDO</v>
      </c>
      <c r="F68" s="60" t="s">
        <v>858</v>
      </c>
      <c r="G68" s="60" t="s">
        <v>930</v>
      </c>
      <c r="H68" s="102" t="s">
        <v>2473</v>
      </c>
      <c r="I68" s="75">
        <f>_xlfn.XLOOKUP(Tabla15[[#This Row],[cedula]],TCARRERA[CEDULA],TCARRERA[CATEGORIA DEL SERVIDOR],0)</f>
        <v>0</v>
      </c>
      <c r="J68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8" s="60" t="str">
        <f>IF(ISTEXT(Tabla15[[#This Row],[CARRERA]]),Tabla15[[#This Row],[CARRERA]],Tabla15[[#This Row],[STATUS_01]])</f>
        <v>TRAMITE DE PENSION</v>
      </c>
      <c r="L68" s="70">
        <v>27205.34</v>
      </c>
      <c r="M68" s="74">
        <v>0</v>
      </c>
      <c r="N68" s="73">
        <v>827.04</v>
      </c>
      <c r="O68" s="73">
        <v>780.79</v>
      </c>
      <c r="P68" s="38">
        <f>Tabla15[[#This Row],[sbruto]]-SUM(Tabla15[[#This Row],[ISR]:[AFP]])-Tabla15[[#This Row],[sneto]]</f>
        <v>75.000000000003638</v>
      </c>
      <c r="Q68" s="38">
        <v>25522.51</v>
      </c>
      <c r="R68" s="60" t="str">
        <f>_xlfn.XLOOKUP(Tabla15[[#This Row],[cedula]],Tabla22[NODOC],Tabla22[GENERO])</f>
        <v>M</v>
      </c>
      <c r="S68" s="60" t="str">
        <f>_xlfn.XLOOKUP(Tabla15[[#This Row],[nomdepto]],Tabla21[LUGAR],Tabla21[CODLUGAR])</f>
        <v>01.83</v>
      </c>
      <c r="T68">
        <v>1074</v>
      </c>
    </row>
    <row r="69" spans="1:20">
      <c r="A69" s="60" t="s">
        <v>2476</v>
      </c>
      <c r="B69" s="60" t="s">
        <v>1855</v>
      </c>
      <c r="C69" s="60" t="s">
        <v>2506</v>
      </c>
      <c r="D69" s="60" t="str">
        <f>Tabla15[[#This Row],[cedula]]&amp;Tabla15[[#This Row],[prog]]&amp;LEFT(Tabla15[[#This Row],[TIPO]],3)</f>
        <v>0010002201101FIJ</v>
      </c>
      <c r="E69" s="60" t="str">
        <f>_xlfn.XLOOKUP(Tabla15[[#This Row],[cedula]],Tabla8[Numero Documento],Tabla8[Empleado])</f>
        <v>LUIS MANUEL ENRIQUE PEREZ OLIVO</v>
      </c>
      <c r="F69" s="60" t="s">
        <v>192</v>
      </c>
      <c r="G69" s="60" t="s">
        <v>930</v>
      </c>
      <c r="H69" s="102" t="s">
        <v>11</v>
      </c>
      <c r="I69" s="75">
        <f>_xlfn.XLOOKUP(Tabla15[[#This Row],[cedula]],TCARRERA[CEDULA],TCARRERA[CATEGORIA DEL SERVIDOR],0)</f>
        <v>0</v>
      </c>
      <c r="J6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9" s="60" t="str">
        <f>IF(ISTEXT(Tabla15[[#This Row],[CARRERA]]),Tabla15[[#This Row],[CARRERA]],Tabla15[[#This Row],[STATUS_01]])</f>
        <v>FIJO</v>
      </c>
      <c r="L69" s="70">
        <v>26250</v>
      </c>
      <c r="M69" s="74">
        <v>0</v>
      </c>
      <c r="N69" s="70">
        <v>798</v>
      </c>
      <c r="O69" s="70">
        <v>753.38</v>
      </c>
      <c r="P69" s="38">
        <f>Tabla15[[#This Row],[sbruto]]-SUM(Tabla15[[#This Row],[ISR]:[AFP]])-Tabla15[[#This Row],[sneto]]</f>
        <v>25</v>
      </c>
      <c r="Q69" s="38">
        <v>24673.62</v>
      </c>
      <c r="R69" s="60" t="str">
        <f>_xlfn.XLOOKUP(Tabla15[[#This Row],[cedula]],Tabla22[NODOC],Tabla22[GENERO])</f>
        <v>M</v>
      </c>
      <c r="S69" s="60" t="str">
        <f>_xlfn.XLOOKUP(Tabla15[[#This Row],[nomdepto]],Tabla21[LUGAR],Tabla21[CODLUGAR])</f>
        <v>01.83</v>
      </c>
      <c r="T69">
        <v>230</v>
      </c>
    </row>
    <row r="70" spans="1:20">
      <c r="A70" s="60" t="s">
        <v>2476</v>
      </c>
      <c r="B70" s="60" t="s">
        <v>1752</v>
      </c>
      <c r="C70" s="60" t="s">
        <v>2506</v>
      </c>
      <c r="D70" s="60" t="str">
        <f>Tabla15[[#This Row],[cedula]]&amp;Tabla15[[#This Row],[prog]]&amp;LEFT(Tabla15[[#This Row],[TIPO]],3)</f>
        <v>0010057529901FIJ</v>
      </c>
      <c r="E70" s="60" t="str">
        <f>_xlfn.XLOOKUP(Tabla15[[#This Row],[cedula]],Tabla8[Numero Documento],Tabla8[Empleado])</f>
        <v>CRISTINA FABIANA MARTINEZ GUILLEN</v>
      </c>
      <c r="F70" s="60" t="s">
        <v>104</v>
      </c>
      <c r="G70" s="60" t="s">
        <v>930</v>
      </c>
      <c r="H70" s="102" t="s">
        <v>11</v>
      </c>
      <c r="I70" s="75">
        <f>_xlfn.XLOOKUP(Tabla15[[#This Row],[cedula]],TCARRERA[CEDULA],TCARRERA[CATEGORIA DEL SERVIDOR],0)</f>
        <v>0</v>
      </c>
      <c r="J7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" s="60" t="str">
        <f>IF(ISTEXT(Tabla15[[#This Row],[CARRERA]]),Tabla15[[#This Row],[CARRERA]],Tabla15[[#This Row],[STATUS_01]])</f>
        <v>FIJO</v>
      </c>
      <c r="L70" s="70">
        <v>25000</v>
      </c>
      <c r="M70" s="74">
        <v>0</v>
      </c>
      <c r="N70" s="70">
        <v>760</v>
      </c>
      <c r="O70" s="70">
        <v>717.5</v>
      </c>
      <c r="P70" s="38">
        <f>Tabla15[[#This Row],[sbruto]]-SUM(Tabla15[[#This Row],[ISR]:[AFP]])-Tabla15[[#This Row],[sneto]]</f>
        <v>25</v>
      </c>
      <c r="Q70" s="38">
        <v>23497.5</v>
      </c>
      <c r="R70" s="60" t="str">
        <f>_xlfn.XLOOKUP(Tabla15[[#This Row],[cedula]],Tabla22[NODOC],Tabla22[GENERO])</f>
        <v>F</v>
      </c>
      <c r="S70" s="60" t="str">
        <f>_xlfn.XLOOKUP(Tabla15[[#This Row],[nomdepto]],Tabla21[LUGAR],Tabla21[CODLUGAR])</f>
        <v>01.83</v>
      </c>
      <c r="T70">
        <v>69</v>
      </c>
    </row>
    <row r="71" spans="1:20">
      <c r="A71" s="60" t="s">
        <v>2476</v>
      </c>
      <c r="B71" s="60" t="s">
        <v>1914</v>
      </c>
      <c r="C71" s="60" t="s">
        <v>2506</v>
      </c>
      <c r="D71" s="60" t="str">
        <f>Tabla15[[#This Row],[cedula]]&amp;Tabla15[[#This Row],[prog]]&amp;LEFT(Tabla15[[#This Row],[TIPO]],3)</f>
        <v>0250041720501FIJ</v>
      </c>
      <c r="E71" s="60" t="str">
        <f>_xlfn.XLOOKUP(Tabla15[[#This Row],[cedula]],Tabla8[Numero Documento],Tabla8[Empleado])</f>
        <v>RAUL ALBERTO CAMPECHANO JIMENEZ</v>
      </c>
      <c r="F71" s="60" t="s">
        <v>246</v>
      </c>
      <c r="G71" s="60" t="s">
        <v>930</v>
      </c>
      <c r="H71" s="102" t="s">
        <v>11</v>
      </c>
      <c r="I71" s="75">
        <f>_xlfn.XLOOKUP(Tabla15[[#This Row],[cedula]],TCARRERA[CEDULA],TCARRERA[CATEGORIA DEL SERVIDOR],0)</f>
        <v>0</v>
      </c>
      <c r="J7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1" s="60" t="str">
        <f>IF(ISTEXT(Tabla15[[#This Row],[CARRERA]]),Tabla15[[#This Row],[CARRERA]],Tabla15[[#This Row],[STATUS_01]])</f>
        <v>FIJO</v>
      </c>
      <c r="L71" s="70">
        <v>25000</v>
      </c>
      <c r="M71" s="70">
        <v>0</v>
      </c>
      <c r="N71" s="70">
        <v>760</v>
      </c>
      <c r="O71" s="70">
        <v>717.5</v>
      </c>
      <c r="P71" s="38">
        <f>Tabla15[[#This Row],[sbruto]]-SUM(Tabla15[[#This Row],[ISR]:[AFP]])-Tabla15[[#This Row],[sneto]]</f>
        <v>7579.2000000000007</v>
      </c>
      <c r="Q71" s="38">
        <v>15943.3</v>
      </c>
      <c r="R71" s="60" t="str">
        <f>_xlfn.XLOOKUP(Tabla15[[#This Row],[cedula]],Tabla22[NODOC],Tabla22[GENERO])</f>
        <v>M</v>
      </c>
      <c r="S71" s="60" t="str">
        <f>_xlfn.XLOOKUP(Tabla15[[#This Row],[nomdepto]],Tabla21[LUGAR],Tabla21[CODLUGAR])</f>
        <v>01.83</v>
      </c>
      <c r="T71">
        <v>324</v>
      </c>
    </row>
    <row r="72" spans="1:20">
      <c r="A72" s="60" t="s">
        <v>2476</v>
      </c>
      <c r="B72" s="60" t="s">
        <v>1933</v>
      </c>
      <c r="C72" s="60" t="s">
        <v>2506</v>
      </c>
      <c r="D72" s="60" t="str">
        <f>Tabla15[[#This Row],[cedula]]&amp;Tabla15[[#This Row],[prog]]&amp;LEFT(Tabla15[[#This Row],[TIPO]],3)</f>
        <v>0010038506101FIJ</v>
      </c>
      <c r="E72" s="60" t="str">
        <f>_xlfn.XLOOKUP(Tabla15[[#This Row],[cedula]],Tabla8[Numero Documento],Tabla8[Empleado])</f>
        <v>SHEILA SOLEDAD REYES GONZALEZ</v>
      </c>
      <c r="F72" s="60" t="s">
        <v>662</v>
      </c>
      <c r="G72" s="60" t="s">
        <v>930</v>
      </c>
      <c r="H72" s="102" t="s">
        <v>11</v>
      </c>
      <c r="I72" s="75">
        <f>_xlfn.XLOOKUP(Tabla15[[#This Row],[cedula]],TCARRERA[CEDULA],TCARRERA[CATEGORIA DEL SERVIDOR],0)</f>
        <v>0</v>
      </c>
      <c r="J7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" s="60" t="str">
        <f>IF(ISTEXT(Tabla15[[#This Row],[CARRERA]]),Tabla15[[#This Row],[CARRERA]],Tabla15[[#This Row],[STATUS_01]])</f>
        <v>ESTATUTO SIMPLIFICADO</v>
      </c>
      <c r="L72" s="70">
        <v>25000</v>
      </c>
      <c r="M72" s="74">
        <v>0</v>
      </c>
      <c r="N72" s="70">
        <v>760</v>
      </c>
      <c r="O72" s="70">
        <v>717.5</v>
      </c>
      <c r="P72" s="38">
        <f>Tabla15[[#This Row],[sbruto]]-SUM(Tabla15[[#This Row],[ISR]:[AFP]])-Tabla15[[#This Row],[sneto]]</f>
        <v>4123</v>
      </c>
      <c r="Q72" s="38">
        <v>19399.5</v>
      </c>
      <c r="R72" s="60" t="str">
        <f>_xlfn.XLOOKUP(Tabla15[[#This Row],[cedula]],Tabla22[NODOC],Tabla22[GENERO])</f>
        <v>F</v>
      </c>
      <c r="S72" s="60" t="str">
        <f>_xlfn.XLOOKUP(Tabla15[[#This Row],[nomdepto]],Tabla21[LUGAR],Tabla21[CODLUGAR])</f>
        <v>01.83</v>
      </c>
      <c r="T72">
        <v>348</v>
      </c>
    </row>
    <row r="73" spans="1:20" hidden="1">
      <c r="A73" s="60" t="s">
        <v>5443</v>
      </c>
      <c r="B73" s="60" t="s">
        <v>3124</v>
      </c>
      <c r="C73" s="60" t="s">
        <v>2506</v>
      </c>
      <c r="D73" s="60" t="str">
        <f>Tabla15[[#This Row],[cedula]]&amp;Tabla15[[#This Row],[prog]]&amp;LEFT(Tabla15[[#This Row],[TIPO]],3)</f>
        <v>0010534635701CAR</v>
      </c>
      <c r="E73" s="60" t="str">
        <f>_xlfn.XLOOKUP(Tabla15[[#This Row],[cedula]],Tabla8[Numero Documento],Tabla8[Empleado])</f>
        <v>AUGUSTO GERMAN CID ALMONTE</v>
      </c>
      <c r="F73" s="60" t="s">
        <v>3156</v>
      </c>
      <c r="G73" s="60" t="s">
        <v>930</v>
      </c>
      <c r="H73" s="102" t="s">
        <v>5444</v>
      </c>
      <c r="I73" s="75">
        <f>_xlfn.XLOOKUP(Tabla15[[#This Row],[cedula]],TCARRERA[CEDULA],TCARRERA[CATEGORIA DEL SERVIDOR],0)</f>
        <v>0</v>
      </c>
      <c r="J73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3" s="60" t="str">
        <f>IF(ISTEXT(Tabla15[[#This Row],[CARRERA]]),Tabla15[[#This Row],[CARRERA]],Tabla15[[#This Row],[STATUS_01]])</f>
        <v>CARACTER EVENTUAL</v>
      </c>
      <c r="L73" s="70">
        <v>25000</v>
      </c>
      <c r="M73" s="70">
        <v>0</v>
      </c>
      <c r="N73" s="70">
        <v>760</v>
      </c>
      <c r="O73" s="70">
        <v>717.5</v>
      </c>
      <c r="P73" s="38">
        <f>Tabla15[[#This Row],[sbruto]]-SUM(Tabla15[[#This Row],[ISR]:[AFP]])-Tabla15[[#This Row],[sneto]]</f>
        <v>25</v>
      </c>
      <c r="Q73" s="38">
        <v>23497.5</v>
      </c>
      <c r="R73" s="60" t="str">
        <f>_xlfn.XLOOKUP(Tabla15[[#This Row],[cedula]],Tabla22[NODOC],Tabla22[GENERO])</f>
        <v>M</v>
      </c>
      <c r="S73" s="60" t="str">
        <f>_xlfn.XLOOKUP(Tabla15[[#This Row],[nomdepto]],Tabla21[LUGAR],Tabla21[CODLUGAR])</f>
        <v>01.83</v>
      </c>
      <c r="T73">
        <v>1054</v>
      </c>
    </row>
    <row r="74" spans="1:20" hidden="1">
      <c r="A74" s="60" t="s">
        <v>5443</v>
      </c>
      <c r="B74" s="60" t="s">
        <v>3126</v>
      </c>
      <c r="C74" s="60" t="s">
        <v>2506</v>
      </c>
      <c r="D74" s="60" t="str">
        <f>Tabla15[[#This Row],[cedula]]&amp;Tabla15[[#This Row],[prog]]&amp;LEFT(Tabla15[[#This Row],[TIPO]],3)</f>
        <v>2230046881001CAR</v>
      </c>
      <c r="E74" s="60" t="str">
        <f>_xlfn.XLOOKUP(Tabla15[[#This Row],[cedula]],Tabla8[Numero Documento],Tabla8[Empleado])</f>
        <v>ESTEBAN JOSE VALENZUELA PEÑA</v>
      </c>
      <c r="F74" s="60" t="s">
        <v>111</v>
      </c>
      <c r="G74" s="60" t="s">
        <v>930</v>
      </c>
      <c r="H74" s="102" t="s">
        <v>5444</v>
      </c>
      <c r="I74" s="75">
        <f>_xlfn.XLOOKUP(Tabla15[[#This Row],[cedula]],TCARRERA[CEDULA],TCARRERA[CATEGORIA DEL SERVIDOR],0)</f>
        <v>0</v>
      </c>
      <c r="J74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4" s="60" t="str">
        <f>IF(ISTEXT(Tabla15[[#This Row],[CARRERA]]),Tabla15[[#This Row],[CARRERA]],Tabla15[[#This Row],[STATUS_01]])</f>
        <v>CARACTER EVENTUAL</v>
      </c>
      <c r="L74" s="70">
        <v>25000</v>
      </c>
      <c r="M74" s="71">
        <v>0</v>
      </c>
      <c r="N74" s="70">
        <v>760</v>
      </c>
      <c r="O74" s="70">
        <v>717.5</v>
      </c>
      <c r="P74" s="38">
        <f>Tabla15[[#This Row],[sbruto]]-SUM(Tabla15[[#This Row],[ISR]:[AFP]])-Tabla15[[#This Row],[sneto]]</f>
        <v>25</v>
      </c>
      <c r="Q74" s="38">
        <v>23497.5</v>
      </c>
      <c r="R74" s="60" t="str">
        <f>_xlfn.XLOOKUP(Tabla15[[#This Row],[cedula]],Tabla22[NODOC],Tabla22[GENERO])</f>
        <v>M</v>
      </c>
      <c r="S74" s="60" t="str">
        <f>_xlfn.XLOOKUP(Tabla15[[#This Row],[nomdepto]],Tabla21[LUGAR],Tabla21[CODLUGAR])</f>
        <v>01.83</v>
      </c>
      <c r="T74">
        <v>1055</v>
      </c>
    </row>
    <row r="75" spans="1:20" hidden="1">
      <c r="A75" s="60" t="s">
        <v>2477</v>
      </c>
      <c r="B75" s="60" t="s">
        <v>2371</v>
      </c>
      <c r="C75" s="60" t="s">
        <v>2506</v>
      </c>
      <c r="D75" s="60" t="str">
        <f>Tabla15[[#This Row],[cedula]]&amp;Tabla15[[#This Row],[prog]]&amp;LEFT(Tabla15[[#This Row],[TIPO]],3)</f>
        <v>2250014672901SEG</v>
      </c>
      <c r="E75" s="60" t="str">
        <f>_xlfn.XLOOKUP(Tabla15[[#This Row],[cedula]],Tabla8[Numero Documento],Tabla8[Empleado])</f>
        <v>CARLOS RIGALDY UREÑA UREÑA</v>
      </c>
      <c r="F75" s="60" t="s">
        <v>882</v>
      </c>
      <c r="G75" s="60" t="s">
        <v>930</v>
      </c>
      <c r="H75" s="102" t="s">
        <v>244</v>
      </c>
      <c r="I75" s="75">
        <f>_xlfn.XLOOKUP(Tabla15[[#This Row],[cedula]],TCARRERA[CEDULA],TCARRERA[CATEGORIA DEL SERVIDOR],0)</f>
        <v>0</v>
      </c>
      <c r="J7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5" s="60" t="str">
        <f>IF(ISTEXT(Tabla15[[#This Row],[CARRERA]]),Tabla15[[#This Row],[CARRERA]],Tabla15[[#This Row],[STATUS_01]])</f>
        <v>SEGURIDAD</v>
      </c>
      <c r="L75" s="70">
        <v>25000</v>
      </c>
      <c r="M75" s="71">
        <v>0</v>
      </c>
      <c r="N75" s="70">
        <v>0</v>
      </c>
      <c r="O75" s="70">
        <v>0</v>
      </c>
      <c r="P75" s="38">
        <f>Tabla15[[#This Row],[sbruto]]-SUM(Tabla15[[#This Row],[ISR]:[AFP]])-Tabla15[[#This Row],[sneto]]</f>
        <v>0</v>
      </c>
      <c r="Q75" s="38">
        <v>25000</v>
      </c>
      <c r="R75" s="60" t="str">
        <f>_xlfn.XLOOKUP(Tabla15[[#This Row],[cedula]],Tabla22[NODOC],Tabla22[GENERO])</f>
        <v>M</v>
      </c>
      <c r="S75" s="60" t="str">
        <f>_xlfn.XLOOKUP(Tabla15[[#This Row],[nomdepto]],Tabla21[LUGAR],Tabla21[CODLUGAR])</f>
        <v>01.83</v>
      </c>
      <c r="T75">
        <v>1121</v>
      </c>
    </row>
    <row r="76" spans="1:20" hidden="1">
      <c r="A76" s="94" t="s">
        <v>2477</v>
      </c>
      <c r="B76" s="94" t="s">
        <v>5748</v>
      </c>
      <c r="C76" s="94" t="s">
        <v>2506</v>
      </c>
      <c r="D76" s="94" t="str">
        <f>Tabla15[[#This Row],[cedula]]&amp;Tabla15[[#This Row],[prog]]&amp;LEFT(Tabla15[[#This Row],[TIPO]],3)</f>
        <v>2230132098601SEG</v>
      </c>
      <c r="E76" s="94" t="str">
        <f>_xlfn.XLOOKUP(Tabla15[[#This Row],[cedula]],Tabla8[Numero Documento],Tabla8[Empleado])</f>
        <v>VERONICA PEREZ FERNANDEZ</v>
      </c>
      <c r="F76" s="95" t="s">
        <v>882</v>
      </c>
      <c r="G76" s="95" t="s">
        <v>930</v>
      </c>
      <c r="H76" s="103" t="s">
        <v>244</v>
      </c>
      <c r="I76" s="97">
        <f>_xlfn.XLOOKUP(Tabla15[[#This Row],[cedula]],TCARRERA[CEDULA],TCARRERA[CATEGORIA DEL SERVIDOR],0)</f>
        <v>0</v>
      </c>
      <c r="J76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6" s="98" t="str">
        <f>IF(ISTEXT(Tabla15[[#This Row],[CARRERA]]),Tabla15[[#This Row],[CARRERA]],Tabla15[[#This Row],[STATUS_01]])</f>
        <v>SEGURIDAD</v>
      </c>
      <c r="L76" s="38">
        <v>25000</v>
      </c>
      <c r="M76" s="100">
        <v>0</v>
      </c>
      <c r="N76" s="112">
        <v>0</v>
      </c>
      <c r="O76" s="96">
        <v>0</v>
      </c>
      <c r="P76" s="38">
        <f>Tabla15[[#This Row],[sbruto]]-SUM(Tabla15[[#This Row],[ISR]:[AFP]])-Tabla15[[#This Row],[sneto]]</f>
        <v>0</v>
      </c>
      <c r="Q76" s="99">
        <v>25000</v>
      </c>
      <c r="R76" s="94" t="str">
        <f>_xlfn.XLOOKUP(Tabla15[[#This Row],[cedula]],Tabla22[NODOC],Tabla22[GENERO])</f>
        <v>F</v>
      </c>
      <c r="S76" s="94" t="str">
        <f>_xlfn.XLOOKUP(Tabla15[[#This Row],[nomdepto]],Tabla21[LUGAR],Tabla21[CODLUGAR])</f>
        <v>01.83</v>
      </c>
      <c r="T76">
        <v>1250</v>
      </c>
    </row>
    <row r="77" spans="1:20" hidden="1">
      <c r="A77" s="94" t="s">
        <v>2477</v>
      </c>
      <c r="B77" s="94" t="s">
        <v>2456</v>
      </c>
      <c r="C77" s="94" t="s">
        <v>2506</v>
      </c>
      <c r="D77" s="94" t="str">
        <f>Tabla15[[#This Row],[cedula]]&amp;Tabla15[[#This Row],[prog]]&amp;LEFT(Tabla15[[#This Row],[TIPO]],3)</f>
        <v>4022604573601SEG</v>
      </c>
      <c r="E77" s="94" t="str">
        <f>_xlfn.XLOOKUP(Tabla15[[#This Row],[cedula]],Tabla8[Numero Documento],Tabla8[Empleado])</f>
        <v>WILSON MANUEL MARTE ESPINAL</v>
      </c>
      <c r="F77" s="95" t="s">
        <v>882</v>
      </c>
      <c r="G77" s="95" t="s">
        <v>930</v>
      </c>
      <c r="H77" s="103" t="s">
        <v>244</v>
      </c>
      <c r="I77" s="97">
        <f>_xlfn.XLOOKUP(Tabla15[[#This Row],[cedula]],TCARRERA[CEDULA],TCARRERA[CATEGORIA DEL SERVIDOR],0)</f>
        <v>0</v>
      </c>
      <c r="J77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98" t="str">
        <f>IF(ISTEXT(Tabla15[[#This Row],[CARRERA]]),Tabla15[[#This Row],[CARRERA]],Tabla15[[#This Row],[STATUS_01]])</f>
        <v>SEGURIDAD</v>
      </c>
      <c r="L77" s="38">
        <v>25000</v>
      </c>
      <c r="M77" s="100">
        <v>0</v>
      </c>
      <c r="N77" s="112">
        <v>0</v>
      </c>
      <c r="O77" s="96">
        <v>0</v>
      </c>
      <c r="P77" s="38">
        <f>Tabla15[[#This Row],[sbruto]]-SUM(Tabla15[[#This Row],[ISR]:[AFP]])-Tabla15[[#This Row],[sneto]]</f>
        <v>0</v>
      </c>
      <c r="Q77" s="99">
        <v>25000</v>
      </c>
      <c r="R77" s="94" t="str">
        <f>_xlfn.XLOOKUP(Tabla15[[#This Row],[cedula]],Tabla22[NODOC],Tabla22[GENERO])</f>
        <v>M</v>
      </c>
      <c r="S77" s="94" t="str">
        <f>_xlfn.XLOOKUP(Tabla15[[#This Row],[nomdepto]],Tabla21[LUGAR],Tabla21[CODLUGAR])</f>
        <v>01.83</v>
      </c>
      <c r="T77">
        <v>1256</v>
      </c>
    </row>
    <row r="78" spans="1:20">
      <c r="A78" s="60" t="s">
        <v>2476</v>
      </c>
      <c r="B78" s="60" t="s">
        <v>1736</v>
      </c>
      <c r="C78" s="60" t="s">
        <v>2506</v>
      </c>
      <c r="D78" s="60" t="str">
        <f>Tabla15[[#This Row],[cedula]]&amp;Tabla15[[#This Row],[prog]]&amp;LEFT(Tabla15[[#This Row],[TIPO]],3)</f>
        <v>4022834108301FIJ</v>
      </c>
      <c r="E78" s="60" t="str">
        <f>_xlfn.XLOOKUP(Tabla15[[#This Row],[cedula]],Tabla8[Numero Documento],Tabla8[Empleado])</f>
        <v>BENY DANIEL MELENCIANO MATEO</v>
      </c>
      <c r="F78" s="60" t="s">
        <v>1355</v>
      </c>
      <c r="G78" s="60" t="s">
        <v>930</v>
      </c>
      <c r="H78" s="102" t="s">
        <v>11</v>
      </c>
      <c r="I78" s="75">
        <f>_xlfn.XLOOKUP(Tabla15[[#This Row],[cedula]],TCARRERA[CEDULA],TCARRERA[CATEGORIA DEL SERVIDOR],0)</f>
        <v>0</v>
      </c>
      <c r="J7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" s="60" t="str">
        <f>IF(ISTEXT(Tabla15[[#This Row],[CARRERA]]),Tabla15[[#This Row],[CARRERA]],Tabla15[[#This Row],[STATUS_01]])</f>
        <v>ESTATUTO SIMPLIFICADO</v>
      </c>
      <c r="L78" s="70">
        <v>24000</v>
      </c>
      <c r="M78" s="73">
        <v>0</v>
      </c>
      <c r="N78" s="70">
        <v>729.6</v>
      </c>
      <c r="O78" s="70">
        <v>688.8</v>
      </c>
      <c r="P78" s="38">
        <f>Tabla15[[#This Row],[sbruto]]-SUM(Tabla15[[#This Row],[ISR]:[AFP]])-Tabla15[[#This Row],[sneto]]</f>
        <v>14111.759999999998</v>
      </c>
      <c r="Q78" s="38">
        <v>8469.84</v>
      </c>
      <c r="R78" s="60" t="str">
        <f>_xlfn.XLOOKUP(Tabla15[[#This Row],[cedula]],Tabla22[NODOC],Tabla22[GENERO])</f>
        <v>M</v>
      </c>
      <c r="S78" s="60" t="str">
        <f>_xlfn.XLOOKUP(Tabla15[[#This Row],[nomdepto]],Tabla21[LUGAR],Tabla21[CODLUGAR])</f>
        <v>01.83</v>
      </c>
      <c r="T78">
        <v>47</v>
      </c>
    </row>
    <row r="79" spans="1:20">
      <c r="A79" s="60" t="s">
        <v>2476</v>
      </c>
      <c r="B79" s="60" t="s">
        <v>2660</v>
      </c>
      <c r="C79" s="60" t="s">
        <v>2506</v>
      </c>
      <c r="D79" s="60" t="str">
        <f>Tabla15[[#This Row],[cedula]]&amp;Tabla15[[#This Row],[prog]]&amp;LEFT(Tabla15[[#This Row],[TIPO]],3)</f>
        <v>0011485582801FIJ</v>
      </c>
      <c r="E79" s="60" t="str">
        <f>_xlfn.XLOOKUP(Tabla15[[#This Row],[cedula]],Tabla8[Numero Documento],Tabla8[Empleado])</f>
        <v>MIGUEL ANGEL PEREZ HERNANDEZ</v>
      </c>
      <c r="F79" s="60" t="s">
        <v>1355</v>
      </c>
      <c r="G79" s="60" t="s">
        <v>930</v>
      </c>
      <c r="H79" s="102" t="s">
        <v>11</v>
      </c>
      <c r="I79" s="75">
        <f>_xlfn.XLOOKUP(Tabla15[[#This Row],[cedula]],TCARRERA[CEDULA],TCARRERA[CATEGORIA DEL SERVIDOR],0)</f>
        <v>0</v>
      </c>
      <c r="J7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" s="60" t="str">
        <f>IF(ISTEXT(Tabla15[[#This Row],[CARRERA]]),Tabla15[[#This Row],[CARRERA]],Tabla15[[#This Row],[STATUS_01]])</f>
        <v>ESTATUTO SIMPLIFICADO</v>
      </c>
      <c r="L79" s="70">
        <v>24000</v>
      </c>
      <c r="M79" s="74">
        <v>0</v>
      </c>
      <c r="N79" s="70">
        <v>729.6</v>
      </c>
      <c r="O79" s="70">
        <v>688.8</v>
      </c>
      <c r="P79" s="38">
        <f>Tabla15[[#This Row],[sbruto]]-SUM(Tabla15[[#This Row],[ISR]:[AFP]])-Tabla15[[#This Row],[sneto]]</f>
        <v>5071</v>
      </c>
      <c r="Q79" s="38">
        <v>17510.599999999999</v>
      </c>
      <c r="R79" s="60" t="str">
        <f>_xlfn.XLOOKUP(Tabla15[[#This Row],[cedula]],Tabla22[NODOC],Tabla22[GENERO])</f>
        <v>M</v>
      </c>
      <c r="S79" s="60" t="str">
        <f>_xlfn.XLOOKUP(Tabla15[[#This Row],[nomdepto]],Tabla21[LUGAR],Tabla21[CODLUGAR])</f>
        <v>01.83</v>
      </c>
      <c r="T79">
        <v>265</v>
      </c>
    </row>
    <row r="80" spans="1:20">
      <c r="A80" s="60" t="s">
        <v>2476</v>
      </c>
      <c r="B80" s="60" t="s">
        <v>1112</v>
      </c>
      <c r="C80" s="60" t="s">
        <v>2506</v>
      </c>
      <c r="D80" s="60" t="str">
        <f>Tabla15[[#This Row],[cedula]]&amp;Tabla15[[#This Row],[prog]]&amp;LEFT(Tabla15[[#This Row],[TIPO]],3)</f>
        <v>0010416477701FIJ</v>
      </c>
      <c r="E80" s="60" t="str">
        <f>_xlfn.XLOOKUP(Tabla15[[#This Row],[cedula]],Tabla8[Numero Documento],Tabla8[Empleado])</f>
        <v>JUANA ELOISA VENTURA CAMACHO</v>
      </c>
      <c r="F80" s="60" t="s">
        <v>415</v>
      </c>
      <c r="G80" s="60" t="s">
        <v>930</v>
      </c>
      <c r="H80" s="102" t="s">
        <v>11</v>
      </c>
      <c r="I80" s="75" t="str">
        <f>_xlfn.XLOOKUP(Tabla15[[#This Row],[cedula]],TCARRERA[CEDULA],TCARRERA[CATEGORIA DEL SERVIDOR],0)</f>
        <v>CARRERA ADMINISTRATIVA</v>
      </c>
      <c r="J8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" s="60" t="str">
        <f>IF(ISTEXT(Tabla15[[#This Row],[CARRERA]]),Tabla15[[#This Row],[CARRERA]],Tabla15[[#This Row],[STATUS_01]])</f>
        <v>CARRERA ADMINISTRATIVA</v>
      </c>
      <c r="L80" s="70">
        <v>22000</v>
      </c>
      <c r="M80" s="74">
        <v>0</v>
      </c>
      <c r="N80" s="70">
        <v>668.8</v>
      </c>
      <c r="O80" s="70">
        <v>631.4</v>
      </c>
      <c r="P80" s="38">
        <f>Tabla15[[#This Row],[sbruto]]-SUM(Tabla15[[#This Row],[ISR]:[AFP]])-Tabla15[[#This Row],[sneto]]</f>
        <v>3471</v>
      </c>
      <c r="Q80" s="38">
        <v>17228.8</v>
      </c>
      <c r="R80" s="60" t="str">
        <f>_xlfn.XLOOKUP(Tabla15[[#This Row],[cedula]],Tabla22[NODOC],Tabla22[GENERO])</f>
        <v>F</v>
      </c>
      <c r="S80" s="60" t="str">
        <f>_xlfn.XLOOKUP(Tabla15[[#This Row],[nomdepto]],Tabla21[LUGAR],Tabla21[CODLUGAR])</f>
        <v>01.83</v>
      </c>
      <c r="T80">
        <v>191</v>
      </c>
    </row>
    <row r="81" spans="1:20">
      <c r="A81" s="60" t="s">
        <v>2476</v>
      </c>
      <c r="B81" s="60" t="s">
        <v>1866</v>
      </c>
      <c r="C81" s="60" t="s">
        <v>2506</v>
      </c>
      <c r="D81" s="60" t="str">
        <f>Tabla15[[#This Row],[cedula]]&amp;Tabla15[[#This Row],[prog]]&amp;LEFT(Tabla15[[#This Row],[TIPO]],3)</f>
        <v>0540137813701FIJ</v>
      </c>
      <c r="E81" s="60" t="str">
        <f>_xlfn.XLOOKUP(Tabla15[[#This Row],[cedula]],Tabla8[Numero Documento],Tabla8[Empleado])</f>
        <v>MARIELA TERESA GUZMAN ACOSTA</v>
      </c>
      <c r="F81" s="60" t="s">
        <v>10</v>
      </c>
      <c r="G81" s="60" t="s">
        <v>930</v>
      </c>
      <c r="H81" s="102" t="s">
        <v>11</v>
      </c>
      <c r="I81" s="75">
        <f>_xlfn.XLOOKUP(Tabla15[[#This Row],[cedula]],TCARRERA[CEDULA],TCARRERA[CATEGORIA DEL SERVIDOR],0)</f>
        <v>0</v>
      </c>
      <c r="J8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" s="60" t="str">
        <f>IF(ISTEXT(Tabla15[[#This Row],[CARRERA]]),Tabla15[[#This Row],[CARRERA]],Tabla15[[#This Row],[STATUS_01]])</f>
        <v>ESTATUTO SIMPLIFICADO</v>
      </c>
      <c r="L81" s="70">
        <v>22000</v>
      </c>
      <c r="M81" s="74">
        <v>0</v>
      </c>
      <c r="N81" s="70">
        <v>668.8</v>
      </c>
      <c r="O81" s="70">
        <v>631.4</v>
      </c>
      <c r="P81" s="38">
        <f>Tabla15[[#This Row],[sbruto]]-SUM(Tabla15[[#This Row],[ISR]:[AFP]])-Tabla15[[#This Row],[sneto]]</f>
        <v>1902.4500000000007</v>
      </c>
      <c r="Q81" s="38">
        <v>18797.349999999999</v>
      </c>
      <c r="R81" s="60" t="str">
        <f>_xlfn.XLOOKUP(Tabla15[[#This Row],[cedula]],Tabla22[NODOC],Tabla22[GENERO])</f>
        <v>F</v>
      </c>
      <c r="S81" s="60" t="str">
        <f>_xlfn.XLOOKUP(Tabla15[[#This Row],[nomdepto]],Tabla21[LUGAR],Tabla21[CODLUGAR])</f>
        <v>01.83</v>
      </c>
      <c r="T81">
        <v>251</v>
      </c>
    </row>
    <row r="82" spans="1:20">
      <c r="A82" s="60" t="s">
        <v>2476</v>
      </c>
      <c r="B82" s="60" t="s">
        <v>1883</v>
      </c>
      <c r="C82" s="60" t="s">
        <v>2506</v>
      </c>
      <c r="D82" s="60" t="str">
        <f>Tabla15[[#This Row],[cedula]]&amp;Tabla15[[#This Row],[prog]]&amp;LEFT(Tabla15[[#This Row],[TIPO]],3)</f>
        <v>0010432854701FIJ</v>
      </c>
      <c r="E82" s="60" t="str">
        <f>_xlfn.XLOOKUP(Tabla15[[#This Row],[cedula]],Tabla8[Numero Documento],Tabla8[Empleado])</f>
        <v>NORBERTO TEJADA</v>
      </c>
      <c r="F82" s="60" t="s">
        <v>27</v>
      </c>
      <c r="G82" s="60" t="s">
        <v>930</v>
      </c>
      <c r="H82" s="102" t="s">
        <v>11</v>
      </c>
      <c r="I82" s="75">
        <f>_xlfn.XLOOKUP(Tabla15[[#This Row],[cedula]],TCARRERA[CEDULA],TCARRERA[CATEGORIA DEL SERVIDOR],0)</f>
        <v>0</v>
      </c>
      <c r="J8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" s="60" t="str">
        <f>IF(ISTEXT(Tabla15[[#This Row],[CARRERA]]),Tabla15[[#This Row],[CARRERA]],Tabla15[[#This Row],[STATUS_01]])</f>
        <v>ESTATUTO SIMPLIFICADO</v>
      </c>
      <c r="L82" s="70">
        <v>22000</v>
      </c>
      <c r="M82" s="73">
        <v>0</v>
      </c>
      <c r="N82" s="70">
        <v>668.8</v>
      </c>
      <c r="O82" s="70">
        <v>631.4</v>
      </c>
      <c r="P82" s="38">
        <f>Tabla15[[#This Row],[sbruto]]-SUM(Tabla15[[#This Row],[ISR]:[AFP]])-Tabla15[[#This Row],[sneto]]</f>
        <v>7484.5</v>
      </c>
      <c r="Q82" s="38">
        <v>13215.3</v>
      </c>
      <c r="R82" s="60" t="str">
        <f>_xlfn.XLOOKUP(Tabla15[[#This Row],[cedula]],Tabla22[NODOC],Tabla22[GENERO])</f>
        <v>M</v>
      </c>
      <c r="S82" s="60" t="str">
        <f>_xlfn.XLOOKUP(Tabla15[[#This Row],[nomdepto]],Tabla21[LUGAR],Tabla21[CODLUGAR])</f>
        <v>01.83</v>
      </c>
      <c r="T82">
        <v>287</v>
      </c>
    </row>
    <row r="83" spans="1:20">
      <c r="A83" s="60" t="s">
        <v>2476</v>
      </c>
      <c r="B83" s="60" t="s">
        <v>1712</v>
      </c>
      <c r="C83" s="60" t="s">
        <v>2506</v>
      </c>
      <c r="D83" s="60" t="str">
        <f>Tabla15[[#This Row],[cedula]]&amp;Tabla15[[#This Row],[prog]]&amp;LEFT(Tabla15[[#This Row],[TIPO]],3)</f>
        <v>4023119320801FIJ</v>
      </c>
      <c r="E83" s="60" t="str">
        <f>_xlfn.XLOOKUP(Tabla15[[#This Row],[cedula]],Tabla8[Numero Documento],Tabla8[Empleado])</f>
        <v>ALAN GABRIEL CAMARENA ROMAN</v>
      </c>
      <c r="F83" s="60" t="s">
        <v>214</v>
      </c>
      <c r="G83" s="60" t="s">
        <v>930</v>
      </c>
      <c r="H83" s="102" t="s">
        <v>11</v>
      </c>
      <c r="I83" s="75">
        <f>_xlfn.XLOOKUP(Tabla15[[#This Row],[cedula]],TCARRERA[CEDULA],TCARRERA[CATEGORIA DEL SERVIDOR],0)</f>
        <v>0</v>
      </c>
      <c r="J8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60" t="str">
        <f>IF(ISTEXT(Tabla15[[#This Row],[CARRERA]]),Tabla15[[#This Row],[CARRERA]],Tabla15[[#This Row],[STATUS_01]])</f>
        <v>ESTATUTO SIMPLIFICADO</v>
      </c>
      <c r="L83" s="70">
        <v>20000</v>
      </c>
      <c r="M83" s="74">
        <v>0</v>
      </c>
      <c r="N83" s="70">
        <v>608</v>
      </c>
      <c r="O83" s="70">
        <v>574</v>
      </c>
      <c r="P83" s="38">
        <f>Tabla15[[#This Row],[sbruto]]-SUM(Tabla15[[#This Row],[ISR]:[AFP]])-Tabla15[[#This Row],[sneto]]</f>
        <v>25</v>
      </c>
      <c r="Q83" s="38">
        <v>18793</v>
      </c>
      <c r="R83" s="60" t="str">
        <f>_xlfn.XLOOKUP(Tabla15[[#This Row],[cedula]],Tabla22[NODOC],Tabla22[GENERO])</f>
        <v>M</v>
      </c>
      <c r="S83" s="60" t="str">
        <f>_xlfn.XLOOKUP(Tabla15[[#This Row],[nomdepto]],Tabla21[LUGAR],Tabla21[CODLUGAR])</f>
        <v>01.83</v>
      </c>
      <c r="T83">
        <v>7</v>
      </c>
    </row>
    <row r="84" spans="1:20">
      <c r="A84" s="60" t="s">
        <v>2476</v>
      </c>
      <c r="B84" s="60" t="s">
        <v>1917</v>
      </c>
      <c r="C84" s="60" t="s">
        <v>2506</v>
      </c>
      <c r="D84" s="60" t="str">
        <f>Tabla15[[#This Row],[cedula]]&amp;Tabla15[[#This Row],[prog]]&amp;LEFT(Tabla15[[#This Row],[TIPO]],3)</f>
        <v>0011086699301FIJ</v>
      </c>
      <c r="E84" s="60" t="str">
        <f>_xlfn.XLOOKUP(Tabla15[[#This Row],[cedula]],Tabla8[Numero Documento],Tabla8[Empleado])</f>
        <v>REGINA CARABALLO</v>
      </c>
      <c r="F84" s="60" t="s">
        <v>8</v>
      </c>
      <c r="G84" s="60" t="s">
        <v>930</v>
      </c>
      <c r="H84" s="102" t="s">
        <v>11</v>
      </c>
      <c r="I84" s="75">
        <f>_xlfn.XLOOKUP(Tabla15[[#This Row],[cedula]],TCARRERA[CEDULA],TCARRERA[CATEGORIA DEL SERVIDOR],0)</f>
        <v>0</v>
      </c>
      <c r="J8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60" t="str">
        <f>IF(ISTEXT(Tabla15[[#This Row],[CARRERA]]),Tabla15[[#This Row],[CARRERA]],Tabla15[[#This Row],[STATUS_01]])</f>
        <v>ESTATUTO SIMPLIFICADO</v>
      </c>
      <c r="L84" s="70">
        <v>20000</v>
      </c>
      <c r="M84" s="74">
        <v>0</v>
      </c>
      <c r="N84" s="70">
        <v>608</v>
      </c>
      <c r="O84" s="70">
        <v>574</v>
      </c>
      <c r="P84" s="38">
        <f>Tabla15[[#This Row],[sbruto]]-SUM(Tabla15[[#This Row],[ISR]:[AFP]])-Tabla15[[#This Row],[sneto]]</f>
        <v>13030.369999999999</v>
      </c>
      <c r="Q84" s="38">
        <v>5787.63</v>
      </c>
      <c r="R84" s="60" t="str">
        <f>_xlfn.XLOOKUP(Tabla15[[#This Row],[cedula]],Tabla22[NODOC],Tabla22[GENERO])</f>
        <v>F</v>
      </c>
      <c r="S84" s="60" t="str">
        <f>_xlfn.XLOOKUP(Tabla15[[#This Row],[nomdepto]],Tabla21[LUGAR],Tabla21[CODLUGAR])</f>
        <v>01.83</v>
      </c>
      <c r="T84">
        <v>327</v>
      </c>
    </row>
    <row r="85" spans="1:20" hidden="1">
      <c r="A85" s="60" t="s">
        <v>5443</v>
      </c>
      <c r="B85" s="60" t="s">
        <v>3140</v>
      </c>
      <c r="C85" s="60" t="s">
        <v>2506</v>
      </c>
      <c r="D85" s="60" t="str">
        <f>Tabla15[[#This Row],[cedula]]&amp;Tabla15[[#This Row],[prog]]&amp;LEFT(Tabla15[[#This Row],[TIPO]],3)</f>
        <v>0011381735701CAR</v>
      </c>
      <c r="E85" s="60" t="str">
        <f>_xlfn.XLOOKUP(Tabla15[[#This Row],[cedula]],Tabla8[Numero Documento],Tabla8[Empleado])</f>
        <v>ANTONY MANUEL BAUTISTA PEREZ</v>
      </c>
      <c r="F85" s="60" t="s">
        <v>3154</v>
      </c>
      <c r="G85" s="60" t="s">
        <v>930</v>
      </c>
      <c r="H85" s="102" t="s">
        <v>5444</v>
      </c>
      <c r="I85" s="75">
        <f>_xlfn.XLOOKUP(Tabla15[[#This Row],[cedula]],TCARRERA[CEDULA],TCARRERA[CATEGORIA DEL SERVIDOR],0)</f>
        <v>0</v>
      </c>
      <c r="J85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85" s="60" t="str">
        <f>IF(ISTEXT(Tabla15[[#This Row],[CARRERA]]),Tabla15[[#This Row],[CARRERA]],Tabla15[[#This Row],[STATUS_01]])</f>
        <v>CARACTER EVENTUAL</v>
      </c>
      <c r="L85" s="70">
        <v>20000</v>
      </c>
      <c r="M85" s="71">
        <v>0</v>
      </c>
      <c r="N85" s="70">
        <v>608</v>
      </c>
      <c r="O85" s="70">
        <v>574</v>
      </c>
      <c r="P85" s="38">
        <f>Tabla15[[#This Row],[sbruto]]-SUM(Tabla15[[#This Row],[ISR]:[AFP]])-Tabla15[[#This Row],[sneto]]</f>
        <v>25</v>
      </c>
      <c r="Q85" s="38">
        <v>18793</v>
      </c>
      <c r="R85" s="60" t="str">
        <f>_xlfn.XLOOKUP(Tabla15[[#This Row],[cedula]],Tabla22[NODOC],Tabla22[GENERO])</f>
        <v>M</v>
      </c>
      <c r="S85" s="60" t="str">
        <f>_xlfn.XLOOKUP(Tabla15[[#This Row],[nomdepto]],Tabla21[LUGAR],Tabla21[CODLUGAR])</f>
        <v>01.83</v>
      </c>
      <c r="T85">
        <v>1052</v>
      </c>
    </row>
    <row r="86" spans="1:20" hidden="1">
      <c r="A86" s="60" t="s">
        <v>2477</v>
      </c>
      <c r="B86" s="60" t="s">
        <v>2386</v>
      </c>
      <c r="C86" s="60" t="s">
        <v>2506</v>
      </c>
      <c r="D86" s="60" t="str">
        <f>Tabla15[[#This Row],[cedula]]&amp;Tabla15[[#This Row],[prog]]&amp;LEFT(Tabla15[[#This Row],[TIPO]],3)</f>
        <v>0011179264401SEG</v>
      </c>
      <c r="E86" s="60" t="str">
        <f>_xlfn.XLOOKUP(Tabla15[[#This Row],[cedula]],Tabla8[Numero Documento],Tabla8[Empleado])</f>
        <v>FRANCISCO CONFESOR QUEVEDO OTAÑO</v>
      </c>
      <c r="F86" s="60" t="s">
        <v>882</v>
      </c>
      <c r="G86" s="60" t="s">
        <v>930</v>
      </c>
      <c r="H86" s="102" t="s">
        <v>244</v>
      </c>
      <c r="I86" s="75">
        <f>_xlfn.XLOOKUP(Tabla15[[#This Row],[cedula]],TCARRERA[CEDULA],TCARRERA[CATEGORIA DEL SERVIDOR],0)</f>
        <v>0</v>
      </c>
      <c r="J8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6" s="60" t="str">
        <f>IF(ISTEXT(Tabla15[[#This Row],[CARRERA]]),Tabla15[[#This Row],[CARRERA]],Tabla15[[#This Row],[STATUS_01]])</f>
        <v>SEGURIDAD</v>
      </c>
      <c r="L86" s="70">
        <v>20000</v>
      </c>
      <c r="M86" s="74">
        <v>0</v>
      </c>
      <c r="N86" s="73">
        <v>0</v>
      </c>
      <c r="O86" s="73">
        <v>0</v>
      </c>
      <c r="P86" s="38">
        <f>Tabla15[[#This Row],[sbruto]]-SUM(Tabla15[[#This Row],[ISR]:[AFP]])-Tabla15[[#This Row],[sneto]]</f>
        <v>0</v>
      </c>
      <c r="Q86" s="38">
        <v>20000</v>
      </c>
      <c r="R86" s="60" t="str">
        <f>_xlfn.XLOOKUP(Tabla15[[#This Row],[cedula]],Tabla22[NODOC],Tabla22[GENERO])</f>
        <v>M</v>
      </c>
      <c r="S86" s="60" t="str">
        <f>_xlfn.XLOOKUP(Tabla15[[#This Row],[nomdepto]],Tabla21[LUGAR],Tabla21[CODLUGAR])</f>
        <v>01.83</v>
      </c>
      <c r="T86">
        <v>1143</v>
      </c>
    </row>
    <row r="87" spans="1:20" hidden="1">
      <c r="A87" s="60" t="s">
        <v>2477</v>
      </c>
      <c r="B87" s="60" t="s">
        <v>2397</v>
      </c>
      <c r="C87" s="60" t="s">
        <v>2506</v>
      </c>
      <c r="D87" s="60" t="str">
        <f>Tabla15[[#This Row],[cedula]]&amp;Tabla15[[#This Row],[prog]]&amp;LEFT(Tabla15[[#This Row],[TIPO]],3)</f>
        <v>2270003117601SEG</v>
      </c>
      <c r="E87" s="60" t="str">
        <f>_xlfn.XLOOKUP(Tabla15[[#This Row],[cedula]],Tabla8[Numero Documento],Tabla8[Empleado])</f>
        <v>JENNIFER SENA SEGURA</v>
      </c>
      <c r="F87" s="60" t="s">
        <v>882</v>
      </c>
      <c r="G87" s="60" t="s">
        <v>930</v>
      </c>
      <c r="H87" s="102" t="s">
        <v>244</v>
      </c>
      <c r="I87" s="75">
        <f>_xlfn.XLOOKUP(Tabla15[[#This Row],[cedula]],TCARRERA[CEDULA],TCARRERA[CATEGORIA DEL SERVIDOR],0)</f>
        <v>0</v>
      </c>
      <c r="J8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60" t="str">
        <f>IF(ISTEXT(Tabla15[[#This Row],[CARRERA]]),Tabla15[[#This Row],[CARRERA]],Tabla15[[#This Row],[STATUS_01]])</f>
        <v>SEGURIDAD</v>
      </c>
      <c r="L87" s="70">
        <v>20000</v>
      </c>
      <c r="M87" s="73">
        <v>0</v>
      </c>
      <c r="N87" s="70">
        <v>0</v>
      </c>
      <c r="O87" s="70">
        <v>0</v>
      </c>
      <c r="P87" s="38">
        <f>Tabla15[[#This Row],[sbruto]]-SUM(Tabla15[[#This Row],[ISR]:[AFP]])-Tabla15[[#This Row],[sneto]]</f>
        <v>0</v>
      </c>
      <c r="Q87" s="38">
        <v>20000</v>
      </c>
      <c r="R87" s="60" t="str">
        <f>_xlfn.XLOOKUP(Tabla15[[#This Row],[cedula]],Tabla22[NODOC],Tabla22[GENERO])</f>
        <v>F</v>
      </c>
      <c r="S87" s="60" t="str">
        <f>_xlfn.XLOOKUP(Tabla15[[#This Row],[nomdepto]],Tabla21[LUGAR],Tabla21[CODLUGAR])</f>
        <v>01.83</v>
      </c>
      <c r="T87">
        <v>1160</v>
      </c>
    </row>
    <row r="88" spans="1:20" hidden="1">
      <c r="A88" s="60" t="s">
        <v>2477</v>
      </c>
      <c r="B88" s="60" t="s">
        <v>2403</v>
      </c>
      <c r="C88" s="60" t="s">
        <v>2506</v>
      </c>
      <c r="D88" s="60" t="str">
        <f>Tabla15[[#This Row],[cedula]]&amp;Tabla15[[#This Row],[prog]]&amp;LEFT(Tabla15[[#This Row],[TIPO]],3)</f>
        <v>0011801017201SEG</v>
      </c>
      <c r="E88" s="60" t="str">
        <f>_xlfn.XLOOKUP(Tabla15[[#This Row],[cedula]],Tabla8[Numero Documento],Tabla8[Empleado])</f>
        <v>JOSE DE JESUS CANDELIER PEÑA</v>
      </c>
      <c r="F88" s="60" t="s">
        <v>882</v>
      </c>
      <c r="G88" s="60" t="s">
        <v>930</v>
      </c>
      <c r="H88" s="102" t="s">
        <v>244</v>
      </c>
      <c r="I88" s="75">
        <f>_xlfn.XLOOKUP(Tabla15[[#This Row],[cedula]],TCARRERA[CEDULA],TCARRERA[CATEGORIA DEL SERVIDOR],0)</f>
        <v>0</v>
      </c>
      <c r="J8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60" t="str">
        <f>IF(ISTEXT(Tabla15[[#This Row],[CARRERA]]),Tabla15[[#This Row],[CARRERA]],Tabla15[[#This Row],[STATUS_01]])</f>
        <v>SEGURIDAD</v>
      </c>
      <c r="L88" s="70">
        <v>20000</v>
      </c>
      <c r="M88" s="74">
        <v>0</v>
      </c>
      <c r="N88" s="70">
        <v>0</v>
      </c>
      <c r="O88" s="70">
        <v>0</v>
      </c>
      <c r="P88" s="38">
        <f>Tabla15[[#This Row],[sbruto]]-SUM(Tabla15[[#This Row],[ISR]:[AFP]])-Tabla15[[#This Row],[sneto]]</f>
        <v>0</v>
      </c>
      <c r="Q88" s="38">
        <v>20000</v>
      </c>
      <c r="R88" s="60" t="str">
        <f>_xlfn.XLOOKUP(Tabla15[[#This Row],[cedula]],Tabla22[NODOC],Tabla22[GENERO])</f>
        <v>M</v>
      </c>
      <c r="S88" s="60" t="str">
        <f>_xlfn.XLOOKUP(Tabla15[[#This Row],[nomdepto]],Tabla21[LUGAR],Tabla21[CODLUGAR])</f>
        <v>01.83</v>
      </c>
      <c r="T88">
        <v>1174</v>
      </c>
    </row>
    <row r="89" spans="1:20" hidden="1">
      <c r="A89" s="60" t="s">
        <v>2477</v>
      </c>
      <c r="B89" s="60" t="s">
        <v>2419</v>
      </c>
      <c r="C89" s="60" t="s">
        <v>2506</v>
      </c>
      <c r="D89" s="60" t="str">
        <f>Tabla15[[#This Row],[cedula]]&amp;Tabla15[[#This Row],[prog]]&amp;LEFT(Tabla15[[#This Row],[TIPO]],3)</f>
        <v>2250010261501SEG</v>
      </c>
      <c r="E89" s="60" t="str">
        <f>_xlfn.XLOOKUP(Tabla15[[#This Row],[cedula]],Tabla8[Numero Documento],Tabla8[Empleado])</f>
        <v>LIONAL RAFAEL NOVAS DIAZ</v>
      </c>
      <c r="F89" s="60" t="s">
        <v>882</v>
      </c>
      <c r="G89" s="60" t="s">
        <v>930</v>
      </c>
      <c r="H89" s="102" t="s">
        <v>244</v>
      </c>
      <c r="I89" s="75">
        <f>_xlfn.XLOOKUP(Tabla15[[#This Row],[cedula]],TCARRERA[CEDULA],TCARRERA[CATEGORIA DEL SERVIDOR],0)</f>
        <v>0</v>
      </c>
      <c r="J8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60" t="str">
        <f>IF(ISTEXT(Tabla15[[#This Row],[CARRERA]]),Tabla15[[#This Row],[CARRERA]],Tabla15[[#This Row],[STATUS_01]])</f>
        <v>SEGURIDAD</v>
      </c>
      <c r="L89" s="70">
        <v>20000</v>
      </c>
      <c r="M89" s="74">
        <v>0</v>
      </c>
      <c r="N89" s="73">
        <v>0</v>
      </c>
      <c r="O89" s="73">
        <v>0</v>
      </c>
      <c r="P89" s="38">
        <f>Tabla15[[#This Row],[sbruto]]-SUM(Tabla15[[#This Row],[ISR]:[AFP]])-Tabla15[[#This Row],[sneto]]</f>
        <v>0</v>
      </c>
      <c r="Q89" s="38">
        <v>20000</v>
      </c>
      <c r="R89" s="60" t="str">
        <f>_xlfn.XLOOKUP(Tabla15[[#This Row],[cedula]],Tabla22[NODOC],Tabla22[GENERO])</f>
        <v>M</v>
      </c>
      <c r="S89" s="60" t="str">
        <f>_xlfn.XLOOKUP(Tabla15[[#This Row],[nomdepto]],Tabla21[LUGAR],Tabla21[CODLUGAR])</f>
        <v>01.83</v>
      </c>
      <c r="T89">
        <v>1197</v>
      </c>
    </row>
    <row r="90" spans="1:20" hidden="1">
      <c r="A90" s="60" t="s">
        <v>2477</v>
      </c>
      <c r="B90" s="60" t="s">
        <v>2431</v>
      </c>
      <c r="C90" s="60" t="s">
        <v>2506</v>
      </c>
      <c r="D90" s="60" t="str">
        <f>Tabla15[[#This Row],[cedula]]&amp;Tabla15[[#This Row],[prog]]&amp;LEFT(Tabla15[[#This Row],[TIPO]],3)</f>
        <v>0080022786001SEG</v>
      </c>
      <c r="E90" s="60" t="str">
        <f>_xlfn.XLOOKUP(Tabla15[[#This Row],[cedula]],Tabla8[Numero Documento],Tabla8[Empleado])</f>
        <v>MUSOLINE ANTONIO BURGOS</v>
      </c>
      <c r="F90" s="60" t="s">
        <v>882</v>
      </c>
      <c r="G90" s="60" t="s">
        <v>930</v>
      </c>
      <c r="H90" s="102" t="s">
        <v>244</v>
      </c>
      <c r="I90" s="75">
        <f>_xlfn.XLOOKUP(Tabla15[[#This Row],[cedula]],TCARRERA[CEDULA],TCARRERA[CATEGORIA DEL SERVIDOR],0)</f>
        <v>0</v>
      </c>
      <c r="J9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0" s="60" t="str">
        <f>IF(ISTEXT(Tabla15[[#This Row],[CARRERA]]),Tabla15[[#This Row],[CARRERA]],Tabla15[[#This Row],[STATUS_01]])</f>
        <v>SEGURIDAD</v>
      </c>
      <c r="L90" s="70">
        <v>20000</v>
      </c>
      <c r="M90" s="73">
        <v>0</v>
      </c>
      <c r="N90" s="73">
        <v>0</v>
      </c>
      <c r="O90" s="73">
        <v>0</v>
      </c>
      <c r="P90" s="38">
        <f>Tabla15[[#This Row],[sbruto]]-SUM(Tabla15[[#This Row],[ISR]:[AFP]])-Tabla15[[#This Row],[sneto]]</f>
        <v>0</v>
      </c>
      <c r="Q90" s="38">
        <v>20000</v>
      </c>
      <c r="R90" s="60" t="str">
        <f>_xlfn.XLOOKUP(Tabla15[[#This Row],[cedula]],Tabla22[NODOC],Tabla22[GENERO])</f>
        <v>M</v>
      </c>
      <c r="S90" s="60" t="str">
        <f>_xlfn.XLOOKUP(Tabla15[[#This Row],[nomdepto]],Tabla21[LUGAR],Tabla21[CODLUGAR])</f>
        <v>01.83</v>
      </c>
      <c r="T90">
        <v>1215</v>
      </c>
    </row>
    <row r="91" spans="1:20" hidden="1">
      <c r="A91" s="94" t="s">
        <v>2477</v>
      </c>
      <c r="B91" s="94" t="s">
        <v>3077</v>
      </c>
      <c r="C91" s="94" t="s">
        <v>2506</v>
      </c>
      <c r="D91" s="94" t="str">
        <f>Tabla15[[#This Row],[cedula]]&amp;Tabla15[[#This Row],[prog]]&amp;LEFT(Tabla15[[#This Row],[TIPO]],3)</f>
        <v>2230104234101SEG</v>
      </c>
      <c r="E91" s="94" t="str">
        <f>_xlfn.XLOOKUP(Tabla15[[#This Row],[cedula]],Tabla8[Numero Documento],Tabla8[Empleado])</f>
        <v>SUHANNY PANIAGUA VITTINI</v>
      </c>
      <c r="F91" s="95" t="s">
        <v>882</v>
      </c>
      <c r="G91" s="95" t="s">
        <v>930</v>
      </c>
      <c r="H91" s="103" t="s">
        <v>244</v>
      </c>
      <c r="I91" s="97">
        <f>_xlfn.XLOOKUP(Tabla15[[#This Row],[cedula]],TCARRERA[CEDULA],TCARRERA[CATEGORIA DEL SERVIDOR],0)</f>
        <v>0</v>
      </c>
      <c r="J91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1" s="98" t="str">
        <f>IF(ISTEXT(Tabla15[[#This Row],[CARRERA]]),Tabla15[[#This Row],[CARRERA]],Tabla15[[#This Row],[STATUS_01]])</f>
        <v>SEGURIDAD</v>
      </c>
      <c r="L91" s="38">
        <v>20000</v>
      </c>
      <c r="M91" s="100">
        <v>0</v>
      </c>
      <c r="N91" s="112">
        <v>0</v>
      </c>
      <c r="O91" s="96">
        <v>0</v>
      </c>
      <c r="P91" s="38">
        <f>Tabla15[[#This Row],[sbruto]]-SUM(Tabla15[[#This Row],[ISR]:[AFP]])-Tabla15[[#This Row],[sneto]]</f>
        <v>0</v>
      </c>
      <c r="Q91" s="99">
        <v>20000</v>
      </c>
      <c r="R91" s="94" t="str">
        <f>_xlfn.XLOOKUP(Tabla15[[#This Row],[cedula]],Tabla22[NODOC],Tabla22[GENERO])</f>
        <v>F</v>
      </c>
      <c r="S91" s="94" t="str">
        <f>_xlfn.XLOOKUP(Tabla15[[#This Row],[nomdepto]],Tabla21[LUGAR],Tabla21[CODLUGAR])</f>
        <v>01.83</v>
      </c>
      <c r="T91">
        <v>1247</v>
      </c>
    </row>
    <row r="92" spans="1:20">
      <c r="A92" s="60" t="s">
        <v>2476</v>
      </c>
      <c r="B92" s="60" t="s">
        <v>3066</v>
      </c>
      <c r="C92" s="60" t="s">
        <v>2506</v>
      </c>
      <c r="D92" s="60" t="str">
        <f>Tabla15[[#This Row],[cedula]]&amp;Tabla15[[#This Row],[prog]]&amp;LEFT(Tabla15[[#This Row],[TIPO]],3)</f>
        <v>0011542862501FIJ</v>
      </c>
      <c r="E92" s="60" t="str">
        <f>_xlfn.XLOOKUP(Tabla15[[#This Row],[cedula]],Tabla8[Numero Documento],Tabla8[Empleado])</f>
        <v>FRANCISCO DE LA ROSA POLANCO</v>
      </c>
      <c r="F92" s="60" t="s">
        <v>127</v>
      </c>
      <c r="G92" s="60" t="s">
        <v>930</v>
      </c>
      <c r="H92" s="102" t="s">
        <v>11</v>
      </c>
      <c r="I92" s="75">
        <f>_xlfn.XLOOKUP(Tabla15[[#This Row],[cedula]],TCARRERA[CEDULA],TCARRERA[CATEGORIA DEL SERVIDOR],0)</f>
        <v>0</v>
      </c>
      <c r="J9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60" t="str">
        <f>IF(ISTEXT(Tabla15[[#This Row],[CARRERA]]),Tabla15[[#This Row],[CARRERA]],Tabla15[[#This Row],[STATUS_01]])</f>
        <v>ESTATUTO SIMPLIFICADO</v>
      </c>
      <c r="L92" s="70">
        <v>18000</v>
      </c>
      <c r="M92" s="73">
        <v>0</v>
      </c>
      <c r="N92" s="70">
        <v>547.20000000000005</v>
      </c>
      <c r="O92" s="70">
        <v>516.6</v>
      </c>
      <c r="P92" s="38">
        <f>Tabla15[[#This Row],[sbruto]]-SUM(Tabla15[[#This Row],[ISR]:[AFP]])-Tabla15[[#This Row],[sneto]]</f>
        <v>1071</v>
      </c>
      <c r="Q92" s="38">
        <v>15865.2</v>
      </c>
      <c r="R92" s="60" t="str">
        <f>_xlfn.XLOOKUP(Tabla15[[#This Row],[cedula]],Tabla22[NODOC],Tabla22[GENERO])</f>
        <v>M</v>
      </c>
      <c r="S92" s="60" t="str">
        <f>_xlfn.XLOOKUP(Tabla15[[#This Row],[nomdepto]],Tabla21[LUGAR],Tabla21[CODLUGAR])</f>
        <v>01.83</v>
      </c>
      <c r="T92">
        <v>125</v>
      </c>
    </row>
    <row r="93" spans="1:20">
      <c r="A93" s="60" t="s">
        <v>2476</v>
      </c>
      <c r="B93" s="60" t="s">
        <v>2748</v>
      </c>
      <c r="C93" s="60" t="s">
        <v>2506</v>
      </c>
      <c r="D93" s="60" t="str">
        <f>Tabla15[[#This Row],[cedula]]&amp;Tabla15[[#This Row],[prog]]&amp;LEFT(Tabla15[[#This Row],[TIPO]],3)</f>
        <v>4021311702701FIJ</v>
      </c>
      <c r="E93" s="60" t="str">
        <f>_xlfn.XLOOKUP(Tabla15[[#This Row],[cedula]],Tabla8[Numero Documento],Tabla8[Empleado])</f>
        <v>LENIN CRUZ VARGAS</v>
      </c>
      <c r="F93" s="60" t="s">
        <v>127</v>
      </c>
      <c r="G93" s="60" t="s">
        <v>930</v>
      </c>
      <c r="H93" s="102" t="s">
        <v>11</v>
      </c>
      <c r="I93" s="75">
        <f>_xlfn.XLOOKUP(Tabla15[[#This Row],[cedula]],TCARRERA[CEDULA],TCARRERA[CATEGORIA DEL SERVIDOR],0)</f>
        <v>0</v>
      </c>
      <c r="J9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60" t="str">
        <f>IF(ISTEXT(Tabla15[[#This Row],[CARRERA]]),Tabla15[[#This Row],[CARRERA]],Tabla15[[#This Row],[STATUS_01]])</f>
        <v>ESTATUTO SIMPLIFICADO</v>
      </c>
      <c r="L93" s="70">
        <v>18000</v>
      </c>
      <c r="M93" s="74">
        <v>0</v>
      </c>
      <c r="N93" s="70">
        <v>547.20000000000005</v>
      </c>
      <c r="O93" s="70">
        <v>516.6</v>
      </c>
      <c r="P93" s="38">
        <f>Tabla15[[#This Row],[sbruto]]-SUM(Tabla15[[#This Row],[ISR]:[AFP]])-Tabla15[[#This Row],[sneto]]</f>
        <v>25</v>
      </c>
      <c r="Q93" s="38">
        <v>16911.2</v>
      </c>
      <c r="R93" s="60" t="str">
        <f>_xlfn.XLOOKUP(Tabla15[[#This Row],[cedula]],Tabla22[NODOC],Tabla22[GENERO])</f>
        <v>M</v>
      </c>
      <c r="S93" s="60" t="str">
        <f>_xlfn.XLOOKUP(Tabla15[[#This Row],[nomdepto]],Tabla21[LUGAR],Tabla21[CODLUGAR])</f>
        <v>01.83</v>
      </c>
      <c r="T93">
        <v>213</v>
      </c>
    </row>
    <row r="94" spans="1:20">
      <c r="A94" s="60" t="s">
        <v>2476</v>
      </c>
      <c r="B94" s="60" t="s">
        <v>2758</v>
      </c>
      <c r="C94" s="60" t="s">
        <v>2506</v>
      </c>
      <c r="D94" s="60" t="str">
        <f>Tabla15[[#This Row],[cedula]]&amp;Tabla15[[#This Row],[prog]]&amp;LEFT(Tabla15[[#This Row],[TIPO]],3)</f>
        <v>4022292002301FIJ</v>
      </c>
      <c r="E94" s="60" t="str">
        <f>_xlfn.XLOOKUP(Tabla15[[#This Row],[cedula]],Tabla8[Numero Documento],Tabla8[Empleado])</f>
        <v>RANDALL EMILIO GOMEZ VASQUEZ</v>
      </c>
      <c r="F94" s="60" t="s">
        <v>127</v>
      </c>
      <c r="G94" s="60" t="s">
        <v>930</v>
      </c>
      <c r="H94" s="102" t="s">
        <v>11</v>
      </c>
      <c r="I94" s="75">
        <f>_xlfn.XLOOKUP(Tabla15[[#This Row],[cedula]],TCARRERA[CEDULA],TCARRERA[CATEGORIA DEL SERVIDOR],0)</f>
        <v>0</v>
      </c>
      <c r="J9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60" t="str">
        <f>IF(ISTEXT(Tabla15[[#This Row],[CARRERA]]),Tabla15[[#This Row],[CARRERA]],Tabla15[[#This Row],[STATUS_01]])</f>
        <v>ESTATUTO SIMPLIFICADO</v>
      </c>
      <c r="L94" s="70">
        <v>18000</v>
      </c>
      <c r="M94" s="74">
        <v>0</v>
      </c>
      <c r="N94" s="70">
        <v>547.20000000000005</v>
      </c>
      <c r="O94" s="70">
        <v>516.6</v>
      </c>
      <c r="P94" s="38">
        <f>Tabla15[[#This Row],[sbruto]]-SUM(Tabla15[[#This Row],[ISR]:[AFP]])-Tabla15[[#This Row],[sneto]]</f>
        <v>3191</v>
      </c>
      <c r="Q94" s="38">
        <v>13745.2</v>
      </c>
      <c r="R94" s="60" t="str">
        <f>_xlfn.XLOOKUP(Tabla15[[#This Row],[cedula]],Tabla22[NODOC],Tabla22[GENERO])</f>
        <v>M</v>
      </c>
      <c r="S94" s="60" t="str">
        <f>_xlfn.XLOOKUP(Tabla15[[#This Row],[nomdepto]],Tabla21[LUGAR],Tabla21[CODLUGAR])</f>
        <v>01.83</v>
      </c>
      <c r="T94">
        <v>323</v>
      </c>
    </row>
    <row r="95" spans="1:20">
      <c r="A95" s="60" t="s">
        <v>2476</v>
      </c>
      <c r="B95" s="60" t="s">
        <v>5808</v>
      </c>
      <c r="C95" s="60" t="s">
        <v>2506</v>
      </c>
      <c r="D95" s="60" t="str">
        <f>Tabla15[[#This Row],[cedula]]&amp;Tabla15[[#This Row],[prog]]&amp;LEFT(Tabla15[[#This Row],[TIPO]],3)</f>
        <v>0010551929201FIJ</v>
      </c>
      <c r="E95" s="60" t="str">
        <f>_xlfn.XLOOKUP(Tabla15[[#This Row],[cedula]],Tabla8[Numero Documento],Tabla8[Empleado])</f>
        <v>ROSARIO BAEZ</v>
      </c>
      <c r="F95" s="60" t="s">
        <v>127</v>
      </c>
      <c r="G95" s="60" t="s">
        <v>930</v>
      </c>
      <c r="H95" s="102" t="s">
        <v>11</v>
      </c>
      <c r="I95" s="75">
        <f>_xlfn.XLOOKUP(Tabla15[[#This Row],[cedula]],TCARRERA[CEDULA],TCARRERA[CATEGORIA DEL SERVIDOR],0)</f>
        <v>0</v>
      </c>
      <c r="J9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" s="60" t="str">
        <f>IF(ISTEXT(Tabla15[[#This Row],[CARRERA]]),Tabla15[[#This Row],[CARRERA]],Tabla15[[#This Row],[STATUS_01]])</f>
        <v>ESTATUTO SIMPLIFICADO</v>
      </c>
      <c r="L95" s="70">
        <v>18000</v>
      </c>
      <c r="M95" s="71">
        <v>0</v>
      </c>
      <c r="N95" s="70">
        <v>547.20000000000005</v>
      </c>
      <c r="O95" s="70">
        <v>516.6</v>
      </c>
      <c r="P95" s="38">
        <f>Tabla15[[#This Row],[sbruto]]-SUM(Tabla15[[#This Row],[ISR]:[AFP]])-Tabla15[[#This Row],[sneto]]</f>
        <v>25</v>
      </c>
      <c r="Q95" s="38">
        <v>16911.2</v>
      </c>
      <c r="R95" s="60" t="str">
        <f>_xlfn.XLOOKUP(Tabla15[[#This Row],[cedula]],Tabla22[NODOC],Tabla22[GENERO])</f>
        <v>M</v>
      </c>
      <c r="S95" s="60" t="str">
        <f>_xlfn.XLOOKUP(Tabla15[[#This Row],[nomdepto]],Tabla21[LUGAR],Tabla21[CODLUGAR])</f>
        <v>01.83</v>
      </c>
      <c r="T95">
        <v>336</v>
      </c>
    </row>
    <row r="96" spans="1:20" hidden="1">
      <c r="A96" s="60" t="s">
        <v>2477</v>
      </c>
      <c r="B96" s="60" t="s">
        <v>2411</v>
      </c>
      <c r="C96" s="60" t="s">
        <v>2506</v>
      </c>
      <c r="D96" s="60" t="str">
        <f>Tabla15[[#This Row],[cedula]]&amp;Tabla15[[#This Row],[prog]]&amp;LEFT(Tabla15[[#This Row],[TIPO]],3)</f>
        <v>4022635465801SEG</v>
      </c>
      <c r="E96" s="60" t="str">
        <f>_xlfn.XLOOKUP(Tabla15[[#This Row],[cedula]],Tabla8[Numero Documento],Tabla8[Empleado])</f>
        <v>JUAN OMAR PACHECO FIGUEROA</v>
      </c>
      <c r="F96" s="60" t="s">
        <v>882</v>
      </c>
      <c r="G96" s="60" t="s">
        <v>930</v>
      </c>
      <c r="H96" s="102" t="s">
        <v>244</v>
      </c>
      <c r="I96" s="75">
        <f>_xlfn.XLOOKUP(Tabla15[[#This Row],[cedula]],TCARRERA[CEDULA],TCARRERA[CATEGORIA DEL SERVIDOR],0)</f>
        <v>0</v>
      </c>
      <c r="J9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6" s="60" t="str">
        <f>IF(ISTEXT(Tabla15[[#This Row],[CARRERA]]),Tabla15[[#This Row],[CARRERA]],Tabla15[[#This Row],[STATUS_01]])</f>
        <v>SEGURIDAD</v>
      </c>
      <c r="L96" s="70">
        <v>18000</v>
      </c>
      <c r="M96" s="73">
        <v>0</v>
      </c>
      <c r="N96" s="70">
        <v>0</v>
      </c>
      <c r="O96" s="70">
        <v>0</v>
      </c>
      <c r="P96" s="38">
        <f>Tabla15[[#This Row],[sbruto]]-SUM(Tabla15[[#This Row],[ISR]:[AFP]])-Tabla15[[#This Row],[sneto]]</f>
        <v>0</v>
      </c>
      <c r="Q96" s="38">
        <v>18000</v>
      </c>
      <c r="R96" s="60" t="str">
        <f>_xlfn.XLOOKUP(Tabla15[[#This Row],[cedula]],Tabla22[NODOC],Tabla22[GENERO])</f>
        <v>M</v>
      </c>
      <c r="S96" s="60" t="str">
        <f>_xlfn.XLOOKUP(Tabla15[[#This Row],[nomdepto]],Tabla21[LUGAR],Tabla21[CODLUGAR])</f>
        <v>01.83</v>
      </c>
      <c r="T96">
        <v>1187</v>
      </c>
    </row>
    <row r="97" spans="1:20">
      <c r="A97" s="60" t="s">
        <v>2476</v>
      </c>
      <c r="B97" s="60" t="s">
        <v>1829</v>
      </c>
      <c r="C97" s="60" t="s">
        <v>2506</v>
      </c>
      <c r="D97" s="60" t="str">
        <f>Tabla15[[#This Row],[cedula]]&amp;Tabla15[[#This Row],[prog]]&amp;LEFT(Tabla15[[#This Row],[TIPO]],3)</f>
        <v>0011095356901FIJ</v>
      </c>
      <c r="E97" s="60" t="str">
        <f>_xlfn.XLOOKUP(Tabla15[[#This Row],[cedula]],Tabla8[Numero Documento],Tabla8[Empleado])</f>
        <v>JOSE OSVALDO ALMANZAR GOMEZ</v>
      </c>
      <c r="F97" s="60" t="s">
        <v>15</v>
      </c>
      <c r="G97" s="60" t="s">
        <v>930</v>
      </c>
      <c r="H97" s="102" t="s">
        <v>11</v>
      </c>
      <c r="I97" s="75">
        <f>_xlfn.XLOOKUP(Tabla15[[#This Row],[cedula]],TCARRERA[CEDULA],TCARRERA[CATEGORIA DEL SERVIDOR],0)</f>
        <v>0</v>
      </c>
      <c r="J9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7" s="60" t="str">
        <f>IF(ISTEXT(Tabla15[[#This Row],[CARRERA]]),Tabla15[[#This Row],[CARRERA]],Tabla15[[#This Row],[STATUS_01]])</f>
        <v>FIJO</v>
      </c>
      <c r="L97" s="70">
        <v>16500</v>
      </c>
      <c r="M97" s="74">
        <v>0</v>
      </c>
      <c r="N97" s="70">
        <v>501.6</v>
      </c>
      <c r="O97" s="70">
        <v>473.55</v>
      </c>
      <c r="P97" s="38">
        <f>Tabla15[[#This Row],[sbruto]]-SUM(Tabla15[[#This Row],[ISR]:[AFP]])-Tabla15[[#This Row],[sneto]]</f>
        <v>6025.9</v>
      </c>
      <c r="Q97" s="38">
        <v>9498.9500000000007</v>
      </c>
      <c r="R97" s="60" t="str">
        <f>_xlfn.XLOOKUP(Tabla15[[#This Row],[cedula]],Tabla22[NODOC],Tabla22[GENERO])</f>
        <v>M</v>
      </c>
      <c r="S97" s="60" t="str">
        <f>_xlfn.XLOOKUP(Tabla15[[#This Row],[nomdepto]],Tabla21[LUGAR],Tabla21[CODLUGAR])</f>
        <v>01.83</v>
      </c>
      <c r="T97">
        <v>180</v>
      </c>
    </row>
    <row r="98" spans="1:20">
      <c r="A98" s="60" t="s">
        <v>2476</v>
      </c>
      <c r="B98" s="60" t="s">
        <v>1749</v>
      </c>
      <c r="C98" s="60" t="s">
        <v>2506</v>
      </c>
      <c r="D98" s="60" t="str">
        <f>Tabla15[[#This Row],[cedula]]&amp;Tabla15[[#This Row],[prog]]&amp;LEFT(Tabla15[[#This Row],[TIPO]],3)</f>
        <v>0010572279701FIJ</v>
      </c>
      <c r="E98" s="60" t="str">
        <f>_xlfn.XLOOKUP(Tabla15[[#This Row],[cedula]],Tabla8[Numero Documento],Tabla8[Empleado])</f>
        <v>CLEOFIO ANTONIO DOÑE</v>
      </c>
      <c r="F98" s="60" t="s">
        <v>127</v>
      </c>
      <c r="G98" s="60" t="s">
        <v>930</v>
      </c>
      <c r="H98" s="102" t="s">
        <v>11</v>
      </c>
      <c r="I98" s="75">
        <f>_xlfn.XLOOKUP(Tabla15[[#This Row],[cedula]],TCARRERA[CEDULA],TCARRERA[CATEGORIA DEL SERVIDOR],0)</f>
        <v>0</v>
      </c>
      <c r="J9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" s="60" t="str">
        <f>IF(ISTEXT(Tabla15[[#This Row],[CARRERA]]),Tabla15[[#This Row],[CARRERA]],Tabla15[[#This Row],[STATUS_01]])</f>
        <v>ESTATUTO SIMPLIFICADO</v>
      </c>
      <c r="L98" s="70">
        <v>15000</v>
      </c>
      <c r="M98" s="74">
        <v>0</v>
      </c>
      <c r="N98" s="70">
        <v>456</v>
      </c>
      <c r="O98" s="70">
        <v>430.5</v>
      </c>
      <c r="P98" s="38">
        <f>Tabla15[[#This Row],[sbruto]]-SUM(Tabla15[[#This Row],[ISR]:[AFP]])-Tabla15[[#This Row],[sneto]]</f>
        <v>25</v>
      </c>
      <c r="Q98" s="38">
        <v>14088.5</v>
      </c>
      <c r="R98" s="60" t="str">
        <f>_xlfn.XLOOKUP(Tabla15[[#This Row],[cedula]],Tabla22[NODOC],Tabla22[GENERO])</f>
        <v>M</v>
      </c>
      <c r="S98" s="60" t="str">
        <f>_xlfn.XLOOKUP(Tabla15[[#This Row],[nomdepto]],Tabla21[LUGAR],Tabla21[CODLUGAR])</f>
        <v>01.83</v>
      </c>
      <c r="T98">
        <v>66</v>
      </c>
    </row>
    <row r="99" spans="1:20">
      <c r="A99" s="60" t="s">
        <v>2476</v>
      </c>
      <c r="B99" s="60" t="s">
        <v>1765</v>
      </c>
      <c r="C99" s="60" t="s">
        <v>2506</v>
      </c>
      <c r="D99" s="60" t="str">
        <f>Tabla15[[#This Row],[cedula]]&amp;Tabla15[[#This Row],[prog]]&amp;LEFT(Tabla15[[#This Row],[TIPO]],3)</f>
        <v>0010537170201FIJ</v>
      </c>
      <c r="E99" s="60" t="str">
        <f>_xlfn.XLOOKUP(Tabla15[[#This Row],[cedula]],Tabla8[Numero Documento],Tabla8[Empleado])</f>
        <v>DONATO SALAS</v>
      </c>
      <c r="F99" s="60" t="s">
        <v>127</v>
      </c>
      <c r="G99" s="60" t="s">
        <v>930</v>
      </c>
      <c r="H99" s="102" t="s">
        <v>11</v>
      </c>
      <c r="I99" s="75">
        <f>_xlfn.XLOOKUP(Tabla15[[#This Row],[cedula]],TCARRERA[CEDULA],TCARRERA[CATEGORIA DEL SERVIDOR],0)</f>
        <v>0</v>
      </c>
      <c r="J9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" s="60" t="str">
        <f>IF(ISTEXT(Tabla15[[#This Row],[CARRERA]]),Tabla15[[#This Row],[CARRERA]],Tabla15[[#This Row],[STATUS_01]])</f>
        <v>ESTATUTO SIMPLIFICADO</v>
      </c>
      <c r="L99" s="70">
        <v>15000</v>
      </c>
      <c r="M99" s="74">
        <v>0</v>
      </c>
      <c r="N99" s="73">
        <v>456</v>
      </c>
      <c r="O99" s="73">
        <v>430.5</v>
      </c>
      <c r="P99" s="38">
        <f>Tabla15[[#This Row],[sbruto]]-SUM(Tabla15[[#This Row],[ISR]:[AFP]])-Tabla15[[#This Row],[sneto]]</f>
        <v>2071</v>
      </c>
      <c r="Q99" s="38">
        <v>12042.5</v>
      </c>
      <c r="R99" s="60" t="str">
        <f>_xlfn.XLOOKUP(Tabla15[[#This Row],[cedula]],Tabla22[NODOC],Tabla22[GENERO])</f>
        <v>M</v>
      </c>
      <c r="S99" s="60" t="str">
        <f>_xlfn.XLOOKUP(Tabla15[[#This Row],[nomdepto]],Tabla21[LUGAR],Tabla21[CODLUGAR])</f>
        <v>01.83</v>
      </c>
      <c r="T99">
        <v>88</v>
      </c>
    </row>
    <row r="100" spans="1:20">
      <c r="A100" s="60" t="s">
        <v>2476</v>
      </c>
      <c r="B100" s="60" t="s">
        <v>1773</v>
      </c>
      <c r="C100" s="60" t="s">
        <v>2506</v>
      </c>
      <c r="D100" s="60" t="str">
        <f>Tabla15[[#This Row],[cedula]]&amp;Tabla15[[#This Row],[prog]]&amp;LEFT(Tabla15[[#This Row],[TIPO]],3)</f>
        <v>2250052883501FIJ</v>
      </c>
      <c r="E100" s="60" t="str">
        <f>_xlfn.XLOOKUP(Tabla15[[#This Row],[cedula]],Tabla8[Numero Documento],Tabla8[Empleado])</f>
        <v>ERNESTO DE LA CRUZ BRAZOBAN</v>
      </c>
      <c r="F100" s="60" t="s">
        <v>127</v>
      </c>
      <c r="G100" s="60" t="s">
        <v>930</v>
      </c>
      <c r="H100" s="102" t="s">
        <v>11</v>
      </c>
      <c r="I100" s="75">
        <f>_xlfn.XLOOKUP(Tabla15[[#This Row],[cedula]],TCARRERA[CEDULA],TCARRERA[CATEGORIA DEL SERVIDOR],0)</f>
        <v>0</v>
      </c>
      <c r="J10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" s="60" t="str">
        <f>IF(ISTEXT(Tabla15[[#This Row],[CARRERA]]),Tabla15[[#This Row],[CARRERA]],Tabla15[[#This Row],[STATUS_01]])</f>
        <v>ESTATUTO SIMPLIFICADO</v>
      </c>
      <c r="L100" s="70">
        <v>15000</v>
      </c>
      <c r="M100" s="74">
        <v>0</v>
      </c>
      <c r="N100" s="73">
        <v>456</v>
      </c>
      <c r="O100" s="73">
        <v>430.5</v>
      </c>
      <c r="P100" s="38">
        <f>Tabla15[[#This Row],[sbruto]]-SUM(Tabla15[[#This Row],[ISR]:[AFP]])-Tabla15[[#This Row],[sneto]]</f>
        <v>7523.97</v>
      </c>
      <c r="Q100" s="38">
        <v>6589.53</v>
      </c>
      <c r="R100" s="60" t="str">
        <f>_xlfn.XLOOKUP(Tabla15[[#This Row],[cedula]],Tabla22[NODOC],Tabla22[GENERO])</f>
        <v>M</v>
      </c>
      <c r="S100" s="60" t="str">
        <f>_xlfn.XLOOKUP(Tabla15[[#This Row],[nomdepto]],Tabla21[LUGAR],Tabla21[CODLUGAR])</f>
        <v>01.83</v>
      </c>
      <c r="T100">
        <v>101</v>
      </c>
    </row>
    <row r="101" spans="1:20">
      <c r="A101" s="60" t="s">
        <v>2476</v>
      </c>
      <c r="B101" s="60" t="s">
        <v>1789</v>
      </c>
      <c r="C101" s="60" t="s">
        <v>2506</v>
      </c>
      <c r="D101" s="60" t="str">
        <f>Tabla15[[#This Row],[cedula]]&amp;Tabla15[[#This Row],[prog]]&amp;LEFT(Tabla15[[#This Row],[TIPO]],3)</f>
        <v>4024867618701FIJ</v>
      </c>
      <c r="E101" s="60" t="str">
        <f>_xlfn.XLOOKUP(Tabla15[[#This Row],[cedula]],Tabla8[Numero Documento],Tabla8[Empleado])</f>
        <v>FRANKLIN MERAN SUERO</v>
      </c>
      <c r="F101" s="60" t="s">
        <v>127</v>
      </c>
      <c r="G101" s="60" t="s">
        <v>930</v>
      </c>
      <c r="H101" s="102" t="s">
        <v>11</v>
      </c>
      <c r="I101" s="75">
        <f>_xlfn.XLOOKUP(Tabla15[[#This Row],[cedula]],TCARRERA[CEDULA],TCARRERA[CATEGORIA DEL SERVIDOR],0)</f>
        <v>0</v>
      </c>
      <c r="J10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" s="60" t="str">
        <f>IF(ISTEXT(Tabla15[[#This Row],[CARRERA]]),Tabla15[[#This Row],[CARRERA]],Tabla15[[#This Row],[STATUS_01]])</f>
        <v>ESTATUTO SIMPLIFICADO</v>
      </c>
      <c r="L101" s="70">
        <v>15000</v>
      </c>
      <c r="M101" s="74">
        <v>0</v>
      </c>
      <c r="N101" s="70">
        <v>456</v>
      </c>
      <c r="O101" s="70">
        <v>430.5</v>
      </c>
      <c r="P101" s="38">
        <f>Tabla15[[#This Row],[sbruto]]-SUM(Tabla15[[#This Row],[ISR]:[AFP]])-Tabla15[[#This Row],[sneto]]</f>
        <v>25</v>
      </c>
      <c r="Q101" s="38">
        <v>14088.5</v>
      </c>
      <c r="R101" s="60" t="str">
        <f>_xlfn.XLOOKUP(Tabla15[[#This Row],[cedula]],Tabla22[NODOC],Tabla22[GENERO])</f>
        <v>M</v>
      </c>
      <c r="S101" s="60" t="str">
        <f>_xlfn.XLOOKUP(Tabla15[[#This Row],[nomdepto]],Tabla21[LUGAR],Tabla21[CODLUGAR])</f>
        <v>01.83</v>
      </c>
      <c r="T101">
        <v>131</v>
      </c>
    </row>
    <row r="102" spans="1:20">
      <c r="A102" s="60" t="s">
        <v>2476</v>
      </c>
      <c r="B102" s="60" t="s">
        <v>1110</v>
      </c>
      <c r="C102" s="60" t="s">
        <v>2506</v>
      </c>
      <c r="D102" s="60" t="str">
        <f>Tabla15[[#This Row],[cedula]]&amp;Tabla15[[#This Row],[prog]]&amp;LEFT(Tabla15[[#This Row],[TIPO]],3)</f>
        <v>0010360135701FIJ</v>
      </c>
      <c r="E102" s="60" t="str">
        <f>_xlfn.XLOOKUP(Tabla15[[#This Row],[cedula]],Tabla8[Numero Documento],Tabla8[Empleado])</f>
        <v>JUAN CARABALLO</v>
      </c>
      <c r="F102" s="60" t="s">
        <v>27</v>
      </c>
      <c r="G102" s="60" t="s">
        <v>930</v>
      </c>
      <c r="H102" s="102" t="s">
        <v>11</v>
      </c>
      <c r="I102" s="75" t="str">
        <f>_xlfn.XLOOKUP(Tabla15[[#This Row],[cedula]],TCARRERA[CEDULA],TCARRERA[CATEGORIA DEL SERVIDOR],0)</f>
        <v>CARRERA ADMINISTRATIVA</v>
      </c>
      <c r="J10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60" t="str">
        <f>IF(ISTEXT(Tabla15[[#This Row],[CARRERA]]),Tabla15[[#This Row],[CARRERA]],Tabla15[[#This Row],[STATUS_01]])</f>
        <v>CARRERA ADMINISTRATIVA</v>
      </c>
      <c r="L102" s="70">
        <v>15000</v>
      </c>
      <c r="M102" s="73">
        <v>0</v>
      </c>
      <c r="N102" s="70">
        <v>456</v>
      </c>
      <c r="O102" s="70">
        <v>430.5</v>
      </c>
      <c r="P102" s="38">
        <f>Tabla15[[#This Row],[sbruto]]-SUM(Tabla15[[#This Row],[ISR]:[AFP]])-Tabla15[[#This Row],[sneto]]</f>
        <v>9748.7200000000012</v>
      </c>
      <c r="Q102" s="38">
        <v>4364.78</v>
      </c>
      <c r="R102" s="60" t="str">
        <f>_xlfn.XLOOKUP(Tabla15[[#This Row],[cedula]],Tabla22[NODOC],Tabla22[GENERO])</f>
        <v>M</v>
      </c>
      <c r="S102" s="60" t="str">
        <f>_xlfn.XLOOKUP(Tabla15[[#This Row],[nomdepto]],Tabla21[LUGAR],Tabla21[CODLUGAR])</f>
        <v>01.83</v>
      </c>
      <c r="T102">
        <v>186</v>
      </c>
    </row>
    <row r="103" spans="1:20">
      <c r="A103" s="60" t="s">
        <v>2476</v>
      </c>
      <c r="B103" s="60" t="s">
        <v>1134</v>
      </c>
      <c r="C103" s="60" t="s">
        <v>2506</v>
      </c>
      <c r="D103" s="60" t="str">
        <f>Tabla15[[#This Row],[cedula]]&amp;Tabla15[[#This Row],[prog]]&amp;LEFT(Tabla15[[#This Row],[TIPO]],3)</f>
        <v>0010341719201FIJ</v>
      </c>
      <c r="E103" s="60" t="str">
        <f>_xlfn.XLOOKUP(Tabla15[[#This Row],[cedula]],Tabla8[Numero Documento],Tabla8[Empleado])</f>
        <v>MODESTO ANTONIO JAVIER</v>
      </c>
      <c r="F103" s="60" t="s">
        <v>127</v>
      </c>
      <c r="G103" s="60" t="s">
        <v>930</v>
      </c>
      <c r="H103" s="102" t="s">
        <v>11</v>
      </c>
      <c r="I103" s="75" t="str">
        <f>_xlfn.XLOOKUP(Tabla15[[#This Row],[cedula]],TCARRERA[CEDULA],TCARRERA[CATEGORIA DEL SERVIDOR],0)</f>
        <v>CARRERA ADMINISTRATIVA</v>
      </c>
      <c r="J10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" s="60" t="str">
        <f>IF(ISTEXT(Tabla15[[#This Row],[CARRERA]]),Tabla15[[#This Row],[CARRERA]],Tabla15[[#This Row],[STATUS_01]])</f>
        <v>CARRERA ADMINISTRATIVA</v>
      </c>
      <c r="L103" s="70">
        <v>15000</v>
      </c>
      <c r="M103" s="74">
        <v>0</v>
      </c>
      <c r="N103" s="70">
        <v>456</v>
      </c>
      <c r="O103" s="70">
        <v>430.5</v>
      </c>
      <c r="P103" s="38">
        <f>Tabla15[[#This Row],[sbruto]]-SUM(Tabla15[[#This Row],[ISR]:[AFP]])-Tabla15[[#This Row],[sneto]]</f>
        <v>8777.49</v>
      </c>
      <c r="Q103" s="38">
        <v>5336.01</v>
      </c>
      <c r="R103" s="60" t="str">
        <f>_xlfn.XLOOKUP(Tabla15[[#This Row],[cedula]],Tabla22[NODOC],Tabla22[GENERO])</f>
        <v>M</v>
      </c>
      <c r="S103" s="60" t="str">
        <f>_xlfn.XLOOKUP(Tabla15[[#This Row],[nomdepto]],Tabla21[LUGAR],Tabla21[CODLUGAR])</f>
        <v>01.83</v>
      </c>
      <c r="T103">
        <v>273</v>
      </c>
    </row>
    <row r="104" spans="1:20">
      <c r="A104" s="60" t="s">
        <v>2476</v>
      </c>
      <c r="B104" s="60" t="s">
        <v>1899</v>
      </c>
      <c r="C104" s="60" t="s">
        <v>2506</v>
      </c>
      <c r="D104" s="60" t="str">
        <f>Tabla15[[#This Row],[cedula]]&amp;Tabla15[[#This Row],[prog]]&amp;LEFT(Tabla15[[#This Row],[TIPO]],3)</f>
        <v>0010912248101FIJ</v>
      </c>
      <c r="E104" s="60" t="str">
        <f>_xlfn.XLOOKUP(Tabla15[[#This Row],[cedula]],Tabla8[Numero Documento],Tabla8[Empleado])</f>
        <v>RADHAMES ROSARIO</v>
      </c>
      <c r="F104" s="60" t="s">
        <v>127</v>
      </c>
      <c r="G104" s="60" t="s">
        <v>930</v>
      </c>
      <c r="H104" s="102" t="s">
        <v>11</v>
      </c>
      <c r="I104" s="75">
        <f>_xlfn.XLOOKUP(Tabla15[[#This Row],[cedula]],TCARRERA[CEDULA],TCARRERA[CATEGORIA DEL SERVIDOR],0)</f>
        <v>0</v>
      </c>
      <c r="J10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" s="60" t="str">
        <f>IF(ISTEXT(Tabla15[[#This Row],[CARRERA]]),Tabla15[[#This Row],[CARRERA]],Tabla15[[#This Row],[STATUS_01]])</f>
        <v>ESTATUTO SIMPLIFICADO</v>
      </c>
      <c r="L104" s="70">
        <v>15000</v>
      </c>
      <c r="M104" s="73">
        <v>0</v>
      </c>
      <c r="N104" s="70">
        <v>456</v>
      </c>
      <c r="O104" s="70">
        <v>430.5</v>
      </c>
      <c r="P104" s="38">
        <f>Tabla15[[#This Row],[sbruto]]-SUM(Tabla15[[#This Row],[ISR]:[AFP]])-Tabla15[[#This Row],[sneto]]</f>
        <v>7460.16</v>
      </c>
      <c r="Q104" s="38">
        <v>6653.34</v>
      </c>
      <c r="R104" s="60" t="str">
        <f>_xlfn.XLOOKUP(Tabla15[[#This Row],[cedula]],Tabla22[NODOC],Tabla22[GENERO])</f>
        <v>M</v>
      </c>
      <c r="S104" s="60" t="str">
        <f>_xlfn.XLOOKUP(Tabla15[[#This Row],[nomdepto]],Tabla21[LUGAR],Tabla21[CODLUGAR])</f>
        <v>01.83</v>
      </c>
      <c r="T104">
        <v>307</v>
      </c>
    </row>
    <row r="105" spans="1:20">
      <c r="A105" s="60" t="s">
        <v>2476</v>
      </c>
      <c r="B105" s="60" t="s">
        <v>1918</v>
      </c>
      <c r="C105" s="60" t="s">
        <v>2506</v>
      </c>
      <c r="D105" s="60" t="str">
        <f>Tabla15[[#This Row],[cedula]]&amp;Tabla15[[#This Row],[prog]]&amp;LEFT(Tabla15[[#This Row],[TIPO]],3)</f>
        <v>4023793886101FIJ</v>
      </c>
      <c r="E105" s="60" t="str">
        <f>_xlfn.XLOOKUP(Tabla15[[#This Row],[cedula]],Tabla8[Numero Documento],Tabla8[Empleado])</f>
        <v>REINY VLADIMIR MOQUETE CUELLO</v>
      </c>
      <c r="F105" s="60" t="s">
        <v>127</v>
      </c>
      <c r="G105" s="60" t="s">
        <v>930</v>
      </c>
      <c r="H105" s="102" t="s">
        <v>11</v>
      </c>
      <c r="I105" s="75">
        <f>_xlfn.XLOOKUP(Tabla15[[#This Row],[cedula]],TCARRERA[CEDULA],TCARRERA[CATEGORIA DEL SERVIDOR],0)</f>
        <v>0</v>
      </c>
      <c r="J10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" s="60" t="str">
        <f>IF(ISTEXT(Tabla15[[#This Row],[CARRERA]]),Tabla15[[#This Row],[CARRERA]],Tabla15[[#This Row],[STATUS_01]])</f>
        <v>ESTATUTO SIMPLIFICADO</v>
      </c>
      <c r="L105" s="70">
        <v>15000</v>
      </c>
      <c r="M105" s="74">
        <v>0</v>
      </c>
      <c r="N105" s="70">
        <v>456</v>
      </c>
      <c r="O105" s="70">
        <v>430.5</v>
      </c>
      <c r="P105" s="38">
        <f>Tabla15[[#This Row],[sbruto]]-SUM(Tabla15[[#This Row],[ISR]:[AFP]])-Tabla15[[#This Row],[sneto]]</f>
        <v>3075.9799999999996</v>
      </c>
      <c r="Q105" s="38">
        <v>11037.52</v>
      </c>
      <c r="R105" s="60" t="str">
        <f>_xlfn.XLOOKUP(Tabla15[[#This Row],[cedula]],Tabla22[NODOC],Tabla22[GENERO])</f>
        <v>M</v>
      </c>
      <c r="S105" s="60" t="str">
        <f>_xlfn.XLOOKUP(Tabla15[[#This Row],[nomdepto]],Tabla21[LUGAR],Tabla21[CODLUGAR])</f>
        <v>01.83</v>
      </c>
      <c r="T105">
        <v>328</v>
      </c>
    </row>
    <row r="106" spans="1:20">
      <c r="A106" s="60" t="s">
        <v>2476</v>
      </c>
      <c r="B106" s="60" t="s">
        <v>1952</v>
      </c>
      <c r="C106" s="60" t="s">
        <v>2506</v>
      </c>
      <c r="D106" s="60" t="str">
        <f>Tabla15[[#This Row],[cedula]]&amp;Tabla15[[#This Row],[prog]]&amp;LEFT(Tabla15[[#This Row],[TIPO]],3)</f>
        <v>0011736732601FIJ</v>
      </c>
      <c r="E106" s="60" t="str">
        <f>_xlfn.XLOOKUP(Tabla15[[#This Row],[cedula]],Tabla8[Numero Documento],Tabla8[Empleado])</f>
        <v>YAEL ROJAS VENTURA</v>
      </c>
      <c r="F106" s="60" t="s">
        <v>8</v>
      </c>
      <c r="G106" s="60" t="s">
        <v>930</v>
      </c>
      <c r="H106" s="102" t="s">
        <v>11</v>
      </c>
      <c r="I106" s="75">
        <f>_xlfn.XLOOKUP(Tabla15[[#This Row],[cedula]],TCARRERA[CEDULA],TCARRERA[CATEGORIA DEL SERVIDOR],0)</f>
        <v>0</v>
      </c>
      <c r="J10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" s="60" t="str">
        <f>IF(ISTEXT(Tabla15[[#This Row],[CARRERA]]),Tabla15[[#This Row],[CARRERA]],Tabla15[[#This Row],[STATUS_01]])</f>
        <v>ESTATUTO SIMPLIFICADO</v>
      </c>
      <c r="L106" s="70">
        <v>15000</v>
      </c>
      <c r="M106" s="73">
        <v>0</v>
      </c>
      <c r="N106" s="73">
        <v>456</v>
      </c>
      <c r="O106" s="73">
        <v>430.5</v>
      </c>
      <c r="P106" s="38">
        <f>Tabla15[[#This Row],[sbruto]]-SUM(Tabla15[[#This Row],[ISR]:[AFP]])-Tabla15[[#This Row],[sneto]]</f>
        <v>25</v>
      </c>
      <c r="Q106" s="38">
        <v>14088.5</v>
      </c>
      <c r="R106" s="60" t="str">
        <f>_xlfn.XLOOKUP(Tabla15[[#This Row],[cedula]],Tabla22[NODOC],Tabla22[GENERO])</f>
        <v>M</v>
      </c>
      <c r="S106" s="60" t="str">
        <f>_xlfn.XLOOKUP(Tabla15[[#This Row],[nomdepto]],Tabla21[LUGAR],Tabla21[CODLUGAR])</f>
        <v>01.83</v>
      </c>
      <c r="T106">
        <v>376</v>
      </c>
    </row>
    <row r="107" spans="1:20" hidden="1">
      <c r="A107" s="60" t="s">
        <v>2477</v>
      </c>
      <c r="B107" s="60" t="s">
        <v>5557</v>
      </c>
      <c r="C107" s="60" t="s">
        <v>2506</v>
      </c>
      <c r="D107" s="60" t="str">
        <f>Tabla15[[#This Row],[cedula]]&amp;Tabla15[[#This Row],[prog]]&amp;LEFT(Tabla15[[#This Row],[TIPO]],3)</f>
        <v>0490071708501SEG</v>
      </c>
      <c r="E107" s="60" t="str">
        <f>_xlfn.XLOOKUP(Tabla15[[#This Row],[cedula]],Tabla8[Numero Documento],Tabla8[Empleado])</f>
        <v>ALFREDO MENA VASQUEZ</v>
      </c>
      <c r="F107" s="60" t="s">
        <v>882</v>
      </c>
      <c r="G107" s="60" t="s">
        <v>930</v>
      </c>
      <c r="H107" s="102" t="s">
        <v>244</v>
      </c>
      <c r="I107" s="75">
        <f>_xlfn.XLOOKUP(Tabla15[[#This Row],[cedula]],TCARRERA[CEDULA],TCARRERA[CATEGORIA DEL SERVIDOR],0)</f>
        <v>0</v>
      </c>
      <c r="J10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7" s="60" t="str">
        <f>IF(ISTEXT(Tabla15[[#This Row],[CARRERA]]),Tabla15[[#This Row],[CARRERA]],Tabla15[[#This Row],[STATUS_01]])</f>
        <v>SEGURIDAD</v>
      </c>
      <c r="L107" s="70">
        <v>15000</v>
      </c>
      <c r="M107" s="74">
        <v>0</v>
      </c>
      <c r="N107" s="70">
        <v>0</v>
      </c>
      <c r="O107" s="70">
        <v>0</v>
      </c>
      <c r="P107" s="38">
        <f>Tabla15[[#This Row],[sbruto]]-SUM(Tabla15[[#This Row],[ISR]:[AFP]])-Tabla15[[#This Row],[sneto]]</f>
        <v>0</v>
      </c>
      <c r="Q107" s="38">
        <v>15000</v>
      </c>
      <c r="R107" s="60" t="str">
        <f>_xlfn.XLOOKUP(Tabla15[[#This Row],[cedula]],Tabla22[NODOC],Tabla22[GENERO])</f>
        <v>M</v>
      </c>
      <c r="S107" s="60" t="str">
        <f>_xlfn.XLOOKUP(Tabla15[[#This Row],[nomdepto]],Tabla21[LUGAR],Tabla21[CODLUGAR])</f>
        <v>01.83</v>
      </c>
      <c r="T107">
        <v>1107</v>
      </c>
    </row>
    <row r="108" spans="1:20" hidden="1">
      <c r="A108" s="60" t="s">
        <v>2477</v>
      </c>
      <c r="B108" s="60" t="s">
        <v>2610</v>
      </c>
      <c r="C108" s="60" t="s">
        <v>2506</v>
      </c>
      <c r="D108" s="60" t="str">
        <f>Tabla15[[#This Row],[cedula]]&amp;Tabla15[[#This Row],[prog]]&amp;LEFT(Tabla15[[#This Row],[TIPO]],3)</f>
        <v>0011147265001SEG</v>
      </c>
      <c r="E108" s="60" t="str">
        <f>_xlfn.XLOOKUP(Tabla15[[#This Row],[cedula]],Tabla8[Numero Documento],Tabla8[Empleado])</f>
        <v>BERKIN RODRIGUEZ MATEO</v>
      </c>
      <c r="F108" s="60" t="s">
        <v>882</v>
      </c>
      <c r="G108" s="60" t="s">
        <v>930</v>
      </c>
      <c r="H108" s="102" t="s">
        <v>244</v>
      </c>
      <c r="I108" s="75">
        <f>_xlfn.XLOOKUP(Tabla15[[#This Row],[cedula]],TCARRERA[CEDULA],TCARRERA[CATEGORIA DEL SERVIDOR],0)</f>
        <v>0</v>
      </c>
      <c r="J10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60" t="str">
        <f>IF(ISTEXT(Tabla15[[#This Row],[CARRERA]]),Tabla15[[#This Row],[CARRERA]],Tabla15[[#This Row],[STATUS_01]])</f>
        <v>SEGURIDAD</v>
      </c>
      <c r="L108" s="70">
        <v>15000</v>
      </c>
      <c r="M108" s="74">
        <v>0</v>
      </c>
      <c r="N108" s="70">
        <v>0</v>
      </c>
      <c r="O108" s="70">
        <v>0</v>
      </c>
      <c r="P108" s="38">
        <f>Tabla15[[#This Row],[sbruto]]-SUM(Tabla15[[#This Row],[ISR]:[AFP]])-Tabla15[[#This Row],[sneto]]</f>
        <v>0</v>
      </c>
      <c r="Q108" s="38">
        <v>15000</v>
      </c>
      <c r="R108" s="60" t="str">
        <f>_xlfn.XLOOKUP(Tabla15[[#This Row],[cedula]],Tabla22[NODOC],Tabla22[GENERO])</f>
        <v>M</v>
      </c>
      <c r="S108" s="60" t="str">
        <f>_xlfn.XLOOKUP(Tabla15[[#This Row],[nomdepto]],Tabla21[LUGAR],Tabla21[CODLUGAR])</f>
        <v>01.83</v>
      </c>
      <c r="T108">
        <v>1116</v>
      </c>
    </row>
    <row r="109" spans="1:20" hidden="1">
      <c r="A109" s="60" t="s">
        <v>2477</v>
      </c>
      <c r="B109" s="60" t="s">
        <v>5590</v>
      </c>
      <c r="C109" s="60" t="s">
        <v>2506</v>
      </c>
      <c r="D109" s="60" t="str">
        <f>Tabla15[[#This Row],[cedula]]&amp;Tabla15[[#This Row],[prog]]&amp;LEFT(Tabla15[[#This Row],[TIPO]],3)</f>
        <v>0010620741801SEG</v>
      </c>
      <c r="E109" s="60" t="str">
        <f>_xlfn.XLOOKUP(Tabla15[[#This Row],[cedula]],Tabla8[Numero Documento],Tabla8[Empleado])</f>
        <v>CESAR AUGUSTO VALDEZ SEVERINO</v>
      </c>
      <c r="F109" s="60" t="s">
        <v>882</v>
      </c>
      <c r="G109" s="60" t="s">
        <v>930</v>
      </c>
      <c r="H109" s="102" t="s">
        <v>244</v>
      </c>
      <c r="I109" s="75">
        <f>_xlfn.XLOOKUP(Tabla15[[#This Row],[cedula]],TCARRERA[CEDULA],TCARRERA[CATEGORIA DEL SERVIDOR],0)</f>
        <v>0</v>
      </c>
      <c r="J10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60" t="str">
        <f>IF(ISTEXT(Tabla15[[#This Row],[CARRERA]]),Tabla15[[#This Row],[CARRERA]],Tabla15[[#This Row],[STATUS_01]])</f>
        <v>SEGURIDAD</v>
      </c>
      <c r="L109" s="70">
        <v>15000</v>
      </c>
      <c r="M109" s="72">
        <v>0</v>
      </c>
      <c r="N109" s="70">
        <v>0</v>
      </c>
      <c r="O109" s="70">
        <v>0</v>
      </c>
      <c r="P109" s="38">
        <f>Tabla15[[#This Row],[sbruto]]-SUM(Tabla15[[#This Row],[ISR]:[AFP]])-Tabla15[[#This Row],[sneto]]</f>
        <v>0</v>
      </c>
      <c r="Q109" s="38">
        <v>15000</v>
      </c>
      <c r="R109" s="60" t="str">
        <f>_xlfn.XLOOKUP(Tabla15[[#This Row],[cedula]],Tabla22[NODOC],Tabla22[GENERO])</f>
        <v>M</v>
      </c>
      <c r="S109" s="60" t="str">
        <f>_xlfn.XLOOKUP(Tabla15[[#This Row],[nomdepto]],Tabla21[LUGAR],Tabla21[CODLUGAR])</f>
        <v>01.83</v>
      </c>
      <c r="T109">
        <v>1124</v>
      </c>
    </row>
    <row r="110" spans="1:20" hidden="1">
      <c r="A110" s="60" t="s">
        <v>2477</v>
      </c>
      <c r="B110" s="60" t="s">
        <v>2379</v>
      </c>
      <c r="C110" s="60" t="s">
        <v>2506</v>
      </c>
      <c r="D110" s="60" t="str">
        <f>Tabla15[[#This Row],[cedula]]&amp;Tabla15[[#This Row],[prog]]&amp;LEFT(Tabla15[[#This Row],[TIPO]],3)</f>
        <v>0520008678201SEG</v>
      </c>
      <c r="E110" s="60" t="str">
        <f>_xlfn.XLOOKUP(Tabla15[[#This Row],[cedula]],Tabla8[Numero Documento],Tabla8[Empleado])</f>
        <v>EDIS ANDRES DE LA CRUZ SEVERINO</v>
      </c>
      <c r="F110" s="60" t="s">
        <v>882</v>
      </c>
      <c r="G110" s="60" t="s">
        <v>930</v>
      </c>
      <c r="H110" s="102" t="s">
        <v>244</v>
      </c>
      <c r="I110" s="75">
        <f>_xlfn.XLOOKUP(Tabla15[[#This Row],[cedula]],TCARRERA[CEDULA],TCARRERA[CATEGORIA DEL SERVIDOR],0)</f>
        <v>0</v>
      </c>
      <c r="J11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60" t="str">
        <f>IF(ISTEXT(Tabla15[[#This Row],[CARRERA]]),Tabla15[[#This Row],[CARRERA]],Tabla15[[#This Row],[STATUS_01]])</f>
        <v>SEGURIDAD</v>
      </c>
      <c r="L110" s="70">
        <v>15000</v>
      </c>
      <c r="M110" s="74">
        <v>0</v>
      </c>
      <c r="N110" s="70">
        <v>0</v>
      </c>
      <c r="O110" s="70">
        <v>0</v>
      </c>
      <c r="P110" s="38">
        <f>Tabla15[[#This Row],[sbruto]]-SUM(Tabla15[[#This Row],[ISR]:[AFP]])-Tabla15[[#This Row],[sneto]]</f>
        <v>0</v>
      </c>
      <c r="Q110" s="38">
        <v>15000</v>
      </c>
      <c r="R110" s="60" t="str">
        <f>_xlfn.XLOOKUP(Tabla15[[#This Row],[cedula]],Tabla22[NODOC],Tabla22[GENERO])</f>
        <v>M</v>
      </c>
      <c r="S110" s="60" t="str">
        <f>_xlfn.XLOOKUP(Tabla15[[#This Row],[nomdepto]],Tabla21[LUGAR],Tabla21[CODLUGAR])</f>
        <v>01.83</v>
      </c>
      <c r="T110">
        <v>1131</v>
      </c>
    </row>
    <row r="111" spans="1:20" hidden="1">
      <c r="A111" s="60" t="s">
        <v>2477</v>
      </c>
      <c r="B111" s="60" t="s">
        <v>2393</v>
      </c>
      <c r="C111" s="60" t="s">
        <v>2506</v>
      </c>
      <c r="D111" s="60" t="str">
        <f>Tabla15[[#This Row],[cedula]]&amp;Tabla15[[#This Row],[prog]]&amp;LEFT(Tabla15[[#This Row],[TIPO]],3)</f>
        <v>0011166258101SEG</v>
      </c>
      <c r="E111" s="60" t="str">
        <f>_xlfn.XLOOKUP(Tabla15[[#This Row],[cedula]],Tabla8[Numero Documento],Tabla8[Empleado])</f>
        <v>HIPOLITO TAVERAS ROQUE</v>
      </c>
      <c r="F111" s="60" t="s">
        <v>882</v>
      </c>
      <c r="G111" s="60" t="s">
        <v>930</v>
      </c>
      <c r="H111" s="102" t="s">
        <v>244</v>
      </c>
      <c r="I111" s="75">
        <f>_xlfn.XLOOKUP(Tabla15[[#This Row],[cedula]],TCARRERA[CEDULA],TCARRERA[CATEGORIA DEL SERVIDOR],0)</f>
        <v>0</v>
      </c>
      <c r="J111" s="11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60" t="str">
        <f>IF(ISTEXT(Tabla15[[#This Row],[CARRERA]]),Tabla15[[#This Row],[CARRERA]],Tabla15[[#This Row],[STATUS_01]])</f>
        <v>SEGURIDAD</v>
      </c>
      <c r="L111" s="70">
        <v>15000</v>
      </c>
      <c r="M111" s="74">
        <v>0</v>
      </c>
      <c r="N111" s="70">
        <v>0</v>
      </c>
      <c r="O111" s="70">
        <v>0</v>
      </c>
      <c r="P111" s="38">
        <f>Tabla15[[#This Row],[sbruto]]-SUM(Tabla15[[#This Row],[ISR]:[AFP]])-Tabla15[[#This Row],[sneto]]</f>
        <v>0</v>
      </c>
      <c r="Q111" s="38">
        <v>15000</v>
      </c>
      <c r="R111" s="60" t="str">
        <f>_xlfn.XLOOKUP(Tabla15[[#This Row],[cedula]],Tabla22[NODOC],Tabla22[GENERO])</f>
        <v>M</v>
      </c>
      <c r="S111" s="60" t="str">
        <f>_xlfn.XLOOKUP(Tabla15[[#This Row],[nomdepto]],Tabla21[LUGAR],Tabla21[CODLUGAR])</f>
        <v>01.83</v>
      </c>
      <c r="T111">
        <v>1155</v>
      </c>
    </row>
    <row r="112" spans="1:20" hidden="1">
      <c r="A112" s="60" t="s">
        <v>2477</v>
      </c>
      <c r="B112" s="60" t="s">
        <v>2400</v>
      </c>
      <c r="C112" s="60" t="s">
        <v>2506</v>
      </c>
      <c r="D112" s="60" t="str">
        <f>Tabla15[[#This Row],[cedula]]&amp;Tabla15[[#This Row],[prog]]&amp;LEFT(Tabla15[[#This Row],[TIPO]],3)</f>
        <v>0200012262801SEG</v>
      </c>
      <c r="E112" s="60" t="str">
        <f>_xlfn.XLOOKUP(Tabla15[[#This Row],[cedula]],Tabla8[Numero Documento],Tabla8[Empleado])</f>
        <v>JOSE ALTAGRACIA MEDRANO PLATA</v>
      </c>
      <c r="F112" s="60" t="s">
        <v>882</v>
      </c>
      <c r="G112" s="60" t="s">
        <v>930</v>
      </c>
      <c r="H112" s="102" t="s">
        <v>244</v>
      </c>
      <c r="I112" s="75">
        <f>_xlfn.XLOOKUP(Tabla15[[#This Row],[cedula]],TCARRERA[CEDULA],TCARRERA[CATEGORIA DEL SERVIDOR],0)</f>
        <v>0</v>
      </c>
      <c r="J11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60" t="str">
        <f>IF(ISTEXT(Tabla15[[#This Row],[CARRERA]]),Tabla15[[#This Row],[CARRERA]],Tabla15[[#This Row],[STATUS_01]])</f>
        <v>SEGURIDAD</v>
      </c>
      <c r="L112" s="70">
        <v>15000</v>
      </c>
      <c r="M112" s="70">
        <v>0</v>
      </c>
      <c r="N112" s="70">
        <v>0</v>
      </c>
      <c r="O112" s="70">
        <v>0</v>
      </c>
      <c r="P112" s="38">
        <f>Tabla15[[#This Row],[sbruto]]-SUM(Tabla15[[#This Row],[ISR]:[AFP]])-Tabla15[[#This Row],[sneto]]</f>
        <v>0</v>
      </c>
      <c r="Q112" s="38">
        <v>15000</v>
      </c>
      <c r="R112" s="60" t="str">
        <f>_xlfn.XLOOKUP(Tabla15[[#This Row],[cedula]],Tabla22[NODOC],Tabla22[GENERO])</f>
        <v>M</v>
      </c>
      <c r="S112" s="60" t="str">
        <f>_xlfn.XLOOKUP(Tabla15[[#This Row],[nomdepto]],Tabla21[LUGAR],Tabla21[CODLUGAR])</f>
        <v>01.83</v>
      </c>
      <c r="T112">
        <v>1170</v>
      </c>
    </row>
    <row r="113" spans="1:20" hidden="1">
      <c r="A113" s="60" t="s">
        <v>2477</v>
      </c>
      <c r="B113" s="60" t="s">
        <v>5680</v>
      </c>
      <c r="C113" s="60" t="s">
        <v>2506</v>
      </c>
      <c r="D113" s="60" t="str">
        <f>Tabla15[[#This Row],[cedula]]&amp;Tabla15[[#This Row],[prog]]&amp;LEFT(Tabla15[[#This Row],[TIPO]],3)</f>
        <v>4022698351401SEG</v>
      </c>
      <c r="E113" s="60" t="str">
        <f>_xlfn.XLOOKUP(Tabla15[[#This Row],[cedula]],Tabla8[Numero Documento],Tabla8[Empleado])</f>
        <v>JULIO GARCIA CONTRERAS</v>
      </c>
      <c r="F113" s="60" t="s">
        <v>882</v>
      </c>
      <c r="G113" s="60" t="s">
        <v>930</v>
      </c>
      <c r="H113" s="102" t="s">
        <v>244</v>
      </c>
      <c r="I113" s="75">
        <f>_xlfn.XLOOKUP(Tabla15[[#This Row],[cedula]],TCARRERA[CEDULA],TCARRERA[CATEGORIA DEL SERVIDOR],0)</f>
        <v>0</v>
      </c>
      <c r="J11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60" t="str">
        <f>IF(ISTEXT(Tabla15[[#This Row],[CARRERA]]),Tabla15[[#This Row],[CARRERA]],Tabla15[[#This Row],[STATUS_01]])</f>
        <v>SEGURIDAD</v>
      </c>
      <c r="L113" s="70">
        <v>15000</v>
      </c>
      <c r="M113" s="73">
        <v>0</v>
      </c>
      <c r="N113" s="70">
        <v>0</v>
      </c>
      <c r="O113" s="70">
        <v>0</v>
      </c>
      <c r="P113" s="38">
        <f>Tabla15[[#This Row],[sbruto]]-SUM(Tabla15[[#This Row],[ISR]:[AFP]])-Tabla15[[#This Row],[sneto]]</f>
        <v>0</v>
      </c>
      <c r="Q113" s="38">
        <v>15000</v>
      </c>
      <c r="R113" s="60" t="str">
        <f>_xlfn.XLOOKUP(Tabla15[[#This Row],[cedula]],Tabla22[NODOC],Tabla22[GENERO])</f>
        <v>M</v>
      </c>
      <c r="S113" s="60" t="str">
        <f>_xlfn.XLOOKUP(Tabla15[[#This Row],[nomdepto]],Tabla21[LUGAR],Tabla21[CODLUGAR])</f>
        <v>01.83</v>
      </c>
      <c r="T113">
        <v>1190</v>
      </c>
    </row>
    <row r="114" spans="1:20" hidden="1">
      <c r="A114" s="60" t="s">
        <v>2477</v>
      </c>
      <c r="B114" s="60" t="s">
        <v>2611</v>
      </c>
      <c r="C114" s="60" t="s">
        <v>2506</v>
      </c>
      <c r="D114" s="60" t="str">
        <f>Tabla15[[#This Row],[cedula]]&amp;Tabla15[[#This Row],[prog]]&amp;LEFT(Tabla15[[#This Row],[TIPO]],3)</f>
        <v>0120094555601SEG</v>
      </c>
      <c r="E114" s="60" t="str">
        <f>_xlfn.XLOOKUP(Tabla15[[#This Row],[cedula]],Tabla8[Numero Documento],Tabla8[Empleado])</f>
        <v>MARTIR ADAMES PERALTA</v>
      </c>
      <c r="F114" s="60" t="s">
        <v>882</v>
      </c>
      <c r="G114" s="60" t="s">
        <v>930</v>
      </c>
      <c r="H114" s="102" t="s">
        <v>244</v>
      </c>
      <c r="I114" s="75">
        <f>_xlfn.XLOOKUP(Tabla15[[#This Row],[cedula]],TCARRERA[CEDULA],TCARRERA[CATEGORIA DEL SERVIDOR],0)</f>
        <v>0</v>
      </c>
      <c r="J11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4" s="60" t="str">
        <f>IF(ISTEXT(Tabla15[[#This Row],[CARRERA]]),Tabla15[[#This Row],[CARRERA]],Tabla15[[#This Row],[STATUS_01]])</f>
        <v>SEGURIDAD</v>
      </c>
      <c r="L114" s="70">
        <v>15000</v>
      </c>
      <c r="M114" s="70">
        <v>0</v>
      </c>
      <c r="N114" s="70">
        <v>0</v>
      </c>
      <c r="O114" s="70">
        <v>0</v>
      </c>
      <c r="P114" s="38">
        <f>Tabla15[[#This Row],[sbruto]]-SUM(Tabla15[[#This Row],[ISR]:[AFP]])-Tabla15[[#This Row],[sneto]]</f>
        <v>0</v>
      </c>
      <c r="Q114" s="38">
        <v>15000</v>
      </c>
      <c r="R114" s="60" t="str">
        <f>_xlfn.XLOOKUP(Tabla15[[#This Row],[cedula]],Tabla22[NODOC],Tabla22[GENERO])</f>
        <v>M</v>
      </c>
      <c r="S114" s="60" t="str">
        <f>_xlfn.XLOOKUP(Tabla15[[#This Row],[nomdepto]],Tabla21[LUGAR],Tabla21[CODLUGAR])</f>
        <v>01.83</v>
      </c>
      <c r="T114">
        <v>1209</v>
      </c>
    </row>
    <row r="115" spans="1:20" hidden="1">
      <c r="A115" s="60" t="s">
        <v>2477</v>
      </c>
      <c r="B115" s="60" t="s">
        <v>2430</v>
      </c>
      <c r="C115" s="60" t="s">
        <v>2506</v>
      </c>
      <c r="D115" s="60" t="str">
        <f>Tabla15[[#This Row],[cedula]]&amp;Tabla15[[#This Row],[prog]]&amp;LEFT(Tabla15[[#This Row],[TIPO]],3)</f>
        <v>0200011698401SEG</v>
      </c>
      <c r="E115" s="60" t="str">
        <f>_xlfn.XLOOKUP(Tabla15[[#This Row],[cedula]],Tabla8[Numero Documento],Tabla8[Empleado])</f>
        <v>MIGUEL ANTONIO NOVAS SAVIÑON</v>
      </c>
      <c r="F115" s="60" t="s">
        <v>882</v>
      </c>
      <c r="G115" s="60" t="s">
        <v>930</v>
      </c>
      <c r="H115" s="102" t="s">
        <v>244</v>
      </c>
      <c r="I115" s="75">
        <f>_xlfn.XLOOKUP(Tabla15[[#This Row],[cedula]],TCARRERA[CEDULA],TCARRERA[CATEGORIA DEL SERVIDOR],0)</f>
        <v>0</v>
      </c>
      <c r="J11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60" t="str">
        <f>IF(ISTEXT(Tabla15[[#This Row],[CARRERA]]),Tabla15[[#This Row],[CARRERA]],Tabla15[[#This Row],[STATUS_01]])</f>
        <v>SEGURIDAD</v>
      </c>
      <c r="L115" s="70">
        <v>15000</v>
      </c>
      <c r="M115" s="74">
        <v>0</v>
      </c>
      <c r="N115" s="70">
        <v>0</v>
      </c>
      <c r="O115" s="70">
        <v>0</v>
      </c>
      <c r="P115" s="38">
        <f>Tabla15[[#This Row],[sbruto]]-SUM(Tabla15[[#This Row],[ISR]:[AFP]])-Tabla15[[#This Row],[sneto]]</f>
        <v>0</v>
      </c>
      <c r="Q115" s="38">
        <v>15000</v>
      </c>
      <c r="R115" s="60" t="str">
        <f>_xlfn.XLOOKUP(Tabla15[[#This Row],[cedula]],Tabla22[NODOC],Tabla22[GENERO])</f>
        <v>M</v>
      </c>
      <c r="S115" s="60" t="str">
        <f>_xlfn.XLOOKUP(Tabla15[[#This Row],[nomdepto]],Tabla21[LUGAR],Tabla21[CODLUGAR])</f>
        <v>01.83</v>
      </c>
      <c r="T115">
        <v>1213</v>
      </c>
    </row>
    <row r="116" spans="1:20" hidden="1">
      <c r="A116" s="60" t="s">
        <v>2477</v>
      </c>
      <c r="B116" s="60" t="s">
        <v>2432</v>
      </c>
      <c r="C116" s="60" t="s">
        <v>2506</v>
      </c>
      <c r="D116" s="60" t="str">
        <f>Tabla15[[#This Row],[cedula]]&amp;Tabla15[[#This Row],[prog]]&amp;LEFT(Tabla15[[#This Row],[TIPO]],3)</f>
        <v>0110029348701SEG</v>
      </c>
      <c r="E116" s="60" t="str">
        <f>_xlfn.XLOOKUP(Tabla15[[#This Row],[cedula]],Tabla8[Numero Documento],Tabla8[Empleado])</f>
        <v>NATANAEL MONTERO LEBRON</v>
      </c>
      <c r="F116" s="60" t="s">
        <v>882</v>
      </c>
      <c r="G116" s="60" t="s">
        <v>930</v>
      </c>
      <c r="H116" s="102" t="s">
        <v>244</v>
      </c>
      <c r="I116" s="75">
        <f>_xlfn.XLOOKUP(Tabla15[[#This Row],[cedula]],TCARRERA[CEDULA],TCARRERA[CATEGORIA DEL SERVIDOR],0)</f>
        <v>0</v>
      </c>
      <c r="J11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6" s="60" t="str">
        <f>IF(ISTEXT(Tabla15[[#This Row],[CARRERA]]),Tabla15[[#This Row],[CARRERA]],Tabla15[[#This Row],[STATUS_01]])</f>
        <v>SEGURIDAD</v>
      </c>
      <c r="L116" s="70">
        <v>15000</v>
      </c>
      <c r="M116" s="73">
        <v>0</v>
      </c>
      <c r="N116" s="70">
        <v>0</v>
      </c>
      <c r="O116" s="70">
        <v>0</v>
      </c>
      <c r="P116" s="38">
        <f>Tabla15[[#This Row],[sbruto]]-SUM(Tabla15[[#This Row],[ISR]:[AFP]])-Tabla15[[#This Row],[sneto]]</f>
        <v>0</v>
      </c>
      <c r="Q116" s="38">
        <v>15000</v>
      </c>
      <c r="R116" s="60" t="str">
        <f>_xlfn.XLOOKUP(Tabla15[[#This Row],[cedula]],Tabla22[NODOC],Tabla22[GENERO])</f>
        <v>M</v>
      </c>
      <c r="S116" s="60" t="str">
        <f>_xlfn.XLOOKUP(Tabla15[[#This Row],[nomdepto]],Tabla21[LUGAR],Tabla21[CODLUGAR])</f>
        <v>01.83</v>
      </c>
      <c r="T116">
        <v>1217</v>
      </c>
    </row>
    <row r="117" spans="1:20" hidden="1">
      <c r="A117" s="60" t="s">
        <v>2477</v>
      </c>
      <c r="B117" s="60" t="s">
        <v>2665</v>
      </c>
      <c r="C117" s="60" t="s">
        <v>2506</v>
      </c>
      <c r="D117" s="60" t="str">
        <f>Tabla15[[#This Row],[cedula]]&amp;Tabla15[[#This Row],[prog]]&amp;LEFT(Tabla15[[#This Row],[TIPO]],3)</f>
        <v>0020095250501SEG</v>
      </c>
      <c r="E117" s="60" t="str">
        <f>_xlfn.XLOOKUP(Tabla15[[#This Row],[cedula]],Tabla8[Numero Documento],Tabla8[Empleado])</f>
        <v>RAFAEL ANTONIO DIAZ URIBE</v>
      </c>
      <c r="F117" s="60" t="s">
        <v>882</v>
      </c>
      <c r="G117" s="60" t="s">
        <v>930</v>
      </c>
      <c r="H117" s="102" t="s">
        <v>244</v>
      </c>
      <c r="I117" s="75">
        <f>_xlfn.XLOOKUP(Tabla15[[#This Row],[cedula]],TCARRERA[CEDULA],TCARRERA[CATEGORIA DEL SERVIDOR],0)</f>
        <v>0</v>
      </c>
      <c r="J11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7" s="60" t="str">
        <f>IF(ISTEXT(Tabla15[[#This Row],[CARRERA]]),Tabla15[[#This Row],[CARRERA]],Tabla15[[#This Row],[STATUS_01]])</f>
        <v>SEGURIDAD</v>
      </c>
      <c r="L117" s="70">
        <v>15000</v>
      </c>
      <c r="M117" s="70">
        <v>0</v>
      </c>
      <c r="N117" s="70">
        <v>0</v>
      </c>
      <c r="O117" s="70">
        <v>0</v>
      </c>
      <c r="P117" s="38">
        <f>Tabla15[[#This Row],[sbruto]]-SUM(Tabla15[[#This Row],[ISR]:[AFP]])-Tabla15[[#This Row],[sneto]]</f>
        <v>0</v>
      </c>
      <c r="Q117" s="38">
        <v>15000</v>
      </c>
      <c r="R117" s="60" t="str">
        <f>_xlfn.XLOOKUP(Tabla15[[#This Row],[cedula]],Tabla22[NODOC],Tabla22[GENERO])</f>
        <v>M</v>
      </c>
      <c r="S117" s="60" t="str">
        <f>_xlfn.XLOOKUP(Tabla15[[#This Row],[nomdepto]],Tabla21[LUGAR],Tabla21[CODLUGAR])</f>
        <v>01.83</v>
      </c>
      <c r="T117">
        <v>1224</v>
      </c>
    </row>
    <row r="118" spans="1:20" hidden="1">
      <c r="A118" s="60" t="s">
        <v>2477</v>
      </c>
      <c r="B118" s="60" t="s">
        <v>2440</v>
      </c>
      <c r="C118" s="60" t="s">
        <v>2506</v>
      </c>
      <c r="D118" s="60" t="str">
        <f>Tabla15[[#This Row],[cedula]]&amp;Tabla15[[#This Row],[prog]]&amp;LEFT(Tabla15[[#This Row],[TIPO]],3)</f>
        <v>0011091669901SEG</v>
      </c>
      <c r="E118" s="60" t="str">
        <f>_xlfn.XLOOKUP(Tabla15[[#This Row],[cedula]],Tabla8[Numero Documento],Tabla8[Empleado])</f>
        <v>RAFAEL DAVID PEREZ LEBRON</v>
      </c>
      <c r="F118" s="60" t="s">
        <v>882</v>
      </c>
      <c r="G118" s="60" t="s">
        <v>930</v>
      </c>
      <c r="H118" s="102" t="s">
        <v>244</v>
      </c>
      <c r="I118" s="75">
        <f>_xlfn.XLOOKUP(Tabla15[[#This Row],[cedula]],TCARRERA[CEDULA],TCARRERA[CATEGORIA DEL SERVIDOR],0)</f>
        <v>0</v>
      </c>
      <c r="J11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60" t="str">
        <f>IF(ISTEXT(Tabla15[[#This Row],[CARRERA]]),Tabla15[[#This Row],[CARRERA]],Tabla15[[#This Row],[STATUS_01]])</f>
        <v>SEGURIDAD</v>
      </c>
      <c r="L118" s="70">
        <v>15000</v>
      </c>
      <c r="M118" s="73">
        <v>0</v>
      </c>
      <c r="N118" s="70">
        <v>0</v>
      </c>
      <c r="O118" s="70">
        <v>0</v>
      </c>
      <c r="P118" s="38">
        <f>Tabla15[[#This Row],[sbruto]]-SUM(Tabla15[[#This Row],[ISR]:[AFP]])-Tabla15[[#This Row],[sneto]]</f>
        <v>0</v>
      </c>
      <c r="Q118" s="38">
        <v>15000</v>
      </c>
      <c r="R118" s="60" t="str">
        <f>_xlfn.XLOOKUP(Tabla15[[#This Row],[cedula]],Tabla22[NODOC],Tabla22[GENERO])</f>
        <v>M</v>
      </c>
      <c r="S118" s="60" t="str">
        <f>_xlfn.XLOOKUP(Tabla15[[#This Row],[nomdepto]],Tabla21[LUGAR],Tabla21[CODLUGAR])</f>
        <v>01.83</v>
      </c>
      <c r="T118">
        <v>1226</v>
      </c>
    </row>
    <row r="119" spans="1:20" hidden="1">
      <c r="A119" s="94" t="s">
        <v>2477</v>
      </c>
      <c r="B119" s="94" t="s">
        <v>2442</v>
      </c>
      <c r="C119" s="94" t="s">
        <v>2506</v>
      </c>
      <c r="D119" s="94" t="str">
        <f>Tabla15[[#This Row],[cedula]]&amp;Tabla15[[#This Row],[prog]]&amp;LEFT(Tabla15[[#This Row],[TIPO]],3)</f>
        <v>0280062698401SEG</v>
      </c>
      <c r="E119" s="94" t="str">
        <f>_xlfn.XLOOKUP(Tabla15[[#This Row],[cedula]],Tabla8[Numero Documento],Tabla8[Empleado])</f>
        <v>RAMON PERDOMO GONZALEZ</v>
      </c>
      <c r="F119" s="95" t="s">
        <v>882</v>
      </c>
      <c r="G119" s="95" t="s">
        <v>930</v>
      </c>
      <c r="H119" s="103" t="s">
        <v>244</v>
      </c>
      <c r="I119" s="97">
        <f>_xlfn.XLOOKUP(Tabla15[[#This Row],[cedula]],TCARRERA[CEDULA],TCARRERA[CATEGORIA DEL SERVIDOR],0)</f>
        <v>0</v>
      </c>
      <c r="J119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9" s="98" t="str">
        <f>IF(ISTEXT(Tabla15[[#This Row],[CARRERA]]),Tabla15[[#This Row],[CARRERA]],Tabla15[[#This Row],[STATUS_01]])</f>
        <v>SEGURIDAD</v>
      </c>
      <c r="L119" s="38">
        <v>15000</v>
      </c>
      <c r="M119" s="96">
        <v>0</v>
      </c>
      <c r="N119" s="112">
        <v>0</v>
      </c>
      <c r="O119" s="96">
        <v>0</v>
      </c>
      <c r="P119" s="38">
        <f>Tabla15[[#This Row],[sbruto]]-SUM(Tabla15[[#This Row],[ISR]:[AFP]])-Tabla15[[#This Row],[sneto]]</f>
        <v>0</v>
      </c>
      <c r="Q119" s="99">
        <v>15000</v>
      </c>
      <c r="R119" s="94" t="str">
        <f>_xlfn.XLOOKUP(Tabla15[[#This Row],[cedula]],Tabla22[NODOC],Tabla22[GENERO])</f>
        <v>M</v>
      </c>
      <c r="S119" s="94" t="str">
        <f>_xlfn.XLOOKUP(Tabla15[[#This Row],[nomdepto]],Tabla21[LUGAR],Tabla21[CODLUGAR])</f>
        <v>01.83</v>
      </c>
      <c r="T119">
        <v>1228</v>
      </c>
    </row>
    <row r="120" spans="1:20" hidden="1">
      <c r="A120" s="94" t="s">
        <v>2477</v>
      </c>
      <c r="B120" s="94" t="s">
        <v>2444</v>
      </c>
      <c r="C120" s="94" t="s">
        <v>2506</v>
      </c>
      <c r="D120" s="94" t="str">
        <f>Tabla15[[#This Row],[cedula]]&amp;Tabla15[[#This Row],[prog]]&amp;LEFT(Tabla15[[#This Row],[TIPO]],3)</f>
        <v>0830001722801SEG</v>
      </c>
      <c r="E120" s="94" t="str">
        <f>_xlfn.XLOOKUP(Tabla15[[#This Row],[cedula]],Tabla8[Numero Documento],Tabla8[Empleado])</f>
        <v>RODOLFO URIBE GERMAN</v>
      </c>
      <c r="F120" s="95" t="s">
        <v>882</v>
      </c>
      <c r="G120" s="95" t="s">
        <v>930</v>
      </c>
      <c r="H120" s="103" t="s">
        <v>244</v>
      </c>
      <c r="I120" s="97">
        <f>_xlfn.XLOOKUP(Tabla15[[#This Row],[cedula]],TCARRERA[CEDULA],TCARRERA[CATEGORIA DEL SERVIDOR],0)</f>
        <v>0</v>
      </c>
      <c r="J120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0" s="98" t="str">
        <f>IF(ISTEXT(Tabla15[[#This Row],[CARRERA]]),Tabla15[[#This Row],[CARRERA]],Tabla15[[#This Row],[STATUS_01]])</f>
        <v>SEGURIDAD</v>
      </c>
      <c r="L120" s="38">
        <v>15000</v>
      </c>
      <c r="M120" s="100">
        <v>0</v>
      </c>
      <c r="N120" s="112">
        <v>0</v>
      </c>
      <c r="O120" s="96">
        <v>0</v>
      </c>
      <c r="P120" s="38">
        <f>Tabla15[[#This Row],[sbruto]]-SUM(Tabla15[[#This Row],[ISR]:[AFP]])-Tabla15[[#This Row],[sneto]]</f>
        <v>0</v>
      </c>
      <c r="Q120" s="99">
        <v>15000</v>
      </c>
      <c r="R120" s="94" t="str">
        <f>_xlfn.XLOOKUP(Tabla15[[#This Row],[cedula]],Tabla22[NODOC],Tabla22[GENERO])</f>
        <v>M</v>
      </c>
      <c r="S120" s="94" t="str">
        <f>_xlfn.XLOOKUP(Tabla15[[#This Row],[nomdepto]],Tabla21[LUGAR],Tabla21[CODLUGAR])</f>
        <v>01.83</v>
      </c>
      <c r="T120">
        <v>1236</v>
      </c>
    </row>
    <row r="121" spans="1:20" hidden="1">
      <c r="A121" s="94" t="s">
        <v>2477</v>
      </c>
      <c r="B121" s="94" t="s">
        <v>2447</v>
      </c>
      <c r="C121" s="94" t="s">
        <v>2506</v>
      </c>
      <c r="D121" s="94" t="str">
        <f>Tabla15[[#This Row],[cedula]]&amp;Tabla15[[#This Row],[prog]]&amp;LEFT(Tabla15[[#This Row],[TIPO]],3)</f>
        <v>0820016529101SEG</v>
      </c>
      <c r="E121" s="94" t="str">
        <f>_xlfn.XLOOKUP(Tabla15[[#This Row],[cedula]],Tabla8[Numero Documento],Tabla8[Empleado])</f>
        <v>SECUNDINO SIERRA PEREZ</v>
      </c>
      <c r="F121" s="95" t="s">
        <v>882</v>
      </c>
      <c r="G121" s="95" t="s">
        <v>930</v>
      </c>
      <c r="H121" s="103" t="s">
        <v>244</v>
      </c>
      <c r="I121" s="97">
        <f>_xlfn.XLOOKUP(Tabla15[[#This Row],[cedula]],TCARRERA[CEDULA],TCARRERA[CATEGORIA DEL SERVIDOR],0)</f>
        <v>0</v>
      </c>
      <c r="J121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98" t="str">
        <f>IF(ISTEXT(Tabla15[[#This Row],[CARRERA]]),Tabla15[[#This Row],[CARRERA]],Tabla15[[#This Row],[STATUS_01]])</f>
        <v>SEGURIDAD</v>
      </c>
      <c r="L121" s="38">
        <v>15000</v>
      </c>
      <c r="M121" s="96">
        <v>0</v>
      </c>
      <c r="N121" s="112">
        <v>0</v>
      </c>
      <c r="O121" s="96">
        <v>0</v>
      </c>
      <c r="P121" s="38">
        <f>Tabla15[[#This Row],[sbruto]]-SUM(Tabla15[[#This Row],[ISR]:[AFP]])-Tabla15[[#This Row],[sneto]]</f>
        <v>0</v>
      </c>
      <c r="Q121" s="99">
        <v>15000</v>
      </c>
      <c r="R121" s="94" t="str">
        <f>_xlfn.XLOOKUP(Tabla15[[#This Row],[cedula]],Tabla22[NODOC],Tabla22[GENERO])</f>
        <v>M</v>
      </c>
      <c r="S121" s="94" t="str">
        <f>_xlfn.XLOOKUP(Tabla15[[#This Row],[nomdepto]],Tabla21[LUGAR],Tabla21[CODLUGAR])</f>
        <v>01.83</v>
      </c>
      <c r="T121">
        <v>1242</v>
      </c>
    </row>
    <row r="122" spans="1:20" hidden="1">
      <c r="A122" s="94" t="s">
        <v>2477</v>
      </c>
      <c r="B122" s="94" t="s">
        <v>2454</v>
      </c>
      <c r="C122" s="94" t="s">
        <v>2506</v>
      </c>
      <c r="D122" s="94" t="str">
        <f>Tabla15[[#This Row],[cedula]]&amp;Tabla15[[#This Row],[prog]]&amp;LEFT(Tabla15[[#This Row],[TIPO]],3)</f>
        <v>2250005363601SEG</v>
      </c>
      <c r="E122" s="94" t="str">
        <f>_xlfn.XLOOKUP(Tabla15[[#This Row],[cedula]],Tabla8[Numero Documento],Tabla8[Empleado])</f>
        <v>WILKIN MONTERO MONTERO</v>
      </c>
      <c r="F122" s="95" t="s">
        <v>882</v>
      </c>
      <c r="G122" s="95" t="s">
        <v>930</v>
      </c>
      <c r="H122" s="103" t="s">
        <v>244</v>
      </c>
      <c r="I122" s="97">
        <f>_xlfn.XLOOKUP(Tabla15[[#This Row],[cedula]],TCARRERA[CEDULA],TCARRERA[CATEGORIA DEL SERVIDOR],0)</f>
        <v>0</v>
      </c>
      <c r="J122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2" s="98" t="str">
        <f>IF(ISTEXT(Tabla15[[#This Row],[CARRERA]]),Tabla15[[#This Row],[CARRERA]],Tabla15[[#This Row],[STATUS_01]])</f>
        <v>SEGURIDAD</v>
      </c>
      <c r="L122" s="38">
        <v>15000</v>
      </c>
      <c r="M122" s="100">
        <v>0</v>
      </c>
      <c r="N122" s="112">
        <v>0</v>
      </c>
      <c r="O122" s="96">
        <v>0</v>
      </c>
      <c r="P122" s="38">
        <f>Tabla15[[#This Row],[sbruto]]-SUM(Tabla15[[#This Row],[ISR]:[AFP]])-Tabla15[[#This Row],[sneto]]</f>
        <v>0</v>
      </c>
      <c r="Q122" s="99">
        <v>15000</v>
      </c>
      <c r="R122" s="94" t="str">
        <f>_xlfn.XLOOKUP(Tabla15[[#This Row],[cedula]],Tabla22[NODOC],Tabla22[GENERO])</f>
        <v>M</v>
      </c>
      <c r="S122" s="94" t="str">
        <f>_xlfn.XLOOKUP(Tabla15[[#This Row],[nomdepto]],Tabla21[LUGAR],Tabla21[CODLUGAR])</f>
        <v>01.83</v>
      </c>
      <c r="T122">
        <v>1254</v>
      </c>
    </row>
    <row r="123" spans="1:20">
      <c r="A123" s="60" t="s">
        <v>2476</v>
      </c>
      <c r="B123" s="60" t="s">
        <v>1787</v>
      </c>
      <c r="C123" s="60" t="s">
        <v>2506</v>
      </c>
      <c r="D123" s="60" t="str">
        <f>Tabla15[[#This Row],[cedula]]&amp;Tabla15[[#This Row],[prog]]&amp;LEFT(Tabla15[[#This Row],[TIPO]],3)</f>
        <v>0010364900001FIJ</v>
      </c>
      <c r="E123" s="60" t="str">
        <f>_xlfn.XLOOKUP(Tabla15[[#This Row],[cedula]],Tabla8[Numero Documento],Tabla8[Empleado])</f>
        <v>FRANK DIONISIO AZCONA</v>
      </c>
      <c r="F123" s="60" t="s">
        <v>42</v>
      </c>
      <c r="G123" s="60" t="s">
        <v>930</v>
      </c>
      <c r="H123" s="102" t="s">
        <v>11</v>
      </c>
      <c r="I123" s="75">
        <f>_xlfn.XLOOKUP(Tabla15[[#This Row],[cedula]],TCARRERA[CEDULA],TCARRERA[CATEGORIA DEL SERVIDOR],0)</f>
        <v>0</v>
      </c>
      <c r="J12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" s="60" t="str">
        <f>IF(ISTEXT(Tabla15[[#This Row],[CARRERA]]),Tabla15[[#This Row],[CARRERA]],Tabla15[[#This Row],[STATUS_01]])</f>
        <v>ESTATUTO SIMPLIFICADO</v>
      </c>
      <c r="L123" s="70">
        <v>13200</v>
      </c>
      <c r="M123" s="74">
        <v>0</v>
      </c>
      <c r="N123" s="70">
        <v>401.28</v>
      </c>
      <c r="O123" s="70">
        <v>378.84</v>
      </c>
      <c r="P123" s="38">
        <f>Tabla15[[#This Row],[sbruto]]-SUM(Tabla15[[#This Row],[ISR]:[AFP]])-Tabla15[[#This Row],[sneto]]</f>
        <v>375.00000000000182</v>
      </c>
      <c r="Q123" s="38">
        <v>12044.88</v>
      </c>
      <c r="R123" s="60" t="str">
        <f>_xlfn.XLOOKUP(Tabla15[[#This Row],[cedula]],Tabla22[NODOC],Tabla22[GENERO])</f>
        <v>M</v>
      </c>
      <c r="S123" s="60" t="str">
        <f>_xlfn.XLOOKUP(Tabla15[[#This Row],[nomdepto]],Tabla21[LUGAR],Tabla21[CODLUGAR])</f>
        <v>01.83</v>
      </c>
      <c r="T123">
        <v>129</v>
      </c>
    </row>
    <row r="124" spans="1:20" hidden="1">
      <c r="A124" s="60" t="s">
        <v>2477</v>
      </c>
      <c r="B124" s="60" t="s">
        <v>2383</v>
      </c>
      <c r="C124" s="60" t="s">
        <v>2506</v>
      </c>
      <c r="D124" s="60" t="str">
        <f>Tabla15[[#This Row],[cedula]]&amp;Tabla15[[#This Row],[prog]]&amp;LEFT(Tabla15[[#This Row],[TIPO]],3)</f>
        <v>0011179903701SEG</v>
      </c>
      <c r="E124" s="60" t="str">
        <f>_xlfn.XLOOKUP(Tabla15[[#This Row],[cedula]],Tabla8[Numero Documento],Tabla8[Empleado])</f>
        <v>FELIX JOSE VENTURA CASTRO</v>
      </c>
      <c r="F124" s="60" t="s">
        <v>882</v>
      </c>
      <c r="G124" s="60" t="s">
        <v>930</v>
      </c>
      <c r="H124" s="102" t="s">
        <v>244</v>
      </c>
      <c r="I124" s="75">
        <f>_xlfn.XLOOKUP(Tabla15[[#This Row],[cedula]],TCARRERA[CEDULA],TCARRERA[CATEGORIA DEL SERVIDOR],0)</f>
        <v>0</v>
      </c>
      <c r="J12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4" s="60" t="str">
        <f>IF(ISTEXT(Tabla15[[#This Row],[CARRERA]]),Tabla15[[#This Row],[CARRERA]],Tabla15[[#This Row],[STATUS_01]])</f>
        <v>SEGURIDAD</v>
      </c>
      <c r="L124" s="70">
        <v>13000</v>
      </c>
      <c r="M124" s="74">
        <v>0</v>
      </c>
      <c r="N124" s="73">
        <v>0</v>
      </c>
      <c r="O124" s="73">
        <v>0</v>
      </c>
      <c r="P124" s="38">
        <f>Tabla15[[#This Row],[sbruto]]-SUM(Tabla15[[#This Row],[ISR]:[AFP]])-Tabla15[[#This Row],[sneto]]</f>
        <v>0</v>
      </c>
      <c r="Q124" s="38">
        <v>13000</v>
      </c>
      <c r="R124" s="60" t="str">
        <f>_xlfn.XLOOKUP(Tabla15[[#This Row],[cedula]],Tabla22[NODOC],Tabla22[GENERO])</f>
        <v>M</v>
      </c>
      <c r="S124" s="60" t="str">
        <f>_xlfn.XLOOKUP(Tabla15[[#This Row],[nomdepto]],Tabla21[LUGAR],Tabla21[CODLUGAR])</f>
        <v>01.83</v>
      </c>
      <c r="T124">
        <v>1138</v>
      </c>
    </row>
    <row r="125" spans="1:20" hidden="1">
      <c r="A125" s="60" t="s">
        <v>2477</v>
      </c>
      <c r="B125" s="60" t="s">
        <v>2423</v>
      </c>
      <c r="C125" s="60" t="s">
        <v>2506</v>
      </c>
      <c r="D125" s="60" t="str">
        <f>Tabla15[[#This Row],[cedula]]&amp;Tabla15[[#This Row],[prog]]&amp;LEFT(Tabla15[[#This Row],[TIPO]],3)</f>
        <v>0170018870701SEG</v>
      </c>
      <c r="E125" s="60" t="str">
        <f>_xlfn.XLOOKUP(Tabla15[[#This Row],[cedula]],Tabla8[Numero Documento],Tabla8[Empleado])</f>
        <v>MANUEL EMILIO GALVAN ALCANTARA</v>
      </c>
      <c r="F125" s="60" t="s">
        <v>882</v>
      </c>
      <c r="G125" s="60" t="s">
        <v>930</v>
      </c>
      <c r="H125" s="102" t="s">
        <v>244</v>
      </c>
      <c r="I125" s="75">
        <f>_xlfn.XLOOKUP(Tabla15[[#This Row],[cedula]],TCARRERA[CEDULA],TCARRERA[CATEGORIA DEL SERVIDOR],0)</f>
        <v>0</v>
      </c>
      <c r="J12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5" s="60" t="str">
        <f>IF(ISTEXT(Tabla15[[#This Row],[CARRERA]]),Tabla15[[#This Row],[CARRERA]],Tabla15[[#This Row],[STATUS_01]])</f>
        <v>SEGURIDAD</v>
      </c>
      <c r="L125" s="70">
        <v>12000</v>
      </c>
      <c r="M125" s="73">
        <v>0</v>
      </c>
      <c r="N125" s="70">
        <v>0</v>
      </c>
      <c r="O125" s="70">
        <v>0</v>
      </c>
      <c r="P125" s="38">
        <f>Tabla15[[#This Row],[sbruto]]-SUM(Tabla15[[#This Row],[ISR]:[AFP]])-Tabla15[[#This Row],[sneto]]</f>
        <v>0</v>
      </c>
      <c r="Q125" s="38">
        <v>12000</v>
      </c>
      <c r="R125" s="60" t="str">
        <f>_xlfn.XLOOKUP(Tabla15[[#This Row],[cedula]],Tabla22[NODOC],Tabla22[GENERO])</f>
        <v>M</v>
      </c>
      <c r="S125" s="60" t="str">
        <f>_xlfn.XLOOKUP(Tabla15[[#This Row],[nomdepto]],Tabla21[LUGAR],Tabla21[CODLUGAR])</f>
        <v>01.83</v>
      </c>
      <c r="T125">
        <v>1205</v>
      </c>
    </row>
    <row r="126" spans="1:20">
      <c r="A126" s="60" t="s">
        <v>2476</v>
      </c>
      <c r="B126" s="60" t="s">
        <v>1119</v>
      </c>
      <c r="C126" s="60" t="s">
        <v>2506</v>
      </c>
      <c r="D126" s="60" t="str">
        <f>Tabla15[[#This Row],[cedula]]&amp;Tabla15[[#This Row],[prog]]&amp;LEFT(Tabla15[[#This Row],[TIPO]],3)</f>
        <v>0010933798001FIJ</v>
      </c>
      <c r="E126" s="60" t="str">
        <f>_xlfn.XLOOKUP(Tabla15[[#This Row],[cedula]],Tabla8[Numero Documento],Tabla8[Empleado])</f>
        <v>LUIS ERNESTO CRUZ ORTIZ</v>
      </c>
      <c r="F126" s="60" t="s">
        <v>192</v>
      </c>
      <c r="G126" s="60" t="s">
        <v>930</v>
      </c>
      <c r="H126" s="102" t="s">
        <v>11</v>
      </c>
      <c r="I126" s="75" t="str">
        <f>_xlfn.XLOOKUP(Tabla15[[#This Row],[cedula]],TCARRERA[CEDULA],TCARRERA[CATEGORIA DEL SERVIDOR],0)</f>
        <v>CARRERA ADMINISTRATIVA</v>
      </c>
      <c r="J12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6" s="60" t="str">
        <f>IF(ISTEXT(Tabla15[[#This Row],[CARRERA]]),Tabla15[[#This Row],[CARRERA]],Tabla15[[#This Row],[STATUS_01]])</f>
        <v>CARRERA ADMINISTRATIVA</v>
      </c>
      <c r="L126" s="70">
        <v>11399.67</v>
      </c>
      <c r="M126" s="74">
        <v>0</v>
      </c>
      <c r="N126" s="70">
        <v>346.55</v>
      </c>
      <c r="O126" s="70">
        <v>327.17</v>
      </c>
      <c r="P126" s="38">
        <f>Tabla15[[#This Row],[sbruto]]-SUM(Tabla15[[#This Row],[ISR]:[AFP]])-Tabla15[[#This Row],[sneto]]</f>
        <v>25</v>
      </c>
      <c r="Q126" s="38">
        <v>10700.95</v>
      </c>
      <c r="R126" s="60" t="str">
        <f>_xlfn.XLOOKUP(Tabla15[[#This Row],[cedula]],Tabla22[NODOC],Tabla22[GENERO])</f>
        <v>M</v>
      </c>
      <c r="S126" s="60" t="str">
        <f>_xlfn.XLOOKUP(Tabla15[[#This Row],[nomdepto]],Tabla21[LUGAR],Tabla21[CODLUGAR])</f>
        <v>01.83</v>
      </c>
      <c r="T126">
        <v>228</v>
      </c>
    </row>
    <row r="127" spans="1:20">
      <c r="A127" s="60" t="s">
        <v>2476</v>
      </c>
      <c r="B127" s="60" t="s">
        <v>1723</v>
      </c>
      <c r="C127" s="60" t="s">
        <v>2506</v>
      </c>
      <c r="D127" s="60" t="str">
        <f>Tabla15[[#This Row],[cedula]]&amp;Tabla15[[#This Row],[prog]]&amp;LEFT(Tabla15[[#This Row],[TIPO]],3)</f>
        <v>0011581929401FIJ</v>
      </c>
      <c r="E127" s="60" t="str">
        <f>_xlfn.XLOOKUP(Tabla15[[#This Row],[cedula]],Tabla8[Numero Documento],Tabla8[Empleado])</f>
        <v>ANA ROSA PEREZ</v>
      </c>
      <c r="F127" s="60" t="s">
        <v>8</v>
      </c>
      <c r="G127" s="60" t="s">
        <v>930</v>
      </c>
      <c r="H127" s="102" t="s">
        <v>11</v>
      </c>
      <c r="I127" s="75">
        <f>_xlfn.XLOOKUP(Tabla15[[#This Row],[cedula]],TCARRERA[CEDULA],TCARRERA[CATEGORIA DEL SERVIDOR],0)</f>
        <v>0</v>
      </c>
      <c r="J12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" s="60" t="str">
        <f>IF(ISTEXT(Tabla15[[#This Row],[CARRERA]]),Tabla15[[#This Row],[CARRERA]],Tabla15[[#This Row],[STATUS_01]])</f>
        <v>ESTATUTO SIMPLIFICADO</v>
      </c>
      <c r="L127" s="70">
        <v>11000</v>
      </c>
      <c r="M127" s="74">
        <v>0</v>
      </c>
      <c r="N127" s="70">
        <v>334.4</v>
      </c>
      <c r="O127" s="70">
        <v>315.7</v>
      </c>
      <c r="P127" s="38">
        <f>Tabla15[[#This Row],[sbruto]]-SUM(Tabla15[[#This Row],[ISR]:[AFP]])-Tabla15[[#This Row],[sneto]]</f>
        <v>25</v>
      </c>
      <c r="Q127" s="38">
        <v>10324.9</v>
      </c>
      <c r="R127" s="60" t="str">
        <f>_xlfn.XLOOKUP(Tabla15[[#This Row],[cedula]],Tabla22[NODOC],Tabla22[GENERO])</f>
        <v>F</v>
      </c>
      <c r="S127" s="60" t="str">
        <f>_xlfn.XLOOKUP(Tabla15[[#This Row],[nomdepto]],Tabla21[LUGAR],Tabla21[CODLUGAR])</f>
        <v>01.83</v>
      </c>
      <c r="T127">
        <v>27</v>
      </c>
    </row>
    <row r="128" spans="1:20">
      <c r="A128" s="60" t="s">
        <v>2476</v>
      </c>
      <c r="B128" s="60" t="s">
        <v>1724</v>
      </c>
      <c r="C128" s="60" t="s">
        <v>2506</v>
      </c>
      <c r="D128" s="60" t="str">
        <f>Tabla15[[#This Row],[cedula]]&amp;Tabla15[[#This Row],[prog]]&amp;LEFT(Tabla15[[#This Row],[TIPO]],3)</f>
        <v>0010400016101FIJ</v>
      </c>
      <c r="E128" s="60" t="str">
        <f>_xlfn.XLOOKUP(Tabla15[[#This Row],[cedula]],Tabla8[Numero Documento],Tabla8[Empleado])</f>
        <v>ANA TEOTISTE SANCHEZ BAEZ</v>
      </c>
      <c r="F128" s="60" t="s">
        <v>363</v>
      </c>
      <c r="G128" s="60" t="s">
        <v>930</v>
      </c>
      <c r="H128" s="102" t="s">
        <v>11</v>
      </c>
      <c r="I128" s="75">
        <f>_xlfn.XLOOKUP(Tabla15[[#This Row],[cedula]],TCARRERA[CEDULA],TCARRERA[CATEGORIA DEL SERVIDOR],0)</f>
        <v>0</v>
      </c>
      <c r="J12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8" s="60" t="str">
        <f>IF(ISTEXT(Tabla15[[#This Row],[CARRERA]]),Tabla15[[#This Row],[CARRERA]],Tabla15[[#This Row],[STATUS_01]])</f>
        <v>FIJO</v>
      </c>
      <c r="L128" s="70">
        <v>11000</v>
      </c>
      <c r="M128" s="73">
        <v>0</v>
      </c>
      <c r="N128" s="70">
        <v>334.4</v>
      </c>
      <c r="O128" s="70">
        <v>315.7</v>
      </c>
      <c r="P128" s="38">
        <f>Tabla15[[#This Row],[sbruto]]-SUM(Tabla15[[#This Row],[ISR]:[AFP]])-Tabla15[[#This Row],[sneto]]</f>
        <v>375</v>
      </c>
      <c r="Q128" s="38">
        <v>9974.9</v>
      </c>
      <c r="R128" s="60" t="str">
        <f>_xlfn.XLOOKUP(Tabla15[[#This Row],[cedula]],Tabla22[NODOC],Tabla22[GENERO])</f>
        <v>F</v>
      </c>
      <c r="S128" s="60" t="str">
        <f>_xlfn.XLOOKUP(Tabla15[[#This Row],[nomdepto]],Tabla21[LUGAR],Tabla21[CODLUGAR])</f>
        <v>01.83</v>
      </c>
      <c r="T128">
        <v>28</v>
      </c>
    </row>
    <row r="129" spans="1:20">
      <c r="A129" s="60" t="s">
        <v>2476</v>
      </c>
      <c r="B129" s="60" t="s">
        <v>1792</v>
      </c>
      <c r="C129" s="60" t="s">
        <v>2506</v>
      </c>
      <c r="D129" s="60" t="str">
        <f>Tabla15[[#This Row],[cedula]]&amp;Tabla15[[#This Row],[prog]]&amp;LEFT(Tabla15[[#This Row],[TIPO]],3)</f>
        <v>0010409802501FIJ</v>
      </c>
      <c r="E129" s="60" t="str">
        <f>_xlfn.XLOOKUP(Tabla15[[#This Row],[cedula]],Tabla8[Numero Documento],Tabla8[Empleado])</f>
        <v>GENARA GUZMAN PEREZ</v>
      </c>
      <c r="F129" s="60" t="s">
        <v>8</v>
      </c>
      <c r="G129" s="113" t="s">
        <v>930</v>
      </c>
      <c r="H129" s="102" t="s">
        <v>11</v>
      </c>
      <c r="I129" s="75" t="str">
        <f>_xlfn.XLOOKUP(Tabla15[[#This Row],[cedula]],TCARRERA[CEDULA],TCARRERA[CATEGORIA DEL SERVIDOR],0)</f>
        <v>CARRERA ADMINISTRATIVA</v>
      </c>
      <c r="J12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" s="60" t="str">
        <f>IF(ISTEXT(Tabla15[[#This Row],[CARRERA]]),Tabla15[[#This Row],[CARRERA]],Tabla15[[#This Row],[STATUS_01]])</f>
        <v>CARRERA ADMINISTRATIVA</v>
      </c>
      <c r="L129" s="70">
        <v>11000</v>
      </c>
      <c r="M129" s="74">
        <v>0</v>
      </c>
      <c r="N129" s="70">
        <v>334.4</v>
      </c>
      <c r="O129" s="70">
        <v>315.7</v>
      </c>
      <c r="P129" s="38">
        <f>Tabla15[[#This Row],[sbruto]]-SUM(Tabla15[[#This Row],[ISR]:[AFP]])-Tabla15[[#This Row],[sneto]]</f>
        <v>921</v>
      </c>
      <c r="Q129" s="38">
        <v>9428.9</v>
      </c>
      <c r="R129" s="60" t="str">
        <f>_xlfn.XLOOKUP(Tabla15[[#This Row],[cedula]],Tabla22[NODOC],Tabla22[GENERO])</f>
        <v>F</v>
      </c>
      <c r="S129" s="60" t="str">
        <f>_xlfn.XLOOKUP(Tabla15[[#This Row],[nomdepto]],Tabla21[LUGAR],Tabla21[CODLUGAR])</f>
        <v>01.83</v>
      </c>
      <c r="T129">
        <v>135</v>
      </c>
    </row>
    <row r="130" spans="1:20">
      <c r="A130" s="60" t="s">
        <v>2476</v>
      </c>
      <c r="B130" s="60" t="s">
        <v>1086</v>
      </c>
      <c r="C130" s="60" t="s">
        <v>2506</v>
      </c>
      <c r="D130" s="60" t="str">
        <f>Tabla15[[#This Row],[cedula]]&amp;Tabla15[[#This Row],[prog]]&amp;LEFT(Tabla15[[#This Row],[TIPO]],3)</f>
        <v>0130012482101FIJ</v>
      </c>
      <c r="E130" s="60" t="str">
        <f>_xlfn.XLOOKUP(Tabla15[[#This Row],[cedula]],Tabla8[Numero Documento],Tabla8[Empleado])</f>
        <v>ANIBAL CUSTODIO</v>
      </c>
      <c r="F130" s="60" t="s">
        <v>8</v>
      </c>
      <c r="G130" s="60" t="s">
        <v>930</v>
      </c>
      <c r="H130" s="102" t="s">
        <v>11</v>
      </c>
      <c r="I130" s="75" t="str">
        <f>_xlfn.XLOOKUP(Tabla15[[#This Row],[cedula]],TCARRERA[CEDULA],TCARRERA[CATEGORIA DEL SERVIDOR],0)</f>
        <v>CARRERA ADMINISTRATIVA</v>
      </c>
      <c r="J13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0" s="60" t="str">
        <f>IF(ISTEXT(Tabla15[[#This Row],[CARRERA]]),Tabla15[[#This Row],[CARRERA]],Tabla15[[#This Row],[STATUS_01]])</f>
        <v>CARRERA ADMINISTRATIVA</v>
      </c>
      <c r="L130" s="70">
        <v>10000</v>
      </c>
      <c r="M130" s="73">
        <v>0</v>
      </c>
      <c r="N130" s="70">
        <v>304</v>
      </c>
      <c r="O130" s="70">
        <v>287</v>
      </c>
      <c r="P130" s="38">
        <f>Tabla15[[#This Row],[sbruto]]-SUM(Tabla15[[#This Row],[ISR]:[AFP]])-Tabla15[[#This Row],[sneto]]</f>
        <v>75</v>
      </c>
      <c r="Q130" s="38">
        <v>9334</v>
      </c>
      <c r="R130" s="60" t="str">
        <f>_xlfn.XLOOKUP(Tabla15[[#This Row],[cedula]],Tabla22[NODOC],Tabla22[GENERO])</f>
        <v>M</v>
      </c>
      <c r="S130" s="60" t="str">
        <f>_xlfn.XLOOKUP(Tabla15[[#This Row],[nomdepto]],Tabla21[LUGAR],Tabla21[CODLUGAR])</f>
        <v>01.83</v>
      </c>
      <c r="T130">
        <v>36</v>
      </c>
    </row>
    <row r="131" spans="1:20">
      <c r="A131" s="60" t="s">
        <v>2476</v>
      </c>
      <c r="B131" s="60" t="s">
        <v>1731</v>
      </c>
      <c r="C131" s="60" t="s">
        <v>2506</v>
      </c>
      <c r="D131" s="60" t="str">
        <f>Tabla15[[#This Row],[cedula]]&amp;Tabla15[[#This Row],[prog]]&amp;LEFT(Tabla15[[#This Row],[TIPO]],3)</f>
        <v>0010564313401FIJ</v>
      </c>
      <c r="E131" s="60" t="str">
        <f>_xlfn.XLOOKUP(Tabla15[[#This Row],[cedula]],Tabla8[Numero Documento],Tabla8[Empleado])</f>
        <v>ANULFO BATISTA DIAZ</v>
      </c>
      <c r="F131" s="60" t="s">
        <v>635</v>
      </c>
      <c r="G131" s="60" t="s">
        <v>930</v>
      </c>
      <c r="H131" s="102" t="s">
        <v>11</v>
      </c>
      <c r="I131" s="75">
        <f>_xlfn.XLOOKUP(Tabla15[[#This Row],[cedula]],TCARRERA[CEDULA],TCARRERA[CATEGORIA DEL SERVIDOR],0)</f>
        <v>0</v>
      </c>
      <c r="J13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31" s="60" t="str">
        <f>IF(ISTEXT(Tabla15[[#This Row],[CARRERA]]),Tabla15[[#This Row],[CARRERA]],Tabla15[[#This Row],[STATUS_01]])</f>
        <v>FIJO</v>
      </c>
      <c r="L131" s="70">
        <v>10000</v>
      </c>
      <c r="M131" s="74">
        <v>0</v>
      </c>
      <c r="N131" s="73">
        <v>304</v>
      </c>
      <c r="O131" s="73">
        <v>287</v>
      </c>
      <c r="P131" s="38">
        <f>Tabla15[[#This Row],[sbruto]]-SUM(Tabla15[[#This Row],[ISR]:[AFP]])-Tabla15[[#This Row],[sneto]]</f>
        <v>325</v>
      </c>
      <c r="Q131" s="38">
        <v>9084</v>
      </c>
      <c r="R131" s="60" t="str">
        <f>_xlfn.XLOOKUP(Tabla15[[#This Row],[cedula]],Tabla22[NODOC],Tabla22[GENERO])</f>
        <v>M</v>
      </c>
      <c r="S131" s="60" t="str">
        <f>_xlfn.XLOOKUP(Tabla15[[#This Row],[nomdepto]],Tabla21[LUGAR],Tabla21[CODLUGAR])</f>
        <v>01.83</v>
      </c>
      <c r="T131">
        <v>39</v>
      </c>
    </row>
    <row r="132" spans="1:20">
      <c r="A132" s="60" t="s">
        <v>2476</v>
      </c>
      <c r="B132" s="60" t="s">
        <v>1776</v>
      </c>
      <c r="C132" s="60" t="s">
        <v>2506</v>
      </c>
      <c r="D132" s="60" t="str">
        <f>Tabla15[[#This Row],[cedula]]&amp;Tabla15[[#This Row],[prog]]&amp;LEFT(Tabla15[[#This Row],[TIPO]],3)</f>
        <v>0110021388101FIJ</v>
      </c>
      <c r="E132" s="60" t="str">
        <f>_xlfn.XLOOKUP(Tabla15[[#This Row],[cedula]],Tabla8[Numero Documento],Tabla8[Empleado])</f>
        <v>FELIX ANTONIO SANCHEZ</v>
      </c>
      <c r="F132" s="60" t="s">
        <v>642</v>
      </c>
      <c r="G132" s="60" t="s">
        <v>930</v>
      </c>
      <c r="H132" s="102" t="s">
        <v>11</v>
      </c>
      <c r="I132" s="75">
        <f>_xlfn.XLOOKUP(Tabla15[[#This Row],[cedula]],TCARRERA[CEDULA],TCARRERA[CATEGORIA DEL SERVIDOR],0)</f>
        <v>0</v>
      </c>
      <c r="J13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32" s="60" t="str">
        <f>IF(ISTEXT(Tabla15[[#This Row],[CARRERA]]),Tabla15[[#This Row],[CARRERA]],Tabla15[[#This Row],[STATUS_01]])</f>
        <v>FIJO</v>
      </c>
      <c r="L132" s="70">
        <v>10000</v>
      </c>
      <c r="M132" s="74">
        <v>0</v>
      </c>
      <c r="N132" s="70">
        <v>304</v>
      </c>
      <c r="O132" s="70">
        <v>287</v>
      </c>
      <c r="P132" s="38">
        <f>Tabla15[[#This Row],[sbruto]]-SUM(Tabla15[[#This Row],[ISR]:[AFP]])-Tabla15[[#This Row],[sneto]]</f>
        <v>375</v>
      </c>
      <c r="Q132" s="38">
        <v>9034</v>
      </c>
      <c r="R132" s="60" t="str">
        <f>_xlfn.XLOOKUP(Tabla15[[#This Row],[cedula]],Tabla22[NODOC],Tabla22[GENERO])</f>
        <v>M</v>
      </c>
      <c r="S132" s="60" t="str">
        <f>_xlfn.XLOOKUP(Tabla15[[#This Row],[nomdepto]],Tabla21[LUGAR],Tabla21[CODLUGAR])</f>
        <v>01.83</v>
      </c>
      <c r="T132">
        <v>113</v>
      </c>
    </row>
    <row r="133" spans="1:20">
      <c r="A133" s="60" t="s">
        <v>2476</v>
      </c>
      <c r="B133" s="60" t="s">
        <v>1990</v>
      </c>
      <c r="C133" s="60" t="s">
        <v>2506</v>
      </c>
      <c r="D133" s="60" t="str">
        <f>Tabla15[[#This Row],[cedula]]&amp;Tabla15[[#This Row],[prog]]&amp;LEFT(Tabla15[[#This Row],[TIPO]],3)</f>
        <v>0010290140201FIJ</v>
      </c>
      <c r="E133" s="60" t="str">
        <f>_xlfn.XLOOKUP(Tabla15[[#This Row],[cedula]],Tabla8[Numero Documento],Tabla8[Empleado])</f>
        <v>LUCIANA ANDREA PAULINO ENCARNACION</v>
      </c>
      <c r="F133" s="60" t="s">
        <v>206</v>
      </c>
      <c r="G133" s="60" t="s">
        <v>930</v>
      </c>
      <c r="H133" s="102" t="s">
        <v>11</v>
      </c>
      <c r="I133" s="75">
        <f>_xlfn.XLOOKUP(Tabla15[[#This Row],[cedula]],TCARRERA[CEDULA],TCARRERA[CATEGORIA DEL SERVIDOR],0)</f>
        <v>0</v>
      </c>
      <c r="J13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33" s="60" t="str">
        <f>IF(ISTEXT(Tabla15[[#This Row],[CARRERA]]),Tabla15[[#This Row],[CARRERA]],Tabla15[[#This Row],[STATUS_01]])</f>
        <v>FIJO</v>
      </c>
      <c r="L133" s="70">
        <v>10000</v>
      </c>
      <c r="M133" s="74">
        <v>0</v>
      </c>
      <c r="N133" s="70">
        <v>304</v>
      </c>
      <c r="O133" s="70">
        <v>287</v>
      </c>
      <c r="P133" s="38">
        <f>Tabla15[[#This Row],[sbruto]]-SUM(Tabla15[[#This Row],[ISR]:[AFP]])-Tabla15[[#This Row],[sneto]]</f>
        <v>4851.8</v>
      </c>
      <c r="Q133" s="38">
        <v>4557.2</v>
      </c>
      <c r="R133" s="60" t="str">
        <f>_xlfn.XLOOKUP(Tabla15[[#This Row],[cedula]],Tabla22[NODOC],Tabla22[GENERO])</f>
        <v>F</v>
      </c>
      <c r="S133" s="60" t="str">
        <f>_xlfn.XLOOKUP(Tabla15[[#This Row],[nomdepto]],Tabla21[LUGAR],Tabla21[CODLUGAR])</f>
        <v>01.83</v>
      </c>
      <c r="T133">
        <v>225</v>
      </c>
    </row>
    <row r="134" spans="1:20" hidden="1">
      <c r="A134" s="60" t="s">
        <v>2478</v>
      </c>
      <c r="B134" s="60" t="s">
        <v>2343</v>
      </c>
      <c r="C134" s="60" t="s">
        <v>2506</v>
      </c>
      <c r="D134" s="60" t="str">
        <f>Tabla15[[#This Row],[cedula]]&amp;Tabla15[[#This Row],[prog]]&amp;LEFT(Tabla15[[#This Row],[TIPO]],3)</f>
        <v>0011738850401TRA</v>
      </c>
      <c r="E134" s="60" t="str">
        <f>_xlfn.XLOOKUP(Tabla15[[#This Row],[cedula]],Tabla8[Numero Documento],Tabla8[Empleado])</f>
        <v>ANA LUCIA SANCHEZ CIPRIAN</v>
      </c>
      <c r="F134" s="60" t="s">
        <v>694</v>
      </c>
      <c r="G134" s="60" t="s">
        <v>930</v>
      </c>
      <c r="H134" s="102" t="s">
        <v>2473</v>
      </c>
      <c r="I134" s="75">
        <f>_xlfn.XLOOKUP(Tabla15[[#This Row],[cedula]],TCARRERA[CEDULA],TCARRERA[CATEGORIA DEL SERVIDOR],0)</f>
        <v>0</v>
      </c>
      <c r="J134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4" s="60" t="str">
        <f>IF(ISTEXT(Tabla15[[#This Row],[CARRERA]]),Tabla15[[#This Row],[CARRERA]],Tabla15[[#This Row],[STATUS_01]])</f>
        <v>TRAMITE DE PENSION</v>
      </c>
      <c r="L134" s="70">
        <v>10000</v>
      </c>
      <c r="M134" s="74">
        <v>0</v>
      </c>
      <c r="N134" s="70">
        <v>304</v>
      </c>
      <c r="O134" s="70">
        <v>287</v>
      </c>
      <c r="P134" s="38">
        <f>Tabla15[[#This Row],[sbruto]]-SUM(Tabla15[[#This Row],[ISR]:[AFP]])-Tabla15[[#This Row],[sneto]]</f>
        <v>75</v>
      </c>
      <c r="Q134" s="38">
        <v>9334</v>
      </c>
      <c r="R134" s="60" t="str">
        <f>_xlfn.XLOOKUP(Tabla15[[#This Row],[cedula]],Tabla22[NODOC],Tabla22[GENERO])</f>
        <v>F</v>
      </c>
      <c r="S134" s="60" t="str">
        <f>_xlfn.XLOOKUP(Tabla15[[#This Row],[nomdepto]],Tabla21[LUGAR],Tabla21[CODLUGAR])</f>
        <v>01.83</v>
      </c>
      <c r="T134">
        <v>1068</v>
      </c>
    </row>
    <row r="135" spans="1:20" hidden="1">
      <c r="A135" s="60" t="s">
        <v>2478</v>
      </c>
      <c r="B135" s="60" t="s">
        <v>2344</v>
      </c>
      <c r="C135" s="60" t="s">
        <v>2506</v>
      </c>
      <c r="D135" s="60" t="str">
        <f>Tabla15[[#This Row],[cedula]]&amp;Tabla15[[#This Row],[prog]]&amp;LEFT(Tabla15[[#This Row],[TIPO]],3)</f>
        <v>0130006496901TRA</v>
      </c>
      <c r="E135" s="60" t="str">
        <f>_xlfn.XLOOKUP(Tabla15[[#This Row],[cedula]],Tabla8[Numero Documento],Tabla8[Empleado])</f>
        <v>ANGEL VINICIO TEJEDA SOTO</v>
      </c>
      <c r="F135" s="60" t="s">
        <v>385</v>
      </c>
      <c r="G135" s="60" t="s">
        <v>930</v>
      </c>
      <c r="H135" s="102" t="s">
        <v>2473</v>
      </c>
      <c r="I135" s="75">
        <f>_xlfn.XLOOKUP(Tabla15[[#This Row],[cedula]],TCARRERA[CEDULA],TCARRERA[CATEGORIA DEL SERVIDOR],0)</f>
        <v>0</v>
      </c>
      <c r="J135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5" s="60" t="str">
        <f>IF(ISTEXT(Tabla15[[#This Row],[CARRERA]]),Tabla15[[#This Row],[CARRERA]],Tabla15[[#This Row],[STATUS_01]])</f>
        <v>TRAMITE DE PENSION</v>
      </c>
      <c r="L135" s="70">
        <v>10000</v>
      </c>
      <c r="M135" s="70">
        <v>0</v>
      </c>
      <c r="N135" s="70">
        <v>304</v>
      </c>
      <c r="O135" s="70">
        <v>287</v>
      </c>
      <c r="P135" s="38">
        <f>Tabla15[[#This Row],[sbruto]]-SUM(Tabla15[[#This Row],[ISR]:[AFP]])-Tabla15[[#This Row],[sneto]]</f>
        <v>375</v>
      </c>
      <c r="Q135" s="38">
        <v>9034</v>
      </c>
      <c r="R135" s="60" t="str">
        <f>_xlfn.XLOOKUP(Tabla15[[#This Row],[cedula]],Tabla22[NODOC],Tabla22[GENERO])</f>
        <v>M</v>
      </c>
      <c r="S135" s="60" t="str">
        <f>_xlfn.XLOOKUP(Tabla15[[#This Row],[nomdepto]],Tabla21[LUGAR],Tabla21[CODLUGAR])</f>
        <v>01.83</v>
      </c>
      <c r="T135">
        <v>1070</v>
      </c>
    </row>
    <row r="136" spans="1:20" hidden="1">
      <c r="A136" s="60" t="s">
        <v>2478</v>
      </c>
      <c r="B136" s="60" t="s">
        <v>1345</v>
      </c>
      <c r="C136" s="60" t="s">
        <v>2506</v>
      </c>
      <c r="D136" s="60" t="str">
        <f>Tabla15[[#This Row],[cedula]]&amp;Tabla15[[#This Row],[prog]]&amp;LEFT(Tabla15[[#This Row],[TIPO]],3)</f>
        <v>0010564450401TRA</v>
      </c>
      <c r="E136" s="60" t="str">
        <f>_xlfn.XLOOKUP(Tabla15[[#This Row],[cedula]],Tabla8[Numero Documento],Tabla8[Empleado])</f>
        <v>HECTOR GONZALEZ</v>
      </c>
      <c r="F136" s="60" t="s">
        <v>385</v>
      </c>
      <c r="G136" s="60" t="s">
        <v>930</v>
      </c>
      <c r="H136" s="102" t="s">
        <v>2473</v>
      </c>
      <c r="I136" s="75" t="str">
        <f>_xlfn.XLOOKUP(Tabla15[[#This Row],[cedula]],TCARRERA[CEDULA],TCARRERA[CATEGORIA DEL SERVIDOR],0)</f>
        <v>CARRERA ADMINISTRATIVA</v>
      </c>
      <c r="J136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6" s="60" t="str">
        <f>IF(ISTEXT(Tabla15[[#This Row],[CARRERA]]),Tabla15[[#This Row],[CARRERA]],Tabla15[[#This Row],[STATUS_01]])</f>
        <v>CARRERA ADMINISTRATIVA</v>
      </c>
      <c r="L136" s="70">
        <v>10000</v>
      </c>
      <c r="M136" s="74">
        <v>0</v>
      </c>
      <c r="N136" s="70">
        <v>304</v>
      </c>
      <c r="O136" s="70">
        <v>287</v>
      </c>
      <c r="P136" s="38">
        <f>Tabla15[[#This Row],[sbruto]]-SUM(Tabla15[[#This Row],[ISR]:[AFP]])-Tabla15[[#This Row],[sneto]]</f>
        <v>25</v>
      </c>
      <c r="Q136" s="38">
        <v>9384</v>
      </c>
      <c r="R136" s="60" t="str">
        <f>_xlfn.XLOOKUP(Tabla15[[#This Row],[cedula]],Tabla22[NODOC],Tabla22[GENERO])</f>
        <v>M</v>
      </c>
      <c r="S136" s="60" t="str">
        <f>_xlfn.XLOOKUP(Tabla15[[#This Row],[nomdepto]],Tabla21[LUGAR],Tabla21[CODLUGAR])</f>
        <v>01.83</v>
      </c>
      <c r="T136">
        <v>1077</v>
      </c>
    </row>
    <row r="137" spans="1:20" hidden="1">
      <c r="A137" s="60" t="s">
        <v>2478</v>
      </c>
      <c r="B137" s="60" t="s">
        <v>1346</v>
      </c>
      <c r="C137" s="60" t="s">
        <v>2506</v>
      </c>
      <c r="D137" s="60" t="str">
        <f>Tabla15[[#This Row],[cedula]]&amp;Tabla15[[#This Row],[prog]]&amp;LEFT(Tabla15[[#This Row],[TIPO]],3)</f>
        <v>0820009893001TRA</v>
      </c>
      <c r="E137" s="60" t="str">
        <f>_xlfn.XLOOKUP(Tabla15[[#This Row],[cedula]],Tabla8[Numero Documento],Tabla8[Empleado])</f>
        <v>ISIDRA VALLEJO</v>
      </c>
      <c r="F137" s="60" t="s">
        <v>8</v>
      </c>
      <c r="G137" s="60" t="s">
        <v>930</v>
      </c>
      <c r="H137" s="102" t="s">
        <v>2473</v>
      </c>
      <c r="I137" s="75" t="str">
        <f>_xlfn.XLOOKUP(Tabla15[[#This Row],[cedula]],TCARRERA[CEDULA],TCARRERA[CATEGORIA DEL SERVIDOR],0)</f>
        <v>CARRERA ADMINISTRATIVA</v>
      </c>
      <c r="J13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7" s="60" t="str">
        <f>IF(ISTEXT(Tabla15[[#This Row],[CARRERA]]),Tabla15[[#This Row],[CARRERA]],Tabla15[[#This Row],[STATUS_01]])</f>
        <v>CARRERA ADMINISTRATIVA</v>
      </c>
      <c r="L137" s="70">
        <v>10000</v>
      </c>
      <c r="M137" s="73">
        <v>0</v>
      </c>
      <c r="N137" s="70">
        <v>304</v>
      </c>
      <c r="O137" s="70">
        <v>287</v>
      </c>
      <c r="P137" s="38">
        <f>Tabla15[[#This Row],[sbruto]]-SUM(Tabla15[[#This Row],[ISR]:[AFP]])-Tabla15[[#This Row],[sneto]]</f>
        <v>375</v>
      </c>
      <c r="Q137" s="38">
        <v>9034</v>
      </c>
      <c r="R137" s="60" t="str">
        <f>_xlfn.XLOOKUP(Tabla15[[#This Row],[cedula]],Tabla22[NODOC],Tabla22[GENERO])</f>
        <v>F</v>
      </c>
      <c r="S137" s="60" t="str">
        <f>_xlfn.XLOOKUP(Tabla15[[#This Row],[nomdepto]],Tabla21[LUGAR],Tabla21[CODLUGAR])</f>
        <v>01.83</v>
      </c>
      <c r="T137">
        <v>1080</v>
      </c>
    </row>
    <row r="138" spans="1:20" hidden="1">
      <c r="A138" s="60" t="s">
        <v>2478</v>
      </c>
      <c r="B138" s="60" t="s">
        <v>2348</v>
      </c>
      <c r="C138" s="60" t="s">
        <v>2506</v>
      </c>
      <c r="D138" s="60" t="str">
        <f>Tabla15[[#This Row],[cedula]]&amp;Tabla15[[#This Row],[prog]]&amp;LEFT(Tabla15[[#This Row],[TIPO]],3)</f>
        <v>0011074372101TRA</v>
      </c>
      <c r="E138" s="60" t="str">
        <f>_xlfn.XLOOKUP(Tabla15[[#This Row],[cedula]],Tabla8[Numero Documento],Tabla8[Empleado])</f>
        <v>JOSEFA SOTO DE GUZMAN</v>
      </c>
      <c r="F138" s="60" t="s">
        <v>862</v>
      </c>
      <c r="G138" s="60" t="s">
        <v>930</v>
      </c>
      <c r="H138" s="102" t="s">
        <v>2473</v>
      </c>
      <c r="I138" s="75">
        <f>_xlfn.XLOOKUP(Tabla15[[#This Row],[cedula]],TCARRERA[CEDULA],TCARRERA[CATEGORIA DEL SERVIDOR],0)</f>
        <v>0</v>
      </c>
      <c r="J138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8" s="60" t="str">
        <f>IF(ISTEXT(Tabla15[[#This Row],[CARRERA]]),Tabla15[[#This Row],[CARRERA]],Tabla15[[#This Row],[STATUS_01]])</f>
        <v>TRAMITE DE PENSION</v>
      </c>
      <c r="L138" s="70">
        <v>10000</v>
      </c>
      <c r="M138" s="73">
        <v>0</v>
      </c>
      <c r="N138" s="70">
        <v>304</v>
      </c>
      <c r="O138" s="70">
        <v>287</v>
      </c>
      <c r="P138" s="38">
        <f>Tabla15[[#This Row],[sbruto]]-SUM(Tabla15[[#This Row],[ISR]:[AFP]])-Tabla15[[#This Row],[sneto]]</f>
        <v>375</v>
      </c>
      <c r="Q138" s="38">
        <v>9034</v>
      </c>
      <c r="R138" s="60" t="str">
        <f>_xlfn.XLOOKUP(Tabla15[[#This Row],[cedula]],Tabla22[NODOC],Tabla22[GENERO])</f>
        <v>F</v>
      </c>
      <c r="S138" s="60" t="str">
        <f>_xlfn.XLOOKUP(Tabla15[[#This Row],[nomdepto]],Tabla21[LUGAR],Tabla21[CODLUGAR])</f>
        <v>01.83</v>
      </c>
      <c r="T138">
        <v>1081</v>
      </c>
    </row>
    <row r="139" spans="1:20" hidden="1">
      <c r="A139" s="60" t="s">
        <v>2478</v>
      </c>
      <c r="B139" s="60" t="s">
        <v>2349</v>
      </c>
      <c r="C139" s="60" t="s">
        <v>2506</v>
      </c>
      <c r="D139" s="60" t="str">
        <f>Tabla15[[#This Row],[cedula]]&amp;Tabla15[[#This Row],[prog]]&amp;LEFT(Tabla15[[#This Row],[TIPO]],3)</f>
        <v>0010743153801TRA</v>
      </c>
      <c r="E139" s="60" t="str">
        <f>_xlfn.XLOOKUP(Tabla15[[#This Row],[cedula]],Tabla8[Numero Documento],Tabla8[Empleado])</f>
        <v>MERCEDES VICTORIA LAUREANO ALCANTARA</v>
      </c>
      <c r="F139" s="60" t="s">
        <v>694</v>
      </c>
      <c r="G139" s="60" t="s">
        <v>930</v>
      </c>
      <c r="H139" s="102" t="s">
        <v>2473</v>
      </c>
      <c r="I139" s="75">
        <f>_xlfn.XLOOKUP(Tabla15[[#This Row],[cedula]],TCARRERA[CEDULA],TCARRERA[CATEGORIA DEL SERVIDOR],0)</f>
        <v>0</v>
      </c>
      <c r="J139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9" s="60" t="str">
        <f>IF(ISTEXT(Tabla15[[#This Row],[CARRERA]]),Tabla15[[#This Row],[CARRERA]],Tabla15[[#This Row],[STATUS_01]])</f>
        <v>TRAMITE DE PENSION</v>
      </c>
      <c r="L139" s="70">
        <v>10000</v>
      </c>
      <c r="M139" s="74">
        <v>0</v>
      </c>
      <c r="N139" s="70">
        <v>304</v>
      </c>
      <c r="O139" s="70">
        <v>287</v>
      </c>
      <c r="P139" s="38">
        <f>Tabla15[[#This Row],[sbruto]]-SUM(Tabla15[[#This Row],[ISR]:[AFP]])-Tabla15[[#This Row],[sneto]]</f>
        <v>25</v>
      </c>
      <c r="Q139" s="38">
        <v>9384</v>
      </c>
      <c r="R139" s="60" t="str">
        <f>_xlfn.XLOOKUP(Tabla15[[#This Row],[cedula]],Tabla22[NODOC],Tabla22[GENERO])</f>
        <v>F</v>
      </c>
      <c r="S139" s="60" t="str">
        <f>_xlfn.XLOOKUP(Tabla15[[#This Row],[nomdepto]],Tabla21[LUGAR],Tabla21[CODLUGAR])</f>
        <v>01.83</v>
      </c>
      <c r="T139">
        <v>1085</v>
      </c>
    </row>
    <row r="140" spans="1:20" hidden="1">
      <c r="A140" s="60" t="s">
        <v>2478</v>
      </c>
      <c r="B140" s="60" t="s">
        <v>2351</v>
      </c>
      <c r="C140" s="60" t="s">
        <v>2506</v>
      </c>
      <c r="D140" s="60" t="str">
        <f>Tabla15[[#This Row],[cedula]]&amp;Tabla15[[#This Row],[prog]]&amp;LEFT(Tabla15[[#This Row],[TIPO]],3)</f>
        <v>0010055290001TRA</v>
      </c>
      <c r="E140" s="60" t="str">
        <f>_xlfn.XLOOKUP(Tabla15[[#This Row],[cedula]],Tabla8[Numero Documento],Tabla8[Empleado])</f>
        <v>OLGA ALTAGRACIA PAULA RAMIREZ</v>
      </c>
      <c r="F140" s="60" t="s">
        <v>27</v>
      </c>
      <c r="G140" s="60" t="s">
        <v>930</v>
      </c>
      <c r="H140" s="102" t="s">
        <v>2473</v>
      </c>
      <c r="I140" s="75">
        <f>_xlfn.XLOOKUP(Tabla15[[#This Row],[cedula]],TCARRERA[CEDULA],TCARRERA[CATEGORIA DEL SERVIDOR],0)</f>
        <v>0</v>
      </c>
      <c r="J14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40" s="60" t="str">
        <f>IF(ISTEXT(Tabla15[[#This Row],[CARRERA]]),Tabla15[[#This Row],[CARRERA]],Tabla15[[#This Row],[STATUS_01]])</f>
        <v>ESTATUTO SIMPLIFICADO</v>
      </c>
      <c r="L140" s="70">
        <v>10000</v>
      </c>
      <c r="M140" s="73">
        <v>0</v>
      </c>
      <c r="N140" s="70">
        <v>304</v>
      </c>
      <c r="O140" s="70">
        <v>287</v>
      </c>
      <c r="P140" s="38">
        <f>Tabla15[[#This Row],[sbruto]]-SUM(Tabla15[[#This Row],[ISR]:[AFP]])-Tabla15[[#This Row],[sneto]]</f>
        <v>75</v>
      </c>
      <c r="Q140" s="38">
        <v>9334</v>
      </c>
      <c r="R140" s="60" t="str">
        <f>_xlfn.XLOOKUP(Tabla15[[#This Row],[cedula]],Tabla22[NODOC],Tabla22[GENERO])</f>
        <v>F</v>
      </c>
      <c r="S140" s="60" t="str">
        <f>_xlfn.XLOOKUP(Tabla15[[#This Row],[nomdepto]],Tabla21[LUGAR],Tabla21[CODLUGAR])</f>
        <v>01.83</v>
      </c>
      <c r="T140">
        <v>1088</v>
      </c>
    </row>
    <row r="141" spans="1:20" hidden="1">
      <c r="A141" s="60" t="s">
        <v>2478</v>
      </c>
      <c r="B141" s="60" t="s">
        <v>2352</v>
      </c>
      <c r="C141" s="60" t="s">
        <v>2506</v>
      </c>
      <c r="D141" s="60" t="str">
        <f>Tabla15[[#This Row],[cedula]]&amp;Tabla15[[#This Row],[prog]]&amp;LEFT(Tabla15[[#This Row],[TIPO]],3)</f>
        <v>0010244721601TRA</v>
      </c>
      <c r="E141" s="60" t="str">
        <f>_xlfn.XLOOKUP(Tabla15[[#This Row],[cedula]],Tabla8[Numero Documento],Tabla8[Empleado])</f>
        <v>RAFAEL ABREU JESUS</v>
      </c>
      <c r="F141" s="60" t="s">
        <v>588</v>
      </c>
      <c r="G141" s="60" t="s">
        <v>930</v>
      </c>
      <c r="H141" s="102" t="s">
        <v>2473</v>
      </c>
      <c r="I141" s="75" t="str">
        <f>_xlfn.XLOOKUP(Tabla15[[#This Row],[cedula]],TCARRERA[CEDULA],TCARRERA[CATEGORIA DEL SERVIDOR],0)</f>
        <v>CARRERA ADMINISTRATIVA</v>
      </c>
      <c r="J14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41" s="60" t="str">
        <f>IF(ISTEXT(Tabla15[[#This Row],[CARRERA]]),Tabla15[[#This Row],[CARRERA]],Tabla15[[#This Row],[STATUS_01]])</f>
        <v>CARRERA ADMINISTRATIVA</v>
      </c>
      <c r="L141" s="70">
        <v>10000</v>
      </c>
      <c r="M141" s="71">
        <v>0</v>
      </c>
      <c r="N141" s="70">
        <v>304</v>
      </c>
      <c r="O141" s="70">
        <v>287</v>
      </c>
      <c r="P141" s="38">
        <f>Tabla15[[#This Row],[sbruto]]-SUM(Tabla15[[#This Row],[ISR]:[AFP]])-Tabla15[[#This Row],[sneto]]</f>
        <v>4216.99</v>
      </c>
      <c r="Q141" s="38">
        <v>5192.01</v>
      </c>
      <c r="R141" s="60" t="str">
        <f>_xlfn.XLOOKUP(Tabla15[[#This Row],[cedula]],Tabla22[NODOC],Tabla22[GENERO])</f>
        <v>M</v>
      </c>
      <c r="S141" s="60" t="str">
        <f>_xlfn.XLOOKUP(Tabla15[[#This Row],[nomdepto]],Tabla21[LUGAR],Tabla21[CODLUGAR])</f>
        <v>01.83</v>
      </c>
      <c r="T141">
        <v>1090</v>
      </c>
    </row>
    <row r="142" spans="1:20" hidden="1">
      <c r="A142" s="60" t="s">
        <v>2477</v>
      </c>
      <c r="B142" s="60" t="s">
        <v>2357</v>
      </c>
      <c r="C142" s="60" t="s">
        <v>2506</v>
      </c>
      <c r="D142" s="60" t="str">
        <f>Tabla15[[#This Row],[cedula]]&amp;Tabla15[[#This Row],[prog]]&amp;LEFT(Tabla15[[#This Row],[TIPO]],3)</f>
        <v>4022659506001SEG</v>
      </c>
      <c r="E142" s="60" t="str">
        <f>_xlfn.XLOOKUP(Tabla15[[#This Row],[cedula]],Tabla8[Numero Documento],Tabla8[Empleado])</f>
        <v>ALBERTO ANTONIO ENCARNACION CAMARA</v>
      </c>
      <c r="F142" s="60" t="s">
        <v>882</v>
      </c>
      <c r="G142" s="60" t="s">
        <v>930</v>
      </c>
      <c r="H142" s="102" t="s">
        <v>244</v>
      </c>
      <c r="I142" s="75">
        <f>_xlfn.XLOOKUP(Tabla15[[#This Row],[cedula]],TCARRERA[CEDULA],TCARRERA[CATEGORIA DEL SERVIDOR],0)</f>
        <v>0</v>
      </c>
      <c r="J14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60" t="str">
        <f>IF(ISTEXT(Tabla15[[#This Row],[CARRERA]]),Tabla15[[#This Row],[CARRERA]],Tabla15[[#This Row],[STATUS_01]])</f>
        <v>SEGURIDAD</v>
      </c>
      <c r="L142" s="70">
        <v>10000</v>
      </c>
      <c r="M142" s="74">
        <v>0</v>
      </c>
      <c r="N142" s="70">
        <v>0</v>
      </c>
      <c r="O142" s="70">
        <v>0</v>
      </c>
      <c r="P142" s="38">
        <f>Tabla15[[#This Row],[sbruto]]-SUM(Tabla15[[#This Row],[ISR]:[AFP]])-Tabla15[[#This Row],[sneto]]</f>
        <v>0</v>
      </c>
      <c r="Q142" s="38">
        <v>10000</v>
      </c>
      <c r="R142" s="60" t="str">
        <f>_xlfn.XLOOKUP(Tabla15[[#This Row],[cedula]],Tabla22[NODOC],Tabla22[GENERO])</f>
        <v>M</v>
      </c>
      <c r="S142" s="60" t="str">
        <f>_xlfn.XLOOKUP(Tabla15[[#This Row],[nomdepto]],Tabla21[LUGAR],Tabla21[CODLUGAR])</f>
        <v>01.83</v>
      </c>
      <c r="T142">
        <v>1106</v>
      </c>
    </row>
    <row r="143" spans="1:20" hidden="1">
      <c r="A143" s="60" t="s">
        <v>2477</v>
      </c>
      <c r="B143" s="60" t="s">
        <v>2359</v>
      </c>
      <c r="C143" s="60" t="s">
        <v>2506</v>
      </c>
      <c r="D143" s="60" t="str">
        <f>Tabla15[[#This Row],[cedula]]&amp;Tabla15[[#This Row],[prog]]&amp;LEFT(Tabla15[[#This Row],[TIPO]],3)</f>
        <v>0160017104301SEG</v>
      </c>
      <c r="E143" s="60" t="str">
        <f>_xlfn.XLOOKUP(Tabla15[[#This Row],[cedula]],Tabla8[Numero Documento],Tabla8[Empleado])</f>
        <v>AMBIORI OVALLE ROSARIO</v>
      </c>
      <c r="F143" s="60" t="s">
        <v>882</v>
      </c>
      <c r="G143" s="60" t="s">
        <v>930</v>
      </c>
      <c r="H143" s="102" t="s">
        <v>244</v>
      </c>
      <c r="I143" s="75">
        <f>_xlfn.XLOOKUP(Tabla15[[#This Row],[cedula]],TCARRERA[CEDULA],TCARRERA[CATEGORIA DEL SERVIDOR],0)</f>
        <v>0</v>
      </c>
      <c r="J14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60" t="str">
        <f>IF(ISTEXT(Tabla15[[#This Row],[CARRERA]]),Tabla15[[#This Row],[CARRERA]],Tabla15[[#This Row],[STATUS_01]])</f>
        <v>SEGURIDAD</v>
      </c>
      <c r="L143" s="70">
        <v>10000</v>
      </c>
      <c r="M143" s="74">
        <v>0</v>
      </c>
      <c r="N143" s="70">
        <v>0</v>
      </c>
      <c r="O143" s="70">
        <v>0</v>
      </c>
      <c r="P143" s="38">
        <f>Tabla15[[#This Row],[sbruto]]-SUM(Tabla15[[#This Row],[ISR]:[AFP]])-Tabla15[[#This Row],[sneto]]</f>
        <v>0</v>
      </c>
      <c r="Q143" s="38">
        <v>10000</v>
      </c>
      <c r="R143" s="60" t="str">
        <f>_xlfn.XLOOKUP(Tabla15[[#This Row],[cedula]],Tabla22[NODOC],Tabla22[GENERO])</f>
        <v>M</v>
      </c>
      <c r="S143" s="60" t="str">
        <f>_xlfn.XLOOKUP(Tabla15[[#This Row],[nomdepto]],Tabla21[LUGAR],Tabla21[CODLUGAR])</f>
        <v>01.83</v>
      </c>
      <c r="T143">
        <v>1108</v>
      </c>
    </row>
    <row r="144" spans="1:20" hidden="1">
      <c r="A144" s="60" t="s">
        <v>2477</v>
      </c>
      <c r="B144" s="60" t="s">
        <v>2664</v>
      </c>
      <c r="C144" s="60" t="s">
        <v>2506</v>
      </c>
      <c r="D144" s="60" t="str">
        <f>Tabla15[[#This Row],[cedula]]&amp;Tabla15[[#This Row],[prog]]&amp;LEFT(Tabla15[[#This Row],[TIPO]],3)</f>
        <v>0011172303701SEG</v>
      </c>
      <c r="E144" s="60" t="str">
        <f>_xlfn.XLOOKUP(Tabla15[[#This Row],[cedula]],Tabla8[Numero Documento],Tabla8[Empleado])</f>
        <v>ANGEL MARIA RAMON POLANCO</v>
      </c>
      <c r="F144" s="60" t="s">
        <v>882</v>
      </c>
      <c r="G144" s="60" t="s">
        <v>930</v>
      </c>
      <c r="H144" s="102" t="s">
        <v>244</v>
      </c>
      <c r="I144" s="75">
        <f>_xlfn.XLOOKUP(Tabla15[[#This Row],[cedula]],TCARRERA[CEDULA],TCARRERA[CATEGORIA DEL SERVIDOR],0)</f>
        <v>0</v>
      </c>
      <c r="J14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60" t="str">
        <f>IF(ISTEXT(Tabla15[[#This Row],[CARRERA]]),Tabla15[[#This Row],[CARRERA]],Tabla15[[#This Row],[STATUS_01]])</f>
        <v>SEGURIDAD</v>
      </c>
      <c r="L144" s="70">
        <v>10000</v>
      </c>
      <c r="M144" s="70">
        <v>0</v>
      </c>
      <c r="N144" s="70">
        <v>0</v>
      </c>
      <c r="O144" s="70">
        <v>0</v>
      </c>
      <c r="P144" s="38">
        <f>Tabla15[[#This Row],[sbruto]]-SUM(Tabla15[[#This Row],[ISR]:[AFP]])-Tabla15[[#This Row],[sneto]]</f>
        <v>0</v>
      </c>
      <c r="Q144" s="38">
        <v>10000</v>
      </c>
      <c r="R144" s="60" t="str">
        <f>_xlfn.XLOOKUP(Tabla15[[#This Row],[cedula]],Tabla22[NODOC],Tabla22[GENERO])</f>
        <v>M</v>
      </c>
      <c r="S144" s="60" t="str">
        <f>_xlfn.XLOOKUP(Tabla15[[#This Row],[nomdepto]],Tabla21[LUGAR],Tabla21[CODLUGAR])</f>
        <v>01.83</v>
      </c>
      <c r="T144">
        <v>1109</v>
      </c>
    </row>
    <row r="145" spans="1:20" hidden="1">
      <c r="A145" s="60" t="s">
        <v>2477</v>
      </c>
      <c r="B145" s="60" t="s">
        <v>2672</v>
      </c>
      <c r="C145" s="60" t="s">
        <v>2506</v>
      </c>
      <c r="D145" s="60" t="str">
        <f>Tabla15[[#This Row],[cedula]]&amp;Tabla15[[#This Row],[prog]]&amp;LEFT(Tabla15[[#This Row],[TIPO]],3)</f>
        <v>2250060888401SEG</v>
      </c>
      <c r="E145" s="60" t="str">
        <f>_xlfn.XLOOKUP(Tabla15[[#This Row],[cedula]],Tabla8[Numero Documento],Tabla8[Empleado])</f>
        <v>ANNY MERCEDES OTAÑO DIAZ</v>
      </c>
      <c r="F145" s="60" t="s">
        <v>882</v>
      </c>
      <c r="G145" s="60" t="s">
        <v>930</v>
      </c>
      <c r="H145" s="102" t="s">
        <v>244</v>
      </c>
      <c r="I145" s="75">
        <f>_xlfn.XLOOKUP(Tabla15[[#This Row],[cedula]],TCARRERA[CEDULA],TCARRERA[CATEGORIA DEL SERVIDOR],0)</f>
        <v>0</v>
      </c>
      <c r="J14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60" t="str">
        <f>IF(ISTEXT(Tabla15[[#This Row],[CARRERA]]),Tabla15[[#This Row],[CARRERA]],Tabla15[[#This Row],[STATUS_01]])</f>
        <v>SEGURIDAD</v>
      </c>
      <c r="L145" s="70">
        <v>10000</v>
      </c>
      <c r="M145" s="73">
        <v>0</v>
      </c>
      <c r="N145" s="70">
        <v>0</v>
      </c>
      <c r="O145" s="70">
        <v>0</v>
      </c>
      <c r="P145" s="38">
        <f>Tabla15[[#This Row],[sbruto]]-SUM(Tabla15[[#This Row],[ISR]:[AFP]])-Tabla15[[#This Row],[sneto]]</f>
        <v>0</v>
      </c>
      <c r="Q145" s="38">
        <v>10000</v>
      </c>
      <c r="R145" s="60" t="str">
        <f>_xlfn.XLOOKUP(Tabla15[[#This Row],[cedula]],Tabla22[NODOC],Tabla22[GENERO])</f>
        <v>F</v>
      </c>
      <c r="S145" s="60" t="str">
        <f>_xlfn.XLOOKUP(Tabla15[[#This Row],[nomdepto]],Tabla21[LUGAR],Tabla21[CODLUGAR])</f>
        <v>01.83</v>
      </c>
      <c r="T145">
        <v>1110</v>
      </c>
    </row>
    <row r="146" spans="1:20" hidden="1">
      <c r="A146" s="60" t="s">
        <v>2477</v>
      </c>
      <c r="B146" s="60" t="s">
        <v>2669</v>
      </c>
      <c r="C146" s="60" t="s">
        <v>2506</v>
      </c>
      <c r="D146" s="60" t="str">
        <f>Tabla15[[#This Row],[cedula]]&amp;Tabla15[[#This Row],[prog]]&amp;LEFT(Tabla15[[#This Row],[TIPO]],3)</f>
        <v>0260136992501SEG</v>
      </c>
      <c r="E146" s="60" t="str">
        <f>_xlfn.XLOOKUP(Tabla15[[#This Row],[cedula]],Tabla8[Numero Documento],Tabla8[Empleado])</f>
        <v>ANSON FERNANDEZ VIL</v>
      </c>
      <c r="F146" s="60" t="s">
        <v>882</v>
      </c>
      <c r="G146" s="60" t="s">
        <v>930</v>
      </c>
      <c r="H146" s="102" t="s">
        <v>244</v>
      </c>
      <c r="I146" s="75">
        <f>_xlfn.XLOOKUP(Tabla15[[#This Row],[cedula]],TCARRERA[CEDULA],TCARRERA[CATEGORIA DEL SERVIDOR],0)</f>
        <v>0</v>
      </c>
      <c r="J14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60" t="str">
        <f>IF(ISTEXT(Tabla15[[#This Row],[CARRERA]]),Tabla15[[#This Row],[CARRERA]],Tabla15[[#This Row],[STATUS_01]])</f>
        <v>SEGURIDAD</v>
      </c>
      <c r="L146" s="70">
        <v>10000</v>
      </c>
      <c r="M146" s="73">
        <v>0</v>
      </c>
      <c r="N146" s="73">
        <v>0</v>
      </c>
      <c r="O146" s="73">
        <v>0</v>
      </c>
      <c r="P146" s="38">
        <f>Tabla15[[#This Row],[sbruto]]-SUM(Tabla15[[#This Row],[ISR]:[AFP]])-Tabla15[[#This Row],[sneto]]</f>
        <v>0</v>
      </c>
      <c r="Q146" s="38">
        <v>10000</v>
      </c>
      <c r="R146" s="60" t="str">
        <f>_xlfn.XLOOKUP(Tabla15[[#This Row],[cedula]],Tabla22[NODOC],Tabla22[GENERO])</f>
        <v>M</v>
      </c>
      <c r="S146" s="60" t="str">
        <f>_xlfn.XLOOKUP(Tabla15[[#This Row],[nomdepto]],Tabla21[LUGAR],Tabla21[CODLUGAR])</f>
        <v>01.83</v>
      </c>
      <c r="T146">
        <v>1111</v>
      </c>
    </row>
    <row r="147" spans="1:20" hidden="1">
      <c r="A147" s="60" t="s">
        <v>2477</v>
      </c>
      <c r="B147" s="60" t="s">
        <v>2362</v>
      </c>
      <c r="C147" s="60" t="s">
        <v>2506</v>
      </c>
      <c r="D147" s="60" t="str">
        <f>Tabla15[[#This Row],[cedula]]&amp;Tabla15[[#This Row],[prog]]&amp;LEFT(Tabla15[[#This Row],[TIPO]],3)</f>
        <v>0110042861201SEG</v>
      </c>
      <c r="E147" s="60" t="str">
        <f>_xlfn.XLOOKUP(Tabla15[[#This Row],[cedula]],Tabla8[Numero Documento],Tabla8[Empleado])</f>
        <v>ANTONY MATEO VALDEZ</v>
      </c>
      <c r="F147" s="60" t="s">
        <v>882</v>
      </c>
      <c r="G147" s="60" t="s">
        <v>930</v>
      </c>
      <c r="H147" s="102" t="s">
        <v>244</v>
      </c>
      <c r="I147" s="75">
        <f>_xlfn.XLOOKUP(Tabla15[[#This Row],[cedula]],TCARRERA[CEDULA],TCARRERA[CATEGORIA DEL SERVIDOR],0)</f>
        <v>0</v>
      </c>
      <c r="J14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60" t="str">
        <f>IF(ISTEXT(Tabla15[[#This Row],[CARRERA]]),Tabla15[[#This Row],[CARRERA]],Tabla15[[#This Row],[STATUS_01]])</f>
        <v>SEGURIDAD</v>
      </c>
      <c r="L147" s="70">
        <v>10000</v>
      </c>
      <c r="M147" s="73">
        <v>0</v>
      </c>
      <c r="N147" s="70">
        <v>0</v>
      </c>
      <c r="O147" s="70">
        <v>0</v>
      </c>
      <c r="P147" s="38">
        <f>Tabla15[[#This Row],[sbruto]]-SUM(Tabla15[[#This Row],[ISR]:[AFP]])-Tabla15[[#This Row],[sneto]]</f>
        <v>0</v>
      </c>
      <c r="Q147" s="38">
        <v>10000</v>
      </c>
      <c r="R147" s="60" t="str">
        <f>_xlfn.XLOOKUP(Tabla15[[#This Row],[cedula]],Tabla22[NODOC],Tabla22[GENERO])</f>
        <v>M</v>
      </c>
      <c r="S147" s="60" t="str">
        <f>_xlfn.XLOOKUP(Tabla15[[#This Row],[nomdepto]],Tabla21[LUGAR],Tabla21[CODLUGAR])</f>
        <v>01.83</v>
      </c>
      <c r="T147">
        <v>1112</v>
      </c>
    </row>
    <row r="148" spans="1:20" hidden="1">
      <c r="A148" s="60" t="s">
        <v>2477</v>
      </c>
      <c r="B148" s="60" t="s">
        <v>5569</v>
      </c>
      <c r="C148" s="60" t="s">
        <v>2506</v>
      </c>
      <c r="D148" s="60" t="str">
        <f>Tabla15[[#This Row],[cedula]]&amp;Tabla15[[#This Row],[prog]]&amp;LEFT(Tabla15[[#This Row],[TIPO]],3)</f>
        <v>4021881970001SEG</v>
      </c>
      <c r="E148" s="60" t="str">
        <f>_xlfn.XLOOKUP(Tabla15[[#This Row],[cedula]],Tabla8[Numero Documento],Tabla8[Empleado])</f>
        <v>ANYELIN MARTINEZ JORGE</v>
      </c>
      <c r="F148" s="60" t="s">
        <v>882</v>
      </c>
      <c r="G148" s="60" t="s">
        <v>930</v>
      </c>
      <c r="H148" s="102" t="s">
        <v>244</v>
      </c>
      <c r="I148" s="75">
        <f>_xlfn.XLOOKUP(Tabla15[[#This Row],[cedula]],TCARRERA[CEDULA],TCARRERA[CATEGORIA DEL SERVIDOR],0)</f>
        <v>0</v>
      </c>
      <c r="J14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60" t="str">
        <f>IF(ISTEXT(Tabla15[[#This Row],[CARRERA]]),Tabla15[[#This Row],[CARRERA]],Tabla15[[#This Row],[STATUS_01]])</f>
        <v>SEGURIDAD</v>
      </c>
      <c r="L148" s="70">
        <v>10000</v>
      </c>
      <c r="M148" s="74">
        <v>0</v>
      </c>
      <c r="N148" s="70">
        <v>0</v>
      </c>
      <c r="O148" s="70">
        <v>0</v>
      </c>
      <c r="P148" s="38">
        <f>Tabla15[[#This Row],[sbruto]]-SUM(Tabla15[[#This Row],[ISR]:[AFP]])-Tabla15[[#This Row],[sneto]]</f>
        <v>0</v>
      </c>
      <c r="Q148" s="38">
        <v>10000</v>
      </c>
      <c r="R148" s="60" t="str">
        <f>_xlfn.XLOOKUP(Tabla15[[#This Row],[cedula]],Tabla22[NODOC],Tabla22[GENERO])</f>
        <v>F</v>
      </c>
      <c r="S148" s="60" t="str">
        <f>_xlfn.XLOOKUP(Tabla15[[#This Row],[nomdepto]],Tabla21[LUGAR],Tabla21[CODLUGAR])</f>
        <v>01.83</v>
      </c>
      <c r="T148">
        <v>1113</v>
      </c>
    </row>
    <row r="149" spans="1:20" hidden="1">
      <c r="A149" s="60" t="s">
        <v>2477</v>
      </c>
      <c r="B149" s="60" t="s">
        <v>2364</v>
      </c>
      <c r="C149" s="60" t="s">
        <v>2506</v>
      </c>
      <c r="D149" s="60" t="str">
        <f>Tabla15[[#This Row],[cedula]]&amp;Tabla15[[#This Row],[prog]]&amp;LEFT(Tabla15[[#This Row],[TIPO]],3)</f>
        <v>0050046701401SEG</v>
      </c>
      <c r="E149" s="60" t="str">
        <f>_xlfn.XLOOKUP(Tabla15[[#This Row],[cedula]],Tabla8[Numero Documento],Tabla8[Empleado])</f>
        <v>ARIANA ALIYELL BRITO ARCANGEL</v>
      </c>
      <c r="F149" s="60" t="s">
        <v>882</v>
      </c>
      <c r="G149" s="60" t="s">
        <v>930</v>
      </c>
      <c r="H149" s="102" t="s">
        <v>244</v>
      </c>
      <c r="I149" s="75">
        <f>_xlfn.XLOOKUP(Tabla15[[#This Row],[cedula]],TCARRERA[CEDULA],TCARRERA[CATEGORIA DEL SERVIDOR],0)</f>
        <v>0</v>
      </c>
      <c r="J14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60" t="str">
        <f>IF(ISTEXT(Tabla15[[#This Row],[CARRERA]]),Tabla15[[#This Row],[CARRERA]],Tabla15[[#This Row],[STATUS_01]])</f>
        <v>SEGURIDAD</v>
      </c>
      <c r="L149" s="70">
        <v>10000</v>
      </c>
      <c r="M149" s="74">
        <v>0</v>
      </c>
      <c r="N149" s="73">
        <v>0</v>
      </c>
      <c r="O149" s="73">
        <v>0</v>
      </c>
      <c r="P149" s="38">
        <f>Tabla15[[#This Row],[sbruto]]-SUM(Tabla15[[#This Row],[ISR]:[AFP]])-Tabla15[[#This Row],[sneto]]</f>
        <v>0</v>
      </c>
      <c r="Q149" s="38">
        <v>10000</v>
      </c>
      <c r="R149" s="60" t="str">
        <f>_xlfn.XLOOKUP(Tabla15[[#This Row],[cedula]],Tabla22[NODOC],Tabla22[GENERO])</f>
        <v>F</v>
      </c>
      <c r="S149" s="60" t="str">
        <f>_xlfn.XLOOKUP(Tabla15[[#This Row],[nomdepto]],Tabla21[LUGAR],Tabla21[CODLUGAR])</f>
        <v>01.83</v>
      </c>
      <c r="T149">
        <v>1114</v>
      </c>
    </row>
    <row r="150" spans="1:20" hidden="1">
      <c r="A150" s="60" t="s">
        <v>2477</v>
      </c>
      <c r="B150" s="60" t="s">
        <v>2366</v>
      </c>
      <c r="C150" s="60" t="s">
        <v>2506</v>
      </c>
      <c r="D150" s="60" t="str">
        <f>Tabla15[[#This Row],[cedula]]&amp;Tabla15[[#This Row],[prog]]&amp;LEFT(Tabla15[[#This Row],[TIPO]],3)</f>
        <v>4022840810601SEG</v>
      </c>
      <c r="E150" s="60" t="str">
        <f>_xlfn.XLOOKUP(Tabla15[[#This Row],[cedula]],Tabla8[Numero Documento],Tabla8[Empleado])</f>
        <v>CAMILA ROCIO SANTOS CUSTODIO</v>
      </c>
      <c r="F150" s="60" t="s">
        <v>882</v>
      </c>
      <c r="G150" s="60" t="s">
        <v>930</v>
      </c>
      <c r="H150" s="102" t="s">
        <v>244</v>
      </c>
      <c r="I150" s="75">
        <f>_xlfn.XLOOKUP(Tabla15[[#This Row],[cedula]],TCARRERA[CEDULA],TCARRERA[CATEGORIA DEL SERVIDOR],0)</f>
        <v>0</v>
      </c>
      <c r="J15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60" t="str">
        <f>IF(ISTEXT(Tabla15[[#This Row],[CARRERA]]),Tabla15[[#This Row],[CARRERA]],Tabla15[[#This Row],[STATUS_01]])</f>
        <v>SEGURIDAD</v>
      </c>
      <c r="L150" s="70">
        <v>10000</v>
      </c>
      <c r="M150" s="74">
        <v>0</v>
      </c>
      <c r="N150" s="70">
        <v>0</v>
      </c>
      <c r="O150" s="70">
        <v>0</v>
      </c>
      <c r="P150" s="38">
        <f>Tabla15[[#This Row],[sbruto]]-SUM(Tabla15[[#This Row],[ISR]:[AFP]])-Tabla15[[#This Row],[sneto]]</f>
        <v>0</v>
      </c>
      <c r="Q150" s="38">
        <v>10000</v>
      </c>
      <c r="R150" s="60" t="str">
        <f>_xlfn.XLOOKUP(Tabla15[[#This Row],[cedula]],Tabla22[NODOC],Tabla22[GENERO])</f>
        <v>F</v>
      </c>
      <c r="S150" s="60" t="str">
        <f>_xlfn.XLOOKUP(Tabla15[[#This Row],[nomdepto]],Tabla21[LUGAR],Tabla21[CODLUGAR])</f>
        <v>01.83</v>
      </c>
      <c r="T150">
        <v>1117</v>
      </c>
    </row>
    <row r="151" spans="1:20" hidden="1">
      <c r="A151" s="60" t="s">
        <v>2477</v>
      </c>
      <c r="B151" s="60" t="s">
        <v>2369</v>
      </c>
      <c r="C151" s="60" t="s">
        <v>2506</v>
      </c>
      <c r="D151" s="60" t="str">
        <f>Tabla15[[#This Row],[cedula]]&amp;Tabla15[[#This Row],[prog]]&amp;LEFT(Tabla15[[#This Row],[TIPO]],3)</f>
        <v>0160017215701SEG</v>
      </c>
      <c r="E151" s="60" t="str">
        <f>_xlfn.XLOOKUP(Tabla15[[#This Row],[cedula]],Tabla8[Numero Documento],Tabla8[Empleado])</f>
        <v>CARLOS MANUEL ANGOMAS DICENT</v>
      </c>
      <c r="F151" s="60" t="s">
        <v>882</v>
      </c>
      <c r="G151" s="60" t="s">
        <v>930</v>
      </c>
      <c r="H151" s="102" t="s">
        <v>244</v>
      </c>
      <c r="I151" s="75">
        <f>_xlfn.XLOOKUP(Tabla15[[#This Row],[cedula]],TCARRERA[CEDULA],TCARRERA[CATEGORIA DEL SERVIDOR],0)</f>
        <v>0</v>
      </c>
      <c r="J15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60" t="str">
        <f>IF(ISTEXT(Tabla15[[#This Row],[CARRERA]]),Tabla15[[#This Row],[CARRERA]],Tabla15[[#This Row],[STATUS_01]])</f>
        <v>SEGURIDAD</v>
      </c>
      <c r="L151" s="70">
        <v>10000</v>
      </c>
      <c r="M151" s="73">
        <v>0</v>
      </c>
      <c r="N151" s="70">
        <v>0</v>
      </c>
      <c r="O151" s="70">
        <v>0</v>
      </c>
      <c r="P151" s="38">
        <f>Tabla15[[#This Row],[sbruto]]-SUM(Tabla15[[#This Row],[ISR]:[AFP]])-Tabla15[[#This Row],[sneto]]</f>
        <v>0</v>
      </c>
      <c r="Q151" s="38">
        <v>10000</v>
      </c>
      <c r="R151" s="60" t="str">
        <f>_xlfn.XLOOKUP(Tabla15[[#This Row],[cedula]],Tabla22[NODOC],Tabla22[GENERO])</f>
        <v>M</v>
      </c>
      <c r="S151" s="60" t="str">
        <f>_xlfn.XLOOKUP(Tabla15[[#This Row],[nomdepto]],Tabla21[LUGAR],Tabla21[CODLUGAR])</f>
        <v>01.83</v>
      </c>
      <c r="T151">
        <v>1118</v>
      </c>
    </row>
    <row r="152" spans="1:20" hidden="1">
      <c r="A152" s="60" t="s">
        <v>2477</v>
      </c>
      <c r="B152" s="60" t="s">
        <v>2370</v>
      </c>
      <c r="C152" s="60" t="s">
        <v>2506</v>
      </c>
      <c r="D152" s="60" t="str">
        <f>Tabla15[[#This Row],[cedula]]&amp;Tabla15[[#This Row],[prog]]&amp;LEFT(Tabla15[[#This Row],[TIPO]],3)</f>
        <v>0010499692101SEG</v>
      </c>
      <c r="E152" s="60" t="str">
        <f>_xlfn.XLOOKUP(Tabla15[[#This Row],[cedula]],Tabla8[Numero Documento],Tabla8[Empleado])</f>
        <v>CARLOS MANUEL MENDEZ LEDESMA</v>
      </c>
      <c r="F152" s="60" t="s">
        <v>882</v>
      </c>
      <c r="G152" s="60" t="s">
        <v>930</v>
      </c>
      <c r="H152" s="102" t="s">
        <v>244</v>
      </c>
      <c r="I152" s="75">
        <f>_xlfn.XLOOKUP(Tabla15[[#This Row],[cedula]],TCARRERA[CEDULA],TCARRERA[CATEGORIA DEL SERVIDOR],0)</f>
        <v>0</v>
      </c>
      <c r="J15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60" t="str">
        <f>IF(ISTEXT(Tabla15[[#This Row],[CARRERA]]),Tabla15[[#This Row],[CARRERA]],Tabla15[[#This Row],[STATUS_01]])</f>
        <v>SEGURIDAD</v>
      </c>
      <c r="L152" s="70">
        <v>10000</v>
      </c>
      <c r="M152" s="73">
        <v>0</v>
      </c>
      <c r="N152" s="70">
        <v>0</v>
      </c>
      <c r="O152" s="70">
        <v>0</v>
      </c>
      <c r="P152" s="38">
        <f>Tabla15[[#This Row],[sbruto]]-SUM(Tabla15[[#This Row],[ISR]:[AFP]])-Tabla15[[#This Row],[sneto]]</f>
        <v>0</v>
      </c>
      <c r="Q152" s="38">
        <v>10000</v>
      </c>
      <c r="R152" s="60" t="str">
        <f>_xlfn.XLOOKUP(Tabla15[[#This Row],[cedula]],Tabla22[NODOC],Tabla22[GENERO])</f>
        <v>M</v>
      </c>
      <c r="S152" s="60" t="str">
        <f>_xlfn.XLOOKUP(Tabla15[[#This Row],[nomdepto]],Tabla21[LUGAR],Tabla21[CODLUGAR])</f>
        <v>01.83</v>
      </c>
      <c r="T152">
        <v>1119</v>
      </c>
    </row>
    <row r="153" spans="1:20" hidden="1">
      <c r="A153" s="60" t="s">
        <v>2477</v>
      </c>
      <c r="B153" s="60" t="s">
        <v>3213</v>
      </c>
      <c r="C153" s="60" t="s">
        <v>2506</v>
      </c>
      <c r="D153" s="60" t="str">
        <f>Tabla15[[#This Row],[cedula]]&amp;Tabla15[[#This Row],[prog]]&amp;LEFT(Tabla15[[#This Row],[TIPO]],3)</f>
        <v>0650033824601SEG</v>
      </c>
      <c r="E153" s="60" t="str">
        <f>_xlfn.XLOOKUP(Tabla15[[#This Row],[cedula]],Tabla8[Numero Documento],Tabla8[Empleado])</f>
        <v>CARLOS MIGUEL ACOSTA LINO</v>
      </c>
      <c r="F153" s="60" t="s">
        <v>882</v>
      </c>
      <c r="G153" s="60" t="s">
        <v>930</v>
      </c>
      <c r="H153" s="102" t="s">
        <v>244</v>
      </c>
      <c r="I153" s="75">
        <f>_xlfn.XLOOKUP(Tabla15[[#This Row],[cedula]],TCARRERA[CEDULA],TCARRERA[CATEGORIA DEL SERVIDOR],0)</f>
        <v>0</v>
      </c>
      <c r="J15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60" t="str">
        <f>IF(ISTEXT(Tabla15[[#This Row],[CARRERA]]),Tabla15[[#This Row],[CARRERA]],Tabla15[[#This Row],[STATUS_01]])</f>
        <v>SEGURIDAD</v>
      </c>
      <c r="L153" s="70">
        <v>10000</v>
      </c>
      <c r="M153" s="73">
        <v>0</v>
      </c>
      <c r="N153" s="70">
        <v>0</v>
      </c>
      <c r="O153" s="70">
        <v>0</v>
      </c>
      <c r="P153" s="38">
        <f>Tabla15[[#This Row],[sbruto]]-SUM(Tabla15[[#This Row],[ISR]:[AFP]])-Tabla15[[#This Row],[sneto]]</f>
        <v>0</v>
      </c>
      <c r="Q153" s="38">
        <v>10000</v>
      </c>
      <c r="R153" s="60" t="str">
        <f>_xlfn.XLOOKUP(Tabla15[[#This Row],[cedula]],Tabla22[NODOC],Tabla22[GENERO])</f>
        <v>M</v>
      </c>
      <c r="S153" s="60" t="str">
        <f>_xlfn.XLOOKUP(Tabla15[[#This Row],[nomdepto]],Tabla21[LUGAR],Tabla21[CODLUGAR])</f>
        <v>01.83</v>
      </c>
      <c r="T153">
        <v>1120</v>
      </c>
    </row>
    <row r="154" spans="1:20" hidden="1">
      <c r="A154" s="60" t="s">
        <v>2477</v>
      </c>
      <c r="B154" s="60" t="s">
        <v>2523</v>
      </c>
      <c r="C154" s="60" t="s">
        <v>2506</v>
      </c>
      <c r="D154" s="60" t="str">
        <f>Tabla15[[#This Row],[cedula]]&amp;Tabla15[[#This Row],[prog]]&amp;LEFT(Tabla15[[#This Row],[TIPO]],3)</f>
        <v>1400003119601SEG</v>
      </c>
      <c r="E154" s="60" t="str">
        <f>_xlfn.XLOOKUP(Tabla15[[#This Row],[cedula]],Tabla8[Numero Documento],Tabla8[Empleado])</f>
        <v>CAROLINA ESTHER ARIAS GERMAN</v>
      </c>
      <c r="F154" s="60" t="s">
        <v>882</v>
      </c>
      <c r="G154" s="60" t="s">
        <v>930</v>
      </c>
      <c r="H154" s="102" t="s">
        <v>244</v>
      </c>
      <c r="I154" s="75">
        <f>_xlfn.XLOOKUP(Tabla15[[#This Row],[cedula]],TCARRERA[CEDULA],TCARRERA[CATEGORIA DEL SERVIDOR],0)</f>
        <v>0</v>
      </c>
      <c r="J15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60" t="str">
        <f>IF(ISTEXT(Tabla15[[#This Row],[CARRERA]]),Tabla15[[#This Row],[CARRERA]],Tabla15[[#This Row],[STATUS_01]])</f>
        <v>SEGURIDAD</v>
      </c>
      <c r="L154" s="70">
        <v>10000</v>
      </c>
      <c r="M154" s="73">
        <v>0</v>
      </c>
      <c r="N154" s="73">
        <v>0</v>
      </c>
      <c r="O154" s="73">
        <v>0</v>
      </c>
      <c r="P154" s="38">
        <f>Tabla15[[#This Row],[sbruto]]-SUM(Tabla15[[#This Row],[ISR]:[AFP]])-Tabla15[[#This Row],[sneto]]</f>
        <v>0</v>
      </c>
      <c r="Q154" s="38">
        <v>10000</v>
      </c>
      <c r="R154" s="60" t="str">
        <f>_xlfn.XLOOKUP(Tabla15[[#This Row],[cedula]],Tabla22[NODOC],Tabla22[GENERO])</f>
        <v>F</v>
      </c>
      <c r="S154" s="60" t="str">
        <f>_xlfn.XLOOKUP(Tabla15[[#This Row],[nomdepto]],Tabla21[LUGAR],Tabla21[CODLUGAR])</f>
        <v>01.83</v>
      </c>
      <c r="T154">
        <v>1123</v>
      </c>
    </row>
    <row r="155" spans="1:20" hidden="1">
      <c r="A155" s="60" t="s">
        <v>2477</v>
      </c>
      <c r="B155" s="60" t="s">
        <v>5865</v>
      </c>
      <c r="C155" s="60" t="s">
        <v>2506</v>
      </c>
      <c r="D155" s="60" t="str">
        <f>Tabla15[[#This Row],[cedula]]&amp;Tabla15[[#This Row],[prog]]&amp;LEFT(Tabla15[[#This Row],[TIPO]],3)</f>
        <v>2230162820601SEG</v>
      </c>
      <c r="E155" s="60" t="str">
        <f>_xlfn.XLOOKUP(Tabla15[[#This Row],[cedula]],Tabla8[Numero Documento],Tabla8[Empleado])</f>
        <v>CRISTIAN YOEL LORENZO ALCANTARA</v>
      </c>
      <c r="F155" s="60" t="s">
        <v>882</v>
      </c>
      <c r="G155" s="60" t="s">
        <v>930</v>
      </c>
      <c r="H155" s="102" t="s">
        <v>244</v>
      </c>
      <c r="I155" s="75">
        <f>_xlfn.XLOOKUP(Tabla15[[#This Row],[cedula]],TCARRERA[CEDULA],TCARRERA[CATEGORIA DEL SERVIDOR],0)</f>
        <v>0</v>
      </c>
      <c r="J15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60" t="str">
        <f>IF(ISTEXT(Tabla15[[#This Row],[CARRERA]]),Tabla15[[#This Row],[CARRERA]],Tabla15[[#This Row],[STATUS_01]])</f>
        <v>SEGURIDAD</v>
      </c>
      <c r="L155" s="70">
        <v>10000</v>
      </c>
      <c r="M155" s="73">
        <v>0</v>
      </c>
      <c r="N155" s="73">
        <v>0</v>
      </c>
      <c r="O155" s="73">
        <v>0</v>
      </c>
      <c r="P155" s="38">
        <f>Tabla15[[#This Row],[sbruto]]-SUM(Tabla15[[#This Row],[ISR]:[AFP]])-Tabla15[[#This Row],[sneto]]</f>
        <v>0</v>
      </c>
      <c r="Q155" s="38">
        <v>10000</v>
      </c>
      <c r="R155" s="60" t="str">
        <f>_xlfn.XLOOKUP(Tabla15[[#This Row],[cedula]],Tabla22[NODOC],Tabla22[GENERO])</f>
        <v>M</v>
      </c>
      <c r="S155" s="60" t="str">
        <f>_xlfn.XLOOKUP(Tabla15[[#This Row],[nomdepto]],Tabla21[LUGAR],Tabla21[CODLUGAR])</f>
        <v>01.83</v>
      </c>
      <c r="T155">
        <v>1125</v>
      </c>
    </row>
    <row r="156" spans="1:20" hidden="1">
      <c r="A156" s="60" t="s">
        <v>2477</v>
      </c>
      <c r="B156" s="60" t="s">
        <v>2374</v>
      </c>
      <c r="C156" s="60" t="s">
        <v>2506</v>
      </c>
      <c r="D156" s="60" t="str">
        <f>Tabla15[[#This Row],[cedula]]&amp;Tabla15[[#This Row],[prog]]&amp;LEFT(Tabla15[[#This Row],[TIPO]],3)</f>
        <v>0011226788501SEG</v>
      </c>
      <c r="E156" s="60" t="str">
        <f>_xlfn.XLOOKUP(Tabla15[[#This Row],[cedula]],Tabla8[Numero Documento],Tabla8[Empleado])</f>
        <v>CYNTHIA ALEJANDRA CRUZ MONTERO</v>
      </c>
      <c r="F156" s="60" t="s">
        <v>882</v>
      </c>
      <c r="G156" s="60" t="s">
        <v>930</v>
      </c>
      <c r="H156" s="102" t="s">
        <v>244</v>
      </c>
      <c r="I156" s="75">
        <f>_xlfn.XLOOKUP(Tabla15[[#This Row],[cedula]],TCARRERA[CEDULA],TCARRERA[CATEGORIA DEL SERVIDOR],0)</f>
        <v>0</v>
      </c>
      <c r="J15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60" t="str">
        <f>IF(ISTEXT(Tabla15[[#This Row],[CARRERA]]),Tabla15[[#This Row],[CARRERA]],Tabla15[[#This Row],[STATUS_01]])</f>
        <v>SEGURIDAD</v>
      </c>
      <c r="L156" s="70">
        <v>10000</v>
      </c>
      <c r="M156" s="74">
        <v>0</v>
      </c>
      <c r="N156" s="73">
        <v>0</v>
      </c>
      <c r="O156" s="73">
        <v>0</v>
      </c>
      <c r="P156" s="38">
        <f>Tabla15[[#This Row],[sbruto]]-SUM(Tabla15[[#This Row],[ISR]:[AFP]])-Tabla15[[#This Row],[sneto]]</f>
        <v>0</v>
      </c>
      <c r="Q156" s="38">
        <v>10000</v>
      </c>
      <c r="R156" s="60" t="str">
        <f>_xlfn.XLOOKUP(Tabla15[[#This Row],[cedula]],Tabla22[NODOC],Tabla22[GENERO])</f>
        <v>F</v>
      </c>
      <c r="S156" s="60" t="str">
        <f>_xlfn.XLOOKUP(Tabla15[[#This Row],[nomdepto]],Tabla21[LUGAR],Tabla21[CODLUGAR])</f>
        <v>01.83</v>
      </c>
      <c r="T156">
        <v>1126</v>
      </c>
    </row>
    <row r="157" spans="1:20" hidden="1">
      <c r="A157" s="60" t="s">
        <v>2477</v>
      </c>
      <c r="B157" s="60" t="s">
        <v>5595</v>
      </c>
      <c r="C157" s="60" t="s">
        <v>2506</v>
      </c>
      <c r="D157" s="60" t="str">
        <f>Tabla15[[#This Row],[cedula]]&amp;Tabla15[[#This Row],[prog]]&amp;LEFT(Tabla15[[#This Row],[TIPO]],3)</f>
        <v>0600024942201SEG</v>
      </c>
      <c r="E157" s="60" t="str">
        <f>_xlfn.XLOOKUP(Tabla15[[#This Row],[cedula]],Tabla8[Numero Documento],Tabla8[Empleado])</f>
        <v>DARLIN VENTURA</v>
      </c>
      <c r="F157" s="60" t="s">
        <v>882</v>
      </c>
      <c r="G157" s="60" t="s">
        <v>930</v>
      </c>
      <c r="H157" s="102" t="s">
        <v>244</v>
      </c>
      <c r="I157" s="75">
        <f>_xlfn.XLOOKUP(Tabla15[[#This Row],[cedula]],TCARRERA[CEDULA],TCARRERA[CATEGORIA DEL SERVIDOR],0)</f>
        <v>0</v>
      </c>
      <c r="J15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60" t="str">
        <f>IF(ISTEXT(Tabla15[[#This Row],[CARRERA]]),Tabla15[[#This Row],[CARRERA]],Tabla15[[#This Row],[STATUS_01]])</f>
        <v>SEGURIDAD</v>
      </c>
      <c r="L157" s="70">
        <v>10000</v>
      </c>
      <c r="M157" s="71">
        <v>0</v>
      </c>
      <c r="N157" s="70">
        <v>0</v>
      </c>
      <c r="O157" s="70">
        <v>0</v>
      </c>
      <c r="P157" s="38">
        <f>Tabla15[[#This Row],[sbruto]]-SUM(Tabla15[[#This Row],[ISR]:[AFP]])-Tabla15[[#This Row],[sneto]]</f>
        <v>0</v>
      </c>
      <c r="Q157" s="38">
        <v>10000</v>
      </c>
      <c r="R157" s="60" t="str">
        <f>_xlfn.XLOOKUP(Tabla15[[#This Row],[cedula]],Tabla22[NODOC],Tabla22[GENERO])</f>
        <v>M</v>
      </c>
      <c r="S157" s="60" t="str">
        <f>_xlfn.XLOOKUP(Tabla15[[#This Row],[nomdepto]],Tabla21[LUGAR],Tabla21[CODLUGAR])</f>
        <v>01.83</v>
      </c>
      <c r="T157">
        <v>1127</v>
      </c>
    </row>
    <row r="158" spans="1:20" hidden="1">
      <c r="A158" s="60" t="s">
        <v>2477</v>
      </c>
      <c r="B158" s="60" t="s">
        <v>2377</v>
      </c>
      <c r="C158" s="60" t="s">
        <v>2506</v>
      </c>
      <c r="D158" s="60" t="str">
        <f>Tabla15[[#This Row],[cedula]]&amp;Tabla15[[#This Row],[prog]]&amp;LEFT(Tabla15[[#This Row],[TIPO]],3)</f>
        <v>0160017941801SEG</v>
      </c>
      <c r="E158" s="60" t="str">
        <f>_xlfn.XLOOKUP(Tabla15[[#This Row],[cedula]],Tabla8[Numero Documento],Tabla8[Empleado])</f>
        <v>DIOGENES ANGOMAS OGANDO</v>
      </c>
      <c r="F158" s="60" t="s">
        <v>882</v>
      </c>
      <c r="G158" s="60" t="s">
        <v>930</v>
      </c>
      <c r="H158" s="102" t="s">
        <v>244</v>
      </c>
      <c r="I158" s="75">
        <f>_xlfn.XLOOKUP(Tabla15[[#This Row],[cedula]],TCARRERA[CEDULA],TCARRERA[CATEGORIA DEL SERVIDOR],0)</f>
        <v>0</v>
      </c>
      <c r="J15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60" t="str">
        <f>IF(ISTEXT(Tabla15[[#This Row],[CARRERA]]),Tabla15[[#This Row],[CARRERA]],Tabla15[[#This Row],[STATUS_01]])</f>
        <v>SEGURIDAD</v>
      </c>
      <c r="L158" s="70">
        <v>10000</v>
      </c>
      <c r="M158" s="74">
        <v>0</v>
      </c>
      <c r="N158" s="70">
        <v>0</v>
      </c>
      <c r="O158" s="70">
        <v>0</v>
      </c>
      <c r="P158" s="38">
        <f>Tabla15[[#This Row],[sbruto]]-SUM(Tabla15[[#This Row],[ISR]:[AFP]])-Tabla15[[#This Row],[sneto]]</f>
        <v>0</v>
      </c>
      <c r="Q158" s="38">
        <v>10000</v>
      </c>
      <c r="R158" s="60" t="str">
        <f>_xlfn.XLOOKUP(Tabla15[[#This Row],[cedula]],Tabla22[NODOC],Tabla22[GENERO])</f>
        <v>M</v>
      </c>
      <c r="S158" s="60" t="str">
        <f>_xlfn.XLOOKUP(Tabla15[[#This Row],[nomdepto]],Tabla21[LUGAR],Tabla21[CODLUGAR])</f>
        <v>01.83</v>
      </c>
      <c r="T158">
        <v>1128</v>
      </c>
    </row>
    <row r="159" spans="1:20" hidden="1">
      <c r="A159" s="60" t="s">
        <v>2477</v>
      </c>
      <c r="B159" s="60" t="s">
        <v>5868</v>
      </c>
      <c r="C159" s="60" t="s">
        <v>2506</v>
      </c>
      <c r="D159" s="60" t="str">
        <f>Tabla15[[#This Row],[cedula]]&amp;Tabla15[[#This Row],[prog]]&amp;LEFT(Tabla15[[#This Row],[TIPO]],3)</f>
        <v>0110041751601SEG</v>
      </c>
      <c r="E159" s="60" t="str">
        <f>_xlfn.XLOOKUP(Tabla15[[#This Row],[cedula]],Tabla8[Numero Documento],Tabla8[Empleado])</f>
        <v>DIOGENIS ROSARIO OTAÑO</v>
      </c>
      <c r="F159" s="60" t="s">
        <v>882</v>
      </c>
      <c r="G159" s="60" t="s">
        <v>930</v>
      </c>
      <c r="H159" s="102" t="s">
        <v>244</v>
      </c>
      <c r="I159" s="75">
        <f>_xlfn.XLOOKUP(Tabla15[[#This Row],[cedula]],TCARRERA[CEDULA],TCARRERA[CATEGORIA DEL SERVIDOR],0)</f>
        <v>0</v>
      </c>
      <c r="J15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60" t="str">
        <f>IF(ISTEXT(Tabla15[[#This Row],[CARRERA]]),Tabla15[[#This Row],[CARRERA]],Tabla15[[#This Row],[STATUS_01]])</f>
        <v>SEGURIDAD</v>
      </c>
      <c r="L159" s="70">
        <v>10000</v>
      </c>
      <c r="M159" s="74">
        <v>0</v>
      </c>
      <c r="N159" s="73">
        <v>0</v>
      </c>
      <c r="O159" s="73">
        <v>0</v>
      </c>
      <c r="P159" s="38">
        <f>Tabla15[[#This Row],[sbruto]]-SUM(Tabla15[[#This Row],[ISR]:[AFP]])-Tabla15[[#This Row],[sneto]]</f>
        <v>0</v>
      </c>
      <c r="Q159" s="38">
        <v>10000</v>
      </c>
      <c r="R159" s="60" t="str">
        <f>_xlfn.XLOOKUP(Tabla15[[#This Row],[cedula]],Tabla22[NODOC],Tabla22[GENERO])</f>
        <v>M</v>
      </c>
      <c r="S159" s="60" t="str">
        <f>_xlfn.XLOOKUP(Tabla15[[#This Row],[nomdepto]],Tabla21[LUGAR],Tabla21[CODLUGAR])</f>
        <v>01.83</v>
      </c>
      <c r="T159">
        <v>1129</v>
      </c>
    </row>
    <row r="160" spans="1:20" hidden="1">
      <c r="A160" s="60" t="s">
        <v>2477</v>
      </c>
      <c r="B160" s="60" t="s">
        <v>2380</v>
      </c>
      <c r="C160" s="60" t="s">
        <v>2506</v>
      </c>
      <c r="D160" s="60" t="str">
        <f>Tabla15[[#This Row],[cedula]]&amp;Tabla15[[#This Row],[prog]]&amp;LEFT(Tabla15[[#This Row],[TIPO]],3)</f>
        <v>0110034908101SEG</v>
      </c>
      <c r="E160" s="60" t="str">
        <f>_xlfn.XLOOKUP(Tabla15[[#This Row],[cedula]],Tabla8[Numero Documento],Tabla8[Empleado])</f>
        <v>ELVIS TAPIA QUEZADA</v>
      </c>
      <c r="F160" s="60" t="s">
        <v>882</v>
      </c>
      <c r="G160" s="60" t="s">
        <v>930</v>
      </c>
      <c r="H160" s="102" t="s">
        <v>244</v>
      </c>
      <c r="I160" s="75">
        <f>_xlfn.XLOOKUP(Tabla15[[#This Row],[cedula]],TCARRERA[CEDULA],TCARRERA[CATEGORIA DEL SERVIDOR],0)</f>
        <v>0</v>
      </c>
      <c r="J16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60" t="str">
        <f>IF(ISTEXT(Tabla15[[#This Row],[CARRERA]]),Tabla15[[#This Row],[CARRERA]],Tabla15[[#This Row],[STATUS_01]])</f>
        <v>SEGURIDAD</v>
      </c>
      <c r="L160" s="70">
        <v>10000</v>
      </c>
      <c r="M160" s="73">
        <v>0</v>
      </c>
      <c r="N160" s="70">
        <v>0</v>
      </c>
      <c r="O160" s="70">
        <v>0</v>
      </c>
      <c r="P160" s="38">
        <f>Tabla15[[#This Row],[sbruto]]-SUM(Tabla15[[#This Row],[ISR]:[AFP]])-Tabla15[[#This Row],[sneto]]</f>
        <v>0</v>
      </c>
      <c r="Q160" s="38">
        <v>10000</v>
      </c>
      <c r="R160" s="60" t="str">
        <f>_xlfn.XLOOKUP(Tabla15[[#This Row],[cedula]],Tabla22[NODOC],Tabla22[GENERO])</f>
        <v>M</v>
      </c>
      <c r="S160" s="60" t="str">
        <f>_xlfn.XLOOKUP(Tabla15[[#This Row],[nomdepto]],Tabla21[LUGAR],Tabla21[CODLUGAR])</f>
        <v>01.83</v>
      </c>
      <c r="T160">
        <v>1132</v>
      </c>
    </row>
    <row r="161" spans="1:20" hidden="1">
      <c r="A161" s="60" t="s">
        <v>2477</v>
      </c>
      <c r="B161" s="60" t="s">
        <v>2381</v>
      </c>
      <c r="C161" s="60" t="s">
        <v>2506</v>
      </c>
      <c r="D161" s="60" t="str">
        <f>Tabla15[[#This Row],[cedula]]&amp;Tabla15[[#This Row],[prog]]&amp;LEFT(Tabla15[[#This Row],[TIPO]],3)</f>
        <v>0930078436101SEG</v>
      </c>
      <c r="E161" s="60" t="str">
        <f>_xlfn.XLOOKUP(Tabla15[[#This Row],[cedula]],Tabla8[Numero Documento],Tabla8[Empleado])</f>
        <v>ERNESTO ENRIQUE MATOS</v>
      </c>
      <c r="F161" s="60" t="s">
        <v>882</v>
      </c>
      <c r="G161" s="60" t="s">
        <v>930</v>
      </c>
      <c r="H161" s="102" t="s">
        <v>244</v>
      </c>
      <c r="I161" s="75">
        <f>_xlfn.XLOOKUP(Tabla15[[#This Row],[cedula]],TCARRERA[CEDULA],TCARRERA[CATEGORIA DEL SERVIDOR],0)</f>
        <v>0</v>
      </c>
      <c r="J16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60" t="str">
        <f>IF(ISTEXT(Tabla15[[#This Row],[CARRERA]]),Tabla15[[#This Row],[CARRERA]],Tabla15[[#This Row],[STATUS_01]])</f>
        <v>SEGURIDAD</v>
      </c>
      <c r="L161" s="70">
        <v>10000</v>
      </c>
      <c r="M161" s="70">
        <v>0</v>
      </c>
      <c r="N161" s="70">
        <v>0</v>
      </c>
      <c r="O161" s="70">
        <v>0</v>
      </c>
      <c r="P161" s="38">
        <f>Tabla15[[#This Row],[sbruto]]-SUM(Tabla15[[#This Row],[ISR]:[AFP]])-Tabla15[[#This Row],[sneto]]</f>
        <v>0</v>
      </c>
      <c r="Q161" s="38">
        <v>10000</v>
      </c>
      <c r="R161" s="60" t="str">
        <f>_xlfn.XLOOKUP(Tabla15[[#This Row],[cedula]],Tabla22[NODOC],Tabla22[GENERO])</f>
        <v>M</v>
      </c>
      <c r="S161" s="60" t="str">
        <f>_xlfn.XLOOKUP(Tabla15[[#This Row],[nomdepto]],Tabla21[LUGAR],Tabla21[CODLUGAR])</f>
        <v>01.83</v>
      </c>
      <c r="T161">
        <v>1133</v>
      </c>
    </row>
    <row r="162" spans="1:20" hidden="1">
      <c r="A162" s="60" t="s">
        <v>2477</v>
      </c>
      <c r="B162" s="60" t="s">
        <v>5606</v>
      </c>
      <c r="C162" s="60" t="s">
        <v>2506</v>
      </c>
      <c r="D162" s="60" t="str">
        <f>Tabla15[[#This Row],[cedula]]&amp;Tabla15[[#This Row],[prog]]&amp;LEFT(Tabla15[[#This Row],[TIPO]],3)</f>
        <v>4024152637101SEG</v>
      </c>
      <c r="E162" s="60" t="str">
        <f>_xlfn.XLOOKUP(Tabla15[[#This Row],[cedula]],Tabla8[Numero Documento],Tabla8[Empleado])</f>
        <v>EZEQUIEL MARTINEZ VALOY</v>
      </c>
      <c r="F162" s="60" t="s">
        <v>882</v>
      </c>
      <c r="G162" s="60" t="s">
        <v>930</v>
      </c>
      <c r="H162" s="102" t="s">
        <v>244</v>
      </c>
      <c r="I162" s="75">
        <f>_xlfn.XLOOKUP(Tabla15[[#This Row],[cedula]],TCARRERA[CEDULA],TCARRERA[CATEGORIA DEL SERVIDOR],0)</f>
        <v>0</v>
      </c>
      <c r="J16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60" t="str">
        <f>IF(ISTEXT(Tabla15[[#This Row],[CARRERA]]),Tabla15[[#This Row],[CARRERA]],Tabla15[[#This Row],[STATUS_01]])</f>
        <v>SEGURIDAD</v>
      </c>
      <c r="L162" s="70">
        <v>10000</v>
      </c>
      <c r="M162" s="74">
        <v>0</v>
      </c>
      <c r="N162" s="70">
        <v>0</v>
      </c>
      <c r="O162" s="70">
        <v>0</v>
      </c>
      <c r="P162" s="38">
        <f>Tabla15[[#This Row],[sbruto]]-SUM(Tabla15[[#This Row],[ISR]:[AFP]])-Tabla15[[#This Row],[sneto]]</f>
        <v>0</v>
      </c>
      <c r="Q162" s="38">
        <v>10000</v>
      </c>
      <c r="R162" s="60" t="str">
        <f>_xlfn.XLOOKUP(Tabla15[[#This Row],[cedula]],Tabla22[NODOC],Tabla22[GENERO])</f>
        <v>M</v>
      </c>
      <c r="S162" s="60" t="str">
        <f>_xlfn.XLOOKUP(Tabla15[[#This Row],[nomdepto]],Tabla21[LUGAR],Tabla21[CODLUGAR])</f>
        <v>01.83</v>
      </c>
      <c r="T162">
        <v>1134</v>
      </c>
    </row>
    <row r="163" spans="1:20" hidden="1">
      <c r="A163" s="60" t="s">
        <v>2477</v>
      </c>
      <c r="B163" s="60" t="s">
        <v>2668</v>
      </c>
      <c r="C163" s="60" t="s">
        <v>2506</v>
      </c>
      <c r="D163" s="60" t="str">
        <f>Tabla15[[#This Row],[cedula]]&amp;Tabla15[[#This Row],[prog]]&amp;LEFT(Tabla15[[#This Row],[TIPO]],3)</f>
        <v>0180077958701SEG</v>
      </c>
      <c r="E163" s="60" t="str">
        <f>_xlfn.XLOOKUP(Tabla15[[#This Row],[cedula]],Tabla8[Numero Documento],Tabla8[Empleado])</f>
        <v>EZEQUIER ENMANUEL FELIZ CUEVAS</v>
      </c>
      <c r="F163" s="60" t="s">
        <v>882</v>
      </c>
      <c r="G163" s="60" t="s">
        <v>930</v>
      </c>
      <c r="H163" s="102" t="s">
        <v>244</v>
      </c>
      <c r="I163" s="75">
        <f>_xlfn.XLOOKUP(Tabla15[[#This Row],[cedula]],TCARRERA[CEDULA],TCARRERA[CATEGORIA DEL SERVIDOR],0)</f>
        <v>0</v>
      </c>
      <c r="J16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60" t="str">
        <f>IF(ISTEXT(Tabla15[[#This Row],[CARRERA]]),Tabla15[[#This Row],[CARRERA]],Tabla15[[#This Row],[STATUS_01]])</f>
        <v>SEGURIDAD</v>
      </c>
      <c r="L163" s="70">
        <v>10000</v>
      </c>
      <c r="M163" s="74">
        <v>0</v>
      </c>
      <c r="N163" s="70">
        <v>0</v>
      </c>
      <c r="O163" s="70">
        <v>0</v>
      </c>
      <c r="P163" s="38">
        <f>Tabla15[[#This Row],[sbruto]]-SUM(Tabla15[[#This Row],[ISR]:[AFP]])-Tabla15[[#This Row],[sneto]]</f>
        <v>0</v>
      </c>
      <c r="Q163" s="38">
        <v>10000</v>
      </c>
      <c r="R163" s="60" t="str">
        <f>_xlfn.XLOOKUP(Tabla15[[#This Row],[cedula]],Tabla22[NODOC],Tabla22[GENERO])</f>
        <v>M</v>
      </c>
      <c r="S163" s="60" t="str">
        <f>_xlfn.XLOOKUP(Tabla15[[#This Row],[nomdepto]],Tabla21[LUGAR],Tabla21[CODLUGAR])</f>
        <v>01.83</v>
      </c>
      <c r="T163">
        <v>1135</v>
      </c>
    </row>
    <row r="164" spans="1:20" hidden="1">
      <c r="A164" s="60" t="s">
        <v>2477</v>
      </c>
      <c r="B164" s="60" t="s">
        <v>2382</v>
      </c>
      <c r="C164" s="60" t="s">
        <v>2506</v>
      </c>
      <c r="D164" s="60" t="str">
        <f>Tabla15[[#This Row],[cedula]]&amp;Tabla15[[#This Row],[prog]]&amp;LEFT(Tabla15[[#This Row],[TIPO]],3)</f>
        <v>0780014232001SEG</v>
      </c>
      <c r="E164" s="60" t="str">
        <f>_xlfn.XLOOKUP(Tabla15[[#This Row],[cedula]],Tabla8[Numero Documento],Tabla8[Empleado])</f>
        <v>FATIMO SANTANA MENDEZ</v>
      </c>
      <c r="F164" s="60" t="s">
        <v>882</v>
      </c>
      <c r="G164" s="60" t="s">
        <v>930</v>
      </c>
      <c r="H164" s="102" t="s">
        <v>244</v>
      </c>
      <c r="I164" s="75">
        <f>_xlfn.XLOOKUP(Tabla15[[#This Row],[cedula]],TCARRERA[CEDULA],TCARRERA[CATEGORIA DEL SERVIDOR],0)</f>
        <v>0</v>
      </c>
      <c r="J16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60" t="str">
        <f>IF(ISTEXT(Tabla15[[#This Row],[CARRERA]]),Tabla15[[#This Row],[CARRERA]],Tabla15[[#This Row],[STATUS_01]])</f>
        <v>SEGURIDAD</v>
      </c>
      <c r="L164" s="70">
        <v>10000</v>
      </c>
      <c r="M164" s="71">
        <v>0</v>
      </c>
      <c r="N164" s="70">
        <v>0</v>
      </c>
      <c r="O164" s="70">
        <v>0</v>
      </c>
      <c r="P164" s="38">
        <f>Tabla15[[#This Row],[sbruto]]-SUM(Tabla15[[#This Row],[ISR]:[AFP]])-Tabla15[[#This Row],[sneto]]</f>
        <v>0</v>
      </c>
      <c r="Q164" s="38">
        <v>10000</v>
      </c>
      <c r="R164" s="60" t="str">
        <f>_xlfn.XLOOKUP(Tabla15[[#This Row],[cedula]],Tabla22[NODOC],Tabla22[GENERO])</f>
        <v>M</v>
      </c>
      <c r="S164" s="60" t="str">
        <f>_xlfn.XLOOKUP(Tabla15[[#This Row],[nomdepto]],Tabla21[LUGAR],Tabla21[CODLUGAR])</f>
        <v>01.83</v>
      </c>
      <c r="T164">
        <v>1136</v>
      </c>
    </row>
    <row r="165" spans="1:20" hidden="1">
      <c r="A165" s="60" t="s">
        <v>2477</v>
      </c>
      <c r="B165" s="60" t="s">
        <v>3215</v>
      </c>
      <c r="C165" s="60" t="s">
        <v>2506</v>
      </c>
      <c r="D165" s="60" t="str">
        <f>Tabla15[[#This Row],[cedula]]&amp;Tabla15[[#This Row],[prog]]&amp;LEFT(Tabla15[[#This Row],[TIPO]],3)</f>
        <v>0780014591901SEG</v>
      </c>
      <c r="E165" s="60" t="str">
        <f>_xlfn.XLOOKUP(Tabla15[[#This Row],[cedula]],Tabla8[Numero Documento],Tabla8[Empleado])</f>
        <v>FERNANDO TRINIDAD MATOS</v>
      </c>
      <c r="F165" s="60" t="s">
        <v>882</v>
      </c>
      <c r="G165" s="60" t="s">
        <v>930</v>
      </c>
      <c r="H165" s="102" t="s">
        <v>244</v>
      </c>
      <c r="I165" s="75">
        <f>_xlfn.XLOOKUP(Tabla15[[#This Row],[cedula]],TCARRERA[CEDULA],TCARRERA[CATEGORIA DEL SERVIDOR],0)</f>
        <v>0</v>
      </c>
      <c r="J16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60" t="str">
        <f>IF(ISTEXT(Tabla15[[#This Row],[CARRERA]]),Tabla15[[#This Row],[CARRERA]],Tabla15[[#This Row],[STATUS_01]])</f>
        <v>SEGURIDAD</v>
      </c>
      <c r="L165" s="70">
        <v>10000</v>
      </c>
      <c r="M165" s="73">
        <v>0</v>
      </c>
      <c r="N165" s="73">
        <v>0</v>
      </c>
      <c r="O165" s="73">
        <v>0</v>
      </c>
      <c r="P165" s="38">
        <f>Tabla15[[#This Row],[sbruto]]-SUM(Tabla15[[#This Row],[ISR]:[AFP]])-Tabla15[[#This Row],[sneto]]</f>
        <v>0</v>
      </c>
      <c r="Q165" s="38">
        <v>10000</v>
      </c>
      <c r="R165" s="60" t="str">
        <f>_xlfn.XLOOKUP(Tabla15[[#This Row],[cedula]],Tabla22[NODOC],Tabla22[GENERO])</f>
        <v>M</v>
      </c>
      <c r="S165" s="60" t="str">
        <f>_xlfn.XLOOKUP(Tabla15[[#This Row],[nomdepto]],Tabla21[LUGAR],Tabla21[CODLUGAR])</f>
        <v>01.83</v>
      </c>
      <c r="T165">
        <v>1139</v>
      </c>
    </row>
    <row r="166" spans="1:20" hidden="1">
      <c r="A166" s="60" t="s">
        <v>2477</v>
      </c>
      <c r="B166" s="60" t="s">
        <v>2384</v>
      </c>
      <c r="C166" s="60" t="s">
        <v>2506</v>
      </c>
      <c r="D166" s="60" t="str">
        <f>Tabla15[[#This Row],[cedula]]&amp;Tabla15[[#This Row],[prog]]&amp;LEFT(Tabla15[[#This Row],[TIPO]],3)</f>
        <v>0011039553001SEG</v>
      </c>
      <c r="E166" s="60" t="str">
        <f>_xlfn.XLOOKUP(Tabla15[[#This Row],[cedula]],Tabla8[Numero Documento],Tabla8[Empleado])</f>
        <v>FRANCISCA DIAZ EUSEBIO</v>
      </c>
      <c r="F166" s="60" t="s">
        <v>882</v>
      </c>
      <c r="G166" s="60" t="s">
        <v>930</v>
      </c>
      <c r="H166" s="102" t="s">
        <v>244</v>
      </c>
      <c r="I166" s="75">
        <f>_xlfn.XLOOKUP(Tabla15[[#This Row],[cedula]],TCARRERA[CEDULA],TCARRERA[CATEGORIA DEL SERVIDOR],0)</f>
        <v>0</v>
      </c>
      <c r="J16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60" t="str">
        <f>IF(ISTEXT(Tabla15[[#This Row],[CARRERA]]),Tabla15[[#This Row],[CARRERA]],Tabla15[[#This Row],[STATUS_01]])</f>
        <v>SEGURIDAD</v>
      </c>
      <c r="L166" s="70">
        <v>10000</v>
      </c>
      <c r="M166" s="71">
        <v>0</v>
      </c>
      <c r="N166" s="70">
        <v>0</v>
      </c>
      <c r="O166" s="70">
        <v>0</v>
      </c>
      <c r="P166" s="38">
        <f>Tabla15[[#This Row],[sbruto]]-SUM(Tabla15[[#This Row],[ISR]:[AFP]])-Tabla15[[#This Row],[sneto]]</f>
        <v>0</v>
      </c>
      <c r="Q166" s="38">
        <v>10000</v>
      </c>
      <c r="R166" s="60" t="str">
        <f>_xlfn.XLOOKUP(Tabla15[[#This Row],[cedula]],Tabla22[NODOC],Tabla22[GENERO])</f>
        <v>F</v>
      </c>
      <c r="S166" s="60" t="str">
        <f>_xlfn.XLOOKUP(Tabla15[[#This Row],[nomdepto]],Tabla21[LUGAR],Tabla21[CODLUGAR])</f>
        <v>01.83</v>
      </c>
      <c r="T166">
        <v>1140</v>
      </c>
    </row>
    <row r="167" spans="1:20" hidden="1">
      <c r="A167" s="60" t="s">
        <v>2477</v>
      </c>
      <c r="B167" s="60" t="s">
        <v>2385</v>
      </c>
      <c r="C167" s="60" t="s">
        <v>2506</v>
      </c>
      <c r="D167" s="60" t="str">
        <f>Tabla15[[#This Row],[cedula]]&amp;Tabla15[[#This Row],[prog]]&amp;LEFT(Tabla15[[#This Row],[TIPO]],3)</f>
        <v>4022678710501SEG</v>
      </c>
      <c r="E167" s="60" t="str">
        <f>_xlfn.XLOOKUP(Tabla15[[#This Row],[cedula]],Tabla8[Numero Documento],Tabla8[Empleado])</f>
        <v>FRANCISCA HERNANDEZ ADON</v>
      </c>
      <c r="F167" s="60" t="s">
        <v>882</v>
      </c>
      <c r="G167" s="60" t="s">
        <v>930</v>
      </c>
      <c r="H167" s="102" t="s">
        <v>244</v>
      </c>
      <c r="I167" s="75">
        <f>_xlfn.XLOOKUP(Tabla15[[#This Row],[cedula]],TCARRERA[CEDULA],TCARRERA[CATEGORIA DEL SERVIDOR],0)</f>
        <v>0</v>
      </c>
      <c r="J16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60" t="str">
        <f>IF(ISTEXT(Tabla15[[#This Row],[CARRERA]]),Tabla15[[#This Row],[CARRERA]],Tabla15[[#This Row],[STATUS_01]])</f>
        <v>SEGURIDAD</v>
      </c>
      <c r="L167" s="70">
        <v>10000</v>
      </c>
      <c r="M167" s="71">
        <v>0</v>
      </c>
      <c r="N167" s="70">
        <v>0</v>
      </c>
      <c r="O167" s="70">
        <v>0</v>
      </c>
      <c r="P167" s="38">
        <f>Tabla15[[#This Row],[sbruto]]-SUM(Tabla15[[#This Row],[ISR]:[AFP]])-Tabla15[[#This Row],[sneto]]</f>
        <v>0</v>
      </c>
      <c r="Q167" s="38">
        <v>10000</v>
      </c>
      <c r="R167" s="60" t="str">
        <f>_xlfn.XLOOKUP(Tabla15[[#This Row],[cedula]],Tabla22[NODOC],Tabla22[GENERO])</f>
        <v>F</v>
      </c>
      <c r="S167" s="60" t="str">
        <f>_xlfn.XLOOKUP(Tabla15[[#This Row],[nomdepto]],Tabla21[LUGAR],Tabla21[CODLUGAR])</f>
        <v>01.83</v>
      </c>
      <c r="T167">
        <v>1141</v>
      </c>
    </row>
    <row r="168" spans="1:20" hidden="1">
      <c r="A168" s="60" t="s">
        <v>2477</v>
      </c>
      <c r="B168" s="60" t="s">
        <v>2387</v>
      </c>
      <c r="C168" s="60" t="s">
        <v>2506</v>
      </c>
      <c r="D168" s="60" t="str">
        <f>Tabla15[[#This Row],[cedula]]&amp;Tabla15[[#This Row],[prog]]&amp;LEFT(Tabla15[[#This Row],[TIPO]],3)</f>
        <v>0830004805801SEG</v>
      </c>
      <c r="E168" s="60" t="str">
        <f>_xlfn.XLOOKUP(Tabla15[[#This Row],[cedula]],Tabla8[Numero Documento],Tabla8[Empleado])</f>
        <v>FRANCISCO DAVID GONZALEZ AQUINO</v>
      </c>
      <c r="F168" s="60" t="s">
        <v>882</v>
      </c>
      <c r="G168" s="60" t="s">
        <v>930</v>
      </c>
      <c r="H168" s="102" t="s">
        <v>244</v>
      </c>
      <c r="I168" s="75">
        <f>_xlfn.XLOOKUP(Tabla15[[#This Row],[cedula]],TCARRERA[CEDULA],TCARRERA[CATEGORIA DEL SERVIDOR],0)</f>
        <v>0</v>
      </c>
      <c r="J16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60" t="str">
        <f>IF(ISTEXT(Tabla15[[#This Row],[CARRERA]]),Tabla15[[#This Row],[CARRERA]],Tabla15[[#This Row],[STATUS_01]])</f>
        <v>SEGURIDAD</v>
      </c>
      <c r="L168" s="70">
        <v>10000</v>
      </c>
      <c r="M168" s="74">
        <v>0</v>
      </c>
      <c r="N168" s="70">
        <v>0</v>
      </c>
      <c r="O168" s="70">
        <v>0</v>
      </c>
      <c r="P168" s="38">
        <f>Tabla15[[#This Row],[sbruto]]-SUM(Tabla15[[#This Row],[ISR]:[AFP]])-Tabla15[[#This Row],[sneto]]</f>
        <v>0</v>
      </c>
      <c r="Q168" s="38">
        <v>10000</v>
      </c>
      <c r="R168" s="60" t="str">
        <f>_xlfn.XLOOKUP(Tabla15[[#This Row],[cedula]],Tabla22[NODOC],Tabla22[GENERO])</f>
        <v>M</v>
      </c>
      <c r="S168" s="60" t="str">
        <f>_xlfn.XLOOKUP(Tabla15[[#This Row],[nomdepto]],Tabla21[LUGAR],Tabla21[CODLUGAR])</f>
        <v>01.83</v>
      </c>
      <c r="T168">
        <v>1144</v>
      </c>
    </row>
    <row r="169" spans="1:20" hidden="1">
      <c r="A169" s="60" t="s">
        <v>2477</v>
      </c>
      <c r="B169" s="60" t="s">
        <v>5872</v>
      </c>
      <c r="C169" s="60" t="s">
        <v>2506</v>
      </c>
      <c r="D169" s="60" t="str">
        <f>Tabla15[[#This Row],[cedula]]&amp;Tabla15[[#This Row],[prog]]&amp;LEFT(Tabla15[[#This Row],[TIPO]],3)</f>
        <v>1370001028601SEG</v>
      </c>
      <c r="E169" s="60" t="str">
        <f>_xlfn.XLOOKUP(Tabla15[[#This Row],[cedula]],Tabla8[Numero Documento],Tabla8[Empleado])</f>
        <v>FRANK MANUEL FELIZ CARRASCO</v>
      </c>
      <c r="F169" s="60" t="s">
        <v>882</v>
      </c>
      <c r="G169" s="60" t="s">
        <v>930</v>
      </c>
      <c r="H169" s="102" t="s">
        <v>244</v>
      </c>
      <c r="I169" s="75">
        <f>_xlfn.XLOOKUP(Tabla15[[#This Row],[cedula]],TCARRERA[CEDULA],TCARRERA[CATEGORIA DEL SERVIDOR],0)</f>
        <v>0</v>
      </c>
      <c r="J169" s="11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60" t="str">
        <f>IF(ISTEXT(Tabla15[[#This Row],[CARRERA]]),Tabla15[[#This Row],[CARRERA]],Tabla15[[#This Row],[STATUS_01]])</f>
        <v>SEGURIDAD</v>
      </c>
      <c r="L169" s="70">
        <v>10000</v>
      </c>
      <c r="M169" s="73">
        <v>0</v>
      </c>
      <c r="N169" s="70">
        <v>0</v>
      </c>
      <c r="O169" s="70">
        <v>0</v>
      </c>
      <c r="P169" s="38">
        <f>Tabla15[[#This Row],[sbruto]]-SUM(Tabla15[[#This Row],[ISR]:[AFP]])-Tabla15[[#This Row],[sneto]]</f>
        <v>0</v>
      </c>
      <c r="Q169" s="38">
        <v>10000</v>
      </c>
      <c r="R169" s="60" t="str">
        <f>_xlfn.XLOOKUP(Tabla15[[#This Row],[cedula]],Tabla22[NODOC],Tabla22[GENERO])</f>
        <v>M</v>
      </c>
      <c r="S169" s="60" t="str">
        <f>_xlfn.XLOOKUP(Tabla15[[#This Row],[nomdepto]],Tabla21[LUGAR],Tabla21[CODLUGAR])</f>
        <v>01.83</v>
      </c>
      <c r="T169">
        <v>1146</v>
      </c>
    </row>
    <row r="170" spans="1:20" hidden="1">
      <c r="A170" s="60" t="s">
        <v>2477</v>
      </c>
      <c r="B170" s="60" t="s">
        <v>5875</v>
      </c>
      <c r="C170" s="60" t="s">
        <v>2506</v>
      </c>
      <c r="D170" s="60" t="str">
        <f>Tabla15[[#This Row],[cedula]]&amp;Tabla15[[#This Row],[prog]]&amp;LEFT(Tabla15[[#This Row],[TIPO]],3)</f>
        <v>4023762238201SEG</v>
      </c>
      <c r="E170" s="60" t="str">
        <f>_xlfn.XLOOKUP(Tabla15[[#This Row],[cedula]],Tabla8[Numero Documento],Tabla8[Empleado])</f>
        <v>GABRIEL VENTURA TORRES</v>
      </c>
      <c r="F170" s="60" t="s">
        <v>882</v>
      </c>
      <c r="G170" s="60" t="s">
        <v>930</v>
      </c>
      <c r="H170" s="102" t="s">
        <v>244</v>
      </c>
      <c r="I170" s="75">
        <f>_xlfn.XLOOKUP(Tabla15[[#This Row],[cedula]],TCARRERA[CEDULA],TCARRERA[CATEGORIA DEL SERVIDOR],0)</f>
        <v>0</v>
      </c>
      <c r="J17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60" t="str">
        <f>IF(ISTEXT(Tabla15[[#This Row],[CARRERA]]),Tabla15[[#This Row],[CARRERA]],Tabla15[[#This Row],[STATUS_01]])</f>
        <v>SEGURIDAD</v>
      </c>
      <c r="L170" s="70">
        <v>10000</v>
      </c>
      <c r="M170" s="73">
        <v>0</v>
      </c>
      <c r="N170" s="70">
        <v>0</v>
      </c>
      <c r="O170" s="70">
        <v>0</v>
      </c>
      <c r="P170" s="38">
        <f>Tabla15[[#This Row],[sbruto]]-SUM(Tabla15[[#This Row],[ISR]:[AFP]])-Tabla15[[#This Row],[sneto]]</f>
        <v>0</v>
      </c>
      <c r="Q170" s="38">
        <v>10000</v>
      </c>
      <c r="R170" s="60" t="str">
        <f>_xlfn.XLOOKUP(Tabla15[[#This Row],[cedula]],Tabla22[NODOC],Tabla22[GENERO])</f>
        <v>M</v>
      </c>
      <c r="S170" s="60" t="str">
        <f>_xlfn.XLOOKUP(Tabla15[[#This Row],[nomdepto]],Tabla21[LUGAR],Tabla21[CODLUGAR])</f>
        <v>01.83</v>
      </c>
      <c r="T170">
        <v>1148</v>
      </c>
    </row>
    <row r="171" spans="1:20" hidden="1">
      <c r="A171" s="60" t="s">
        <v>2477</v>
      </c>
      <c r="B171" s="60" t="s">
        <v>2525</v>
      </c>
      <c r="C171" s="60" t="s">
        <v>2506</v>
      </c>
      <c r="D171" s="60" t="str">
        <f>Tabla15[[#This Row],[cedula]]&amp;Tabla15[[#This Row],[prog]]&amp;LEFT(Tabla15[[#This Row],[TIPO]],3)</f>
        <v>2230125429201SEG</v>
      </c>
      <c r="E171" s="60" t="str">
        <f>_xlfn.XLOOKUP(Tabla15[[#This Row],[cedula]],Tabla8[Numero Documento],Tabla8[Empleado])</f>
        <v>GARY MORILLO ENCARNACION</v>
      </c>
      <c r="F171" s="60" t="s">
        <v>882</v>
      </c>
      <c r="G171" s="60" t="s">
        <v>930</v>
      </c>
      <c r="H171" s="102" t="s">
        <v>244</v>
      </c>
      <c r="I171" s="75">
        <f>_xlfn.XLOOKUP(Tabla15[[#This Row],[cedula]],TCARRERA[CEDULA],TCARRERA[CATEGORIA DEL SERVIDOR],0)</f>
        <v>0</v>
      </c>
      <c r="J17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60" t="str">
        <f>IF(ISTEXT(Tabla15[[#This Row],[CARRERA]]),Tabla15[[#This Row],[CARRERA]],Tabla15[[#This Row],[STATUS_01]])</f>
        <v>SEGURIDAD</v>
      </c>
      <c r="L171" s="70">
        <v>10000</v>
      </c>
      <c r="M171" s="74">
        <v>0</v>
      </c>
      <c r="N171" s="70">
        <v>0</v>
      </c>
      <c r="O171" s="70">
        <v>0</v>
      </c>
      <c r="P171" s="38">
        <f>Tabla15[[#This Row],[sbruto]]-SUM(Tabla15[[#This Row],[ISR]:[AFP]])-Tabla15[[#This Row],[sneto]]</f>
        <v>0</v>
      </c>
      <c r="Q171" s="38">
        <v>10000</v>
      </c>
      <c r="R171" s="60" t="str">
        <f>_xlfn.XLOOKUP(Tabla15[[#This Row],[cedula]],Tabla22[NODOC],Tabla22[GENERO])</f>
        <v>M</v>
      </c>
      <c r="S171" s="60" t="str">
        <f>_xlfn.XLOOKUP(Tabla15[[#This Row],[nomdepto]],Tabla21[LUGAR],Tabla21[CODLUGAR])</f>
        <v>01.83</v>
      </c>
      <c r="T171">
        <v>1149</v>
      </c>
    </row>
    <row r="172" spans="1:20" hidden="1">
      <c r="A172" s="60" t="s">
        <v>2477</v>
      </c>
      <c r="B172" s="60" t="s">
        <v>2666</v>
      </c>
      <c r="C172" s="60" t="s">
        <v>2506</v>
      </c>
      <c r="D172" s="60" t="str">
        <f>Tabla15[[#This Row],[cedula]]&amp;Tabla15[[#This Row],[prog]]&amp;LEFT(Tabla15[[#This Row],[TIPO]],3)</f>
        <v>0020150502101SEG</v>
      </c>
      <c r="E172" s="60" t="str">
        <f>_xlfn.XLOOKUP(Tabla15[[#This Row],[cedula]],Tabla8[Numero Documento],Tabla8[Empleado])</f>
        <v>GUSTAVO ADOLFO GARCIA RAMIREZ</v>
      </c>
      <c r="F172" s="60" t="s">
        <v>882</v>
      </c>
      <c r="G172" s="60" t="s">
        <v>930</v>
      </c>
      <c r="H172" s="102" t="s">
        <v>244</v>
      </c>
      <c r="I172" s="75">
        <f>_xlfn.XLOOKUP(Tabla15[[#This Row],[cedula]],TCARRERA[CEDULA],TCARRERA[CATEGORIA DEL SERVIDOR],0)</f>
        <v>0</v>
      </c>
      <c r="J17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60" t="str">
        <f>IF(ISTEXT(Tabla15[[#This Row],[CARRERA]]),Tabla15[[#This Row],[CARRERA]],Tabla15[[#This Row],[STATUS_01]])</f>
        <v>SEGURIDAD</v>
      </c>
      <c r="L172" s="70">
        <v>10000</v>
      </c>
      <c r="M172" s="71">
        <v>0</v>
      </c>
      <c r="N172" s="70">
        <v>0</v>
      </c>
      <c r="O172" s="70">
        <v>0</v>
      </c>
      <c r="P172" s="38">
        <f>Tabla15[[#This Row],[sbruto]]-SUM(Tabla15[[#This Row],[ISR]:[AFP]])-Tabla15[[#This Row],[sneto]]</f>
        <v>0</v>
      </c>
      <c r="Q172" s="38">
        <v>10000</v>
      </c>
      <c r="R172" s="60" t="str">
        <f>_xlfn.XLOOKUP(Tabla15[[#This Row],[cedula]],Tabla22[NODOC],Tabla22[GENERO])</f>
        <v>M</v>
      </c>
      <c r="S172" s="60" t="str">
        <f>_xlfn.XLOOKUP(Tabla15[[#This Row],[nomdepto]],Tabla21[LUGAR],Tabla21[CODLUGAR])</f>
        <v>01.83</v>
      </c>
      <c r="T172">
        <v>1152</v>
      </c>
    </row>
    <row r="173" spans="1:20" hidden="1">
      <c r="A173" s="60" t="s">
        <v>2477</v>
      </c>
      <c r="B173" s="60" t="s">
        <v>2612</v>
      </c>
      <c r="C173" s="60" t="s">
        <v>2506</v>
      </c>
      <c r="D173" s="60" t="str">
        <f>Tabla15[[#This Row],[cedula]]&amp;Tabla15[[#This Row],[prog]]&amp;LEFT(Tabla15[[#This Row],[TIPO]],3)</f>
        <v>0160015037701SEG</v>
      </c>
      <c r="E173" s="60" t="str">
        <f>_xlfn.XLOOKUP(Tabla15[[#This Row],[cedula]],Tabla8[Numero Documento],Tabla8[Empleado])</f>
        <v>HECTOR CONTRERAS ADAMES</v>
      </c>
      <c r="F173" s="60" t="s">
        <v>882</v>
      </c>
      <c r="G173" s="60" t="s">
        <v>930</v>
      </c>
      <c r="H173" s="102" t="s">
        <v>244</v>
      </c>
      <c r="I173" s="75">
        <f>_xlfn.XLOOKUP(Tabla15[[#This Row],[cedula]],TCARRERA[CEDULA],TCARRERA[CATEGORIA DEL SERVIDOR],0)</f>
        <v>0</v>
      </c>
      <c r="J173" s="11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60" t="str">
        <f>IF(ISTEXT(Tabla15[[#This Row],[CARRERA]]),Tabla15[[#This Row],[CARRERA]],Tabla15[[#This Row],[STATUS_01]])</f>
        <v>SEGURIDAD</v>
      </c>
      <c r="L173" s="70">
        <v>10000</v>
      </c>
      <c r="M173" s="73">
        <v>0</v>
      </c>
      <c r="N173" s="70">
        <v>0</v>
      </c>
      <c r="O173" s="70">
        <v>0</v>
      </c>
      <c r="P173" s="38">
        <f>Tabla15[[#This Row],[sbruto]]-SUM(Tabla15[[#This Row],[ISR]:[AFP]])-Tabla15[[#This Row],[sneto]]</f>
        <v>0</v>
      </c>
      <c r="Q173" s="38">
        <v>10000</v>
      </c>
      <c r="R173" s="60" t="str">
        <f>_xlfn.XLOOKUP(Tabla15[[#This Row],[cedula]],Tabla22[NODOC],Tabla22[GENERO])</f>
        <v>M</v>
      </c>
      <c r="S173" s="60" t="str">
        <f>_xlfn.XLOOKUP(Tabla15[[#This Row],[nomdepto]],Tabla21[LUGAR],Tabla21[CODLUGAR])</f>
        <v>01.83</v>
      </c>
      <c r="T173">
        <v>1153</v>
      </c>
    </row>
    <row r="174" spans="1:20" hidden="1">
      <c r="A174" s="60" t="s">
        <v>2477</v>
      </c>
      <c r="B174" s="60" t="s">
        <v>3217</v>
      </c>
      <c r="C174" s="60" t="s">
        <v>2506</v>
      </c>
      <c r="D174" s="60" t="str">
        <f>Tabla15[[#This Row],[cedula]]&amp;Tabla15[[#This Row],[prog]]&amp;LEFT(Tabla15[[#This Row],[TIPO]],3)</f>
        <v>0011911573101SEG</v>
      </c>
      <c r="E174" s="60" t="str">
        <f>_xlfn.XLOOKUP(Tabla15[[#This Row],[cedula]],Tabla8[Numero Documento],Tabla8[Empleado])</f>
        <v>ISAEL MEDINA AMADOR</v>
      </c>
      <c r="F174" s="60" t="s">
        <v>882</v>
      </c>
      <c r="G174" s="60" t="s">
        <v>930</v>
      </c>
      <c r="H174" s="102" t="s">
        <v>244</v>
      </c>
      <c r="I174" s="75">
        <f>_xlfn.XLOOKUP(Tabla15[[#This Row],[cedula]],TCARRERA[CEDULA],TCARRERA[CATEGORIA DEL SERVIDOR],0)</f>
        <v>0</v>
      </c>
      <c r="J17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60" t="str">
        <f>IF(ISTEXT(Tabla15[[#This Row],[CARRERA]]),Tabla15[[#This Row],[CARRERA]],Tabla15[[#This Row],[STATUS_01]])</f>
        <v>SEGURIDAD</v>
      </c>
      <c r="L174" s="70">
        <v>10000</v>
      </c>
      <c r="M174" s="74">
        <v>0</v>
      </c>
      <c r="N174" s="70">
        <v>0</v>
      </c>
      <c r="O174" s="70">
        <v>0</v>
      </c>
      <c r="P174" s="38">
        <f>Tabla15[[#This Row],[sbruto]]-SUM(Tabla15[[#This Row],[ISR]:[AFP]])-Tabla15[[#This Row],[sneto]]</f>
        <v>0</v>
      </c>
      <c r="Q174" s="38">
        <v>10000</v>
      </c>
      <c r="R174" s="60" t="str">
        <f>_xlfn.XLOOKUP(Tabla15[[#This Row],[cedula]],Tabla22[NODOC],Tabla22[GENERO])</f>
        <v>M</v>
      </c>
      <c r="S174" s="60" t="str">
        <f>_xlfn.XLOOKUP(Tabla15[[#This Row],[nomdepto]],Tabla21[LUGAR],Tabla21[CODLUGAR])</f>
        <v>01.83</v>
      </c>
      <c r="T174">
        <v>1156</v>
      </c>
    </row>
    <row r="175" spans="1:20" hidden="1">
      <c r="A175" s="60" t="s">
        <v>2477</v>
      </c>
      <c r="B175" s="60" t="s">
        <v>3033</v>
      </c>
      <c r="C175" s="60" t="s">
        <v>2506</v>
      </c>
      <c r="D175" s="60" t="str">
        <f>Tabla15[[#This Row],[cedula]]&amp;Tabla15[[#This Row],[prog]]&amp;LEFT(Tabla15[[#This Row],[TIPO]],3)</f>
        <v>4021368507201SEG</v>
      </c>
      <c r="E175" s="60" t="str">
        <f>_xlfn.XLOOKUP(Tabla15[[#This Row],[cedula]],Tabla8[Numero Documento],Tabla8[Empleado])</f>
        <v>IVAN DANIEL PEREZ PEREZ</v>
      </c>
      <c r="F175" s="60" t="s">
        <v>882</v>
      </c>
      <c r="G175" s="60" t="s">
        <v>930</v>
      </c>
      <c r="H175" s="102" t="s">
        <v>244</v>
      </c>
      <c r="I175" s="75">
        <f>_xlfn.XLOOKUP(Tabla15[[#This Row],[cedula]],TCARRERA[CEDULA],TCARRERA[CATEGORIA DEL SERVIDOR],0)</f>
        <v>0</v>
      </c>
      <c r="J17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60" t="str">
        <f>IF(ISTEXT(Tabla15[[#This Row],[CARRERA]]),Tabla15[[#This Row],[CARRERA]],Tabla15[[#This Row],[STATUS_01]])</f>
        <v>SEGURIDAD</v>
      </c>
      <c r="L175" s="70">
        <v>10000</v>
      </c>
      <c r="M175" s="74">
        <v>0</v>
      </c>
      <c r="N175" s="70">
        <v>0</v>
      </c>
      <c r="O175" s="70">
        <v>0</v>
      </c>
      <c r="P175" s="38">
        <f>Tabla15[[#This Row],[sbruto]]-SUM(Tabla15[[#This Row],[ISR]:[AFP]])-Tabla15[[#This Row],[sneto]]</f>
        <v>0</v>
      </c>
      <c r="Q175" s="38">
        <v>10000</v>
      </c>
      <c r="R175" s="60" t="str">
        <f>_xlfn.XLOOKUP(Tabla15[[#This Row],[cedula]],Tabla22[NODOC],Tabla22[GENERO])</f>
        <v>M</v>
      </c>
      <c r="S175" s="60" t="str">
        <f>_xlfn.XLOOKUP(Tabla15[[#This Row],[nomdepto]],Tabla21[LUGAR],Tabla21[CODLUGAR])</f>
        <v>01.83</v>
      </c>
      <c r="T175">
        <v>1157</v>
      </c>
    </row>
    <row r="176" spans="1:20" hidden="1">
      <c r="A176" s="60" t="s">
        <v>2477</v>
      </c>
      <c r="B176" s="60" t="s">
        <v>2488</v>
      </c>
      <c r="C176" s="60" t="s">
        <v>2506</v>
      </c>
      <c r="D176" s="60" t="str">
        <f>Tabla15[[#This Row],[cedula]]&amp;Tabla15[[#This Row],[prog]]&amp;LEFT(Tabla15[[#This Row],[TIPO]],3)</f>
        <v>0160011657601SEG</v>
      </c>
      <c r="E176" s="60" t="str">
        <f>_xlfn.XLOOKUP(Tabla15[[#This Row],[cedula]],Tabla8[Numero Documento],Tabla8[Empleado])</f>
        <v>IVAN DE LA CRUZ ROA</v>
      </c>
      <c r="F176" s="60" t="s">
        <v>882</v>
      </c>
      <c r="G176" s="60" t="s">
        <v>930</v>
      </c>
      <c r="H176" s="102" t="s">
        <v>244</v>
      </c>
      <c r="I176" s="75">
        <f>_xlfn.XLOOKUP(Tabla15[[#This Row],[cedula]],TCARRERA[CEDULA],TCARRERA[CATEGORIA DEL SERVIDOR],0)</f>
        <v>0</v>
      </c>
      <c r="J17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60" t="str">
        <f>IF(ISTEXT(Tabla15[[#This Row],[CARRERA]]),Tabla15[[#This Row],[CARRERA]],Tabla15[[#This Row],[STATUS_01]])</f>
        <v>SEGURIDAD</v>
      </c>
      <c r="L176" s="70">
        <v>10000</v>
      </c>
      <c r="M176" s="74">
        <v>0</v>
      </c>
      <c r="N176" s="70">
        <v>0</v>
      </c>
      <c r="O176" s="70">
        <v>0</v>
      </c>
      <c r="P176" s="38">
        <f>Tabla15[[#This Row],[sbruto]]-SUM(Tabla15[[#This Row],[ISR]:[AFP]])-Tabla15[[#This Row],[sneto]]</f>
        <v>0</v>
      </c>
      <c r="Q176" s="38">
        <v>10000</v>
      </c>
      <c r="R176" s="60" t="str">
        <f>_xlfn.XLOOKUP(Tabla15[[#This Row],[cedula]],Tabla22[NODOC],Tabla22[GENERO])</f>
        <v>M</v>
      </c>
      <c r="S176" s="60" t="str">
        <f>_xlfn.XLOOKUP(Tabla15[[#This Row],[nomdepto]],Tabla21[LUGAR],Tabla21[CODLUGAR])</f>
        <v>01.83</v>
      </c>
      <c r="T176">
        <v>1158</v>
      </c>
    </row>
    <row r="177" spans="1:20" hidden="1">
      <c r="A177" s="60" t="s">
        <v>2477</v>
      </c>
      <c r="B177" s="60" t="s">
        <v>3074</v>
      </c>
      <c r="C177" s="60" t="s">
        <v>2506</v>
      </c>
      <c r="D177" s="60" t="str">
        <f>Tabla15[[#This Row],[cedula]]&amp;Tabla15[[#This Row],[prog]]&amp;LEFT(Tabla15[[#This Row],[TIPO]],3)</f>
        <v>0760022149801SEG</v>
      </c>
      <c r="E177" s="60" t="str">
        <f>_xlfn.XLOOKUP(Tabla15[[#This Row],[cedula]],Tabla8[Numero Documento],Tabla8[Empleado])</f>
        <v>JOEL MATEO PEÑA</v>
      </c>
      <c r="F177" s="60" t="s">
        <v>882</v>
      </c>
      <c r="G177" s="60" t="s">
        <v>930</v>
      </c>
      <c r="H177" s="102" t="s">
        <v>244</v>
      </c>
      <c r="I177" s="75">
        <f>_xlfn.XLOOKUP(Tabla15[[#This Row],[cedula]],TCARRERA[CEDULA],TCARRERA[CATEGORIA DEL SERVIDOR],0)</f>
        <v>0</v>
      </c>
      <c r="J17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60" t="str">
        <f>IF(ISTEXT(Tabla15[[#This Row],[CARRERA]]),Tabla15[[#This Row],[CARRERA]],Tabla15[[#This Row],[STATUS_01]])</f>
        <v>SEGURIDAD</v>
      </c>
      <c r="L177" s="70">
        <v>10000</v>
      </c>
      <c r="M177" s="74">
        <v>0</v>
      </c>
      <c r="N177" s="70">
        <v>0</v>
      </c>
      <c r="O177" s="70">
        <v>0</v>
      </c>
      <c r="P177" s="38">
        <f>Tabla15[[#This Row],[sbruto]]-SUM(Tabla15[[#This Row],[ISR]:[AFP]])-Tabla15[[#This Row],[sneto]]</f>
        <v>0</v>
      </c>
      <c r="Q177" s="38">
        <v>10000</v>
      </c>
      <c r="R177" s="60" t="str">
        <f>_xlfn.XLOOKUP(Tabla15[[#This Row],[cedula]],Tabla22[NODOC],Tabla22[GENERO])</f>
        <v>M</v>
      </c>
      <c r="S177" s="60" t="str">
        <f>_xlfn.XLOOKUP(Tabla15[[#This Row],[nomdepto]],Tabla21[LUGAR],Tabla21[CODLUGAR])</f>
        <v>01.83</v>
      </c>
      <c r="T177">
        <v>1162</v>
      </c>
    </row>
    <row r="178" spans="1:20" hidden="1">
      <c r="A178" s="60" t="s">
        <v>2477</v>
      </c>
      <c r="B178" s="60" t="s">
        <v>5643</v>
      </c>
      <c r="C178" s="60" t="s">
        <v>2506</v>
      </c>
      <c r="D178" s="60" t="str">
        <f>Tabla15[[#This Row],[cedula]]&amp;Tabla15[[#This Row],[prog]]&amp;LEFT(Tabla15[[#This Row],[TIPO]],3)</f>
        <v>4022647949701SEG</v>
      </c>
      <c r="E178" s="60" t="str">
        <f>_xlfn.XLOOKUP(Tabla15[[#This Row],[cedula]],Tabla8[Numero Documento],Tabla8[Empleado])</f>
        <v>JOHAN LUIS OTAÑEZ FLETE</v>
      </c>
      <c r="F178" s="60" t="s">
        <v>882</v>
      </c>
      <c r="G178" s="60" t="s">
        <v>930</v>
      </c>
      <c r="H178" s="102" t="s">
        <v>244</v>
      </c>
      <c r="I178" s="75">
        <f>_xlfn.XLOOKUP(Tabla15[[#This Row],[cedula]],TCARRERA[CEDULA],TCARRERA[CATEGORIA DEL SERVIDOR],0)</f>
        <v>0</v>
      </c>
      <c r="J17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60" t="str">
        <f>IF(ISTEXT(Tabla15[[#This Row],[CARRERA]]),Tabla15[[#This Row],[CARRERA]],Tabla15[[#This Row],[STATUS_01]])</f>
        <v>SEGURIDAD</v>
      </c>
      <c r="L178" s="70">
        <v>10000</v>
      </c>
      <c r="M178" s="74">
        <v>0</v>
      </c>
      <c r="N178" s="70">
        <v>0</v>
      </c>
      <c r="O178" s="70">
        <v>0</v>
      </c>
      <c r="P178" s="38">
        <f>Tabla15[[#This Row],[sbruto]]-SUM(Tabla15[[#This Row],[ISR]:[AFP]])-Tabla15[[#This Row],[sneto]]</f>
        <v>0</v>
      </c>
      <c r="Q178" s="38">
        <v>10000</v>
      </c>
      <c r="R178" s="60" t="str">
        <f>_xlfn.XLOOKUP(Tabla15[[#This Row],[cedula]],Tabla22[NODOC],Tabla22[GENERO])</f>
        <v>M</v>
      </c>
      <c r="S178" s="60" t="str">
        <f>_xlfn.XLOOKUP(Tabla15[[#This Row],[nomdepto]],Tabla21[LUGAR],Tabla21[CODLUGAR])</f>
        <v>01.83</v>
      </c>
      <c r="T178">
        <v>1163</v>
      </c>
    </row>
    <row r="179" spans="1:20" hidden="1">
      <c r="A179" s="60" t="s">
        <v>2477</v>
      </c>
      <c r="B179" s="60" t="s">
        <v>5646</v>
      </c>
      <c r="C179" s="60" t="s">
        <v>2506</v>
      </c>
      <c r="D179" s="60" t="str">
        <f>Tabla15[[#This Row],[cedula]]&amp;Tabla15[[#This Row],[prog]]&amp;LEFT(Tabla15[[#This Row],[TIPO]],3)</f>
        <v>0970029447401SEG</v>
      </c>
      <c r="E179" s="60" t="str">
        <f>_xlfn.XLOOKUP(Tabla15[[#This Row],[cedula]],Tabla8[Numero Documento],Tabla8[Empleado])</f>
        <v>JOHAN MANUEL BURGOS RODRIGUEZ</v>
      </c>
      <c r="F179" s="60" t="s">
        <v>882</v>
      </c>
      <c r="G179" s="113" t="s">
        <v>930</v>
      </c>
      <c r="H179" s="102" t="s">
        <v>244</v>
      </c>
      <c r="I179" s="75">
        <f>_xlfn.XLOOKUP(Tabla15[[#This Row],[cedula]],TCARRERA[CEDULA],TCARRERA[CATEGORIA DEL SERVIDOR],0)</f>
        <v>0</v>
      </c>
      <c r="J17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60" t="str">
        <f>IF(ISTEXT(Tabla15[[#This Row],[CARRERA]]),Tabla15[[#This Row],[CARRERA]],Tabla15[[#This Row],[STATUS_01]])</f>
        <v>SEGURIDAD</v>
      </c>
      <c r="L179" s="70">
        <v>10000</v>
      </c>
      <c r="M179" s="71">
        <v>0</v>
      </c>
      <c r="N179" s="70">
        <v>0</v>
      </c>
      <c r="O179" s="70">
        <v>0</v>
      </c>
      <c r="P179" s="38">
        <f>Tabla15[[#This Row],[sbruto]]-SUM(Tabla15[[#This Row],[ISR]:[AFP]])-Tabla15[[#This Row],[sneto]]</f>
        <v>0</v>
      </c>
      <c r="Q179" s="38">
        <v>10000</v>
      </c>
      <c r="R179" s="60" t="str">
        <f>_xlfn.XLOOKUP(Tabla15[[#This Row],[cedula]],Tabla22[NODOC],Tabla22[GENERO])</f>
        <v>M</v>
      </c>
      <c r="S179" s="60" t="str">
        <f>_xlfn.XLOOKUP(Tabla15[[#This Row],[nomdepto]],Tabla21[LUGAR],Tabla21[CODLUGAR])</f>
        <v>01.83</v>
      </c>
      <c r="T179">
        <v>1164</v>
      </c>
    </row>
    <row r="180" spans="1:20" hidden="1">
      <c r="A180" s="60" t="s">
        <v>2477</v>
      </c>
      <c r="B180" s="60" t="s">
        <v>3143</v>
      </c>
      <c r="C180" s="60" t="s">
        <v>2506</v>
      </c>
      <c r="D180" s="60" t="str">
        <f>Tabla15[[#This Row],[cedula]]&amp;Tabla15[[#This Row],[prog]]&amp;LEFT(Tabla15[[#This Row],[TIPO]],3)</f>
        <v>2230140676901SEG</v>
      </c>
      <c r="E180" s="60" t="str">
        <f>_xlfn.XLOOKUP(Tabla15[[#This Row],[cedula]],Tabla8[Numero Documento],Tabla8[Empleado])</f>
        <v>JOHANNA VILLAR FLORENTINO</v>
      </c>
      <c r="F180" s="60" t="s">
        <v>882</v>
      </c>
      <c r="G180" s="60" t="s">
        <v>930</v>
      </c>
      <c r="H180" s="102" t="s">
        <v>244</v>
      </c>
      <c r="I180" s="75">
        <f>_xlfn.XLOOKUP(Tabla15[[#This Row],[cedula]],TCARRERA[CEDULA],TCARRERA[CATEGORIA DEL SERVIDOR],0)</f>
        <v>0</v>
      </c>
      <c r="J18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60" t="str">
        <f>IF(ISTEXT(Tabla15[[#This Row],[CARRERA]]),Tabla15[[#This Row],[CARRERA]],Tabla15[[#This Row],[STATUS_01]])</f>
        <v>SEGURIDAD</v>
      </c>
      <c r="L180" s="70">
        <v>10000</v>
      </c>
      <c r="M180" s="71">
        <v>0</v>
      </c>
      <c r="N180" s="70">
        <v>0</v>
      </c>
      <c r="O180" s="70">
        <v>0</v>
      </c>
      <c r="P180" s="38">
        <f>Tabla15[[#This Row],[sbruto]]-SUM(Tabla15[[#This Row],[ISR]:[AFP]])-Tabla15[[#This Row],[sneto]]</f>
        <v>0</v>
      </c>
      <c r="Q180" s="38">
        <v>10000</v>
      </c>
      <c r="R180" s="60" t="str">
        <f>_xlfn.XLOOKUP(Tabla15[[#This Row],[cedula]],Tabla22[NODOC],Tabla22[GENERO])</f>
        <v>F</v>
      </c>
      <c r="S180" s="60" t="str">
        <f>_xlfn.XLOOKUP(Tabla15[[#This Row],[nomdepto]],Tabla21[LUGAR],Tabla21[CODLUGAR])</f>
        <v>01.83</v>
      </c>
      <c r="T180">
        <v>1166</v>
      </c>
    </row>
    <row r="181" spans="1:20" hidden="1">
      <c r="A181" s="60" t="s">
        <v>2477</v>
      </c>
      <c r="B181" s="60" t="s">
        <v>5878</v>
      </c>
      <c r="C181" s="60" t="s">
        <v>2506</v>
      </c>
      <c r="D181" s="60" t="str">
        <f>Tabla15[[#This Row],[cedula]]&amp;Tabla15[[#This Row],[prog]]&amp;LEFT(Tabla15[[#This Row],[TIPO]],3)</f>
        <v>2230127137901SEG</v>
      </c>
      <c r="E181" s="60" t="str">
        <f>_xlfn.XLOOKUP(Tabla15[[#This Row],[cedula]],Tabla8[Numero Documento],Tabla8[Empleado])</f>
        <v>JOHN ANTHONY ENCARNACION MESA</v>
      </c>
      <c r="F181" s="60" t="s">
        <v>882</v>
      </c>
      <c r="G181" s="60" t="s">
        <v>930</v>
      </c>
      <c r="H181" s="102" t="s">
        <v>244</v>
      </c>
      <c r="I181" s="75">
        <f>_xlfn.XLOOKUP(Tabla15[[#This Row],[cedula]],TCARRERA[CEDULA],TCARRERA[CATEGORIA DEL SERVIDOR],0)</f>
        <v>0</v>
      </c>
      <c r="J18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60" t="str">
        <f>IF(ISTEXT(Tabla15[[#This Row],[CARRERA]]),Tabla15[[#This Row],[CARRERA]],Tabla15[[#This Row],[STATUS_01]])</f>
        <v>SEGURIDAD</v>
      </c>
      <c r="L181" s="70">
        <v>10000</v>
      </c>
      <c r="M181" s="74">
        <v>0</v>
      </c>
      <c r="N181" s="70">
        <v>0</v>
      </c>
      <c r="O181" s="70">
        <v>0</v>
      </c>
      <c r="P181" s="38">
        <f>Tabla15[[#This Row],[sbruto]]-SUM(Tabla15[[#This Row],[ISR]:[AFP]])-Tabla15[[#This Row],[sneto]]</f>
        <v>0</v>
      </c>
      <c r="Q181" s="38">
        <v>10000</v>
      </c>
      <c r="R181" s="60" t="str">
        <f>_xlfn.XLOOKUP(Tabla15[[#This Row],[cedula]],Tabla22[NODOC],Tabla22[GENERO])</f>
        <v>M</v>
      </c>
      <c r="S181" s="60" t="str">
        <f>_xlfn.XLOOKUP(Tabla15[[#This Row],[nomdepto]],Tabla21[LUGAR],Tabla21[CODLUGAR])</f>
        <v>01.83</v>
      </c>
      <c r="T181">
        <v>1167</v>
      </c>
    </row>
    <row r="182" spans="1:20" hidden="1">
      <c r="A182" s="60" t="s">
        <v>2477</v>
      </c>
      <c r="B182" s="60" t="s">
        <v>2613</v>
      </c>
      <c r="C182" s="60" t="s">
        <v>2506</v>
      </c>
      <c r="D182" s="60" t="str">
        <f>Tabla15[[#This Row],[cedula]]&amp;Tabla15[[#This Row],[prog]]&amp;LEFT(Tabla15[[#This Row],[TIPO]],3)</f>
        <v>1310000824501SEG</v>
      </c>
      <c r="E182" s="60" t="str">
        <f>_xlfn.XLOOKUP(Tabla15[[#This Row],[cedula]],Tabla8[Numero Documento],Tabla8[Empleado])</f>
        <v>JORGE MAIKER PEREZ GARCIA</v>
      </c>
      <c r="F182" s="60" t="s">
        <v>882</v>
      </c>
      <c r="G182" s="60" t="s">
        <v>930</v>
      </c>
      <c r="H182" s="102" t="s">
        <v>244</v>
      </c>
      <c r="I182" s="75">
        <f>_xlfn.XLOOKUP(Tabla15[[#This Row],[cedula]],TCARRERA[CEDULA],TCARRERA[CATEGORIA DEL SERVIDOR],0)</f>
        <v>0</v>
      </c>
      <c r="J18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60" t="str">
        <f>IF(ISTEXT(Tabla15[[#This Row],[CARRERA]]),Tabla15[[#This Row],[CARRERA]],Tabla15[[#This Row],[STATUS_01]])</f>
        <v>SEGURIDAD</v>
      </c>
      <c r="L182" s="70">
        <v>10000</v>
      </c>
      <c r="M182" s="74">
        <v>0</v>
      </c>
      <c r="N182" s="70">
        <v>0</v>
      </c>
      <c r="O182" s="70">
        <v>0</v>
      </c>
      <c r="P182" s="38">
        <f>Tabla15[[#This Row],[sbruto]]-SUM(Tabla15[[#This Row],[ISR]:[AFP]])-Tabla15[[#This Row],[sneto]]</f>
        <v>0</v>
      </c>
      <c r="Q182" s="38">
        <v>10000</v>
      </c>
      <c r="R182" s="60" t="str">
        <f>_xlfn.XLOOKUP(Tabla15[[#This Row],[cedula]],Tabla22[NODOC],Tabla22[GENERO])</f>
        <v>M</v>
      </c>
      <c r="S182" s="60" t="str">
        <f>_xlfn.XLOOKUP(Tabla15[[#This Row],[nomdepto]],Tabla21[LUGAR],Tabla21[CODLUGAR])</f>
        <v>01.83</v>
      </c>
      <c r="T182">
        <v>1168</v>
      </c>
    </row>
    <row r="183" spans="1:20" hidden="1">
      <c r="A183" s="60" t="s">
        <v>2477</v>
      </c>
      <c r="B183" s="60" t="s">
        <v>5881</v>
      </c>
      <c r="C183" s="60" t="s">
        <v>2506</v>
      </c>
      <c r="D183" s="60" t="str">
        <f>Tabla15[[#This Row],[cedula]]&amp;Tabla15[[#This Row],[prog]]&amp;LEFT(Tabla15[[#This Row],[TIPO]],3)</f>
        <v>2230012815801SEG</v>
      </c>
      <c r="E183" s="60" t="str">
        <f>_xlfn.XLOOKUP(Tabla15[[#This Row],[cedula]],Tabla8[Numero Documento],Tabla8[Empleado])</f>
        <v>JOSE ALFONSO HERRERA TAPIA</v>
      </c>
      <c r="F183" s="60" t="s">
        <v>882</v>
      </c>
      <c r="G183" s="60" t="s">
        <v>930</v>
      </c>
      <c r="H183" s="102" t="s">
        <v>244</v>
      </c>
      <c r="I183" s="75">
        <f>_xlfn.XLOOKUP(Tabla15[[#This Row],[cedula]],TCARRERA[CEDULA],TCARRERA[CATEGORIA DEL SERVIDOR],0)</f>
        <v>0</v>
      </c>
      <c r="J18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60" t="str">
        <f>IF(ISTEXT(Tabla15[[#This Row],[CARRERA]]),Tabla15[[#This Row],[CARRERA]],Tabla15[[#This Row],[STATUS_01]])</f>
        <v>SEGURIDAD</v>
      </c>
      <c r="L183" s="70">
        <v>10000</v>
      </c>
      <c r="M183" s="73">
        <v>0</v>
      </c>
      <c r="N183" s="73">
        <v>0</v>
      </c>
      <c r="O183" s="73">
        <v>0</v>
      </c>
      <c r="P183" s="38">
        <f>Tabla15[[#This Row],[sbruto]]-SUM(Tabla15[[#This Row],[ISR]:[AFP]])-Tabla15[[#This Row],[sneto]]</f>
        <v>0</v>
      </c>
      <c r="Q183" s="38">
        <v>10000</v>
      </c>
      <c r="R183" s="60" t="str">
        <f>_xlfn.XLOOKUP(Tabla15[[#This Row],[cedula]],Tabla22[NODOC],Tabla22[GENERO])</f>
        <v>M</v>
      </c>
      <c r="S183" s="60" t="str">
        <f>_xlfn.XLOOKUP(Tabla15[[#This Row],[nomdepto]],Tabla21[LUGAR],Tabla21[CODLUGAR])</f>
        <v>01.83</v>
      </c>
      <c r="T183">
        <v>1169</v>
      </c>
    </row>
    <row r="184" spans="1:20" hidden="1">
      <c r="A184" s="60" t="s">
        <v>2477</v>
      </c>
      <c r="B184" s="60" t="s">
        <v>2402</v>
      </c>
      <c r="C184" s="60" t="s">
        <v>2506</v>
      </c>
      <c r="D184" s="60" t="str">
        <f>Tabla15[[#This Row],[cedula]]&amp;Tabla15[[#This Row],[prog]]&amp;LEFT(Tabla15[[#This Row],[TIPO]],3)</f>
        <v>0011259722401SEG</v>
      </c>
      <c r="E184" s="60" t="str">
        <f>_xlfn.XLOOKUP(Tabla15[[#This Row],[cedula]],Tabla8[Numero Documento],Tabla8[Empleado])</f>
        <v>JOSE ANTONIO HERNANDEZ LUGO</v>
      </c>
      <c r="F184" s="60" t="s">
        <v>882</v>
      </c>
      <c r="G184" s="60" t="s">
        <v>930</v>
      </c>
      <c r="H184" s="102" t="s">
        <v>244</v>
      </c>
      <c r="I184" s="75">
        <f>_xlfn.XLOOKUP(Tabla15[[#This Row],[cedula]],TCARRERA[CEDULA],TCARRERA[CATEGORIA DEL SERVIDOR],0)</f>
        <v>0</v>
      </c>
      <c r="J18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60" t="str">
        <f>IF(ISTEXT(Tabla15[[#This Row],[CARRERA]]),Tabla15[[#This Row],[CARRERA]],Tabla15[[#This Row],[STATUS_01]])</f>
        <v>SEGURIDAD</v>
      </c>
      <c r="L184" s="70">
        <v>10000</v>
      </c>
      <c r="M184" s="70">
        <v>0</v>
      </c>
      <c r="N184" s="70">
        <v>0</v>
      </c>
      <c r="O184" s="70">
        <v>0</v>
      </c>
      <c r="P184" s="38">
        <f>Tabla15[[#This Row],[sbruto]]-SUM(Tabla15[[#This Row],[ISR]:[AFP]])-Tabla15[[#This Row],[sneto]]</f>
        <v>0</v>
      </c>
      <c r="Q184" s="38">
        <v>10000</v>
      </c>
      <c r="R184" s="60" t="str">
        <f>_xlfn.XLOOKUP(Tabla15[[#This Row],[cedula]],Tabla22[NODOC],Tabla22[GENERO])</f>
        <v>M</v>
      </c>
      <c r="S184" s="60" t="str">
        <f>_xlfn.XLOOKUP(Tabla15[[#This Row],[nomdepto]],Tabla21[LUGAR],Tabla21[CODLUGAR])</f>
        <v>01.83</v>
      </c>
      <c r="T184">
        <v>1173</v>
      </c>
    </row>
    <row r="185" spans="1:20" hidden="1">
      <c r="A185" s="60" t="s">
        <v>2477</v>
      </c>
      <c r="B185" s="60" t="s">
        <v>2405</v>
      </c>
      <c r="C185" s="60" t="s">
        <v>2506</v>
      </c>
      <c r="D185" s="60" t="str">
        <f>Tabla15[[#This Row],[cedula]]&amp;Tabla15[[#This Row],[prog]]&amp;LEFT(Tabla15[[#This Row],[TIPO]],3)</f>
        <v>4021353650701SEG</v>
      </c>
      <c r="E185" s="60" t="str">
        <f>_xlfn.XLOOKUP(Tabla15[[#This Row],[cedula]],Tabla8[Numero Documento],Tabla8[Empleado])</f>
        <v>JOSE JUNIOR ROSARIO TAVERAS</v>
      </c>
      <c r="F185" s="60" t="s">
        <v>882</v>
      </c>
      <c r="G185" s="60" t="s">
        <v>930</v>
      </c>
      <c r="H185" s="102" t="s">
        <v>244</v>
      </c>
      <c r="I185" s="75">
        <f>_xlfn.XLOOKUP(Tabla15[[#This Row],[cedula]],TCARRERA[CEDULA],TCARRERA[CATEGORIA DEL SERVIDOR],0)</f>
        <v>0</v>
      </c>
      <c r="J18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60" t="str">
        <f>IF(ISTEXT(Tabla15[[#This Row],[CARRERA]]),Tabla15[[#This Row],[CARRERA]],Tabla15[[#This Row],[STATUS_01]])</f>
        <v>SEGURIDAD</v>
      </c>
      <c r="L185" s="70">
        <v>10000</v>
      </c>
      <c r="M185" s="74">
        <v>0</v>
      </c>
      <c r="N185" s="70">
        <v>0</v>
      </c>
      <c r="O185" s="70">
        <v>0</v>
      </c>
      <c r="P185" s="38">
        <f>Tabla15[[#This Row],[sbruto]]-SUM(Tabla15[[#This Row],[ISR]:[AFP]])-Tabla15[[#This Row],[sneto]]</f>
        <v>0</v>
      </c>
      <c r="Q185" s="38">
        <v>10000</v>
      </c>
      <c r="R185" s="60" t="str">
        <f>_xlfn.XLOOKUP(Tabla15[[#This Row],[cedula]],Tabla22[NODOC],Tabla22[GENERO])</f>
        <v>M</v>
      </c>
      <c r="S185" s="60" t="str">
        <f>_xlfn.XLOOKUP(Tabla15[[#This Row],[nomdepto]],Tabla21[LUGAR],Tabla21[CODLUGAR])</f>
        <v>01.83</v>
      </c>
      <c r="T185">
        <v>1175</v>
      </c>
    </row>
    <row r="186" spans="1:20" hidden="1">
      <c r="A186" s="60" t="s">
        <v>2477</v>
      </c>
      <c r="B186" s="60" t="s">
        <v>5887</v>
      </c>
      <c r="C186" s="60" t="s">
        <v>2506</v>
      </c>
      <c r="D186" s="60" t="str">
        <f>Tabla15[[#This Row],[cedula]]&amp;Tabla15[[#This Row],[prog]]&amp;LEFT(Tabla15[[#This Row],[TIPO]],3)</f>
        <v>0160015018701SEG</v>
      </c>
      <c r="E186" s="60" t="str">
        <f>_xlfn.XLOOKUP(Tabla15[[#This Row],[cedula]],Tabla8[Numero Documento],Tabla8[Empleado])</f>
        <v>JOSELITO JAQUEZ MONTES DE OCA</v>
      </c>
      <c r="F186" s="60" t="s">
        <v>882</v>
      </c>
      <c r="G186" s="60" t="s">
        <v>930</v>
      </c>
      <c r="H186" s="102" t="s">
        <v>244</v>
      </c>
      <c r="I186" s="75">
        <f>_xlfn.XLOOKUP(Tabla15[[#This Row],[cedula]],TCARRERA[CEDULA],TCARRERA[CATEGORIA DEL SERVIDOR],0)</f>
        <v>0</v>
      </c>
      <c r="J18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60" t="str">
        <f>IF(ISTEXT(Tabla15[[#This Row],[CARRERA]]),Tabla15[[#This Row],[CARRERA]],Tabla15[[#This Row],[STATUS_01]])</f>
        <v>SEGURIDAD</v>
      </c>
      <c r="L186" s="70">
        <v>10000</v>
      </c>
      <c r="M186" s="74">
        <v>0</v>
      </c>
      <c r="N186" s="70">
        <v>0</v>
      </c>
      <c r="O186" s="70">
        <v>0</v>
      </c>
      <c r="P186" s="38">
        <f>Tabla15[[#This Row],[sbruto]]-SUM(Tabla15[[#This Row],[ISR]:[AFP]])-Tabla15[[#This Row],[sneto]]</f>
        <v>0</v>
      </c>
      <c r="Q186" s="38">
        <v>10000</v>
      </c>
      <c r="R186" s="60" t="str">
        <f>_xlfn.XLOOKUP(Tabla15[[#This Row],[cedula]],Tabla22[NODOC],Tabla22[GENERO])</f>
        <v>M</v>
      </c>
      <c r="S186" s="60" t="str">
        <f>_xlfn.XLOOKUP(Tabla15[[#This Row],[nomdepto]],Tabla21[LUGAR],Tabla21[CODLUGAR])</f>
        <v>01.83</v>
      </c>
      <c r="T186">
        <v>1177</v>
      </c>
    </row>
    <row r="187" spans="1:20" hidden="1">
      <c r="A187" s="60" t="s">
        <v>2477</v>
      </c>
      <c r="B187" s="60" t="s">
        <v>2408</v>
      </c>
      <c r="C187" s="60" t="s">
        <v>2506</v>
      </c>
      <c r="D187" s="60" t="str">
        <f>Tabla15[[#This Row],[cedula]]&amp;Tabla15[[#This Row],[prog]]&amp;LEFT(Tabla15[[#This Row],[TIPO]],3)</f>
        <v>0011751558501SEG</v>
      </c>
      <c r="E187" s="60" t="str">
        <f>_xlfn.XLOOKUP(Tabla15[[#This Row],[cedula]],Tabla8[Numero Documento],Tabla8[Empleado])</f>
        <v>JUAN CALZADO JAVIER</v>
      </c>
      <c r="F187" s="60" t="s">
        <v>882</v>
      </c>
      <c r="G187" s="60" t="s">
        <v>930</v>
      </c>
      <c r="H187" s="102" t="s">
        <v>244</v>
      </c>
      <c r="I187" s="75">
        <f>_xlfn.XLOOKUP(Tabla15[[#This Row],[cedula]],TCARRERA[CEDULA],TCARRERA[CATEGORIA DEL SERVIDOR],0)</f>
        <v>0</v>
      </c>
      <c r="J18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60" t="str">
        <f>IF(ISTEXT(Tabla15[[#This Row],[CARRERA]]),Tabla15[[#This Row],[CARRERA]],Tabla15[[#This Row],[STATUS_01]])</f>
        <v>SEGURIDAD</v>
      </c>
      <c r="L187" s="70">
        <v>10000</v>
      </c>
      <c r="M187" s="73">
        <v>0</v>
      </c>
      <c r="N187" s="70">
        <v>0</v>
      </c>
      <c r="O187" s="70">
        <v>0</v>
      </c>
      <c r="P187" s="38">
        <f>Tabla15[[#This Row],[sbruto]]-SUM(Tabla15[[#This Row],[ISR]:[AFP]])-Tabla15[[#This Row],[sneto]]</f>
        <v>0</v>
      </c>
      <c r="Q187" s="38">
        <v>10000</v>
      </c>
      <c r="R187" s="60" t="str">
        <f>_xlfn.XLOOKUP(Tabla15[[#This Row],[cedula]],Tabla22[NODOC],Tabla22[GENERO])</f>
        <v>M</v>
      </c>
      <c r="S187" s="60" t="str">
        <f>_xlfn.XLOOKUP(Tabla15[[#This Row],[nomdepto]],Tabla21[LUGAR],Tabla21[CODLUGAR])</f>
        <v>01.83</v>
      </c>
      <c r="T187">
        <v>1179</v>
      </c>
    </row>
    <row r="188" spans="1:20" hidden="1">
      <c r="A188" s="60" t="s">
        <v>2477</v>
      </c>
      <c r="B188" s="60" t="s">
        <v>2721</v>
      </c>
      <c r="C188" s="60" t="s">
        <v>2506</v>
      </c>
      <c r="D188" s="60" t="str">
        <f>Tabla15[[#This Row],[cedula]]&amp;Tabla15[[#This Row],[prog]]&amp;LEFT(Tabla15[[#This Row],[TIPO]],3)</f>
        <v>0760022474001SEG</v>
      </c>
      <c r="E188" s="60" t="str">
        <f>_xlfn.XLOOKUP(Tabla15[[#This Row],[cedula]],Tabla8[Numero Documento],Tabla8[Empleado])</f>
        <v>JUAN FRANCISCO DE JESUS DE JESUS SANTANA</v>
      </c>
      <c r="F188" s="60" t="s">
        <v>882</v>
      </c>
      <c r="G188" s="60" t="s">
        <v>930</v>
      </c>
      <c r="H188" s="102" t="s">
        <v>244</v>
      </c>
      <c r="I188" s="75">
        <f>_xlfn.XLOOKUP(Tabla15[[#This Row],[cedula]],TCARRERA[CEDULA],TCARRERA[CATEGORIA DEL SERVIDOR],0)</f>
        <v>0</v>
      </c>
      <c r="J18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60" t="str">
        <f>IF(ISTEXT(Tabla15[[#This Row],[CARRERA]]),Tabla15[[#This Row],[CARRERA]],Tabla15[[#This Row],[STATUS_01]])</f>
        <v>SEGURIDAD</v>
      </c>
      <c r="L188" s="70">
        <v>10000</v>
      </c>
      <c r="M188" s="73">
        <v>0</v>
      </c>
      <c r="N188" s="70">
        <v>0</v>
      </c>
      <c r="O188" s="70">
        <v>0</v>
      </c>
      <c r="P188" s="38">
        <f>Tabla15[[#This Row],[sbruto]]-SUM(Tabla15[[#This Row],[ISR]:[AFP]])-Tabla15[[#This Row],[sneto]]</f>
        <v>0</v>
      </c>
      <c r="Q188" s="38">
        <v>10000</v>
      </c>
      <c r="R188" s="60" t="str">
        <f>_xlfn.XLOOKUP(Tabla15[[#This Row],[cedula]],Tabla22[NODOC],Tabla22[GENERO])</f>
        <v>M</v>
      </c>
      <c r="S188" s="60" t="str">
        <f>_xlfn.XLOOKUP(Tabla15[[#This Row],[nomdepto]],Tabla21[LUGAR],Tabla21[CODLUGAR])</f>
        <v>01.83</v>
      </c>
      <c r="T188">
        <v>1180</v>
      </c>
    </row>
    <row r="189" spans="1:20" hidden="1">
      <c r="A189" s="60" t="s">
        <v>2477</v>
      </c>
      <c r="B189" s="60" t="s">
        <v>3219</v>
      </c>
      <c r="C189" s="60" t="s">
        <v>2506</v>
      </c>
      <c r="D189" s="60" t="str">
        <f>Tabla15[[#This Row],[cedula]]&amp;Tabla15[[#This Row],[prog]]&amp;LEFT(Tabla15[[#This Row],[TIPO]],3)</f>
        <v>0011892821701SEG</v>
      </c>
      <c r="E189" s="60" t="str">
        <f>_xlfn.XLOOKUP(Tabla15[[#This Row],[cedula]],Tabla8[Numero Documento],Tabla8[Empleado])</f>
        <v>JUAN JOSE SEVERINO JESUS</v>
      </c>
      <c r="F189" s="60" t="s">
        <v>882</v>
      </c>
      <c r="G189" s="60" t="s">
        <v>930</v>
      </c>
      <c r="H189" s="102" t="s">
        <v>244</v>
      </c>
      <c r="I189" s="75">
        <f>_xlfn.XLOOKUP(Tabla15[[#This Row],[cedula]],TCARRERA[CEDULA],TCARRERA[CATEGORIA DEL SERVIDOR],0)</f>
        <v>0</v>
      </c>
      <c r="J18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60" t="str">
        <f>IF(ISTEXT(Tabla15[[#This Row],[CARRERA]]),Tabla15[[#This Row],[CARRERA]],Tabla15[[#This Row],[STATUS_01]])</f>
        <v>SEGURIDAD</v>
      </c>
      <c r="L189" s="70">
        <v>10000</v>
      </c>
      <c r="M189" s="74">
        <v>0</v>
      </c>
      <c r="N189" s="70">
        <v>0</v>
      </c>
      <c r="O189" s="70">
        <v>0</v>
      </c>
      <c r="P189" s="38">
        <f>Tabla15[[#This Row],[sbruto]]-SUM(Tabla15[[#This Row],[ISR]:[AFP]])-Tabla15[[#This Row],[sneto]]</f>
        <v>0</v>
      </c>
      <c r="Q189" s="38">
        <v>10000</v>
      </c>
      <c r="R189" s="60" t="str">
        <f>_xlfn.XLOOKUP(Tabla15[[#This Row],[cedula]],Tabla22[NODOC],Tabla22[GENERO])</f>
        <v>M</v>
      </c>
      <c r="S189" s="60" t="str">
        <f>_xlfn.XLOOKUP(Tabla15[[#This Row],[nomdepto]],Tabla21[LUGAR],Tabla21[CODLUGAR])</f>
        <v>01.83</v>
      </c>
      <c r="T189">
        <v>1181</v>
      </c>
    </row>
    <row r="190" spans="1:20" hidden="1">
      <c r="A190" s="60" t="s">
        <v>2477</v>
      </c>
      <c r="B190" s="60" t="s">
        <v>2410</v>
      </c>
      <c r="C190" s="60" t="s">
        <v>2506</v>
      </c>
      <c r="D190" s="60" t="str">
        <f>Tabla15[[#This Row],[cedula]]&amp;Tabla15[[#This Row],[prog]]&amp;LEFT(Tabla15[[#This Row],[TIPO]],3)</f>
        <v>0830003712701SEG</v>
      </c>
      <c r="E190" s="60" t="str">
        <f>_xlfn.XLOOKUP(Tabla15[[#This Row],[cedula]],Tabla8[Numero Documento],Tabla8[Empleado])</f>
        <v>JUAN MANUEL VERIGUETTY</v>
      </c>
      <c r="F190" s="60" t="s">
        <v>882</v>
      </c>
      <c r="G190" s="60" t="s">
        <v>930</v>
      </c>
      <c r="H190" s="102" t="s">
        <v>244</v>
      </c>
      <c r="I190" s="75">
        <f>_xlfn.XLOOKUP(Tabla15[[#This Row],[cedula]],TCARRERA[CEDULA],TCARRERA[CATEGORIA DEL SERVIDOR],0)</f>
        <v>0</v>
      </c>
      <c r="J19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60" t="str">
        <f>IF(ISTEXT(Tabla15[[#This Row],[CARRERA]]),Tabla15[[#This Row],[CARRERA]],Tabla15[[#This Row],[STATUS_01]])</f>
        <v>SEGURIDAD</v>
      </c>
      <c r="L190" s="70">
        <v>10000</v>
      </c>
      <c r="M190" s="73">
        <v>0</v>
      </c>
      <c r="N190" s="70">
        <v>0</v>
      </c>
      <c r="O190" s="70">
        <v>0</v>
      </c>
      <c r="P190" s="38">
        <f>Tabla15[[#This Row],[sbruto]]-SUM(Tabla15[[#This Row],[ISR]:[AFP]])-Tabla15[[#This Row],[sneto]]</f>
        <v>0</v>
      </c>
      <c r="Q190" s="38">
        <v>10000</v>
      </c>
      <c r="R190" s="60" t="str">
        <f>_xlfn.XLOOKUP(Tabla15[[#This Row],[cedula]],Tabla22[NODOC],Tabla22[GENERO])</f>
        <v>M</v>
      </c>
      <c r="S190" s="60" t="str">
        <f>_xlfn.XLOOKUP(Tabla15[[#This Row],[nomdepto]],Tabla21[LUGAR],Tabla21[CODLUGAR])</f>
        <v>01.83</v>
      </c>
      <c r="T190">
        <v>1183</v>
      </c>
    </row>
    <row r="191" spans="1:20" hidden="1">
      <c r="A191" s="60" t="s">
        <v>2477</v>
      </c>
      <c r="B191" s="60" t="s">
        <v>5671</v>
      </c>
      <c r="C191" s="60" t="s">
        <v>2506</v>
      </c>
      <c r="D191" s="60" t="str">
        <f>Tabla15[[#This Row],[cedula]]&amp;Tabla15[[#This Row],[prog]]&amp;LEFT(Tabla15[[#This Row],[TIPO]],3)</f>
        <v>0230151579301SEG</v>
      </c>
      <c r="E191" s="60" t="str">
        <f>_xlfn.XLOOKUP(Tabla15[[#This Row],[cedula]],Tabla8[Numero Documento],Tabla8[Empleado])</f>
        <v>JUAN MARTIN GERMAN TOLENTINO</v>
      </c>
      <c r="F191" s="60" t="s">
        <v>882</v>
      </c>
      <c r="G191" s="60" t="s">
        <v>930</v>
      </c>
      <c r="H191" s="102" t="s">
        <v>244</v>
      </c>
      <c r="I191" s="75">
        <f>_xlfn.XLOOKUP(Tabla15[[#This Row],[cedula]],TCARRERA[CEDULA],TCARRERA[CATEGORIA DEL SERVIDOR],0)</f>
        <v>0</v>
      </c>
      <c r="J19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60" t="str">
        <f>IF(ISTEXT(Tabla15[[#This Row],[CARRERA]]),Tabla15[[#This Row],[CARRERA]],Tabla15[[#This Row],[STATUS_01]])</f>
        <v>SEGURIDAD</v>
      </c>
      <c r="L191" s="70">
        <v>10000</v>
      </c>
      <c r="M191" s="73">
        <v>0</v>
      </c>
      <c r="N191" s="70">
        <v>0</v>
      </c>
      <c r="O191" s="70">
        <v>0</v>
      </c>
      <c r="P191" s="38">
        <f>Tabla15[[#This Row],[sbruto]]-SUM(Tabla15[[#This Row],[ISR]:[AFP]])-Tabla15[[#This Row],[sneto]]</f>
        <v>0</v>
      </c>
      <c r="Q191" s="38">
        <v>10000</v>
      </c>
      <c r="R191" s="60" t="str">
        <f>_xlfn.XLOOKUP(Tabla15[[#This Row],[cedula]],Tabla22[NODOC],Tabla22[GENERO])</f>
        <v>M</v>
      </c>
      <c r="S191" s="60" t="str">
        <f>_xlfn.XLOOKUP(Tabla15[[#This Row],[nomdepto]],Tabla21[LUGAR],Tabla21[CODLUGAR])</f>
        <v>01.83</v>
      </c>
      <c r="T191">
        <v>1184</v>
      </c>
    </row>
    <row r="192" spans="1:20" hidden="1">
      <c r="A192" s="60" t="s">
        <v>2477</v>
      </c>
      <c r="B192" s="60" t="s">
        <v>2678</v>
      </c>
      <c r="C192" s="60" t="s">
        <v>2506</v>
      </c>
      <c r="D192" s="60" t="str">
        <f>Tabla15[[#This Row],[cedula]]&amp;Tabla15[[#This Row],[prog]]&amp;LEFT(Tabla15[[#This Row],[TIPO]],3)</f>
        <v>4024306763001SEG</v>
      </c>
      <c r="E192" s="60" t="str">
        <f>_xlfn.XLOOKUP(Tabla15[[#This Row],[cedula]],Tabla8[Numero Documento],Tabla8[Empleado])</f>
        <v>JUAN MATIAS HERNANDEZ</v>
      </c>
      <c r="F192" s="60" t="s">
        <v>882</v>
      </c>
      <c r="G192" s="60" t="s">
        <v>930</v>
      </c>
      <c r="H192" s="102" t="s">
        <v>244</v>
      </c>
      <c r="I192" s="75">
        <f>_xlfn.XLOOKUP(Tabla15[[#This Row],[cedula]],TCARRERA[CEDULA],TCARRERA[CATEGORIA DEL SERVIDOR],0)</f>
        <v>0</v>
      </c>
      <c r="J19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60" t="str">
        <f>IF(ISTEXT(Tabla15[[#This Row],[CARRERA]]),Tabla15[[#This Row],[CARRERA]],Tabla15[[#This Row],[STATUS_01]])</f>
        <v>SEGURIDAD</v>
      </c>
      <c r="L192" s="70">
        <v>10000</v>
      </c>
      <c r="M192" s="73">
        <v>0</v>
      </c>
      <c r="N192" s="70">
        <v>0</v>
      </c>
      <c r="O192" s="70">
        <v>0</v>
      </c>
      <c r="P192" s="38">
        <f>Tabla15[[#This Row],[sbruto]]-SUM(Tabla15[[#This Row],[ISR]:[AFP]])-Tabla15[[#This Row],[sneto]]</f>
        <v>0</v>
      </c>
      <c r="Q192" s="38">
        <v>10000</v>
      </c>
      <c r="R192" s="60" t="str">
        <f>_xlfn.XLOOKUP(Tabla15[[#This Row],[cedula]],Tabla22[NODOC],Tabla22[GENERO])</f>
        <v>M</v>
      </c>
      <c r="S192" s="60" t="str">
        <f>_xlfn.XLOOKUP(Tabla15[[#This Row],[nomdepto]],Tabla21[LUGAR],Tabla21[CODLUGAR])</f>
        <v>01.83</v>
      </c>
      <c r="T192">
        <v>1185</v>
      </c>
    </row>
    <row r="193" spans="1:20" hidden="1">
      <c r="A193" s="60" t="s">
        <v>2477</v>
      </c>
      <c r="B193" s="60" t="s">
        <v>5675</v>
      </c>
      <c r="C193" s="60" t="s">
        <v>2506</v>
      </c>
      <c r="D193" s="60" t="str">
        <f>Tabla15[[#This Row],[cedula]]&amp;Tabla15[[#This Row],[prog]]&amp;LEFT(Tabla15[[#This Row],[TIPO]],3)</f>
        <v>4023834350901SEG</v>
      </c>
      <c r="E193" s="60" t="str">
        <f>_xlfn.XLOOKUP(Tabla15[[#This Row],[cedula]],Tabla8[Numero Documento],Tabla8[Empleado])</f>
        <v>JUAN MIGUEL CONCEPCION DE LA CRUZ</v>
      </c>
      <c r="F193" s="60" t="s">
        <v>882</v>
      </c>
      <c r="G193" s="60" t="s">
        <v>930</v>
      </c>
      <c r="H193" s="102" t="s">
        <v>244</v>
      </c>
      <c r="I193" s="75">
        <f>_xlfn.XLOOKUP(Tabla15[[#This Row],[cedula]],TCARRERA[CEDULA],TCARRERA[CATEGORIA DEL SERVIDOR],0)</f>
        <v>0</v>
      </c>
      <c r="J19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60" t="str">
        <f>IF(ISTEXT(Tabla15[[#This Row],[CARRERA]]),Tabla15[[#This Row],[CARRERA]],Tabla15[[#This Row],[STATUS_01]])</f>
        <v>SEGURIDAD</v>
      </c>
      <c r="L193" s="70">
        <v>10000</v>
      </c>
      <c r="M193" s="74">
        <v>0</v>
      </c>
      <c r="N193" s="70">
        <v>0</v>
      </c>
      <c r="O193" s="70">
        <v>0</v>
      </c>
      <c r="P193" s="38">
        <f>Tabla15[[#This Row],[sbruto]]-SUM(Tabla15[[#This Row],[ISR]:[AFP]])-Tabla15[[#This Row],[sneto]]</f>
        <v>0</v>
      </c>
      <c r="Q193" s="38">
        <v>10000</v>
      </c>
      <c r="R193" s="60" t="str">
        <f>_xlfn.XLOOKUP(Tabla15[[#This Row],[cedula]],Tabla22[NODOC],Tabla22[GENERO])</f>
        <v>M</v>
      </c>
      <c r="S193" s="60" t="str">
        <f>_xlfn.XLOOKUP(Tabla15[[#This Row],[nomdepto]],Tabla21[LUGAR],Tabla21[CODLUGAR])</f>
        <v>01.83</v>
      </c>
      <c r="T193">
        <v>1186</v>
      </c>
    </row>
    <row r="194" spans="1:20" hidden="1">
      <c r="A194" s="60" t="s">
        <v>2477</v>
      </c>
      <c r="B194" s="60" t="s">
        <v>2412</v>
      </c>
      <c r="C194" s="60" t="s">
        <v>2506</v>
      </c>
      <c r="D194" s="60" t="str">
        <f>Tabla15[[#This Row],[cedula]]&amp;Tabla15[[#This Row],[prog]]&amp;LEFT(Tabla15[[#This Row],[TIPO]],3)</f>
        <v>0010596584201SEG</v>
      </c>
      <c r="E194" s="60" t="str">
        <f>_xlfn.XLOOKUP(Tabla15[[#This Row],[cedula]],Tabla8[Numero Documento],Tabla8[Empleado])</f>
        <v>JUANA MIGUELINA PEGUERO PEGUERO</v>
      </c>
      <c r="F194" s="60" t="s">
        <v>882</v>
      </c>
      <c r="G194" s="60" t="s">
        <v>930</v>
      </c>
      <c r="H194" s="102" t="s">
        <v>244</v>
      </c>
      <c r="I194" s="75">
        <f>_xlfn.XLOOKUP(Tabla15[[#This Row],[cedula]],TCARRERA[CEDULA],TCARRERA[CATEGORIA DEL SERVIDOR],0)</f>
        <v>0</v>
      </c>
      <c r="J19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60" t="str">
        <f>IF(ISTEXT(Tabla15[[#This Row],[CARRERA]]),Tabla15[[#This Row],[CARRERA]],Tabla15[[#This Row],[STATUS_01]])</f>
        <v>SEGURIDAD</v>
      </c>
      <c r="L194" s="70">
        <v>10000</v>
      </c>
      <c r="M194" s="74">
        <v>0</v>
      </c>
      <c r="N194" s="70">
        <v>0</v>
      </c>
      <c r="O194" s="70">
        <v>0</v>
      </c>
      <c r="P194" s="38">
        <f>Tabla15[[#This Row],[sbruto]]-SUM(Tabla15[[#This Row],[ISR]:[AFP]])-Tabla15[[#This Row],[sneto]]</f>
        <v>0</v>
      </c>
      <c r="Q194" s="38">
        <v>10000</v>
      </c>
      <c r="R194" s="60" t="str">
        <f>_xlfn.XLOOKUP(Tabla15[[#This Row],[cedula]],Tabla22[NODOC],Tabla22[GENERO])</f>
        <v>F</v>
      </c>
      <c r="S194" s="60" t="str">
        <f>_xlfn.XLOOKUP(Tabla15[[#This Row],[nomdepto]],Tabla21[LUGAR],Tabla21[CODLUGAR])</f>
        <v>01.83</v>
      </c>
      <c r="T194">
        <v>1188</v>
      </c>
    </row>
    <row r="195" spans="1:20" hidden="1">
      <c r="A195" s="60" t="s">
        <v>2477</v>
      </c>
      <c r="B195" s="60" t="s">
        <v>5890</v>
      </c>
      <c r="C195" s="60" t="s">
        <v>2506</v>
      </c>
      <c r="D195" s="60" t="str">
        <f>Tabla15[[#This Row],[cedula]]&amp;Tabla15[[#This Row],[prog]]&amp;LEFT(Tabla15[[#This Row],[TIPO]],3)</f>
        <v>0011572236501SEG</v>
      </c>
      <c r="E195" s="60" t="str">
        <f>_xlfn.XLOOKUP(Tabla15[[#This Row],[cedula]],Tabla8[Numero Documento],Tabla8[Empleado])</f>
        <v>JULIO ANIBAL PEREZ MINYETY</v>
      </c>
      <c r="F195" s="60" t="s">
        <v>882</v>
      </c>
      <c r="G195" s="60" t="s">
        <v>930</v>
      </c>
      <c r="H195" s="102" t="s">
        <v>244</v>
      </c>
      <c r="I195" s="75">
        <f>_xlfn.XLOOKUP(Tabla15[[#This Row],[cedula]],TCARRERA[CEDULA],TCARRERA[CATEGORIA DEL SERVIDOR],0)</f>
        <v>0</v>
      </c>
      <c r="J19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60" t="str">
        <f>IF(ISTEXT(Tabla15[[#This Row],[CARRERA]]),Tabla15[[#This Row],[CARRERA]],Tabla15[[#This Row],[STATUS_01]])</f>
        <v>SEGURIDAD</v>
      </c>
      <c r="L195" s="70">
        <v>10000</v>
      </c>
      <c r="M195" s="70">
        <v>0</v>
      </c>
      <c r="N195" s="70">
        <v>0</v>
      </c>
      <c r="O195" s="70">
        <v>0</v>
      </c>
      <c r="P195" s="38">
        <f>Tabla15[[#This Row],[sbruto]]-SUM(Tabla15[[#This Row],[ISR]:[AFP]])-Tabla15[[#This Row],[sneto]]</f>
        <v>0</v>
      </c>
      <c r="Q195" s="38">
        <v>10000</v>
      </c>
      <c r="R195" s="60" t="str">
        <f>_xlfn.XLOOKUP(Tabla15[[#This Row],[cedula]],Tabla22[NODOC],Tabla22[GENERO])</f>
        <v>M</v>
      </c>
      <c r="S195" s="60" t="str">
        <f>_xlfn.XLOOKUP(Tabla15[[#This Row],[nomdepto]],Tabla21[LUGAR],Tabla21[CODLUGAR])</f>
        <v>01.83</v>
      </c>
      <c r="T195">
        <v>1189</v>
      </c>
    </row>
    <row r="196" spans="1:20" hidden="1">
      <c r="A196" s="60" t="s">
        <v>2477</v>
      </c>
      <c r="B196" s="60" t="s">
        <v>2413</v>
      </c>
      <c r="C196" s="60" t="s">
        <v>2506</v>
      </c>
      <c r="D196" s="60" t="str">
        <f>Tabla15[[#This Row],[cedula]]&amp;Tabla15[[#This Row],[prog]]&amp;LEFT(Tabla15[[#This Row],[TIPO]],3)</f>
        <v>0011233506201SEG</v>
      </c>
      <c r="E196" s="60" t="str">
        <f>_xlfn.XLOOKUP(Tabla15[[#This Row],[cedula]],Tabla8[Numero Documento],Tabla8[Empleado])</f>
        <v>JULIO GARCIA ROBLE</v>
      </c>
      <c r="F196" s="60" t="s">
        <v>882</v>
      </c>
      <c r="G196" s="60" t="s">
        <v>930</v>
      </c>
      <c r="H196" s="102" t="s">
        <v>244</v>
      </c>
      <c r="I196" s="75">
        <f>_xlfn.XLOOKUP(Tabla15[[#This Row],[cedula]],TCARRERA[CEDULA],TCARRERA[CATEGORIA DEL SERVIDOR],0)</f>
        <v>0</v>
      </c>
      <c r="J19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60" t="str">
        <f>IF(ISTEXT(Tabla15[[#This Row],[CARRERA]]),Tabla15[[#This Row],[CARRERA]],Tabla15[[#This Row],[STATUS_01]])</f>
        <v>SEGURIDAD</v>
      </c>
      <c r="L196" s="70">
        <v>10000</v>
      </c>
      <c r="M196" s="74">
        <v>0</v>
      </c>
      <c r="N196" s="73">
        <v>0</v>
      </c>
      <c r="O196" s="73">
        <v>0</v>
      </c>
      <c r="P196" s="38">
        <f>Tabla15[[#This Row],[sbruto]]-SUM(Tabla15[[#This Row],[ISR]:[AFP]])-Tabla15[[#This Row],[sneto]]</f>
        <v>0</v>
      </c>
      <c r="Q196" s="38">
        <v>10000</v>
      </c>
      <c r="R196" s="60" t="str">
        <f>_xlfn.XLOOKUP(Tabla15[[#This Row],[cedula]],Tabla22[NODOC],Tabla22[GENERO])</f>
        <v>M</v>
      </c>
      <c r="S196" s="60" t="str">
        <f>_xlfn.XLOOKUP(Tabla15[[#This Row],[nomdepto]],Tabla21[LUGAR],Tabla21[CODLUGAR])</f>
        <v>01.83</v>
      </c>
      <c r="T196">
        <v>1191</v>
      </c>
    </row>
    <row r="197" spans="1:20" hidden="1">
      <c r="A197" s="60" t="s">
        <v>2477</v>
      </c>
      <c r="B197" s="60" t="s">
        <v>2667</v>
      </c>
      <c r="C197" s="60" t="s">
        <v>2506</v>
      </c>
      <c r="D197" s="60" t="str">
        <f>Tabla15[[#This Row],[cedula]]&amp;Tabla15[[#This Row],[prog]]&amp;LEFT(Tabla15[[#This Row],[TIPO]],3)</f>
        <v>0110039393101SEG</v>
      </c>
      <c r="E197" s="60" t="str">
        <f>_xlfn.XLOOKUP(Tabla15[[#This Row],[cedula]],Tabla8[Numero Documento],Tabla8[Empleado])</f>
        <v>KELVIN AMADOR AMADOR</v>
      </c>
      <c r="F197" s="60" t="s">
        <v>882</v>
      </c>
      <c r="G197" s="60" t="s">
        <v>930</v>
      </c>
      <c r="H197" s="102" t="s">
        <v>244</v>
      </c>
      <c r="I197" s="75">
        <f>_xlfn.XLOOKUP(Tabla15[[#This Row],[cedula]],TCARRERA[CEDULA],TCARRERA[CATEGORIA DEL SERVIDOR],0)</f>
        <v>0</v>
      </c>
      <c r="J19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60" t="str">
        <f>IF(ISTEXT(Tabla15[[#This Row],[CARRERA]]),Tabla15[[#This Row],[CARRERA]],Tabla15[[#This Row],[STATUS_01]])</f>
        <v>SEGURIDAD</v>
      </c>
      <c r="L197" s="70">
        <v>10000</v>
      </c>
      <c r="M197" s="74">
        <v>0</v>
      </c>
      <c r="N197" s="70">
        <v>0</v>
      </c>
      <c r="O197" s="70">
        <v>0</v>
      </c>
      <c r="P197" s="38">
        <f>Tabla15[[#This Row],[sbruto]]-SUM(Tabla15[[#This Row],[ISR]:[AFP]])-Tabla15[[#This Row],[sneto]]</f>
        <v>0</v>
      </c>
      <c r="Q197" s="38">
        <v>10000</v>
      </c>
      <c r="R197" s="60" t="str">
        <f>_xlfn.XLOOKUP(Tabla15[[#This Row],[cedula]],Tabla22[NODOC],Tabla22[GENERO])</f>
        <v>M</v>
      </c>
      <c r="S197" s="60" t="str">
        <f>_xlfn.XLOOKUP(Tabla15[[#This Row],[nomdepto]],Tabla21[LUGAR],Tabla21[CODLUGAR])</f>
        <v>01.83</v>
      </c>
      <c r="T197">
        <v>1192</v>
      </c>
    </row>
    <row r="198" spans="1:20" hidden="1">
      <c r="A198" s="60" t="s">
        <v>2477</v>
      </c>
      <c r="B198" s="60" t="s">
        <v>2415</v>
      </c>
      <c r="C198" s="60" t="s">
        <v>2506</v>
      </c>
      <c r="D198" s="60" t="str">
        <f>Tabla15[[#This Row],[cedula]]&amp;Tabla15[[#This Row],[prog]]&amp;LEFT(Tabla15[[#This Row],[TIPO]],3)</f>
        <v>4022574224201SEG</v>
      </c>
      <c r="E198" s="60" t="str">
        <f>_xlfn.XLOOKUP(Tabla15[[#This Row],[cedula]],Tabla8[Numero Documento],Tabla8[Empleado])</f>
        <v>KELVIN MANUEL MERCEDES MENDEZ</v>
      </c>
      <c r="F198" s="60" t="s">
        <v>882</v>
      </c>
      <c r="G198" s="60" t="s">
        <v>930</v>
      </c>
      <c r="H198" s="102" t="s">
        <v>244</v>
      </c>
      <c r="I198" s="75">
        <f>_xlfn.XLOOKUP(Tabla15[[#This Row],[cedula]],TCARRERA[CEDULA],TCARRERA[CATEGORIA DEL SERVIDOR],0)</f>
        <v>0</v>
      </c>
      <c r="J19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60" t="str">
        <f>IF(ISTEXT(Tabla15[[#This Row],[CARRERA]]),Tabla15[[#This Row],[CARRERA]],Tabla15[[#This Row],[STATUS_01]])</f>
        <v>SEGURIDAD</v>
      </c>
      <c r="L198" s="70">
        <v>10000</v>
      </c>
      <c r="M198" s="73">
        <v>0</v>
      </c>
      <c r="N198" s="70">
        <v>0</v>
      </c>
      <c r="O198" s="70">
        <v>0</v>
      </c>
      <c r="P198" s="38">
        <f>Tabla15[[#This Row],[sbruto]]-SUM(Tabla15[[#This Row],[ISR]:[AFP]])-Tabla15[[#This Row],[sneto]]</f>
        <v>0</v>
      </c>
      <c r="Q198" s="38">
        <v>10000</v>
      </c>
      <c r="R198" s="60" t="str">
        <f>_xlfn.XLOOKUP(Tabla15[[#This Row],[cedula]],Tabla22[NODOC],Tabla22[GENERO])</f>
        <v>M</v>
      </c>
      <c r="S198" s="60" t="str">
        <f>_xlfn.XLOOKUP(Tabla15[[#This Row],[nomdepto]],Tabla21[LUGAR],Tabla21[CODLUGAR])</f>
        <v>01.83</v>
      </c>
      <c r="T198">
        <v>1193</v>
      </c>
    </row>
    <row r="199" spans="1:20" hidden="1">
      <c r="A199" s="60" t="s">
        <v>2477</v>
      </c>
      <c r="B199" s="60" t="s">
        <v>5893</v>
      </c>
      <c r="C199" s="60" t="s">
        <v>2506</v>
      </c>
      <c r="D199" s="60" t="str">
        <f>Tabla15[[#This Row],[cedula]]&amp;Tabla15[[#This Row],[prog]]&amp;LEFT(Tabla15[[#This Row],[TIPO]],3)</f>
        <v>4022125344201SEG</v>
      </c>
      <c r="E199" s="60" t="str">
        <f>_xlfn.XLOOKUP(Tabla15[[#This Row],[cedula]],Tabla8[Numero Documento],Tabla8[Empleado])</f>
        <v>KEYLA ELIZABETH MENDEZ GOMEZ</v>
      </c>
      <c r="F199" s="60" t="s">
        <v>882</v>
      </c>
      <c r="G199" s="60" t="s">
        <v>930</v>
      </c>
      <c r="H199" s="102" t="s">
        <v>244</v>
      </c>
      <c r="I199" s="75">
        <f>_xlfn.XLOOKUP(Tabla15[[#This Row],[cedula]],TCARRERA[CEDULA],TCARRERA[CATEGORIA DEL SERVIDOR],0)</f>
        <v>0</v>
      </c>
      <c r="J19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60" t="str">
        <f>IF(ISTEXT(Tabla15[[#This Row],[CARRERA]]),Tabla15[[#This Row],[CARRERA]],Tabla15[[#This Row],[STATUS_01]])</f>
        <v>SEGURIDAD</v>
      </c>
      <c r="L199" s="70">
        <v>10000</v>
      </c>
      <c r="M199" s="70">
        <v>0</v>
      </c>
      <c r="N199" s="70">
        <v>0</v>
      </c>
      <c r="O199" s="70">
        <v>0</v>
      </c>
      <c r="P199" s="38">
        <f>Tabla15[[#This Row],[sbruto]]-SUM(Tabla15[[#This Row],[ISR]:[AFP]])-Tabla15[[#This Row],[sneto]]</f>
        <v>0</v>
      </c>
      <c r="Q199" s="38">
        <v>10000</v>
      </c>
      <c r="R199" s="60" t="str">
        <f>_xlfn.XLOOKUP(Tabla15[[#This Row],[cedula]],Tabla22[NODOC],Tabla22[GENERO])</f>
        <v>F</v>
      </c>
      <c r="S199" s="60" t="str">
        <f>_xlfn.XLOOKUP(Tabla15[[#This Row],[nomdepto]],Tabla21[LUGAR],Tabla21[CODLUGAR])</f>
        <v>01.83</v>
      </c>
      <c r="T199">
        <v>1195</v>
      </c>
    </row>
    <row r="200" spans="1:20" hidden="1">
      <c r="A200" s="60" t="s">
        <v>2477</v>
      </c>
      <c r="B200" s="60" t="s">
        <v>2420</v>
      </c>
      <c r="C200" s="60" t="s">
        <v>2506</v>
      </c>
      <c r="D200" s="60" t="str">
        <f>Tabla15[[#This Row],[cedula]]&amp;Tabla15[[#This Row],[prog]]&amp;LEFT(Tabla15[[#This Row],[TIPO]],3)</f>
        <v>0011170191801SEG</v>
      </c>
      <c r="E200" s="60" t="str">
        <f>_xlfn.XLOOKUP(Tabla15[[#This Row],[cedula]],Tabla8[Numero Documento],Tabla8[Empleado])</f>
        <v>LUCIANO ZABALA DIAZ</v>
      </c>
      <c r="F200" s="60" t="s">
        <v>882</v>
      </c>
      <c r="G200" s="60" t="s">
        <v>930</v>
      </c>
      <c r="H200" s="102" t="s">
        <v>244</v>
      </c>
      <c r="I200" s="75">
        <f>_xlfn.XLOOKUP(Tabla15[[#This Row],[cedula]],TCARRERA[CEDULA],TCARRERA[CATEGORIA DEL SERVIDOR],0)</f>
        <v>0</v>
      </c>
      <c r="J20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60" t="str">
        <f>IF(ISTEXT(Tabla15[[#This Row],[CARRERA]]),Tabla15[[#This Row],[CARRERA]],Tabla15[[#This Row],[STATUS_01]])</f>
        <v>SEGURIDAD</v>
      </c>
      <c r="L200" s="70">
        <v>10000</v>
      </c>
      <c r="M200" s="73">
        <v>0</v>
      </c>
      <c r="N200" s="70">
        <v>0</v>
      </c>
      <c r="O200" s="70">
        <v>0</v>
      </c>
      <c r="P200" s="38">
        <f>Tabla15[[#This Row],[sbruto]]-SUM(Tabla15[[#This Row],[ISR]:[AFP]])-Tabla15[[#This Row],[sneto]]</f>
        <v>0</v>
      </c>
      <c r="Q200" s="38">
        <v>10000</v>
      </c>
      <c r="R200" s="60" t="str">
        <f>_xlfn.XLOOKUP(Tabla15[[#This Row],[cedula]],Tabla22[NODOC],Tabla22[GENERO])</f>
        <v>M</v>
      </c>
      <c r="S200" s="60" t="str">
        <f>_xlfn.XLOOKUP(Tabla15[[#This Row],[nomdepto]],Tabla21[LUGAR],Tabla21[CODLUGAR])</f>
        <v>01.83</v>
      </c>
      <c r="T200">
        <v>1198</v>
      </c>
    </row>
    <row r="201" spans="1:20" hidden="1">
      <c r="A201" s="60" t="s">
        <v>2477</v>
      </c>
      <c r="B201" s="60" t="s">
        <v>2421</v>
      </c>
      <c r="C201" s="60" t="s">
        <v>2506</v>
      </c>
      <c r="D201" s="60" t="str">
        <f>Tabla15[[#This Row],[cedula]]&amp;Tabla15[[#This Row],[prog]]&amp;LEFT(Tabla15[[#This Row],[TIPO]],3)</f>
        <v>4022171000301SEG</v>
      </c>
      <c r="E201" s="60" t="str">
        <f>_xlfn.XLOOKUP(Tabla15[[#This Row],[cedula]],Tabla8[Numero Documento],Tabla8[Empleado])</f>
        <v>LUIS ANGEL MOREL SANCHEZ</v>
      </c>
      <c r="F201" s="60" t="s">
        <v>882</v>
      </c>
      <c r="G201" s="60" t="s">
        <v>930</v>
      </c>
      <c r="H201" s="102" t="s">
        <v>244</v>
      </c>
      <c r="I201" s="75">
        <f>_xlfn.XLOOKUP(Tabla15[[#This Row],[cedula]],TCARRERA[CEDULA],TCARRERA[CATEGORIA DEL SERVIDOR],0)</f>
        <v>0</v>
      </c>
      <c r="J20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60" t="str">
        <f>IF(ISTEXT(Tabla15[[#This Row],[CARRERA]]),Tabla15[[#This Row],[CARRERA]],Tabla15[[#This Row],[STATUS_01]])</f>
        <v>SEGURIDAD</v>
      </c>
      <c r="L201" s="70">
        <v>10000</v>
      </c>
      <c r="M201" s="74">
        <v>0</v>
      </c>
      <c r="N201" s="70">
        <v>0</v>
      </c>
      <c r="O201" s="70">
        <v>0</v>
      </c>
      <c r="P201" s="38">
        <f>Tabla15[[#This Row],[sbruto]]-SUM(Tabla15[[#This Row],[ISR]:[AFP]])-Tabla15[[#This Row],[sneto]]</f>
        <v>0</v>
      </c>
      <c r="Q201" s="38">
        <v>10000</v>
      </c>
      <c r="R201" s="60" t="str">
        <f>_xlfn.XLOOKUP(Tabla15[[#This Row],[cedula]],Tabla22[NODOC],Tabla22[GENERO])</f>
        <v>M</v>
      </c>
      <c r="S201" s="60" t="str">
        <f>_xlfn.XLOOKUP(Tabla15[[#This Row],[nomdepto]],Tabla21[LUGAR],Tabla21[CODLUGAR])</f>
        <v>01.83</v>
      </c>
      <c r="T201">
        <v>1200</v>
      </c>
    </row>
    <row r="202" spans="1:20" hidden="1">
      <c r="A202" s="60" t="s">
        <v>2477</v>
      </c>
      <c r="B202" s="60" t="s">
        <v>2677</v>
      </c>
      <c r="C202" s="60" t="s">
        <v>2506</v>
      </c>
      <c r="D202" s="60" t="str">
        <f>Tabla15[[#This Row],[cedula]]&amp;Tabla15[[#This Row],[prog]]&amp;LEFT(Tabla15[[#This Row],[TIPO]],3)</f>
        <v>4023915775901SEG</v>
      </c>
      <c r="E202" s="60" t="str">
        <f>_xlfn.XLOOKUP(Tabla15[[#This Row],[cedula]],Tabla8[Numero Documento],Tabla8[Empleado])</f>
        <v>LUIS FRANCISCO DE LOS SANTOS ESPINOSA</v>
      </c>
      <c r="F202" s="60" t="s">
        <v>882</v>
      </c>
      <c r="G202" s="60" t="s">
        <v>930</v>
      </c>
      <c r="H202" s="102" t="s">
        <v>244</v>
      </c>
      <c r="I202" s="75">
        <f>_xlfn.XLOOKUP(Tabla15[[#This Row],[cedula]],TCARRERA[CEDULA],TCARRERA[CATEGORIA DEL SERVIDOR],0)</f>
        <v>0</v>
      </c>
      <c r="J20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60" t="str">
        <f>IF(ISTEXT(Tabla15[[#This Row],[CARRERA]]),Tabla15[[#This Row],[CARRERA]],Tabla15[[#This Row],[STATUS_01]])</f>
        <v>SEGURIDAD</v>
      </c>
      <c r="L202" s="70">
        <v>10000</v>
      </c>
      <c r="M202" s="73">
        <v>0</v>
      </c>
      <c r="N202" s="70">
        <v>0</v>
      </c>
      <c r="O202" s="70">
        <v>0</v>
      </c>
      <c r="P202" s="38">
        <f>Tabla15[[#This Row],[sbruto]]-SUM(Tabla15[[#This Row],[ISR]:[AFP]])-Tabla15[[#This Row],[sneto]]</f>
        <v>0</v>
      </c>
      <c r="Q202" s="38">
        <v>10000</v>
      </c>
      <c r="R202" s="60" t="str">
        <f>_xlfn.XLOOKUP(Tabla15[[#This Row],[cedula]],Tabla22[NODOC],Tabla22[GENERO])</f>
        <v>M</v>
      </c>
      <c r="S202" s="60" t="str">
        <f>_xlfn.XLOOKUP(Tabla15[[#This Row],[nomdepto]],Tabla21[LUGAR],Tabla21[CODLUGAR])</f>
        <v>01.83</v>
      </c>
      <c r="T202">
        <v>1201</v>
      </c>
    </row>
    <row r="203" spans="1:20" hidden="1">
      <c r="A203" s="60" t="s">
        <v>2477</v>
      </c>
      <c r="B203" s="60" t="s">
        <v>3146</v>
      </c>
      <c r="C203" s="60" t="s">
        <v>2506</v>
      </c>
      <c r="D203" s="60" t="str">
        <f>Tabla15[[#This Row],[cedula]]&amp;Tabla15[[#This Row],[prog]]&amp;LEFT(Tabla15[[#This Row],[TIPO]],3)</f>
        <v>2230164509301SEG</v>
      </c>
      <c r="E203" s="60" t="str">
        <f>_xlfn.XLOOKUP(Tabla15[[#This Row],[cedula]],Tabla8[Numero Documento],Tabla8[Empleado])</f>
        <v>MAIKI MANUEL ENRIQUE FLORIAN</v>
      </c>
      <c r="F203" s="60" t="s">
        <v>882</v>
      </c>
      <c r="G203" s="60" t="s">
        <v>930</v>
      </c>
      <c r="H203" s="102" t="s">
        <v>244</v>
      </c>
      <c r="I203" s="75">
        <f>_xlfn.XLOOKUP(Tabla15[[#This Row],[cedula]],TCARRERA[CEDULA],TCARRERA[CATEGORIA DEL SERVIDOR],0)</f>
        <v>0</v>
      </c>
      <c r="J20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60" t="str">
        <f>IF(ISTEXT(Tabla15[[#This Row],[CARRERA]]),Tabla15[[#This Row],[CARRERA]],Tabla15[[#This Row],[STATUS_01]])</f>
        <v>SEGURIDAD</v>
      </c>
      <c r="L203" s="70">
        <v>10000</v>
      </c>
      <c r="M203" s="70">
        <v>0</v>
      </c>
      <c r="N203" s="70">
        <v>0</v>
      </c>
      <c r="O203" s="70">
        <v>0</v>
      </c>
      <c r="P203" s="38">
        <f>Tabla15[[#This Row],[sbruto]]-SUM(Tabla15[[#This Row],[ISR]:[AFP]])-Tabla15[[#This Row],[sneto]]</f>
        <v>0</v>
      </c>
      <c r="Q203" s="38">
        <v>10000</v>
      </c>
      <c r="R203" s="60" t="str">
        <f>_xlfn.XLOOKUP(Tabla15[[#This Row],[cedula]],Tabla22[NODOC],Tabla22[GENERO])</f>
        <v>M</v>
      </c>
      <c r="S203" s="60" t="str">
        <f>_xlfn.XLOOKUP(Tabla15[[#This Row],[nomdepto]],Tabla21[LUGAR],Tabla21[CODLUGAR])</f>
        <v>01.83</v>
      </c>
      <c r="T203">
        <v>1203</v>
      </c>
    </row>
    <row r="204" spans="1:20" hidden="1">
      <c r="A204" s="60" t="s">
        <v>2477</v>
      </c>
      <c r="B204" s="60" t="s">
        <v>5701</v>
      </c>
      <c r="C204" s="60" t="s">
        <v>2506</v>
      </c>
      <c r="D204" s="60" t="str">
        <f>Tabla15[[#This Row],[cedula]]&amp;Tabla15[[#This Row],[prog]]&amp;LEFT(Tabla15[[#This Row],[TIPO]],3)</f>
        <v>4025008448601SEG</v>
      </c>
      <c r="E204" s="60" t="str">
        <f>_xlfn.XLOOKUP(Tabla15[[#This Row],[cedula]],Tabla8[Numero Documento],Tabla8[Empleado])</f>
        <v>MANOLO VALDEZ LORENZO</v>
      </c>
      <c r="F204" s="60" t="s">
        <v>882</v>
      </c>
      <c r="G204" s="60" t="s">
        <v>930</v>
      </c>
      <c r="H204" s="102" t="s">
        <v>244</v>
      </c>
      <c r="I204" s="75">
        <f>_xlfn.XLOOKUP(Tabla15[[#This Row],[cedula]],TCARRERA[CEDULA],TCARRERA[CATEGORIA DEL SERVIDOR],0)</f>
        <v>0</v>
      </c>
      <c r="J20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60" t="str">
        <f>IF(ISTEXT(Tabla15[[#This Row],[CARRERA]]),Tabla15[[#This Row],[CARRERA]],Tabla15[[#This Row],[STATUS_01]])</f>
        <v>SEGURIDAD</v>
      </c>
      <c r="L204" s="70">
        <v>10000</v>
      </c>
      <c r="M204" s="73">
        <v>0</v>
      </c>
      <c r="N204" s="70">
        <v>0</v>
      </c>
      <c r="O204" s="70">
        <v>0</v>
      </c>
      <c r="P204" s="38">
        <f>Tabla15[[#This Row],[sbruto]]-SUM(Tabla15[[#This Row],[ISR]:[AFP]])-Tabla15[[#This Row],[sneto]]</f>
        <v>0</v>
      </c>
      <c r="Q204" s="38">
        <v>10000</v>
      </c>
      <c r="R204" s="60" t="str">
        <f>_xlfn.XLOOKUP(Tabla15[[#This Row],[cedula]],Tabla22[NODOC],Tabla22[GENERO])</f>
        <v>M</v>
      </c>
      <c r="S204" s="60" t="str">
        <f>_xlfn.XLOOKUP(Tabla15[[#This Row],[nomdepto]],Tabla21[LUGAR],Tabla21[CODLUGAR])</f>
        <v>01.83</v>
      </c>
      <c r="T204">
        <v>1204</v>
      </c>
    </row>
    <row r="205" spans="1:20" hidden="1">
      <c r="A205" s="60" t="s">
        <v>2477</v>
      </c>
      <c r="B205" s="60" t="s">
        <v>2424</v>
      </c>
      <c r="C205" s="60" t="s">
        <v>2506</v>
      </c>
      <c r="D205" s="60" t="str">
        <f>Tabla15[[#This Row],[cedula]]&amp;Tabla15[[#This Row],[prog]]&amp;LEFT(Tabla15[[#This Row],[TIPO]],3)</f>
        <v>0160016905401SEG</v>
      </c>
      <c r="E205" s="60" t="str">
        <f>_xlfn.XLOOKUP(Tabla15[[#This Row],[cedula]],Tabla8[Numero Documento],Tabla8[Empleado])</f>
        <v>MANUEL GARCIA GARCIA</v>
      </c>
      <c r="F205" s="60" t="s">
        <v>882</v>
      </c>
      <c r="G205" s="60" t="s">
        <v>930</v>
      </c>
      <c r="H205" s="102" t="s">
        <v>244</v>
      </c>
      <c r="I205" s="75">
        <f>_xlfn.XLOOKUP(Tabla15[[#This Row],[cedula]],TCARRERA[CEDULA],TCARRERA[CATEGORIA DEL SERVIDOR],0)</f>
        <v>0</v>
      </c>
      <c r="J20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60" t="str">
        <f>IF(ISTEXT(Tabla15[[#This Row],[CARRERA]]),Tabla15[[#This Row],[CARRERA]],Tabla15[[#This Row],[STATUS_01]])</f>
        <v>SEGURIDAD</v>
      </c>
      <c r="L205" s="70">
        <v>10000</v>
      </c>
      <c r="M205" s="73">
        <v>0</v>
      </c>
      <c r="N205" s="70">
        <v>0</v>
      </c>
      <c r="O205" s="70">
        <v>0</v>
      </c>
      <c r="P205" s="38">
        <f>Tabla15[[#This Row],[sbruto]]-SUM(Tabla15[[#This Row],[ISR]:[AFP]])-Tabla15[[#This Row],[sneto]]</f>
        <v>0</v>
      </c>
      <c r="Q205" s="38">
        <v>10000</v>
      </c>
      <c r="R205" s="60" t="str">
        <f>_xlfn.XLOOKUP(Tabla15[[#This Row],[cedula]],Tabla22[NODOC],Tabla22[GENERO])</f>
        <v>M</v>
      </c>
      <c r="S205" s="60" t="str">
        <f>_xlfn.XLOOKUP(Tabla15[[#This Row],[nomdepto]],Tabla21[LUGAR],Tabla21[CODLUGAR])</f>
        <v>01.83</v>
      </c>
      <c r="T205">
        <v>1206</v>
      </c>
    </row>
    <row r="206" spans="1:20" hidden="1">
      <c r="A206" s="60" t="s">
        <v>2477</v>
      </c>
      <c r="B206" s="60" t="s">
        <v>2425</v>
      </c>
      <c r="C206" s="60" t="s">
        <v>2506</v>
      </c>
      <c r="D206" s="60" t="str">
        <f>Tabla15[[#This Row],[cedula]]&amp;Tabla15[[#This Row],[prog]]&amp;LEFT(Tabla15[[#This Row],[TIPO]],3)</f>
        <v>0011881821001SEG</v>
      </c>
      <c r="E206" s="60" t="str">
        <f>_xlfn.XLOOKUP(Tabla15[[#This Row],[cedula]],Tabla8[Numero Documento],Tabla8[Empleado])</f>
        <v>MARCOS FLORENTINO LARA</v>
      </c>
      <c r="F206" s="60" t="s">
        <v>882</v>
      </c>
      <c r="G206" s="60" t="s">
        <v>930</v>
      </c>
      <c r="H206" s="102" t="s">
        <v>244</v>
      </c>
      <c r="I206" s="75">
        <f>_xlfn.XLOOKUP(Tabla15[[#This Row],[cedula]],TCARRERA[CEDULA],TCARRERA[CATEGORIA DEL SERVIDOR],0)</f>
        <v>0</v>
      </c>
      <c r="J20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60" t="str">
        <f>IF(ISTEXT(Tabla15[[#This Row],[CARRERA]]),Tabla15[[#This Row],[CARRERA]],Tabla15[[#This Row],[STATUS_01]])</f>
        <v>SEGURIDAD</v>
      </c>
      <c r="L206" s="70">
        <v>10000</v>
      </c>
      <c r="M206" s="74">
        <v>0</v>
      </c>
      <c r="N206" s="70">
        <v>0</v>
      </c>
      <c r="O206" s="70">
        <v>0</v>
      </c>
      <c r="P206" s="38">
        <f>Tabla15[[#This Row],[sbruto]]-SUM(Tabla15[[#This Row],[ISR]:[AFP]])-Tabla15[[#This Row],[sneto]]</f>
        <v>0</v>
      </c>
      <c r="Q206" s="38">
        <v>10000</v>
      </c>
      <c r="R206" s="60" t="str">
        <f>_xlfn.XLOOKUP(Tabla15[[#This Row],[cedula]],Tabla22[NODOC],Tabla22[GENERO])</f>
        <v>M</v>
      </c>
      <c r="S206" s="60" t="str">
        <f>_xlfn.XLOOKUP(Tabla15[[#This Row],[nomdepto]],Tabla21[LUGAR],Tabla21[CODLUGAR])</f>
        <v>01.83</v>
      </c>
      <c r="T206">
        <v>1207</v>
      </c>
    </row>
    <row r="207" spans="1:20" hidden="1">
      <c r="A207" s="60" t="s">
        <v>2477</v>
      </c>
      <c r="B207" s="60" t="s">
        <v>2673</v>
      </c>
      <c r="C207" s="60" t="s">
        <v>2506</v>
      </c>
      <c r="D207" s="60" t="str">
        <f>Tabla15[[#This Row],[cedula]]&amp;Tabla15[[#This Row],[prog]]&amp;LEFT(Tabla15[[#This Row],[TIPO]],3)</f>
        <v>4021199658801SEG</v>
      </c>
      <c r="E207" s="60" t="str">
        <f>_xlfn.XLOOKUP(Tabla15[[#This Row],[cedula]],Tabla8[Numero Documento],Tabla8[Empleado])</f>
        <v>MICHAEL DE LOS SANTOS MONTERO</v>
      </c>
      <c r="F207" s="60" t="s">
        <v>882</v>
      </c>
      <c r="G207" s="60" t="s">
        <v>930</v>
      </c>
      <c r="H207" s="102" t="s">
        <v>244</v>
      </c>
      <c r="I207" s="75">
        <f>_xlfn.XLOOKUP(Tabla15[[#This Row],[cedula]],TCARRERA[CEDULA],TCARRERA[CATEGORIA DEL SERVIDOR],0)</f>
        <v>0</v>
      </c>
      <c r="J20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60" t="str">
        <f>IF(ISTEXT(Tabla15[[#This Row],[CARRERA]]),Tabla15[[#This Row],[CARRERA]],Tabla15[[#This Row],[STATUS_01]])</f>
        <v>SEGURIDAD</v>
      </c>
      <c r="L207" s="70">
        <v>10000</v>
      </c>
      <c r="M207" s="71">
        <v>0</v>
      </c>
      <c r="N207" s="70">
        <v>0</v>
      </c>
      <c r="O207" s="70">
        <v>0</v>
      </c>
      <c r="P207" s="38">
        <f>Tabla15[[#This Row],[sbruto]]-SUM(Tabla15[[#This Row],[ISR]:[AFP]])-Tabla15[[#This Row],[sneto]]</f>
        <v>0</v>
      </c>
      <c r="Q207" s="38">
        <v>10000</v>
      </c>
      <c r="R207" s="60" t="str">
        <f>_xlfn.XLOOKUP(Tabla15[[#This Row],[cedula]],Tabla22[NODOC],Tabla22[GENERO])</f>
        <v>M</v>
      </c>
      <c r="S207" s="60" t="str">
        <f>_xlfn.XLOOKUP(Tabla15[[#This Row],[nomdepto]],Tabla21[LUGAR],Tabla21[CODLUGAR])</f>
        <v>01.83</v>
      </c>
      <c r="T207">
        <v>1211</v>
      </c>
    </row>
    <row r="208" spans="1:20" hidden="1">
      <c r="A208" s="60" t="s">
        <v>2477</v>
      </c>
      <c r="B208" s="60" t="s">
        <v>3221</v>
      </c>
      <c r="C208" s="60" t="s">
        <v>2506</v>
      </c>
      <c r="D208" s="60" t="str">
        <f>Tabla15[[#This Row],[cedula]]&amp;Tabla15[[#This Row],[prog]]&amp;LEFT(Tabla15[[#This Row],[TIPO]],3)</f>
        <v>0080024281001SEG</v>
      </c>
      <c r="E208" s="60" t="str">
        <f>_xlfn.XLOOKUP(Tabla15[[#This Row],[cedula]],Tabla8[Numero Documento],Tabla8[Empleado])</f>
        <v>MIGUEL ANGEL MEJIA DE LEON</v>
      </c>
      <c r="F208" s="60" t="s">
        <v>882</v>
      </c>
      <c r="G208" s="60" t="s">
        <v>930</v>
      </c>
      <c r="H208" s="102" t="s">
        <v>244</v>
      </c>
      <c r="I208" s="75">
        <f>_xlfn.XLOOKUP(Tabla15[[#This Row],[cedula]],TCARRERA[CEDULA],TCARRERA[CATEGORIA DEL SERVIDOR],0)</f>
        <v>0</v>
      </c>
      <c r="J20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60" t="str">
        <f>IF(ISTEXT(Tabla15[[#This Row],[CARRERA]]),Tabla15[[#This Row],[CARRERA]],Tabla15[[#This Row],[STATUS_01]])</f>
        <v>SEGURIDAD</v>
      </c>
      <c r="L208" s="70">
        <v>10000</v>
      </c>
      <c r="M208" s="74">
        <v>0</v>
      </c>
      <c r="N208" s="70">
        <v>0</v>
      </c>
      <c r="O208" s="70">
        <v>0</v>
      </c>
      <c r="P208" s="38">
        <f>Tabla15[[#This Row],[sbruto]]-SUM(Tabla15[[#This Row],[ISR]:[AFP]])-Tabla15[[#This Row],[sneto]]</f>
        <v>0</v>
      </c>
      <c r="Q208" s="38">
        <v>10000</v>
      </c>
      <c r="R208" s="60" t="str">
        <f>_xlfn.XLOOKUP(Tabla15[[#This Row],[cedula]],Tabla22[NODOC],Tabla22[GENERO])</f>
        <v>M</v>
      </c>
      <c r="S208" s="60" t="str">
        <f>_xlfn.XLOOKUP(Tabla15[[#This Row],[nomdepto]],Tabla21[LUGAR],Tabla21[CODLUGAR])</f>
        <v>01.83</v>
      </c>
      <c r="T208">
        <v>1212</v>
      </c>
    </row>
    <row r="209" spans="1:20" hidden="1">
      <c r="A209" s="60" t="s">
        <v>2477</v>
      </c>
      <c r="B209" s="60" t="s">
        <v>3147</v>
      </c>
      <c r="C209" s="60" t="s">
        <v>2506</v>
      </c>
      <c r="D209" s="60" t="str">
        <f>Tabla15[[#This Row],[cedula]]&amp;Tabla15[[#This Row],[prog]]&amp;LEFT(Tabla15[[#This Row],[TIPO]],3)</f>
        <v>4022539023201SEG</v>
      </c>
      <c r="E209" s="60" t="str">
        <f>_xlfn.XLOOKUP(Tabla15[[#This Row],[cedula]],Tabla8[Numero Documento],Tabla8[Empleado])</f>
        <v>NASARIO CARMONA BELTRAN</v>
      </c>
      <c r="F209" s="60" t="s">
        <v>882</v>
      </c>
      <c r="G209" s="60" t="s">
        <v>930</v>
      </c>
      <c r="H209" s="102" t="s">
        <v>244</v>
      </c>
      <c r="I209" s="75">
        <f>_xlfn.XLOOKUP(Tabla15[[#This Row],[cedula]],TCARRERA[CEDULA],TCARRERA[CATEGORIA DEL SERVIDOR],0)</f>
        <v>0</v>
      </c>
      <c r="J20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60" t="str">
        <f>IF(ISTEXT(Tabla15[[#This Row],[CARRERA]]),Tabla15[[#This Row],[CARRERA]],Tabla15[[#This Row],[STATUS_01]])</f>
        <v>SEGURIDAD</v>
      </c>
      <c r="L209" s="70">
        <v>10000</v>
      </c>
      <c r="M209" s="70">
        <v>0</v>
      </c>
      <c r="N209" s="70">
        <v>0</v>
      </c>
      <c r="O209" s="70">
        <v>0</v>
      </c>
      <c r="P209" s="38">
        <f>Tabla15[[#This Row],[sbruto]]-SUM(Tabla15[[#This Row],[ISR]:[AFP]])-Tabla15[[#This Row],[sneto]]</f>
        <v>0</v>
      </c>
      <c r="Q209" s="38">
        <v>10000</v>
      </c>
      <c r="R209" s="60" t="str">
        <f>_xlfn.XLOOKUP(Tabla15[[#This Row],[cedula]],Tabla22[NODOC],Tabla22[GENERO])</f>
        <v>M</v>
      </c>
      <c r="S209" s="60" t="str">
        <f>_xlfn.XLOOKUP(Tabla15[[#This Row],[nomdepto]],Tabla21[LUGAR],Tabla21[CODLUGAR])</f>
        <v>01.83</v>
      </c>
      <c r="T209">
        <v>1216</v>
      </c>
    </row>
    <row r="210" spans="1:20" hidden="1">
      <c r="A210" s="60" t="s">
        <v>2477</v>
      </c>
      <c r="B210" s="60" t="s">
        <v>2433</v>
      </c>
      <c r="C210" s="60" t="s">
        <v>2506</v>
      </c>
      <c r="D210" s="60" t="str">
        <f>Tabla15[[#This Row],[cedula]]&amp;Tabla15[[#This Row],[prog]]&amp;LEFT(Tabla15[[#This Row],[TIPO]],3)</f>
        <v>4022470677601SEG</v>
      </c>
      <c r="E210" s="60" t="str">
        <f>_xlfn.XLOOKUP(Tabla15[[#This Row],[cedula]],Tabla8[Numero Documento],Tabla8[Empleado])</f>
        <v>NATHALIE SHERYL TRINIDAD BIDO</v>
      </c>
      <c r="F210" s="60" t="s">
        <v>882</v>
      </c>
      <c r="G210" s="60" t="s">
        <v>930</v>
      </c>
      <c r="H210" s="102" t="s">
        <v>244</v>
      </c>
      <c r="I210" s="75">
        <f>_xlfn.XLOOKUP(Tabla15[[#This Row],[cedula]],TCARRERA[CEDULA],TCARRERA[CATEGORIA DEL SERVIDOR],0)</f>
        <v>0</v>
      </c>
      <c r="J21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60" t="str">
        <f>IF(ISTEXT(Tabla15[[#This Row],[CARRERA]]),Tabla15[[#This Row],[CARRERA]],Tabla15[[#This Row],[STATUS_01]])</f>
        <v>SEGURIDAD</v>
      </c>
      <c r="L210" s="70">
        <v>10000</v>
      </c>
      <c r="M210" s="74">
        <v>0</v>
      </c>
      <c r="N210" s="73">
        <v>0</v>
      </c>
      <c r="O210" s="73">
        <v>0</v>
      </c>
      <c r="P210" s="38">
        <f>Tabla15[[#This Row],[sbruto]]-SUM(Tabla15[[#This Row],[ISR]:[AFP]])-Tabla15[[#This Row],[sneto]]</f>
        <v>0</v>
      </c>
      <c r="Q210" s="38">
        <v>10000</v>
      </c>
      <c r="R210" s="60" t="str">
        <f>_xlfn.XLOOKUP(Tabla15[[#This Row],[cedula]],Tabla22[NODOC],Tabla22[GENERO])</f>
        <v>F</v>
      </c>
      <c r="S210" s="60" t="str">
        <f>_xlfn.XLOOKUP(Tabla15[[#This Row],[nomdepto]],Tabla21[LUGAR],Tabla21[CODLUGAR])</f>
        <v>01.83</v>
      </c>
      <c r="T210">
        <v>1218</v>
      </c>
    </row>
    <row r="211" spans="1:20" hidden="1">
      <c r="A211" s="60" t="s">
        <v>2477</v>
      </c>
      <c r="B211" s="60" t="s">
        <v>3223</v>
      </c>
      <c r="C211" s="60" t="s">
        <v>2506</v>
      </c>
      <c r="D211" s="60" t="str">
        <f>Tabla15[[#This Row],[cedula]]&amp;Tabla15[[#This Row],[prog]]&amp;LEFT(Tabla15[[#This Row],[TIPO]],3)</f>
        <v>2230161535101SEG</v>
      </c>
      <c r="E211" s="60" t="str">
        <f>_xlfn.XLOOKUP(Tabla15[[#This Row],[cedula]],Tabla8[Numero Documento],Tabla8[Empleado])</f>
        <v>ODINSON ADONIS BAEZ LOPEZ</v>
      </c>
      <c r="F211" s="60" t="s">
        <v>882</v>
      </c>
      <c r="G211" s="60" t="s">
        <v>930</v>
      </c>
      <c r="H211" s="102" t="s">
        <v>244</v>
      </c>
      <c r="I211" s="75">
        <f>_xlfn.XLOOKUP(Tabla15[[#This Row],[cedula]],TCARRERA[CEDULA],TCARRERA[CATEGORIA DEL SERVIDOR],0)</f>
        <v>0</v>
      </c>
      <c r="J21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60" t="str">
        <f>IF(ISTEXT(Tabla15[[#This Row],[CARRERA]]),Tabla15[[#This Row],[CARRERA]],Tabla15[[#This Row],[STATUS_01]])</f>
        <v>SEGURIDAD</v>
      </c>
      <c r="L211" s="70">
        <v>10000</v>
      </c>
      <c r="M211" s="73">
        <v>0</v>
      </c>
      <c r="N211" s="70">
        <v>0</v>
      </c>
      <c r="O211" s="70">
        <v>0</v>
      </c>
      <c r="P211" s="38">
        <f>Tabla15[[#This Row],[sbruto]]-SUM(Tabla15[[#This Row],[ISR]:[AFP]])-Tabla15[[#This Row],[sneto]]</f>
        <v>0</v>
      </c>
      <c r="Q211" s="38">
        <v>10000</v>
      </c>
      <c r="R211" s="60" t="str">
        <f>_xlfn.XLOOKUP(Tabla15[[#This Row],[cedula]],Tabla22[NODOC],Tabla22[GENERO])</f>
        <v>M</v>
      </c>
      <c r="S211" s="60" t="str">
        <f>_xlfn.XLOOKUP(Tabla15[[#This Row],[nomdepto]],Tabla21[LUGAR],Tabla21[CODLUGAR])</f>
        <v>01.83</v>
      </c>
      <c r="T211">
        <v>1220</v>
      </c>
    </row>
    <row r="212" spans="1:20" hidden="1">
      <c r="A212" s="60" t="s">
        <v>2477</v>
      </c>
      <c r="B212" s="60" t="s">
        <v>2437</v>
      </c>
      <c r="C212" s="60" t="s">
        <v>2506</v>
      </c>
      <c r="D212" s="60" t="str">
        <f>Tabla15[[#This Row],[cedula]]&amp;Tabla15[[#This Row],[prog]]&amp;LEFT(Tabla15[[#This Row],[TIPO]],3)</f>
        <v>2240037754901SEG</v>
      </c>
      <c r="E212" s="60" t="str">
        <f>_xlfn.XLOOKUP(Tabla15[[#This Row],[cedula]],Tabla8[Numero Documento],Tabla8[Empleado])</f>
        <v>PAUL VASQUEZ MELENDEZ</v>
      </c>
      <c r="F212" s="60" t="s">
        <v>882</v>
      </c>
      <c r="G212" s="60" t="s">
        <v>930</v>
      </c>
      <c r="H212" s="102" t="s">
        <v>244</v>
      </c>
      <c r="I212" s="75">
        <f>_xlfn.XLOOKUP(Tabla15[[#This Row],[cedula]],TCARRERA[CEDULA],TCARRERA[CATEGORIA DEL SERVIDOR],0)</f>
        <v>0</v>
      </c>
      <c r="J21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60" t="str">
        <f>IF(ISTEXT(Tabla15[[#This Row],[CARRERA]]),Tabla15[[#This Row],[CARRERA]],Tabla15[[#This Row],[STATUS_01]])</f>
        <v>SEGURIDAD</v>
      </c>
      <c r="L212" s="70">
        <v>10000</v>
      </c>
      <c r="M212" s="73">
        <v>0</v>
      </c>
      <c r="N212" s="73">
        <v>0</v>
      </c>
      <c r="O212" s="73">
        <v>0</v>
      </c>
      <c r="P212" s="38">
        <f>Tabla15[[#This Row],[sbruto]]-SUM(Tabla15[[#This Row],[ISR]:[AFP]])-Tabla15[[#This Row],[sneto]]</f>
        <v>0</v>
      </c>
      <c r="Q212" s="38">
        <v>10000</v>
      </c>
      <c r="R212" s="60" t="str">
        <f>_xlfn.XLOOKUP(Tabla15[[#This Row],[cedula]],Tabla22[NODOC],Tabla22[GENERO])</f>
        <v>M</v>
      </c>
      <c r="S212" s="60" t="str">
        <f>_xlfn.XLOOKUP(Tabla15[[#This Row],[nomdepto]],Tabla21[LUGAR],Tabla21[CODLUGAR])</f>
        <v>01.83</v>
      </c>
      <c r="T212">
        <v>1222</v>
      </c>
    </row>
    <row r="213" spans="1:20" hidden="1">
      <c r="A213" s="94" t="s">
        <v>2477</v>
      </c>
      <c r="B213" s="94" t="s">
        <v>2441</v>
      </c>
      <c r="C213" s="94" t="s">
        <v>2506</v>
      </c>
      <c r="D213" s="94" t="str">
        <f>Tabla15[[#This Row],[cedula]]&amp;Tabla15[[#This Row],[prog]]&amp;LEFT(Tabla15[[#This Row],[TIPO]],3)</f>
        <v>1100006549701SEG</v>
      </c>
      <c r="E213" s="94" t="str">
        <f>_xlfn.XLOOKUP(Tabla15[[#This Row],[cedula]],Tabla8[Numero Documento],Tabla8[Empleado])</f>
        <v>RAMON ANTONIO BENITEZ REYES</v>
      </c>
      <c r="F213" s="95" t="s">
        <v>882</v>
      </c>
      <c r="G213" s="95" t="s">
        <v>930</v>
      </c>
      <c r="H213" s="103" t="s">
        <v>244</v>
      </c>
      <c r="I213" s="97">
        <f>_xlfn.XLOOKUP(Tabla15[[#This Row],[cedula]],TCARRERA[CEDULA],TCARRERA[CATEGORIA DEL SERVIDOR],0)</f>
        <v>0</v>
      </c>
      <c r="J213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98" t="str">
        <f>IF(ISTEXT(Tabla15[[#This Row],[CARRERA]]),Tabla15[[#This Row],[CARRERA]],Tabla15[[#This Row],[STATUS_01]])</f>
        <v>SEGURIDAD</v>
      </c>
      <c r="L213" s="38">
        <v>10000</v>
      </c>
      <c r="M213" s="100">
        <v>0</v>
      </c>
      <c r="N213" s="112">
        <v>0</v>
      </c>
      <c r="O213" s="96">
        <v>0</v>
      </c>
      <c r="P213" s="38">
        <f>Tabla15[[#This Row],[sbruto]]-SUM(Tabla15[[#This Row],[ISR]:[AFP]])-Tabla15[[#This Row],[sneto]]</f>
        <v>0</v>
      </c>
      <c r="Q213" s="99">
        <v>10000</v>
      </c>
      <c r="R213" s="94" t="str">
        <f>_xlfn.XLOOKUP(Tabla15[[#This Row],[cedula]],Tabla22[NODOC],Tabla22[GENERO])</f>
        <v>M</v>
      </c>
      <c r="S213" s="94" t="str">
        <f>_xlfn.XLOOKUP(Tabla15[[#This Row],[nomdepto]],Tabla21[LUGAR],Tabla21[CODLUGAR])</f>
        <v>01.83</v>
      </c>
      <c r="T213">
        <v>1227</v>
      </c>
    </row>
    <row r="214" spans="1:20" hidden="1">
      <c r="A214" s="94" t="s">
        <v>2477</v>
      </c>
      <c r="B214" s="94" t="s">
        <v>2443</v>
      </c>
      <c r="C214" s="94" t="s">
        <v>2506</v>
      </c>
      <c r="D214" s="94" t="str">
        <f>Tabla15[[#This Row],[cedula]]&amp;Tabla15[[#This Row],[prog]]&amp;LEFT(Tabla15[[#This Row],[TIPO]],3)</f>
        <v>4022145542701SEG</v>
      </c>
      <c r="E214" s="94" t="str">
        <f>_xlfn.XLOOKUP(Tabla15[[#This Row],[cedula]],Tabla8[Numero Documento],Tabla8[Empleado])</f>
        <v>RAUL ALEXANDER REYES MORENO</v>
      </c>
      <c r="F214" s="95" t="s">
        <v>882</v>
      </c>
      <c r="G214" s="95" t="s">
        <v>930</v>
      </c>
      <c r="H214" s="103" t="s">
        <v>244</v>
      </c>
      <c r="I214" s="97">
        <f>_xlfn.XLOOKUP(Tabla15[[#This Row],[cedula]],TCARRERA[CEDULA],TCARRERA[CATEGORIA DEL SERVIDOR],0)</f>
        <v>0</v>
      </c>
      <c r="J214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98" t="str">
        <f>IF(ISTEXT(Tabla15[[#This Row],[CARRERA]]),Tabla15[[#This Row],[CARRERA]],Tabla15[[#This Row],[STATUS_01]])</f>
        <v>SEGURIDAD</v>
      </c>
      <c r="L214" s="38">
        <v>10000</v>
      </c>
      <c r="M214" s="100">
        <v>0</v>
      </c>
      <c r="N214" s="112">
        <v>0</v>
      </c>
      <c r="O214" s="96">
        <v>0</v>
      </c>
      <c r="P214" s="38">
        <f>Tabla15[[#This Row],[sbruto]]-SUM(Tabla15[[#This Row],[ISR]:[AFP]])-Tabla15[[#This Row],[sneto]]</f>
        <v>0</v>
      </c>
      <c r="Q214" s="99">
        <v>10000</v>
      </c>
      <c r="R214" s="94" t="str">
        <f>_xlfn.XLOOKUP(Tabla15[[#This Row],[cedula]],Tabla22[NODOC],Tabla22[GENERO])</f>
        <v>M</v>
      </c>
      <c r="S214" s="94" t="str">
        <f>_xlfn.XLOOKUP(Tabla15[[#This Row],[nomdepto]],Tabla21[LUGAR],Tabla21[CODLUGAR])</f>
        <v>01.83</v>
      </c>
      <c r="T214">
        <v>1229</v>
      </c>
    </row>
    <row r="215" spans="1:20" hidden="1">
      <c r="A215" s="94" t="s">
        <v>2477</v>
      </c>
      <c r="B215" s="94" t="s">
        <v>2614</v>
      </c>
      <c r="C215" s="94" t="s">
        <v>2506</v>
      </c>
      <c r="D215" s="94" t="str">
        <f>Tabla15[[#This Row],[cedula]]&amp;Tabla15[[#This Row],[prog]]&amp;LEFT(Tabla15[[#This Row],[TIPO]],3)</f>
        <v>4022312541601SEG</v>
      </c>
      <c r="E215" s="94" t="str">
        <f>_xlfn.XLOOKUP(Tabla15[[#This Row],[cedula]],Tabla8[Numero Documento],Tabla8[Empleado])</f>
        <v>RICARDO CONFESOR LOPEZ SANTANA</v>
      </c>
      <c r="F215" s="95" t="s">
        <v>882</v>
      </c>
      <c r="G215" s="95" t="s">
        <v>930</v>
      </c>
      <c r="H215" s="103" t="s">
        <v>244</v>
      </c>
      <c r="I215" s="97">
        <f>_xlfn.XLOOKUP(Tabla15[[#This Row],[cedula]],TCARRERA[CEDULA],TCARRERA[CATEGORIA DEL SERVIDOR],0)</f>
        <v>0</v>
      </c>
      <c r="J215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98" t="str">
        <f>IF(ISTEXT(Tabla15[[#This Row],[CARRERA]]),Tabla15[[#This Row],[CARRERA]],Tabla15[[#This Row],[STATUS_01]])</f>
        <v>SEGURIDAD</v>
      </c>
      <c r="L215" s="38">
        <v>10000</v>
      </c>
      <c r="M215" s="100">
        <v>0</v>
      </c>
      <c r="N215" s="112">
        <v>0</v>
      </c>
      <c r="O215" s="96">
        <v>0</v>
      </c>
      <c r="P215" s="38">
        <f>Tabla15[[#This Row],[sbruto]]-SUM(Tabla15[[#This Row],[ISR]:[AFP]])-Tabla15[[#This Row],[sneto]]</f>
        <v>0</v>
      </c>
      <c r="Q215" s="99">
        <v>10000</v>
      </c>
      <c r="R215" s="94" t="str">
        <f>_xlfn.XLOOKUP(Tabla15[[#This Row],[cedula]],Tabla22[NODOC],Tabla22[GENERO])</f>
        <v>M</v>
      </c>
      <c r="S215" s="94" t="str">
        <f>_xlfn.XLOOKUP(Tabla15[[#This Row],[nomdepto]],Tabla21[LUGAR],Tabla21[CODLUGAR])</f>
        <v>01.83</v>
      </c>
      <c r="T215">
        <v>1230</v>
      </c>
    </row>
    <row r="216" spans="1:20" hidden="1">
      <c r="A216" s="94" t="s">
        <v>2477</v>
      </c>
      <c r="B216" s="94" t="s">
        <v>5896</v>
      </c>
      <c r="C216" s="94" t="s">
        <v>2506</v>
      </c>
      <c r="D216" s="94" t="str">
        <f>Tabla15[[#This Row],[cedula]]&amp;Tabla15[[#This Row],[prog]]&amp;LEFT(Tabla15[[#This Row],[TIPO]],3)</f>
        <v>4024176948401SEG</v>
      </c>
      <c r="E216" s="94" t="str">
        <f>_xlfn.XLOOKUP(Tabla15[[#This Row],[cedula]],Tabla8[Numero Documento],Tabla8[Empleado])</f>
        <v>ROBERT PEREZ SANCHEZ</v>
      </c>
      <c r="F216" s="95" t="s">
        <v>882</v>
      </c>
      <c r="G216" s="95" t="s">
        <v>930</v>
      </c>
      <c r="H216" s="103" t="s">
        <v>244</v>
      </c>
      <c r="I216" s="97">
        <f>_xlfn.XLOOKUP(Tabla15[[#This Row],[cedula]],TCARRERA[CEDULA],TCARRERA[CATEGORIA DEL SERVIDOR],0)</f>
        <v>0</v>
      </c>
      <c r="J216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98" t="str">
        <f>IF(ISTEXT(Tabla15[[#This Row],[CARRERA]]),Tabla15[[#This Row],[CARRERA]],Tabla15[[#This Row],[STATUS_01]])</f>
        <v>SEGURIDAD</v>
      </c>
      <c r="L216" s="38">
        <v>10000</v>
      </c>
      <c r="M216" s="96">
        <v>0</v>
      </c>
      <c r="N216" s="112">
        <v>0</v>
      </c>
      <c r="O216" s="96">
        <v>0</v>
      </c>
      <c r="P216" s="38">
        <f>Tabla15[[#This Row],[sbruto]]-SUM(Tabla15[[#This Row],[ISR]:[AFP]])-Tabla15[[#This Row],[sneto]]</f>
        <v>0</v>
      </c>
      <c r="Q216" s="99">
        <v>10000</v>
      </c>
      <c r="R216" s="94" t="str">
        <f>_xlfn.XLOOKUP(Tabla15[[#This Row],[cedula]],Tabla22[NODOC],Tabla22[GENERO])</f>
        <v>M</v>
      </c>
      <c r="S216" s="94" t="str">
        <f>_xlfn.XLOOKUP(Tabla15[[#This Row],[nomdepto]],Tabla21[LUGAR],Tabla21[CODLUGAR])</f>
        <v>01.83</v>
      </c>
      <c r="T216">
        <v>1231</v>
      </c>
    </row>
    <row r="217" spans="1:20" hidden="1">
      <c r="A217" s="94" t="s">
        <v>2477</v>
      </c>
      <c r="B217" s="94" t="s">
        <v>5736</v>
      </c>
      <c r="C217" s="94" t="s">
        <v>2506</v>
      </c>
      <c r="D217" s="94" t="str">
        <f>Tabla15[[#This Row],[cedula]]&amp;Tabla15[[#This Row],[prog]]&amp;LEFT(Tabla15[[#This Row],[TIPO]],3)</f>
        <v>4022435563201SEG</v>
      </c>
      <c r="E217" s="94" t="str">
        <f>_xlfn.XLOOKUP(Tabla15[[#This Row],[cedula]],Tabla8[Numero Documento],Tabla8[Empleado])</f>
        <v>ROBIN ALMONTE FRANCISCO</v>
      </c>
      <c r="F217" s="95" t="s">
        <v>882</v>
      </c>
      <c r="G217" s="95" t="s">
        <v>930</v>
      </c>
      <c r="H217" s="103" t="s">
        <v>244</v>
      </c>
      <c r="I217" s="97">
        <f>_xlfn.XLOOKUP(Tabla15[[#This Row],[cedula]],TCARRERA[CEDULA],TCARRERA[CATEGORIA DEL SERVIDOR],0)</f>
        <v>0</v>
      </c>
      <c r="J217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98" t="str">
        <f>IF(ISTEXT(Tabla15[[#This Row],[CARRERA]]),Tabla15[[#This Row],[CARRERA]],Tabla15[[#This Row],[STATUS_01]])</f>
        <v>SEGURIDAD</v>
      </c>
      <c r="L217" s="38">
        <v>10000</v>
      </c>
      <c r="M217" s="96">
        <v>0</v>
      </c>
      <c r="N217" s="112">
        <v>0</v>
      </c>
      <c r="O217" s="96">
        <v>0</v>
      </c>
      <c r="P217" s="38">
        <f>Tabla15[[#This Row],[sbruto]]-SUM(Tabla15[[#This Row],[ISR]:[AFP]])-Tabla15[[#This Row],[sneto]]</f>
        <v>0</v>
      </c>
      <c r="Q217" s="99">
        <v>10000</v>
      </c>
      <c r="R217" s="94" t="str">
        <f>_xlfn.XLOOKUP(Tabla15[[#This Row],[cedula]],Tabla22[NODOC],Tabla22[GENERO])</f>
        <v>M</v>
      </c>
      <c r="S217" s="94" t="str">
        <f>_xlfn.XLOOKUP(Tabla15[[#This Row],[nomdepto]],Tabla21[LUGAR],Tabla21[CODLUGAR])</f>
        <v>01.83</v>
      </c>
      <c r="T217">
        <v>1233</v>
      </c>
    </row>
    <row r="218" spans="1:20" hidden="1">
      <c r="A218" s="94" t="s">
        <v>2477</v>
      </c>
      <c r="B218" s="94" t="s">
        <v>5902</v>
      </c>
      <c r="C218" s="94" t="s">
        <v>2506</v>
      </c>
      <c r="D218" s="94" t="str">
        <f>Tabla15[[#This Row],[cedula]]&amp;Tabla15[[#This Row],[prog]]&amp;LEFT(Tabla15[[#This Row],[TIPO]],3)</f>
        <v>1370000838901SEG</v>
      </c>
      <c r="E218" s="94" t="str">
        <f>_xlfn.XLOOKUP(Tabla15[[#This Row],[cedula]],Tabla8[Numero Documento],Tabla8[Empleado])</f>
        <v>ROISER RUIZ ANGOMA</v>
      </c>
      <c r="F218" s="95" t="s">
        <v>882</v>
      </c>
      <c r="G218" s="95" t="s">
        <v>930</v>
      </c>
      <c r="H218" s="103" t="s">
        <v>244</v>
      </c>
      <c r="I218" s="97">
        <f>_xlfn.XLOOKUP(Tabla15[[#This Row],[cedula]],TCARRERA[CEDULA],TCARRERA[CATEGORIA DEL SERVIDOR],0)</f>
        <v>0</v>
      </c>
      <c r="J218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98" t="str">
        <f>IF(ISTEXT(Tabla15[[#This Row],[CARRERA]]),Tabla15[[#This Row],[CARRERA]],Tabla15[[#This Row],[STATUS_01]])</f>
        <v>SEGURIDAD</v>
      </c>
      <c r="L218" s="38">
        <v>10000</v>
      </c>
      <c r="M218" s="96">
        <v>0</v>
      </c>
      <c r="N218" s="112">
        <v>0</v>
      </c>
      <c r="O218" s="96">
        <v>0</v>
      </c>
      <c r="P218" s="38">
        <f>Tabla15[[#This Row],[sbruto]]-SUM(Tabla15[[#This Row],[ISR]:[AFP]])-Tabla15[[#This Row],[sneto]]</f>
        <v>0</v>
      </c>
      <c r="Q218" s="99">
        <v>10000</v>
      </c>
      <c r="R218" s="94" t="str">
        <f>_xlfn.XLOOKUP(Tabla15[[#This Row],[cedula]],Tabla22[NODOC],Tabla22[GENERO])</f>
        <v>M</v>
      </c>
      <c r="S218" s="94" t="str">
        <f>_xlfn.XLOOKUP(Tabla15[[#This Row],[nomdepto]],Tabla21[LUGAR],Tabla21[CODLUGAR])</f>
        <v>01.83</v>
      </c>
      <c r="T218">
        <v>1237</v>
      </c>
    </row>
    <row r="219" spans="1:20" hidden="1">
      <c r="A219" s="94" t="s">
        <v>2477</v>
      </c>
      <c r="B219" s="94" t="s">
        <v>5905</v>
      </c>
      <c r="C219" s="94" t="s">
        <v>2506</v>
      </c>
      <c r="D219" s="94" t="str">
        <f>Tabla15[[#This Row],[cedula]]&amp;Tabla15[[#This Row],[prog]]&amp;LEFT(Tabla15[[#This Row],[TIPO]],3)</f>
        <v>2230056393301SEG</v>
      </c>
      <c r="E219" s="94" t="str">
        <f>_xlfn.XLOOKUP(Tabla15[[#This Row],[cedula]],Tabla8[Numero Documento],Tabla8[Empleado])</f>
        <v>RUBEN DARIO CASTILLO DOMINGUEZ</v>
      </c>
      <c r="F219" s="95" t="s">
        <v>882</v>
      </c>
      <c r="G219" s="95" t="s">
        <v>930</v>
      </c>
      <c r="H219" s="103" t="s">
        <v>244</v>
      </c>
      <c r="I219" s="97">
        <f>_xlfn.XLOOKUP(Tabla15[[#This Row],[cedula]],TCARRERA[CEDULA],TCARRERA[CATEGORIA DEL SERVIDOR],0)</f>
        <v>0</v>
      </c>
      <c r="J219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98" t="str">
        <f>IF(ISTEXT(Tabla15[[#This Row],[CARRERA]]),Tabla15[[#This Row],[CARRERA]],Tabla15[[#This Row],[STATUS_01]])</f>
        <v>SEGURIDAD</v>
      </c>
      <c r="L219" s="38">
        <v>10000</v>
      </c>
      <c r="M219" s="96">
        <v>0</v>
      </c>
      <c r="N219" s="112">
        <v>0</v>
      </c>
      <c r="O219" s="96">
        <v>0</v>
      </c>
      <c r="P219" s="38">
        <f>Tabla15[[#This Row],[sbruto]]-SUM(Tabla15[[#This Row],[ISR]:[AFP]])-Tabla15[[#This Row],[sneto]]</f>
        <v>0</v>
      </c>
      <c r="Q219" s="99">
        <v>10000</v>
      </c>
      <c r="R219" s="94" t="str">
        <f>_xlfn.XLOOKUP(Tabla15[[#This Row],[cedula]],Tabla22[NODOC],Tabla22[GENERO])</f>
        <v>M</v>
      </c>
      <c r="S219" s="94" t="str">
        <f>_xlfn.XLOOKUP(Tabla15[[#This Row],[nomdepto]],Tabla21[LUGAR],Tabla21[CODLUGAR])</f>
        <v>01.83</v>
      </c>
      <c r="T219">
        <v>1238</v>
      </c>
    </row>
    <row r="220" spans="1:20" hidden="1">
      <c r="A220" s="94" t="s">
        <v>2477</v>
      </c>
      <c r="B220" s="94" t="s">
        <v>2445</v>
      </c>
      <c r="C220" s="94" t="s">
        <v>2506</v>
      </c>
      <c r="D220" s="94" t="str">
        <f>Tabla15[[#This Row],[cedula]]&amp;Tabla15[[#This Row],[prog]]&amp;LEFT(Tabla15[[#This Row],[TIPO]],3)</f>
        <v>1180007145501SEG</v>
      </c>
      <c r="E220" s="94" t="str">
        <f>_xlfn.XLOOKUP(Tabla15[[#This Row],[cedula]],Tabla8[Numero Documento],Tabla8[Empleado])</f>
        <v>RUBEN DARIO CHALA SANTOS</v>
      </c>
      <c r="F220" s="95" t="s">
        <v>882</v>
      </c>
      <c r="G220" s="95" t="s">
        <v>930</v>
      </c>
      <c r="H220" s="103" t="s">
        <v>244</v>
      </c>
      <c r="I220" s="97">
        <f>_xlfn.XLOOKUP(Tabla15[[#This Row],[cedula]],TCARRERA[CEDULA],TCARRERA[CATEGORIA DEL SERVIDOR],0)</f>
        <v>0</v>
      </c>
      <c r="J220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98" t="str">
        <f>IF(ISTEXT(Tabla15[[#This Row],[CARRERA]]),Tabla15[[#This Row],[CARRERA]],Tabla15[[#This Row],[STATUS_01]])</f>
        <v>SEGURIDAD</v>
      </c>
      <c r="L220" s="38">
        <v>10000</v>
      </c>
      <c r="M220" s="100">
        <v>0</v>
      </c>
      <c r="N220" s="112">
        <v>0</v>
      </c>
      <c r="O220" s="96">
        <v>0</v>
      </c>
      <c r="P220" s="38">
        <f>Tabla15[[#This Row],[sbruto]]-SUM(Tabla15[[#This Row],[ISR]:[AFP]])-Tabla15[[#This Row],[sneto]]</f>
        <v>0</v>
      </c>
      <c r="Q220" s="99">
        <v>10000</v>
      </c>
      <c r="R220" s="94" t="str">
        <f>_xlfn.XLOOKUP(Tabla15[[#This Row],[cedula]],Tabla22[NODOC],Tabla22[GENERO])</f>
        <v>M</v>
      </c>
      <c r="S220" s="94" t="str">
        <f>_xlfn.XLOOKUP(Tabla15[[#This Row],[nomdepto]],Tabla21[LUGAR],Tabla21[CODLUGAR])</f>
        <v>01.83</v>
      </c>
      <c r="T220">
        <v>1239</v>
      </c>
    </row>
    <row r="221" spans="1:20" hidden="1">
      <c r="A221" s="94" t="s">
        <v>2477</v>
      </c>
      <c r="B221" s="94" t="s">
        <v>2446</v>
      </c>
      <c r="C221" s="94" t="s">
        <v>2506</v>
      </c>
      <c r="D221" s="94" t="str">
        <f>Tabla15[[#This Row],[cedula]]&amp;Tabla15[[#This Row],[prog]]&amp;LEFT(Tabla15[[#This Row],[TIPO]],3)</f>
        <v>0160015361101SEG</v>
      </c>
      <c r="E221" s="94" t="str">
        <f>_xlfn.XLOOKUP(Tabla15[[#This Row],[cedula]],Tabla8[Numero Documento],Tabla8[Empleado])</f>
        <v>RUDDY GREGORIO VALENZUELA</v>
      </c>
      <c r="F221" s="95" t="s">
        <v>882</v>
      </c>
      <c r="G221" s="95" t="s">
        <v>930</v>
      </c>
      <c r="H221" s="103" t="s">
        <v>244</v>
      </c>
      <c r="I221" s="97">
        <f>_xlfn.XLOOKUP(Tabla15[[#This Row],[cedula]],TCARRERA[CEDULA],TCARRERA[CATEGORIA DEL SERVIDOR],0)</f>
        <v>0</v>
      </c>
      <c r="J221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98" t="str">
        <f>IF(ISTEXT(Tabla15[[#This Row],[CARRERA]]),Tabla15[[#This Row],[CARRERA]],Tabla15[[#This Row],[STATUS_01]])</f>
        <v>SEGURIDAD</v>
      </c>
      <c r="L221" s="38">
        <v>10000</v>
      </c>
      <c r="M221" s="100">
        <v>0</v>
      </c>
      <c r="N221" s="112">
        <v>0</v>
      </c>
      <c r="O221" s="96">
        <v>0</v>
      </c>
      <c r="P221" s="38">
        <f>Tabla15[[#This Row],[sbruto]]-SUM(Tabla15[[#This Row],[ISR]:[AFP]])-Tabla15[[#This Row],[sneto]]</f>
        <v>0</v>
      </c>
      <c r="Q221" s="99">
        <v>10000</v>
      </c>
      <c r="R221" s="94" t="str">
        <f>_xlfn.XLOOKUP(Tabla15[[#This Row],[cedula]],Tabla22[NODOC],Tabla22[GENERO])</f>
        <v>M</v>
      </c>
      <c r="S221" s="94" t="str">
        <f>_xlfn.XLOOKUP(Tabla15[[#This Row],[nomdepto]],Tabla21[LUGAR],Tabla21[CODLUGAR])</f>
        <v>01.83</v>
      </c>
      <c r="T221">
        <v>1240</v>
      </c>
    </row>
    <row r="222" spans="1:20" hidden="1">
      <c r="A222" s="94" t="s">
        <v>2477</v>
      </c>
      <c r="B222" s="94" t="s">
        <v>5908</v>
      </c>
      <c r="C222" s="94" t="s">
        <v>2506</v>
      </c>
      <c r="D222" s="94" t="str">
        <f>Tabla15[[#This Row],[cedula]]&amp;Tabla15[[#This Row],[prog]]&amp;LEFT(Tabla15[[#This Row],[TIPO]],3)</f>
        <v>2230096890001SEG</v>
      </c>
      <c r="E222" s="94" t="str">
        <f>_xlfn.XLOOKUP(Tabla15[[#This Row],[cedula]],Tabla8[Numero Documento],Tabla8[Empleado])</f>
        <v>SALVADOR DE LOS SANTOS MENDEZ</v>
      </c>
      <c r="F222" s="95" t="s">
        <v>882</v>
      </c>
      <c r="G222" s="95" t="s">
        <v>930</v>
      </c>
      <c r="H222" s="103" t="s">
        <v>244</v>
      </c>
      <c r="I222" s="97">
        <f>_xlfn.XLOOKUP(Tabla15[[#This Row],[cedula]],TCARRERA[CEDULA],TCARRERA[CATEGORIA DEL SERVIDOR],0)</f>
        <v>0</v>
      </c>
      <c r="J222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98" t="str">
        <f>IF(ISTEXT(Tabla15[[#This Row],[CARRERA]]),Tabla15[[#This Row],[CARRERA]],Tabla15[[#This Row],[STATUS_01]])</f>
        <v>SEGURIDAD</v>
      </c>
      <c r="L222" s="38">
        <v>10000</v>
      </c>
      <c r="M222" s="96">
        <v>0</v>
      </c>
      <c r="N222" s="112">
        <v>0</v>
      </c>
      <c r="O222" s="96">
        <v>0</v>
      </c>
      <c r="P222" s="38">
        <f>Tabla15[[#This Row],[sbruto]]-SUM(Tabla15[[#This Row],[ISR]:[AFP]])-Tabla15[[#This Row],[sneto]]</f>
        <v>0</v>
      </c>
      <c r="Q222" s="99">
        <v>10000</v>
      </c>
      <c r="R222" s="94" t="str">
        <f>_xlfn.XLOOKUP(Tabla15[[#This Row],[cedula]],Tabla22[NODOC],Tabla22[GENERO])</f>
        <v>M</v>
      </c>
      <c r="S222" s="94" t="str">
        <f>_xlfn.XLOOKUP(Tabla15[[#This Row],[nomdepto]],Tabla21[LUGAR],Tabla21[CODLUGAR])</f>
        <v>01.83</v>
      </c>
      <c r="T222">
        <v>1241</v>
      </c>
    </row>
    <row r="223" spans="1:20" hidden="1">
      <c r="A223" s="94" t="s">
        <v>2477</v>
      </c>
      <c r="B223" s="94" t="s">
        <v>2449</v>
      </c>
      <c r="C223" s="94" t="s">
        <v>2506</v>
      </c>
      <c r="D223" s="94" t="str">
        <f>Tabla15[[#This Row],[cedula]]&amp;Tabla15[[#This Row],[prog]]&amp;LEFT(Tabla15[[#This Row],[TIPO]],3)</f>
        <v>0490072171501SEG</v>
      </c>
      <c r="E223" s="94" t="str">
        <f>_xlfn.XLOOKUP(Tabla15[[#This Row],[cedula]],Tabla8[Numero Documento],Tabla8[Empleado])</f>
        <v>SIXTO MANUEL VASQUEZ DE LEON</v>
      </c>
      <c r="F223" s="95" t="s">
        <v>882</v>
      </c>
      <c r="G223" s="95" t="s">
        <v>930</v>
      </c>
      <c r="H223" s="103" t="s">
        <v>244</v>
      </c>
      <c r="I223" s="97">
        <f>_xlfn.XLOOKUP(Tabla15[[#This Row],[cedula]],TCARRERA[CEDULA],TCARRERA[CATEGORIA DEL SERVIDOR],0)</f>
        <v>0</v>
      </c>
      <c r="J223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98" t="str">
        <f>IF(ISTEXT(Tabla15[[#This Row],[CARRERA]]),Tabla15[[#This Row],[CARRERA]],Tabla15[[#This Row],[STATUS_01]])</f>
        <v>SEGURIDAD</v>
      </c>
      <c r="L223" s="38">
        <v>10000</v>
      </c>
      <c r="M223" s="100">
        <v>0</v>
      </c>
      <c r="N223" s="112">
        <v>0</v>
      </c>
      <c r="O223" s="96">
        <v>0</v>
      </c>
      <c r="P223" s="38">
        <f>Tabla15[[#This Row],[sbruto]]-SUM(Tabla15[[#This Row],[ISR]:[AFP]])-Tabla15[[#This Row],[sneto]]</f>
        <v>0</v>
      </c>
      <c r="Q223" s="99">
        <v>10000</v>
      </c>
      <c r="R223" s="94" t="str">
        <f>_xlfn.XLOOKUP(Tabla15[[#This Row],[cedula]],Tabla22[NODOC],Tabla22[GENERO])</f>
        <v>M</v>
      </c>
      <c r="S223" s="94" t="str">
        <f>_xlfn.XLOOKUP(Tabla15[[#This Row],[nomdepto]],Tabla21[LUGAR],Tabla21[CODLUGAR])</f>
        <v>01.83</v>
      </c>
      <c r="T223">
        <v>1243</v>
      </c>
    </row>
    <row r="224" spans="1:20" hidden="1">
      <c r="A224" s="94" t="s">
        <v>2477</v>
      </c>
      <c r="B224" s="94" t="s">
        <v>5911</v>
      </c>
      <c r="C224" s="94" t="s">
        <v>2506</v>
      </c>
      <c r="D224" s="94" t="str">
        <f>Tabla15[[#This Row],[cedula]]&amp;Tabla15[[#This Row],[prog]]&amp;LEFT(Tabla15[[#This Row],[TIPO]],3)</f>
        <v>4021036457201SEG</v>
      </c>
      <c r="E224" s="94" t="str">
        <f>_xlfn.XLOOKUP(Tabla15[[#This Row],[cedula]],Tabla8[Numero Documento],Tabla8[Empleado])</f>
        <v>STARLIN VALDEZ BATISTA</v>
      </c>
      <c r="F224" s="95" t="s">
        <v>882</v>
      </c>
      <c r="G224" s="95" t="s">
        <v>930</v>
      </c>
      <c r="H224" s="103" t="s">
        <v>244</v>
      </c>
      <c r="I224" s="97">
        <f>_xlfn.XLOOKUP(Tabla15[[#This Row],[cedula]],TCARRERA[CEDULA],TCARRERA[CATEGORIA DEL SERVIDOR],0)</f>
        <v>0</v>
      </c>
      <c r="J224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98" t="str">
        <f>IF(ISTEXT(Tabla15[[#This Row],[CARRERA]]),Tabla15[[#This Row],[CARRERA]],Tabla15[[#This Row],[STATUS_01]])</f>
        <v>SEGURIDAD</v>
      </c>
      <c r="L224" s="38">
        <v>10000</v>
      </c>
      <c r="M224" s="100">
        <v>0</v>
      </c>
      <c r="N224" s="112">
        <v>0</v>
      </c>
      <c r="O224" s="96">
        <v>0</v>
      </c>
      <c r="P224" s="38">
        <f>Tabla15[[#This Row],[sbruto]]-SUM(Tabla15[[#This Row],[ISR]:[AFP]])-Tabla15[[#This Row],[sneto]]</f>
        <v>0</v>
      </c>
      <c r="Q224" s="99">
        <v>10000</v>
      </c>
      <c r="R224" s="94" t="str">
        <f>_xlfn.XLOOKUP(Tabla15[[#This Row],[cedula]],Tabla22[NODOC],Tabla22[GENERO])</f>
        <v>M</v>
      </c>
      <c r="S224" s="94" t="str">
        <f>_xlfn.XLOOKUP(Tabla15[[#This Row],[nomdepto]],Tabla21[LUGAR],Tabla21[CODLUGAR])</f>
        <v>01.83</v>
      </c>
      <c r="T224">
        <v>1244</v>
      </c>
    </row>
    <row r="225" spans="1:20" hidden="1">
      <c r="A225" s="94" t="s">
        <v>2477</v>
      </c>
      <c r="B225" s="94" t="s">
        <v>2675</v>
      </c>
      <c r="C225" s="94" t="s">
        <v>2506</v>
      </c>
      <c r="D225" s="94" t="str">
        <f>Tabla15[[#This Row],[cedula]]&amp;Tabla15[[#This Row],[prog]]&amp;LEFT(Tabla15[[#This Row],[TIPO]],3)</f>
        <v>4021479546601SEG</v>
      </c>
      <c r="E225" s="94" t="str">
        <f>_xlfn.XLOOKUP(Tabla15[[#This Row],[cedula]],Tabla8[Numero Documento],Tabla8[Empleado])</f>
        <v>STARLYN MANUEL DE LOS SANTOS VASQUEZ</v>
      </c>
      <c r="F225" s="95" t="s">
        <v>882</v>
      </c>
      <c r="G225" s="95" t="s">
        <v>930</v>
      </c>
      <c r="H225" s="102" t="s">
        <v>244</v>
      </c>
      <c r="I225" s="97">
        <f>_xlfn.XLOOKUP(Tabla15[[#This Row],[cedula]],TCARRERA[CEDULA],TCARRERA[CATEGORIA DEL SERVIDOR],0)</f>
        <v>0</v>
      </c>
      <c r="J225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98" t="str">
        <f>IF(ISTEXT(Tabla15[[#This Row],[CARRERA]]),Tabla15[[#This Row],[CARRERA]],Tabla15[[#This Row],[STATUS_01]])</f>
        <v>SEGURIDAD</v>
      </c>
      <c r="L225" s="38">
        <v>10000</v>
      </c>
      <c r="M225" s="100">
        <v>0</v>
      </c>
      <c r="N225" s="112">
        <v>0</v>
      </c>
      <c r="O225" s="96">
        <v>0</v>
      </c>
      <c r="P225" s="38">
        <f>Tabla15[[#This Row],[sbruto]]-SUM(Tabla15[[#This Row],[ISR]:[AFP]])-Tabla15[[#This Row],[sneto]]</f>
        <v>0</v>
      </c>
      <c r="Q225" s="99">
        <v>10000</v>
      </c>
      <c r="R225" s="94" t="str">
        <f>_xlfn.XLOOKUP(Tabla15[[#This Row],[cedula]],Tabla22[NODOC],Tabla22[GENERO])</f>
        <v>M</v>
      </c>
      <c r="S225" s="94" t="str">
        <f>_xlfn.XLOOKUP(Tabla15[[#This Row],[nomdepto]],Tabla21[LUGAR],Tabla21[CODLUGAR])</f>
        <v>01.83</v>
      </c>
      <c r="T225">
        <v>1245</v>
      </c>
    </row>
    <row r="226" spans="1:20" hidden="1">
      <c r="A226" s="94" t="s">
        <v>2477</v>
      </c>
      <c r="B226" s="94" t="s">
        <v>5914</v>
      </c>
      <c r="C226" s="94" t="s">
        <v>2506</v>
      </c>
      <c r="D226" s="94" t="str">
        <f>Tabla15[[#This Row],[cedula]]&amp;Tabla15[[#This Row],[prog]]&amp;LEFT(Tabla15[[#This Row],[TIPO]],3)</f>
        <v>4022852980201SEG</v>
      </c>
      <c r="E226" s="94" t="str">
        <f>_xlfn.XLOOKUP(Tabla15[[#This Row],[cedula]],Tabla8[Numero Documento],Tabla8[Empleado])</f>
        <v>STEVEN ALEXANDER VARGAS NUÑEZ</v>
      </c>
      <c r="F226" s="95" t="s">
        <v>882</v>
      </c>
      <c r="G226" s="95" t="s">
        <v>930</v>
      </c>
      <c r="H226" s="103" t="s">
        <v>244</v>
      </c>
      <c r="I226" s="97">
        <f>_xlfn.XLOOKUP(Tabla15[[#This Row],[cedula]],TCARRERA[CEDULA],TCARRERA[CATEGORIA DEL SERVIDOR],0)</f>
        <v>0</v>
      </c>
      <c r="J226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98" t="str">
        <f>IF(ISTEXT(Tabla15[[#This Row],[CARRERA]]),Tabla15[[#This Row],[CARRERA]],Tabla15[[#This Row],[STATUS_01]])</f>
        <v>SEGURIDAD</v>
      </c>
      <c r="L226" s="38">
        <v>10000</v>
      </c>
      <c r="M226" s="100">
        <v>0</v>
      </c>
      <c r="N226" s="112">
        <v>0</v>
      </c>
      <c r="O226" s="96">
        <v>0</v>
      </c>
      <c r="P226" s="38">
        <f>Tabla15[[#This Row],[sbruto]]-SUM(Tabla15[[#This Row],[ISR]:[AFP]])-Tabla15[[#This Row],[sneto]]</f>
        <v>0</v>
      </c>
      <c r="Q226" s="99">
        <v>10000</v>
      </c>
      <c r="R226" s="94" t="str">
        <f>_xlfn.XLOOKUP(Tabla15[[#This Row],[cedula]],Tabla22[NODOC],Tabla22[GENERO])</f>
        <v>M</v>
      </c>
      <c r="S226" s="94" t="str">
        <f>_xlfn.XLOOKUP(Tabla15[[#This Row],[nomdepto]],Tabla21[LUGAR],Tabla21[CODLUGAR])</f>
        <v>01.83</v>
      </c>
      <c r="T226">
        <v>1246</v>
      </c>
    </row>
    <row r="227" spans="1:20" hidden="1">
      <c r="A227" s="94" t="s">
        <v>2477</v>
      </c>
      <c r="B227" s="94" t="s">
        <v>2450</v>
      </c>
      <c r="C227" s="94" t="s">
        <v>2506</v>
      </c>
      <c r="D227" s="94" t="str">
        <f>Tabla15[[#This Row],[cedula]]&amp;Tabla15[[#This Row],[prog]]&amp;LEFT(Tabla15[[#This Row],[TIPO]],3)</f>
        <v>0100102593901SEG</v>
      </c>
      <c r="E227" s="94" t="str">
        <f>_xlfn.XLOOKUP(Tabla15[[#This Row],[cedula]],Tabla8[Numero Documento],Tabla8[Empleado])</f>
        <v>TEIRY TORRES CESPEDES</v>
      </c>
      <c r="F227" s="95" t="s">
        <v>882</v>
      </c>
      <c r="G227" s="95" t="s">
        <v>930</v>
      </c>
      <c r="H227" s="103" t="s">
        <v>244</v>
      </c>
      <c r="I227" s="97">
        <f>_xlfn.XLOOKUP(Tabla15[[#This Row],[cedula]],TCARRERA[CEDULA],TCARRERA[CATEGORIA DEL SERVIDOR],0)</f>
        <v>0</v>
      </c>
      <c r="J227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98" t="str">
        <f>IF(ISTEXT(Tabla15[[#This Row],[CARRERA]]),Tabla15[[#This Row],[CARRERA]],Tabla15[[#This Row],[STATUS_01]])</f>
        <v>SEGURIDAD</v>
      </c>
      <c r="L227" s="38">
        <v>10000</v>
      </c>
      <c r="M227" s="100">
        <v>0</v>
      </c>
      <c r="N227" s="112">
        <v>0</v>
      </c>
      <c r="O227" s="96">
        <v>0</v>
      </c>
      <c r="P227" s="38">
        <f>Tabla15[[#This Row],[sbruto]]-SUM(Tabla15[[#This Row],[ISR]:[AFP]])-Tabla15[[#This Row],[sneto]]</f>
        <v>0</v>
      </c>
      <c r="Q227" s="99">
        <v>10000</v>
      </c>
      <c r="R227" s="94" t="str">
        <f>_xlfn.XLOOKUP(Tabla15[[#This Row],[cedula]],Tabla22[NODOC],Tabla22[GENERO])</f>
        <v>M</v>
      </c>
      <c r="S227" s="94" t="str">
        <f>_xlfn.XLOOKUP(Tabla15[[#This Row],[nomdepto]],Tabla21[LUGAR],Tabla21[CODLUGAR])</f>
        <v>01.83</v>
      </c>
      <c r="T227">
        <v>1248</v>
      </c>
    </row>
    <row r="228" spans="1:20" hidden="1">
      <c r="A228" s="94" t="s">
        <v>2477</v>
      </c>
      <c r="B228" s="94" t="s">
        <v>5917</v>
      </c>
      <c r="C228" s="94" t="s">
        <v>2506</v>
      </c>
      <c r="D228" s="94" t="str">
        <f>Tabla15[[#This Row],[cedula]]&amp;Tabla15[[#This Row],[prog]]&amp;LEFT(Tabla15[[#This Row],[TIPO]],3)</f>
        <v>2260006805401SEG</v>
      </c>
      <c r="E228" s="94" t="str">
        <f>_xlfn.XLOOKUP(Tabla15[[#This Row],[cedula]],Tabla8[Numero Documento],Tabla8[Empleado])</f>
        <v>TONI RAFAEL CUEVAS CUEVAS</v>
      </c>
      <c r="F228" s="95" t="s">
        <v>882</v>
      </c>
      <c r="G228" s="95" t="s">
        <v>930</v>
      </c>
      <c r="H228" s="103" t="s">
        <v>244</v>
      </c>
      <c r="I228" s="97">
        <f>_xlfn.XLOOKUP(Tabla15[[#This Row],[cedula]],TCARRERA[CEDULA],TCARRERA[CATEGORIA DEL SERVIDOR],0)</f>
        <v>0</v>
      </c>
      <c r="J228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98" t="str">
        <f>IF(ISTEXT(Tabla15[[#This Row],[CARRERA]]),Tabla15[[#This Row],[CARRERA]],Tabla15[[#This Row],[STATUS_01]])</f>
        <v>SEGURIDAD</v>
      </c>
      <c r="L228" s="38">
        <v>10000</v>
      </c>
      <c r="M228" s="96">
        <v>0</v>
      </c>
      <c r="N228" s="112">
        <v>0</v>
      </c>
      <c r="O228" s="96">
        <v>0</v>
      </c>
      <c r="P228" s="38">
        <f>Tabla15[[#This Row],[sbruto]]-SUM(Tabla15[[#This Row],[ISR]:[AFP]])-Tabla15[[#This Row],[sneto]]</f>
        <v>0</v>
      </c>
      <c r="Q228" s="99">
        <v>10000</v>
      </c>
      <c r="R228" s="94" t="str">
        <f>_xlfn.XLOOKUP(Tabla15[[#This Row],[cedula]],Tabla22[NODOC],Tabla22[GENERO])</f>
        <v>M</v>
      </c>
      <c r="S228" s="94" t="str">
        <f>_xlfn.XLOOKUP(Tabla15[[#This Row],[nomdepto]],Tabla21[LUGAR],Tabla21[CODLUGAR])</f>
        <v>01.83</v>
      </c>
      <c r="T228">
        <v>1249</v>
      </c>
    </row>
    <row r="229" spans="1:20" hidden="1">
      <c r="A229" s="94" t="s">
        <v>2477</v>
      </c>
      <c r="B229" s="94" t="s">
        <v>3150</v>
      </c>
      <c r="C229" s="94" t="s">
        <v>2506</v>
      </c>
      <c r="D229" s="94" t="str">
        <f>Tabla15[[#This Row],[cedula]]&amp;Tabla15[[#This Row],[prog]]&amp;LEFT(Tabla15[[#This Row],[TIPO]],3)</f>
        <v>0160014948601SEG</v>
      </c>
      <c r="E229" s="94" t="str">
        <f>_xlfn.XLOOKUP(Tabla15[[#This Row],[cedula]],Tabla8[Numero Documento],Tabla8[Empleado])</f>
        <v>VICTOR MANUEL CABRERA UBRI</v>
      </c>
      <c r="F229" s="95" t="s">
        <v>882</v>
      </c>
      <c r="G229" s="95" t="s">
        <v>930</v>
      </c>
      <c r="H229" s="103" t="s">
        <v>244</v>
      </c>
      <c r="I229" s="97">
        <f>_xlfn.XLOOKUP(Tabla15[[#This Row],[cedula]],TCARRERA[CEDULA],TCARRERA[CATEGORIA DEL SERVIDOR],0)</f>
        <v>0</v>
      </c>
      <c r="J229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98" t="str">
        <f>IF(ISTEXT(Tabla15[[#This Row],[CARRERA]]),Tabla15[[#This Row],[CARRERA]],Tabla15[[#This Row],[STATUS_01]])</f>
        <v>SEGURIDAD</v>
      </c>
      <c r="L229" s="38">
        <v>10000</v>
      </c>
      <c r="M229" s="96">
        <v>0</v>
      </c>
      <c r="N229" s="112">
        <v>0</v>
      </c>
      <c r="O229" s="96">
        <v>0</v>
      </c>
      <c r="P229" s="38">
        <f>Tabla15[[#This Row],[sbruto]]-SUM(Tabla15[[#This Row],[ISR]:[AFP]])-Tabla15[[#This Row],[sneto]]</f>
        <v>0</v>
      </c>
      <c r="Q229" s="99">
        <v>10000</v>
      </c>
      <c r="R229" s="94" t="str">
        <f>_xlfn.XLOOKUP(Tabla15[[#This Row],[cedula]],Tabla22[NODOC],Tabla22[GENERO])</f>
        <v>F</v>
      </c>
      <c r="S229" s="94" t="str">
        <f>_xlfn.XLOOKUP(Tabla15[[#This Row],[nomdepto]],Tabla21[LUGAR],Tabla21[CODLUGAR])</f>
        <v>01.83</v>
      </c>
      <c r="T229">
        <v>1251</v>
      </c>
    </row>
    <row r="230" spans="1:20" hidden="1">
      <c r="A230" s="94" t="s">
        <v>2477</v>
      </c>
      <c r="B230" s="94" t="s">
        <v>2453</v>
      </c>
      <c r="C230" s="94" t="s">
        <v>2506</v>
      </c>
      <c r="D230" s="94" t="str">
        <f>Tabla15[[#This Row],[cedula]]&amp;Tabla15[[#This Row],[prog]]&amp;LEFT(Tabla15[[#This Row],[TIPO]],3)</f>
        <v>0160019768301SEG</v>
      </c>
      <c r="E230" s="94" t="str">
        <f>_xlfn.XLOOKUP(Tabla15[[#This Row],[cedula]],Tabla8[Numero Documento],Tabla8[Empleado])</f>
        <v>WASCAL SUERO FERRERAS</v>
      </c>
      <c r="F230" s="95" t="s">
        <v>882</v>
      </c>
      <c r="G230" s="95" t="s">
        <v>930</v>
      </c>
      <c r="H230" s="103" t="s">
        <v>244</v>
      </c>
      <c r="I230" s="97">
        <f>_xlfn.XLOOKUP(Tabla15[[#This Row],[cedula]],TCARRERA[CEDULA],TCARRERA[CATEGORIA DEL SERVIDOR],0)</f>
        <v>0</v>
      </c>
      <c r="J230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98" t="str">
        <f>IF(ISTEXT(Tabla15[[#This Row],[CARRERA]]),Tabla15[[#This Row],[CARRERA]],Tabla15[[#This Row],[STATUS_01]])</f>
        <v>SEGURIDAD</v>
      </c>
      <c r="L230" s="38">
        <v>10000</v>
      </c>
      <c r="M230" s="100">
        <v>0</v>
      </c>
      <c r="N230" s="112">
        <v>0</v>
      </c>
      <c r="O230" s="96">
        <v>0</v>
      </c>
      <c r="P230" s="38">
        <f>Tabla15[[#This Row],[sbruto]]-SUM(Tabla15[[#This Row],[ISR]:[AFP]])-Tabla15[[#This Row],[sneto]]</f>
        <v>0</v>
      </c>
      <c r="Q230" s="99">
        <v>10000</v>
      </c>
      <c r="R230" s="94" t="str">
        <f>_xlfn.XLOOKUP(Tabla15[[#This Row],[cedula]],Tabla22[NODOC],Tabla22[GENERO])</f>
        <v>M</v>
      </c>
      <c r="S230" s="94" t="str">
        <f>_xlfn.XLOOKUP(Tabla15[[#This Row],[nomdepto]],Tabla21[LUGAR],Tabla21[CODLUGAR])</f>
        <v>01.83</v>
      </c>
      <c r="T230">
        <v>1253</v>
      </c>
    </row>
    <row r="231" spans="1:20" hidden="1">
      <c r="A231" s="94" t="s">
        <v>2477</v>
      </c>
      <c r="B231" s="94" t="s">
        <v>2455</v>
      </c>
      <c r="C231" s="94" t="s">
        <v>2506</v>
      </c>
      <c r="D231" s="94" t="str">
        <f>Tabla15[[#This Row],[cedula]]&amp;Tabla15[[#This Row],[prog]]&amp;LEFT(Tabla15[[#This Row],[TIPO]],3)</f>
        <v>1100005019201SEG</v>
      </c>
      <c r="E231" s="94" t="str">
        <f>_xlfn.XLOOKUP(Tabla15[[#This Row],[cedula]],Tabla8[Numero Documento],Tabla8[Empleado])</f>
        <v>WILSON GARCIA PORTES</v>
      </c>
      <c r="F231" s="95" t="s">
        <v>882</v>
      </c>
      <c r="G231" s="95" t="s">
        <v>930</v>
      </c>
      <c r="H231" s="103" t="s">
        <v>244</v>
      </c>
      <c r="I231" s="97">
        <f>_xlfn.XLOOKUP(Tabla15[[#This Row],[cedula]],TCARRERA[CEDULA],TCARRERA[CATEGORIA DEL SERVIDOR],0)</f>
        <v>0</v>
      </c>
      <c r="J231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98" t="str">
        <f>IF(ISTEXT(Tabla15[[#This Row],[CARRERA]]),Tabla15[[#This Row],[CARRERA]],Tabla15[[#This Row],[STATUS_01]])</f>
        <v>SEGURIDAD</v>
      </c>
      <c r="L231" s="38">
        <v>10000</v>
      </c>
      <c r="M231" s="96">
        <v>0</v>
      </c>
      <c r="N231" s="112">
        <v>0</v>
      </c>
      <c r="O231" s="96">
        <v>0</v>
      </c>
      <c r="P231" s="38">
        <f>Tabla15[[#This Row],[sbruto]]-SUM(Tabla15[[#This Row],[ISR]:[AFP]])-Tabla15[[#This Row],[sneto]]</f>
        <v>0</v>
      </c>
      <c r="Q231" s="99">
        <v>10000</v>
      </c>
      <c r="R231" s="94" t="str">
        <f>_xlfn.XLOOKUP(Tabla15[[#This Row],[cedula]],Tabla22[NODOC],Tabla22[GENERO])</f>
        <v>M</v>
      </c>
      <c r="S231" s="94" t="str">
        <f>_xlfn.XLOOKUP(Tabla15[[#This Row],[nomdepto]],Tabla21[LUGAR],Tabla21[CODLUGAR])</f>
        <v>01.83</v>
      </c>
      <c r="T231">
        <v>1255</v>
      </c>
    </row>
    <row r="232" spans="1:20" hidden="1">
      <c r="A232" s="94" t="s">
        <v>2477</v>
      </c>
      <c r="B232" s="94" t="s">
        <v>2674</v>
      </c>
      <c r="C232" s="94" t="s">
        <v>2506</v>
      </c>
      <c r="D232" s="94" t="str">
        <f>Tabla15[[#This Row],[cedula]]&amp;Tabla15[[#This Row],[prog]]&amp;LEFT(Tabla15[[#This Row],[TIPO]],3)</f>
        <v>4021436762101SEG</v>
      </c>
      <c r="E232" s="94" t="str">
        <f>_xlfn.XLOOKUP(Tabla15[[#This Row],[cedula]],Tabla8[Numero Documento],Tabla8[Empleado])</f>
        <v>WILY LEBRON MONTERO</v>
      </c>
      <c r="F232" s="95" t="s">
        <v>882</v>
      </c>
      <c r="G232" s="95" t="s">
        <v>930</v>
      </c>
      <c r="H232" s="103" t="s">
        <v>244</v>
      </c>
      <c r="I232" s="97">
        <f>_xlfn.XLOOKUP(Tabla15[[#This Row],[cedula]],TCARRERA[CEDULA],TCARRERA[CATEGORIA DEL SERVIDOR],0)</f>
        <v>0</v>
      </c>
      <c r="J232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98" t="str">
        <f>IF(ISTEXT(Tabla15[[#This Row],[CARRERA]]),Tabla15[[#This Row],[CARRERA]],Tabla15[[#This Row],[STATUS_01]])</f>
        <v>SEGURIDAD</v>
      </c>
      <c r="L232" s="38">
        <v>10000</v>
      </c>
      <c r="M232" s="96">
        <v>0</v>
      </c>
      <c r="N232" s="112">
        <v>0</v>
      </c>
      <c r="O232" s="96">
        <v>0</v>
      </c>
      <c r="P232" s="38">
        <f>Tabla15[[#This Row],[sbruto]]-SUM(Tabla15[[#This Row],[ISR]:[AFP]])-Tabla15[[#This Row],[sneto]]</f>
        <v>0</v>
      </c>
      <c r="Q232" s="99">
        <v>10000</v>
      </c>
      <c r="R232" s="94" t="str">
        <f>_xlfn.XLOOKUP(Tabla15[[#This Row],[cedula]],Tabla22[NODOC],Tabla22[GENERO])</f>
        <v>M</v>
      </c>
      <c r="S232" s="94" t="str">
        <f>_xlfn.XLOOKUP(Tabla15[[#This Row],[nomdepto]],Tabla21[LUGAR],Tabla21[CODLUGAR])</f>
        <v>01.83</v>
      </c>
      <c r="T232">
        <v>1257</v>
      </c>
    </row>
    <row r="233" spans="1:20" hidden="1">
      <c r="A233" s="94" t="s">
        <v>2477</v>
      </c>
      <c r="B233" s="94" t="s">
        <v>2457</v>
      </c>
      <c r="C233" s="94" t="s">
        <v>2506</v>
      </c>
      <c r="D233" s="94" t="str">
        <f>Tabla15[[#This Row],[cedula]]&amp;Tabla15[[#This Row],[prog]]&amp;LEFT(Tabla15[[#This Row],[TIPO]],3)</f>
        <v>0750011361301SEG</v>
      </c>
      <c r="E233" s="94" t="str">
        <f>_xlfn.XLOOKUP(Tabla15[[#This Row],[cedula]],Tabla8[Numero Documento],Tabla8[Empleado])</f>
        <v>YANCARLOS ENCARNACION ENCARNACION</v>
      </c>
      <c r="F233" s="95" t="s">
        <v>882</v>
      </c>
      <c r="G233" s="95" t="s">
        <v>930</v>
      </c>
      <c r="H233" s="102" t="s">
        <v>244</v>
      </c>
      <c r="I233" s="97">
        <f>_xlfn.XLOOKUP(Tabla15[[#This Row],[cedula]],TCARRERA[CEDULA],TCARRERA[CATEGORIA DEL SERVIDOR],0)</f>
        <v>0</v>
      </c>
      <c r="J233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98" t="str">
        <f>IF(ISTEXT(Tabla15[[#This Row],[CARRERA]]),Tabla15[[#This Row],[CARRERA]],Tabla15[[#This Row],[STATUS_01]])</f>
        <v>SEGURIDAD</v>
      </c>
      <c r="L233" s="38">
        <v>10000</v>
      </c>
      <c r="M233" s="100">
        <v>0</v>
      </c>
      <c r="N233" s="112">
        <v>0</v>
      </c>
      <c r="O233" s="96">
        <v>0</v>
      </c>
      <c r="P233" s="38">
        <f>Tabla15[[#This Row],[sbruto]]-SUM(Tabla15[[#This Row],[ISR]:[AFP]])-Tabla15[[#This Row],[sneto]]</f>
        <v>0</v>
      </c>
      <c r="Q233" s="99">
        <v>10000</v>
      </c>
      <c r="R233" s="94" t="str">
        <f>_xlfn.XLOOKUP(Tabla15[[#This Row],[cedula]],Tabla22[NODOC],Tabla22[GENERO])</f>
        <v>M</v>
      </c>
      <c r="S233" s="94" t="str">
        <f>_xlfn.XLOOKUP(Tabla15[[#This Row],[nomdepto]],Tabla21[LUGAR],Tabla21[CODLUGAR])</f>
        <v>01.83</v>
      </c>
      <c r="T233">
        <v>1258</v>
      </c>
    </row>
    <row r="234" spans="1:20" hidden="1">
      <c r="A234" s="94" t="s">
        <v>2477</v>
      </c>
      <c r="B234" s="94" t="s">
        <v>2460</v>
      </c>
      <c r="C234" s="94" t="s">
        <v>2506</v>
      </c>
      <c r="D234" s="94" t="str">
        <f>Tabla15[[#This Row],[cedula]]&amp;Tabla15[[#This Row],[prog]]&amp;LEFT(Tabla15[[#This Row],[TIPO]],3)</f>
        <v>4022694375701SEG</v>
      </c>
      <c r="E234" s="94" t="str">
        <f>_xlfn.XLOOKUP(Tabla15[[#This Row],[cedula]],Tabla8[Numero Documento],Tabla8[Empleado])</f>
        <v>YESMEL ANTONIO FERNANDEZ SEPULVEDA</v>
      </c>
      <c r="F234" s="95" t="s">
        <v>882</v>
      </c>
      <c r="G234" s="95" t="s">
        <v>930</v>
      </c>
      <c r="H234" s="103" t="s">
        <v>244</v>
      </c>
      <c r="I234" s="97">
        <f>_xlfn.XLOOKUP(Tabla15[[#This Row],[cedula]],TCARRERA[CEDULA],TCARRERA[CATEGORIA DEL SERVIDOR],0)</f>
        <v>0</v>
      </c>
      <c r="J234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98" t="str">
        <f>IF(ISTEXT(Tabla15[[#This Row],[CARRERA]]),Tabla15[[#This Row],[CARRERA]],Tabla15[[#This Row],[STATUS_01]])</f>
        <v>SEGURIDAD</v>
      </c>
      <c r="L234" s="38">
        <v>10000</v>
      </c>
      <c r="M234" s="100">
        <v>0</v>
      </c>
      <c r="N234" s="112">
        <v>0</v>
      </c>
      <c r="O234" s="96">
        <v>0</v>
      </c>
      <c r="P234" s="38">
        <f>Tabla15[[#This Row],[sbruto]]-SUM(Tabla15[[#This Row],[ISR]:[AFP]])-Tabla15[[#This Row],[sneto]]</f>
        <v>0</v>
      </c>
      <c r="Q234" s="99">
        <v>10000</v>
      </c>
      <c r="R234" s="94" t="str">
        <f>_xlfn.XLOOKUP(Tabla15[[#This Row],[cedula]],Tabla22[NODOC],Tabla22[GENERO])</f>
        <v>M</v>
      </c>
      <c r="S234" s="94" t="str">
        <f>_xlfn.XLOOKUP(Tabla15[[#This Row],[nomdepto]],Tabla21[LUGAR],Tabla21[CODLUGAR])</f>
        <v>01.83</v>
      </c>
      <c r="T234">
        <v>1260</v>
      </c>
    </row>
    <row r="235" spans="1:20" hidden="1">
      <c r="A235" s="94" t="s">
        <v>2477</v>
      </c>
      <c r="B235" s="94" t="s">
        <v>5920</v>
      </c>
      <c r="C235" s="94" t="s">
        <v>2506</v>
      </c>
      <c r="D235" s="94" t="str">
        <f>Tabla15[[#This Row],[cedula]]&amp;Tabla15[[#This Row],[prog]]&amp;LEFT(Tabla15[[#This Row],[TIPO]],3)</f>
        <v>0770006660301SEG</v>
      </c>
      <c r="E235" s="94" t="str">
        <f>_xlfn.XLOOKUP(Tabla15[[#This Row],[cedula]],Tabla8[Numero Documento],Tabla8[Empleado])</f>
        <v>YONATA CUEVAS FLORIAN</v>
      </c>
      <c r="F235" s="95" t="s">
        <v>882</v>
      </c>
      <c r="G235" s="95" t="s">
        <v>930</v>
      </c>
      <c r="H235" s="103" t="s">
        <v>244</v>
      </c>
      <c r="I235" s="75">
        <f>_xlfn.XLOOKUP(Tabla15[[#This Row],[cedula]],TCARRERA[CEDULA],TCARRERA[CATEGORIA DEL SERVIDOR],0)</f>
        <v>0</v>
      </c>
      <c r="J235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98" t="str">
        <f>IF(ISTEXT(Tabla15[[#This Row],[CARRERA]]),Tabla15[[#This Row],[CARRERA]],Tabla15[[#This Row],[STATUS_01]])</f>
        <v>SEGURIDAD</v>
      </c>
      <c r="L235" s="38">
        <v>10000</v>
      </c>
      <c r="M235" s="96">
        <v>0</v>
      </c>
      <c r="N235" s="112">
        <v>0</v>
      </c>
      <c r="O235" s="96">
        <v>0</v>
      </c>
      <c r="P235" s="38">
        <f>Tabla15[[#This Row],[sbruto]]-SUM(Tabla15[[#This Row],[ISR]:[AFP]])-Tabla15[[#This Row],[sneto]]</f>
        <v>0</v>
      </c>
      <c r="Q235" s="38">
        <v>10000</v>
      </c>
      <c r="R235" s="94" t="str">
        <f>_xlfn.XLOOKUP(Tabla15[[#This Row],[cedula]],Tabla22[NODOC],Tabla22[GENERO])</f>
        <v>M</v>
      </c>
      <c r="S235" s="94" t="str">
        <f>_xlfn.XLOOKUP(Tabla15[[#This Row],[nomdepto]],Tabla21[LUGAR],Tabla21[CODLUGAR])</f>
        <v>01.83</v>
      </c>
      <c r="T235">
        <v>1261</v>
      </c>
    </row>
    <row r="236" spans="1:20" hidden="1">
      <c r="A236" s="94" t="s">
        <v>2477</v>
      </c>
      <c r="B236" s="94" t="s">
        <v>2461</v>
      </c>
      <c r="C236" s="94" t="s">
        <v>2506</v>
      </c>
      <c r="D236" s="94" t="str">
        <f>Tabla15[[#This Row],[cedula]]&amp;Tabla15[[#This Row],[prog]]&amp;LEFT(Tabla15[[#This Row],[TIPO]],3)</f>
        <v>0440025509901SEG</v>
      </c>
      <c r="E236" s="94" t="str">
        <f>_xlfn.XLOOKUP(Tabla15[[#This Row],[cedula]],Tabla8[Numero Documento],Tabla8[Empleado])</f>
        <v>YONATAN JOEL RODRIGUEZ MOREL</v>
      </c>
      <c r="F236" s="95" t="s">
        <v>882</v>
      </c>
      <c r="G236" s="95" t="s">
        <v>930</v>
      </c>
      <c r="H236" s="103" t="s">
        <v>244</v>
      </c>
      <c r="I236" s="75">
        <f>_xlfn.XLOOKUP(Tabla15[[#This Row],[cedula]],TCARRERA[CEDULA],TCARRERA[CATEGORIA DEL SERVIDOR],0)</f>
        <v>0</v>
      </c>
      <c r="J236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98" t="str">
        <f>IF(ISTEXT(Tabla15[[#This Row],[CARRERA]]),Tabla15[[#This Row],[CARRERA]],Tabla15[[#This Row],[STATUS_01]])</f>
        <v>SEGURIDAD</v>
      </c>
      <c r="L236" s="38">
        <v>10000</v>
      </c>
      <c r="M236" s="96">
        <v>0</v>
      </c>
      <c r="N236" s="112">
        <v>0</v>
      </c>
      <c r="O236" s="96">
        <v>0</v>
      </c>
      <c r="P236" s="38">
        <f>Tabla15[[#This Row],[sbruto]]-SUM(Tabla15[[#This Row],[ISR]:[AFP]])-Tabla15[[#This Row],[sneto]]</f>
        <v>0</v>
      </c>
      <c r="Q236" s="38">
        <v>10000</v>
      </c>
      <c r="R236" s="94" t="str">
        <f>_xlfn.XLOOKUP(Tabla15[[#This Row],[cedula]],Tabla22[NODOC],Tabla22[GENERO])</f>
        <v>M</v>
      </c>
      <c r="S236" s="94" t="str">
        <f>_xlfn.XLOOKUP(Tabla15[[#This Row],[nomdepto]],Tabla21[LUGAR],Tabla21[CODLUGAR])</f>
        <v>01.83</v>
      </c>
      <c r="T236">
        <v>1262</v>
      </c>
    </row>
    <row r="237" spans="1:20" hidden="1">
      <c r="A237" s="94" t="s">
        <v>2477</v>
      </c>
      <c r="B237" s="94" t="s">
        <v>2463</v>
      </c>
      <c r="C237" s="94" t="s">
        <v>2506</v>
      </c>
      <c r="D237" s="94" t="str">
        <f>Tabla15[[#This Row],[cedula]]&amp;Tabla15[[#This Row],[prog]]&amp;LEFT(Tabla15[[#This Row],[TIPO]],3)</f>
        <v>0011169591201SEG</v>
      </c>
      <c r="E237" s="94" t="str">
        <f>_xlfn.XLOOKUP(Tabla15[[#This Row],[cedula]],Tabla8[Numero Documento],Tabla8[Empleado])</f>
        <v>ZENON MONTERO MORILLO</v>
      </c>
      <c r="F237" s="95" t="s">
        <v>882</v>
      </c>
      <c r="G237" s="95" t="s">
        <v>930</v>
      </c>
      <c r="H237" s="103" t="s">
        <v>244</v>
      </c>
      <c r="I237" s="75">
        <f>_xlfn.XLOOKUP(Tabla15[[#This Row],[cedula]],TCARRERA[CEDULA],TCARRERA[CATEGORIA DEL SERVIDOR],0)</f>
        <v>0</v>
      </c>
      <c r="J237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98" t="str">
        <f>IF(ISTEXT(Tabla15[[#This Row],[CARRERA]]),Tabla15[[#This Row],[CARRERA]],Tabla15[[#This Row],[STATUS_01]])</f>
        <v>SEGURIDAD</v>
      </c>
      <c r="L237" s="38">
        <v>10000</v>
      </c>
      <c r="M237" s="106">
        <v>0</v>
      </c>
      <c r="N237" s="112">
        <v>0</v>
      </c>
      <c r="O237" s="96">
        <v>0</v>
      </c>
      <c r="P237" s="38">
        <f>Tabla15[[#This Row],[sbruto]]-SUM(Tabla15[[#This Row],[ISR]:[AFP]])-Tabla15[[#This Row],[sneto]]</f>
        <v>0</v>
      </c>
      <c r="Q237" s="38">
        <v>10000</v>
      </c>
      <c r="R237" s="94" t="str">
        <f>_xlfn.XLOOKUP(Tabla15[[#This Row],[cedula]],Tabla22[NODOC],Tabla22[GENERO])</f>
        <v>M</v>
      </c>
      <c r="S237" s="94" t="str">
        <f>_xlfn.XLOOKUP(Tabla15[[#This Row],[nomdepto]],Tabla21[LUGAR],Tabla21[CODLUGAR])</f>
        <v>01.83</v>
      </c>
      <c r="T237">
        <v>1263</v>
      </c>
    </row>
    <row r="238" spans="1:20" hidden="1">
      <c r="A238" s="60" t="s">
        <v>2477</v>
      </c>
      <c r="B238" s="60" t="s">
        <v>2487</v>
      </c>
      <c r="C238" s="60" t="s">
        <v>2506</v>
      </c>
      <c r="D238" s="60" t="str">
        <f>Tabla15[[#This Row],[cedula]]&amp;Tabla15[[#This Row],[prog]]&amp;LEFT(Tabla15[[#This Row],[TIPO]],3)</f>
        <v>0110032055301SEG</v>
      </c>
      <c r="E238" s="60" t="str">
        <f>_xlfn.XLOOKUP(Tabla15[[#This Row],[cedula]],Tabla8[Numero Documento],Tabla8[Empleado])</f>
        <v>OBISPO ENCARNACION ENCARNACION</v>
      </c>
      <c r="F238" s="60" t="s">
        <v>882</v>
      </c>
      <c r="G238" s="60" t="s">
        <v>930</v>
      </c>
      <c r="H238" s="102" t="s">
        <v>244</v>
      </c>
      <c r="I238" s="75">
        <f>_xlfn.XLOOKUP(Tabla15[[#This Row],[cedula]],TCARRERA[CEDULA],TCARRERA[CATEGORIA DEL SERVIDOR],0)</f>
        <v>0</v>
      </c>
      <c r="J23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60" t="str">
        <f>IF(ISTEXT(Tabla15[[#This Row],[CARRERA]]),Tabla15[[#This Row],[CARRERA]],Tabla15[[#This Row],[STATUS_01]])</f>
        <v>SEGURIDAD</v>
      </c>
      <c r="L238" s="70">
        <v>9500</v>
      </c>
      <c r="M238" s="74">
        <v>0</v>
      </c>
      <c r="N238" s="70">
        <v>0</v>
      </c>
      <c r="O238" s="70">
        <v>0</v>
      </c>
      <c r="P238" s="38">
        <f>Tabla15[[#This Row],[sbruto]]-SUM(Tabla15[[#This Row],[ISR]:[AFP]])-Tabla15[[#This Row],[sneto]]</f>
        <v>0</v>
      </c>
      <c r="Q238" s="38">
        <v>9500</v>
      </c>
      <c r="R238" s="60" t="str">
        <f>_xlfn.XLOOKUP(Tabla15[[#This Row],[cedula]],Tabla22[NODOC],Tabla22[GENERO])</f>
        <v>M</v>
      </c>
      <c r="S238" s="60" t="str">
        <f>_xlfn.XLOOKUP(Tabla15[[#This Row],[nomdepto]],Tabla21[LUGAR],Tabla21[CODLUGAR])</f>
        <v>01.83</v>
      </c>
      <c r="T238">
        <v>1219</v>
      </c>
    </row>
    <row r="239" spans="1:20" hidden="1">
      <c r="A239" s="60" t="s">
        <v>2477</v>
      </c>
      <c r="B239" s="60" t="s">
        <v>2399</v>
      </c>
      <c r="C239" s="60" t="s">
        <v>2506</v>
      </c>
      <c r="D239" s="60" t="str">
        <f>Tabla15[[#This Row],[cedula]]&amp;Tabla15[[#This Row],[prog]]&amp;LEFT(Tabla15[[#This Row],[TIPO]],3)</f>
        <v>0080032966601SEG</v>
      </c>
      <c r="E239" s="60" t="str">
        <f>_xlfn.XLOOKUP(Tabla15[[#This Row],[cedula]],Tabla8[Numero Documento],Tabla8[Empleado])</f>
        <v>JOHAN MANUEL GURIDIS</v>
      </c>
      <c r="F239" s="60" t="s">
        <v>882</v>
      </c>
      <c r="G239" s="60" t="s">
        <v>930</v>
      </c>
      <c r="H239" s="102" t="s">
        <v>244</v>
      </c>
      <c r="I239" s="75">
        <f>_xlfn.XLOOKUP(Tabla15[[#This Row],[cedula]],TCARRERA[CEDULA],TCARRERA[CATEGORIA DEL SERVIDOR],0)</f>
        <v>0</v>
      </c>
      <c r="J23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60" t="str">
        <f>IF(ISTEXT(Tabla15[[#This Row],[CARRERA]]),Tabla15[[#This Row],[CARRERA]],Tabla15[[#This Row],[STATUS_01]])</f>
        <v>SEGURIDAD</v>
      </c>
      <c r="L239" s="70">
        <v>9000</v>
      </c>
      <c r="M239" s="74">
        <v>0</v>
      </c>
      <c r="N239" s="70">
        <v>0</v>
      </c>
      <c r="O239" s="70">
        <v>0</v>
      </c>
      <c r="P239" s="38">
        <f>Tabla15[[#This Row],[sbruto]]-SUM(Tabla15[[#This Row],[ISR]:[AFP]])-Tabla15[[#This Row],[sneto]]</f>
        <v>0</v>
      </c>
      <c r="Q239" s="38">
        <v>9000</v>
      </c>
      <c r="R239" s="60" t="str">
        <f>_xlfn.XLOOKUP(Tabla15[[#This Row],[cedula]],Tabla22[NODOC],Tabla22[GENERO])</f>
        <v>F</v>
      </c>
      <c r="S239" s="60" t="str">
        <f>_xlfn.XLOOKUP(Tabla15[[#This Row],[nomdepto]],Tabla21[LUGAR],Tabla21[CODLUGAR])</f>
        <v>01.83</v>
      </c>
      <c r="T239">
        <v>1165</v>
      </c>
    </row>
    <row r="240" spans="1:20" hidden="1">
      <c r="A240" s="60" t="s">
        <v>2477</v>
      </c>
      <c r="B240" s="60" t="s">
        <v>2422</v>
      </c>
      <c r="C240" s="60" t="s">
        <v>2506</v>
      </c>
      <c r="D240" s="60" t="str">
        <f>Tabla15[[#This Row],[cedula]]&amp;Tabla15[[#This Row],[prog]]&amp;LEFT(Tabla15[[#This Row],[TIPO]],3)</f>
        <v>0120082004901SEG</v>
      </c>
      <c r="E240" s="60" t="str">
        <f>_xlfn.XLOOKUP(Tabla15[[#This Row],[cedula]],Tabla8[Numero Documento],Tabla8[Empleado])</f>
        <v>LUIS MANUEL OTAÑO OTAÑO</v>
      </c>
      <c r="F240" s="60" t="s">
        <v>882</v>
      </c>
      <c r="G240" s="60" t="s">
        <v>930</v>
      </c>
      <c r="H240" s="102" t="s">
        <v>244</v>
      </c>
      <c r="I240" s="75">
        <f>_xlfn.XLOOKUP(Tabla15[[#This Row],[cedula]],TCARRERA[CEDULA],TCARRERA[CATEGORIA DEL SERVIDOR],0)</f>
        <v>0</v>
      </c>
      <c r="J24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60" t="str">
        <f>IF(ISTEXT(Tabla15[[#This Row],[CARRERA]]),Tabla15[[#This Row],[CARRERA]],Tabla15[[#This Row],[STATUS_01]])</f>
        <v>SEGURIDAD</v>
      </c>
      <c r="L240" s="70">
        <v>9000</v>
      </c>
      <c r="M240" s="73">
        <v>0</v>
      </c>
      <c r="N240" s="70">
        <v>0</v>
      </c>
      <c r="O240" s="70">
        <v>0</v>
      </c>
      <c r="P240" s="38">
        <f>Tabla15[[#This Row],[sbruto]]-SUM(Tabla15[[#This Row],[ISR]:[AFP]])-Tabla15[[#This Row],[sneto]]</f>
        <v>0</v>
      </c>
      <c r="Q240" s="38">
        <v>9000</v>
      </c>
      <c r="R240" s="60" t="str">
        <f>_xlfn.XLOOKUP(Tabla15[[#This Row],[cedula]],Tabla22[NODOC],Tabla22[GENERO])</f>
        <v>M</v>
      </c>
      <c r="S240" s="60" t="str">
        <f>_xlfn.XLOOKUP(Tabla15[[#This Row],[nomdepto]],Tabla21[LUGAR],Tabla21[CODLUGAR])</f>
        <v>01.83</v>
      </c>
      <c r="T240">
        <v>1202</v>
      </c>
    </row>
    <row r="241" spans="1:20" hidden="1">
      <c r="A241" s="60" t="s">
        <v>2477</v>
      </c>
      <c r="B241" s="60" t="s">
        <v>2428</v>
      </c>
      <c r="C241" s="60" t="s">
        <v>2506</v>
      </c>
      <c r="D241" s="60" t="str">
        <f>Tabla15[[#This Row],[cedula]]&amp;Tabla15[[#This Row],[prog]]&amp;LEFT(Tabla15[[#This Row],[TIPO]],3)</f>
        <v>0930067995901SEG</v>
      </c>
      <c r="E241" s="60" t="str">
        <f>_xlfn.XLOOKUP(Tabla15[[#This Row],[cedula]],Tabla8[Numero Documento],Tabla8[Empleado])</f>
        <v>MARY JOE PEREZ GOMEZ</v>
      </c>
      <c r="F241" s="60" t="s">
        <v>882</v>
      </c>
      <c r="G241" s="60" t="s">
        <v>930</v>
      </c>
      <c r="H241" s="102" t="s">
        <v>244</v>
      </c>
      <c r="I241" s="75">
        <f>_xlfn.XLOOKUP(Tabla15[[#This Row],[cedula]],TCARRERA[CEDULA],TCARRERA[CATEGORIA DEL SERVIDOR],0)</f>
        <v>0</v>
      </c>
      <c r="J24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60" t="str">
        <f>IF(ISTEXT(Tabla15[[#This Row],[CARRERA]]),Tabla15[[#This Row],[CARRERA]],Tabla15[[#This Row],[STATUS_01]])</f>
        <v>SEGURIDAD</v>
      </c>
      <c r="L241" s="70">
        <v>9000</v>
      </c>
      <c r="M241" s="70">
        <v>0</v>
      </c>
      <c r="N241" s="70">
        <v>0</v>
      </c>
      <c r="O241" s="70">
        <v>0</v>
      </c>
      <c r="P241" s="38">
        <f>Tabla15[[#This Row],[sbruto]]-SUM(Tabla15[[#This Row],[ISR]:[AFP]])-Tabla15[[#This Row],[sneto]]</f>
        <v>0</v>
      </c>
      <c r="Q241" s="38">
        <v>9000</v>
      </c>
      <c r="R241" s="60" t="str">
        <f>_xlfn.XLOOKUP(Tabla15[[#This Row],[cedula]],Tabla22[NODOC],Tabla22[GENERO])</f>
        <v>F</v>
      </c>
      <c r="S241" s="60" t="str">
        <f>_xlfn.XLOOKUP(Tabla15[[#This Row],[nomdepto]],Tabla21[LUGAR],Tabla21[CODLUGAR])</f>
        <v>01.83</v>
      </c>
      <c r="T241">
        <v>1210</v>
      </c>
    </row>
    <row r="242" spans="1:20" hidden="1">
      <c r="A242" s="60" t="s">
        <v>2477</v>
      </c>
      <c r="B242" s="60" t="s">
        <v>3072</v>
      </c>
      <c r="C242" s="60" t="s">
        <v>2506</v>
      </c>
      <c r="D242" s="60" t="str">
        <f>Tabla15[[#This Row],[cedula]]&amp;Tabla15[[#This Row],[prog]]&amp;LEFT(Tabla15[[#This Row],[TIPO]],3)</f>
        <v>0190019590801SEG</v>
      </c>
      <c r="E242" s="60" t="str">
        <f>_xlfn.XLOOKUP(Tabla15[[#This Row],[cedula]],Tabla8[Numero Documento],Tabla8[Empleado])</f>
        <v>FELIN SEGURA REYES</v>
      </c>
      <c r="F242" s="60" t="s">
        <v>882</v>
      </c>
      <c r="G242" s="60" t="s">
        <v>930</v>
      </c>
      <c r="H242" s="102" t="s">
        <v>244</v>
      </c>
      <c r="I242" s="75">
        <f>_xlfn.XLOOKUP(Tabla15[[#This Row],[cedula]],TCARRERA[CEDULA],TCARRERA[CATEGORIA DEL SERVIDOR],0)</f>
        <v>0</v>
      </c>
      <c r="J24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60" t="str">
        <f>IF(ISTEXT(Tabla15[[#This Row],[CARRERA]]),Tabla15[[#This Row],[CARRERA]],Tabla15[[#This Row],[STATUS_01]])</f>
        <v>SEGURIDAD</v>
      </c>
      <c r="L242" s="70">
        <v>8000</v>
      </c>
      <c r="M242" s="74">
        <v>0</v>
      </c>
      <c r="N242" s="70">
        <v>0</v>
      </c>
      <c r="O242" s="70">
        <v>0</v>
      </c>
      <c r="P242" s="38">
        <f>Tabla15[[#This Row],[sbruto]]-SUM(Tabla15[[#This Row],[ISR]:[AFP]])-Tabla15[[#This Row],[sneto]]</f>
        <v>0</v>
      </c>
      <c r="Q242" s="38">
        <v>8000</v>
      </c>
      <c r="R242" s="60" t="str">
        <f>_xlfn.XLOOKUP(Tabla15[[#This Row],[cedula]],Tabla22[NODOC],Tabla22[GENERO])</f>
        <v>M</v>
      </c>
      <c r="S242" s="60" t="str">
        <f>_xlfn.XLOOKUP(Tabla15[[#This Row],[nomdepto]],Tabla21[LUGAR],Tabla21[CODLUGAR])</f>
        <v>01.83</v>
      </c>
      <c r="T242">
        <v>1137</v>
      </c>
    </row>
    <row r="243" spans="1:20" hidden="1">
      <c r="A243" s="60" t="s">
        <v>2477</v>
      </c>
      <c r="B243" s="60" t="s">
        <v>2388</v>
      </c>
      <c r="C243" s="60" t="s">
        <v>2506</v>
      </c>
      <c r="D243" s="60" t="str">
        <f>Tabla15[[#This Row],[cedula]]&amp;Tabla15[[#This Row],[prog]]&amp;LEFT(Tabla15[[#This Row],[TIPO]],3)</f>
        <v>0470120865601SEG</v>
      </c>
      <c r="E243" s="60" t="str">
        <f>_xlfn.XLOOKUP(Tabla15[[#This Row],[cedula]],Tabla8[Numero Documento],Tabla8[Empleado])</f>
        <v>FRANKLIN HERIBERTO MORETA</v>
      </c>
      <c r="F243" s="60" t="s">
        <v>882</v>
      </c>
      <c r="G243" s="60" t="s">
        <v>930</v>
      </c>
      <c r="H243" s="102" t="s">
        <v>244</v>
      </c>
      <c r="I243" s="75">
        <f>_xlfn.XLOOKUP(Tabla15[[#This Row],[cedula]],TCARRERA[CEDULA],TCARRERA[CATEGORIA DEL SERVIDOR],0)</f>
        <v>0</v>
      </c>
      <c r="J24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60" t="str">
        <f>IF(ISTEXT(Tabla15[[#This Row],[CARRERA]]),Tabla15[[#This Row],[CARRERA]],Tabla15[[#This Row],[STATUS_01]])</f>
        <v>SEGURIDAD</v>
      </c>
      <c r="L243" s="70">
        <v>8000</v>
      </c>
      <c r="M243" s="74">
        <v>0</v>
      </c>
      <c r="N243" s="70">
        <v>0</v>
      </c>
      <c r="O243" s="70">
        <v>0</v>
      </c>
      <c r="P243" s="38">
        <f>Tabla15[[#This Row],[sbruto]]-SUM(Tabla15[[#This Row],[ISR]:[AFP]])-Tabla15[[#This Row],[sneto]]</f>
        <v>0</v>
      </c>
      <c r="Q243" s="38">
        <v>8000</v>
      </c>
      <c r="R243" s="60" t="str">
        <f>_xlfn.XLOOKUP(Tabla15[[#This Row],[cedula]],Tabla22[NODOC],Tabla22[GENERO])</f>
        <v>M</v>
      </c>
      <c r="S243" s="60" t="str">
        <f>_xlfn.XLOOKUP(Tabla15[[#This Row],[nomdepto]],Tabla21[LUGAR],Tabla21[CODLUGAR])</f>
        <v>01.83</v>
      </c>
      <c r="T243">
        <v>1147</v>
      </c>
    </row>
    <row r="244" spans="1:20" hidden="1">
      <c r="A244" s="60" t="s">
        <v>2477</v>
      </c>
      <c r="B244" s="60" t="s">
        <v>5638</v>
      </c>
      <c r="C244" s="60" t="s">
        <v>2506</v>
      </c>
      <c r="D244" s="60" t="str">
        <f>Tabla15[[#This Row],[cedula]]&amp;Tabla15[[#This Row],[prog]]&amp;LEFT(Tabla15[[#This Row],[TIPO]],3)</f>
        <v>4021886174401SEG</v>
      </c>
      <c r="E244" s="60" t="str">
        <f>_xlfn.XLOOKUP(Tabla15[[#This Row],[cedula]],Tabla8[Numero Documento],Tabla8[Empleado])</f>
        <v>JHASSEL JANEL JIMENEZ ROSARIO</v>
      </c>
      <c r="F244" s="60" t="s">
        <v>882</v>
      </c>
      <c r="G244" s="60" t="s">
        <v>930</v>
      </c>
      <c r="H244" s="102" t="s">
        <v>244</v>
      </c>
      <c r="I244" s="75">
        <f>_xlfn.XLOOKUP(Tabla15[[#This Row],[cedula]],TCARRERA[CEDULA],TCARRERA[CATEGORIA DEL SERVIDOR],0)</f>
        <v>0</v>
      </c>
      <c r="J24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60" t="str">
        <f>IF(ISTEXT(Tabla15[[#This Row],[CARRERA]]),Tabla15[[#This Row],[CARRERA]],Tabla15[[#This Row],[STATUS_01]])</f>
        <v>SEGURIDAD</v>
      </c>
      <c r="L244" s="70">
        <v>8000</v>
      </c>
      <c r="M244" s="74">
        <v>0</v>
      </c>
      <c r="N244" s="73">
        <v>0</v>
      </c>
      <c r="O244" s="73">
        <v>0</v>
      </c>
      <c r="P244" s="38">
        <f>Tabla15[[#This Row],[sbruto]]-SUM(Tabla15[[#This Row],[ISR]:[AFP]])-Tabla15[[#This Row],[sneto]]</f>
        <v>0</v>
      </c>
      <c r="Q244" s="38">
        <v>8000</v>
      </c>
      <c r="R244" s="60" t="str">
        <f>_xlfn.XLOOKUP(Tabla15[[#This Row],[cedula]],Tabla22[NODOC],Tabla22[GENERO])</f>
        <v>M</v>
      </c>
      <c r="S244" s="60" t="str">
        <f>_xlfn.XLOOKUP(Tabla15[[#This Row],[nomdepto]],Tabla21[LUGAR],Tabla21[CODLUGAR])</f>
        <v>01.83</v>
      </c>
      <c r="T244">
        <v>1161</v>
      </c>
    </row>
    <row r="245" spans="1:20" hidden="1">
      <c r="A245" s="60" t="s">
        <v>2477</v>
      </c>
      <c r="B245" s="60" t="s">
        <v>2418</v>
      </c>
      <c r="C245" s="60" t="s">
        <v>2506</v>
      </c>
      <c r="D245" s="60" t="str">
        <f>Tabla15[[#This Row],[cedula]]&amp;Tabla15[[#This Row],[prog]]&amp;LEFT(Tabla15[[#This Row],[TIPO]],3)</f>
        <v>0200008994201SEG</v>
      </c>
      <c r="E245" s="60" t="str">
        <f>_xlfn.XLOOKUP(Tabla15[[#This Row],[cedula]],Tabla8[Numero Documento],Tabla8[Empleado])</f>
        <v>LEURIS SEVERINO MARMOLEJOS PEÑA</v>
      </c>
      <c r="F245" s="60" t="s">
        <v>882</v>
      </c>
      <c r="G245" s="60" t="s">
        <v>930</v>
      </c>
      <c r="H245" s="102" t="s">
        <v>244</v>
      </c>
      <c r="I245" s="75">
        <f>_xlfn.XLOOKUP(Tabla15[[#This Row],[cedula]],TCARRERA[CEDULA],TCARRERA[CATEGORIA DEL SERVIDOR],0)</f>
        <v>0</v>
      </c>
      <c r="J24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60" t="str">
        <f>IF(ISTEXT(Tabla15[[#This Row],[CARRERA]]),Tabla15[[#This Row],[CARRERA]],Tabla15[[#This Row],[STATUS_01]])</f>
        <v>SEGURIDAD</v>
      </c>
      <c r="L245" s="70">
        <v>8000</v>
      </c>
      <c r="M245" s="74">
        <v>0</v>
      </c>
      <c r="N245" s="73">
        <v>0</v>
      </c>
      <c r="O245" s="73">
        <v>0</v>
      </c>
      <c r="P245" s="38">
        <f>Tabla15[[#This Row],[sbruto]]-SUM(Tabla15[[#This Row],[ISR]:[AFP]])-Tabla15[[#This Row],[sneto]]</f>
        <v>0</v>
      </c>
      <c r="Q245" s="38">
        <v>8000</v>
      </c>
      <c r="R245" s="60" t="str">
        <f>_xlfn.XLOOKUP(Tabla15[[#This Row],[cedula]],Tabla22[NODOC],Tabla22[GENERO])</f>
        <v>M</v>
      </c>
      <c r="S245" s="60" t="str">
        <f>_xlfn.XLOOKUP(Tabla15[[#This Row],[nomdepto]],Tabla21[LUGAR],Tabla21[CODLUGAR])</f>
        <v>01.83</v>
      </c>
      <c r="T245">
        <v>1196</v>
      </c>
    </row>
    <row r="246" spans="1:20" hidden="1">
      <c r="A246" s="60" t="s">
        <v>2477</v>
      </c>
      <c r="B246" s="60" t="s">
        <v>2436</v>
      </c>
      <c r="C246" s="60" t="s">
        <v>2506</v>
      </c>
      <c r="D246" s="60" t="str">
        <f>Tabla15[[#This Row],[cedula]]&amp;Tabla15[[#This Row],[prog]]&amp;LEFT(Tabla15[[#This Row],[TIPO]],3)</f>
        <v>0200008824101SEG</v>
      </c>
      <c r="E246" s="60" t="str">
        <f>_xlfn.XLOOKUP(Tabla15[[#This Row],[cedula]],Tabla8[Numero Documento],Tabla8[Empleado])</f>
        <v>OQUERYS MATOS MEDINA</v>
      </c>
      <c r="F246" s="60" t="s">
        <v>882</v>
      </c>
      <c r="G246" s="60" t="s">
        <v>930</v>
      </c>
      <c r="H246" s="102" t="s">
        <v>244</v>
      </c>
      <c r="I246" s="75">
        <f>_xlfn.XLOOKUP(Tabla15[[#This Row],[cedula]],TCARRERA[CEDULA],TCARRERA[CATEGORIA DEL SERVIDOR],0)</f>
        <v>0</v>
      </c>
      <c r="J24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60" t="str">
        <f>IF(ISTEXT(Tabla15[[#This Row],[CARRERA]]),Tabla15[[#This Row],[CARRERA]],Tabla15[[#This Row],[STATUS_01]])</f>
        <v>SEGURIDAD</v>
      </c>
      <c r="L246" s="70">
        <v>8000</v>
      </c>
      <c r="M246" s="74">
        <v>0</v>
      </c>
      <c r="N246" s="70">
        <v>0</v>
      </c>
      <c r="O246" s="70">
        <v>0</v>
      </c>
      <c r="P246" s="38">
        <f>Tabla15[[#This Row],[sbruto]]-SUM(Tabla15[[#This Row],[ISR]:[AFP]])-Tabla15[[#This Row],[sneto]]</f>
        <v>0</v>
      </c>
      <c r="Q246" s="38">
        <v>8000</v>
      </c>
      <c r="R246" s="60" t="str">
        <f>_xlfn.XLOOKUP(Tabla15[[#This Row],[cedula]],Tabla22[NODOC],Tabla22[GENERO])</f>
        <v>M</v>
      </c>
      <c r="S246" s="60" t="str">
        <f>_xlfn.XLOOKUP(Tabla15[[#This Row],[nomdepto]],Tabla21[LUGAR],Tabla21[CODLUGAR])</f>
        <v>01.83</v>
      </c>
      <c r="T246">
        <v>1221</v>
      </c>
    </row>
    <row r="247" spans="1:20" hidden="1">
      <c r="A247" s="94" t="s">
        <v>2477</v>
      </c>
      <c r="B247" s="94" t="s">
        <v>3149</v>
      </c>
      <c r="C247" s="94" t="s">
        <v>2506</v>
      </c>
      <c r="D247" s="94" t="str">
        <f>Tabla15[[#This Row],[cedula]]&amp;Tabla15[[#This Row],[prog]]&amp;LEFT(Tabla15[[#This Row],[TIPO]],3)</f>
        <v>4023280743401SEG</v>
      </c>
      <c r="E247" s="94" t="str">
        <f>_xlfn.XLOOKUP(Tabla15[[#This Row],[cedula]],Tabla8[Numero Documento],Tabla8[Empleado])</f>
        <v>ROBERTO PEREZ NAUD</v>
      </c>
      <c r="F247" s="95" t="s">
        <v>882</v>
      </c>
      <c r="G247" s="95" t="s">
        <v>930</v>
      </c>
      <c r="H247" s="103" t="s">
        <v>244</v>
      </c>
      <c r="I247" s="97">
        <f>_xlfn.XLOOKUP(Tabla15[[#This Row],[cedula]],TCARRERA[CEDULA],TCARRERA[CATEGORIA DEL SERVIDOR],0)</f>
        <v>0</v>
      </c>
      <c r="J247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98" t="str">
        <f>IF(ISTEXT(Tabla15[[#This Row],[CARRERA]]),Tabla15[[#This Row],[CARRERA]],Tabla15[[#This Row],[STATUS_01]])</f>
        <v>SEGURIDAD</v>
      </c>
      <c r="L247" s="38">
        <v>8000</v>
      </c>
      <c r="M247" s="96">
        <v>0</v>
      </c>
      <c r="N247" s="112">
        <v>0</v>
      </c>
      <c r="O247" s="96">
        <v>0</v>
      </c>
      <c r="P247" s="38">
        <f>Tabla15[[#This Row],[sbruto]]-SUM(Tabla15[[#This Row],[ISR]:[AFP]])-Tabla15[[#This Row],[sneto]]</f>
        <v>0</v>
      </c>
      <c r="Q247" s="99">
        <v>8000</v>
      </c>
      <c r="R247" s="94" t="str">
        <f>_xlfn.XLOOKUP(Tabla15[[#This Row],[cedula]],Tabla22[NODOC],Tabla22[GENERO])</f>
        <v>M</v>
      </c>
      <c r="S247" s="94" t="str">
        <f>_xlfn.XLOOKUP(Tabla15[[#This Row],[nomdepto]],Tabla21[LUGAR],Tabla21[CODLUGAR])</f>
        <v>01.83</v>
      </c>
      <c r="T247">
        <v>1232</v>
      </c>
    </row>
    <row r="248" spans="1:20" hidden="1">
      <c r="A248" s="94" t="s">
        <v>2477</v>
      </c>
      <c r="B248" s="94" t="s">
        <v>5899</v>
      </c>
      <c r="C248" s="94" t="s">
        <v>2506</v>
      </c>
      <c r="D248" s="94" t="str">
        <f>Tabla15[[#This Row],[cedula]]&amp;Tabla15[[#This Row],[prog]]&amp;LEFT(Tabla15[[#This Row],[TIPO]],3)</f>
        <v>0190021369301SEG</v>
      </c>
      <c r="E248" s="94" t="str">
        <f>_xlfn.XLOOKUP(Tabla15[[#This Row],[cedula]],Tabla8[Numero Documento],Tabla8[Empleado])</f>
        <v>RODOLFO SANIEL LIVENT BAEZ</v>
      </c>
      <c r="F248" s="95" t="s">
        <v>882</v>
      </c>
      <c r="G248" s="95" t="s">
        <v>930</v>
      </c>
      <c r="H248" s="102" t="s">
        <v>244</v>
      </c>
      <c r="I248" s="97">
        <f>_xlfn.XLOOKUP(Tabla15[[#This Row],[cedula]],TCARRERA[CEDULA],TCARRERA[CATEGORIA DEL SERVIDOR],0)</f>
        <v>0</v>
      </c>
      <c r="J248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98" t="str">
        <f>IF(ISTEXT(Tabla15[[#This Row],[CARRERA]]),Tabla15[[#This Row],[CARRERA]],Tabla15[[#This Row],[STATUS_01]])</f>
        <v>SEGURIDAD</v>
      </c>
      <c r="L248" s="38">
        <v>8000</v>
      </c>
      <c r="M248" s="96">
        <v>0</v>
      </c>
      <c r="N248" s="112">
        <v>0</v>
      </c>
      <c r="O248" s="96">
        <v>0</v>
      </c>
      <c r="P248" s="38">
        <f>Tabla15[[#This Row],[sbruto]]-SUM(Tabla15[[#This Row],[ISR]:[AFP]])-Tabla15[[#This Row],[sneto]]</f>
        <v>0</v>
      </c>
      <c r="Q248" s="99">
        <v>8000</v>
      </c>
      <c r="R248" s="94" t="str">
        <f>_xlfn.XLOOKUP(Tabla15[[#This Row],[cedula]],Tabla22[NODOC],Tabla22[GENERO])</f>
        <v>M</v>
      </c>
      <c r="S248" s="94" t="str">
        <f>_xlfn.XLOOKUP(Tabla15[[#This Row],[nomdepto]],Tabla21[LUGAR],Tabla21[CODLUGAR])</f>
        <v>01.83</v>
      </c>
      <c r="T248">
        <v>1235</v>
      </c>
    </row>
    <row r="249" spans="1:20" hidden="1">
      <c r="A249" s="94" t="s">
        <v>2477</v>
      </c>
      <c r="B249" s="94" t="s">
        <v>2458</v>
      </c>
      <c r="C249" s="94" t="s">
        <v>2506</v>
      </c>
      <c r="D249" s="94" t="str">
        <f>Tabla15[[#This Row],[cedula]]&amp;Tabla15[[#This Row],[prog]]&amp;LEFT(Tabla15[[#This Row],[TIPO]],3)</f>
        <v>2230162901401SEG</v>
      </c>
      <c r="E249" s="94" t="str">
        <f>_xlfn.XLOOKUP(Tabla15[[#This Row],[cedula]],Tabla8[Numero Documento],Tabla8[Empleado])</f>
        <v>YANLONKY JAEL MORA</v>
      </c>
      <c r="F249" s="95" t="s">
        <v>882</v>
      </c>
      <c r="G249" s="95" t="s">
        <v>930</v>
      </c>
      <c r="H249" s="103" t="s">
        <v>244</v>
      </c>
      <c r="I249" s="97">
        <f>_xlfn.XLOOKUP(Tabla15[[#This Row],[cedula]],TCARRERA[CEDULA],TCARRERA[CATEGORIA DEL SERVIDOR],0)</f>
        <v>0</v>
      </c>
      <c r="J249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98" t="str">
        <f>IF(ISTEXT(Tabla15[[#This Row],[CARRERA]]),Tabla15[[#This Row],[CARRERA]],Tabla15[[#This Row],[STATUS_01]])</f>
        <v>SEGURIDAD</v>
      </c>
      <c r="L249" s="38">
        <v>8000</v>
      </c>
      <c r="M249" s="100">
        <v>0</v>
      </c>
      <c r="N249" s="112">
        <v>0</v>
      </c>
      <c r="O249" s="96">
        <v>0</v>
      </c>
      <c r="P249" s="38">
        <f>Tabla15[[#This Row],[sbruto]]-SUM(Tabla15[[#This Row],[ISR]:[AFP]])-Tabla15[[#This Row],[sneto]]</f>
        <v>0</v>
      </c>
      <c r="Q249" s="99">
        <v>8000</v>
      </c>
      <c r="R249" s="94" t="str">
        <f>_xlfn.XLOOKUP(Tabla15[[#This Row],[cedula]],Tabla22[NODOC],Tabla22[GENERO])</f>
        <v>M</v>
      </c>
      <c r="S249" s="94" t="str">
        <f>_xlfn.XLOOKUP(Tabla15[[#This Row],[nomdepto]],Tabla21[LUGAR],Tabla21[CODLUGAR])</f>
        <v>01.83</v>
      </c>
      <c r="T249">
        <v>1259</v>
      </c>
    </row>
    <row r="250" spans="1:20" hidden="1">
      <c r="A250" s="60" t="s">
        <v>2477</v>
      </c>
      <c r="B250" s="60" t="s">
        <v>2720</v>
      </c>
      <c r="C250" s="60" t="s">
        <v>2506</v>
      </c>
      <c r="D250" s="60" t="str">
        <f>Tabla15[[#This Row],[cedula]]&amp;Tabla15[[#This Row],[prog]]&amp;LEFT(Tabla15[[#This Row],[TIPO]],3)</f>
        <v>4021573321901SEG</v>
      </c>
      <c r="E250" s="60" t="str">
        <f>_xlfn.XLOOKUP(Tabla15[[#This Row],[cedula]],Tabla8[Numero Documento],Tabla8[Empleado])</f>
        <v>JOSE ANGEL REYES BELTRE</v>
      </c>
      <c r="F250" s="60" t="s">
        <v>882</v>
      </c>
      <c r="G250" s="60" t="s">
        <v>930</v>
      </c>
      <c r="H250" s="102" t="s">
        <v>244</v>
      </c>
      <c r="I250" s="75">
        <f>_xlfn.XLOOKUP(Tabla15[[#This Row],[cedula]],TCARRERA[CEDULA],TCARRERA[CATEGORIA DEL SERVIDOR],0)</f>
        <v>0</v>
      </c>
      <c r="J25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0" s="60" t="str">
        <f>IF(ISTEXT(Tabla15[[#This Row],[CARRERA]]),Tabla15[[#This Row],[CARRERA]],Tabla15[[#This Row],[STATUS_01]])</f>
        <v>SEGURIDAD</v>
      </c>
      <c r="L250" s="70">
        <v>7000</v>
      </c>
      <c r="M250" s="73">
        <v>0</v>
      </c>
      <c r="N250" s="70">
        <v>0</v>
      </c>
      <c r="O250" s="70">
        <v>0</v>
      </c>
      <c r="P250" s="38">
        <f>Tabla15[[#This Row],[sbruto]]-SUM(Tabla15[[#This Row],[ISR]:[AFP]])-Tabla15[[#This Row],[sneto]]</f>
        <v>0</v>
      </c>
      <c r="Q250" s="38">
        <v>7000</v>
      </c>
      <c r="R250" s="60" t="str">
        <f>_xlfn.XLOOKUP(Tabla15[[#This Row],[cedula]],Tabla22[NODOC],Tabla22[GENERO])</f>
        <v>M</v>
      </c>
      <c r="S250" s="60" t="str">
        <f>_xlfn.XLOOKUP(Tabla15[[#This Row],[nomdepto]],Tabla21[LUGAR],Tabla21[CODLUGAR])</f>
        <v>01.83</v>
      </c>
      <c r="T250">
        <v>1172</v>
      </c>
    </row>
    <row r="251" spans="1:20" hidden="1">
      <c r="A251" s="60" t="s">
        <v>2477</v>
      </c>
      <c r="B251" s="60" t="s">
        <v>2355</v>
      </c>
      <c r="C251" s="60" t="s">
        <v>2506</v>
      </c>
      <c r="D251" s="60" t="str">
        <f>Tabla15[[#This Row],[cedula]]&amp;Tabla15[[#This Row],[prog]]&amp;LEFT(Tabla15[[#This Row],[TIPO]],3)</f>
        <v>4022628373301SEG</v>
      </c>
      <c r="E251" s="60" t="str">
        <f>_xlfn.XLOOKUP(Tabla15[[#This Row],[cedula]],Tabla8[Numero Documento],Tabla8[Empleado])</f>
        <v>ADELSON RAYMOND MORILLO</v>
      </c>
      <c r="F251" s="60" t="s">
        <v>882</v>
      </c>
      <c r="G251" s="60" t="s">
        <v>930</v>
      </c>
      <c r="H251" s="102" t="s">
        <v>244</v>
      </c>
      <c r="I251" s="75">
        <f>_xlfn.XLOOKUP(Tabla15[[#This Row],[cedula]],TCARRERA[CEDULA],TCARRERA[CATEGORIA DEL SERVIDOR],0)</f>
        <v>0</v>
      </c>
      <c r="J25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1" s="60" t="str">
        <f>IF(ISTEXT(Tabla15[[#This Row],[CARRERA]]),Tabla15[[#This Row],[CARRERA]],Tabla15[[#This Row],[STATUS_01]])</f>
        <v>SEGURIDAD</v>
      </c>
      <c r="L251" s="70">
        <v>5000</v>
      </c>
      <c r="M251" s="70">
        <v>0</v>
      </c>
      <c r="N251" s="70">
        <v>0</v>
      </c>
      <c r="O251" s="70">
        <v>0</v>
      </c>
      <c r="P251" s="38">
        <f>Tabla15[[#This Row],[sbruto]]-SUM(Tabla15[[#This Row],[ISR]:[AFP]])-Tabla15[[#This Row],[sneto]]</f>
        <v>0</v>
      </c>
      <c r="Q251" s="38">
        <v>5000</v>
      </c>
      <c r="R251" s="60" t="str">
        <f>_xlfn.XLOOKUP(Tabla15[[#This Row],[cedula]],Tabla22[NODOC],Tabla22[GENERO])</f>
        <v>M</v>
      </c>
      <c r="S251" s="60" t="str">
        <f>_xlfn.XLOOKUP(Tabla15[[#This Row],[nomdepto]],Tabla21[LUGAR],Tabla21[CODLUGAR])</f>
        <v>01.83</v>
      </c>
      <c r="T251">
        <v>1104</v>
      </c>
    </row>
    <row r="252" spans="1:20" hidden="1">
      <c r="A252" s="60" t="s">
        <v>2477</v>
      </c>
      <c r="B252" s="60" t="s">
        <v>2372</v>
      </c>
      <c r="C252" s="60" t="s">
        <v>2506</v>
      </c>
      <c r="D252" s="60" t="str">
        <f>Tabla15[[#This Row],[cedula]]&amp;Tabla15[[#This Row],[prog]]&amp;LEFT(Tabla15[[#This Row],[TIPO]],3)</f>
        <v>0010859660201SEG</v>
      </c>
      <c r="E252" s="60" t="str">
        <f>_xlfn.XLOOKUP(Tabla15[[#This Row],[cedula]],Tabla8[Numero Documento],Tabla8[Empleado])</f>
        <v>CARMEN ALICIA TEJADA CANDELARIO</v>
      </c>
      <c r="F252" s="60" t="s">
        <v>882</v>
      </c>
      <c r="G252" s="60" t="s">
        <v>930</v>
      </c>
      <c r="H252" s="102" t="s">
        <v>244</v>
      </c>
      <c r="I252" s="75">
        <f>_xlfn.XLOOKUP(Tabla15[[#This Row],[cedula]],TCARRERA[CEDULA],TCARRERA[CATEGORIA DEL SERVIDOR],0)</f>
        <v>0</v>
      </c>
      <c r="J25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2" s="60" t="str">
        <f>IF(ISTEXT(Tabla15[[#This Row],[CARRERA]]),Tabla15[[#This Row],[CARRERA]],Tabla15[[#This Row],[STATUS_01]])</f>
        <v>SEGURIDAD</v>
      </c>
      <c r="L252" s="70">
        <v>5000</v>
      </c>
      <c r="M252" s="73">
        <v>0</v>
      </c>
      <c r="N252" s="70">
        <v>0</v>
      </c>
      <c r="O252" s="70">
        <v>0</v>
      </c>
      <c r="P252" s="38">
        <f>Tabla15[[#This Row],[sbruto]]-SUM(Tabla15[[#This Row],[ISR]:[AFP]])-Tabla15[[#This Row],[sneto]]</f>
        <v>0</v>
      </c>
      <c r="Q252" s="38">
        <v>5000</v>
      </c>
      <c r="R252" s="60" t="str">
        <f>_xlfn.XLOOKUP(Tabla15[[#This Row],[cedula]],Tabla22[NODOC],Tabla22[GENERO])</f>
        <v>F</v>
      </c>
      <c r="S252" s="60" t="str">
        <f>_xlfn.XLOOKUP(Tabla15[[#This Row],[nomdepto]],Tabla21[LUGAR],Tabla21[CODLUGAR])</f>
        <v>01.83</v>
      </c>
      <c r="T252">
        <v>1122</v>
      </c>
    </row>
    <row r="253" spans="1:20" hidden="1">
      <c r="A253" s="60" t="s">
        <v>2477</v>
      </c>
      <c r="B253" s="60" t="s">
        <v>2390</v>
      </c>
      <c r="C253" s="60" t="s">
        <v>2506</v>
      </c>
      <c r="D253" s="60" t="str">
        <f>Tabla15[[#This Row],[cedula]]&amp;Tabla15[[#This Row],[prog]]&amp;LEFT(Tabla15[[#This Row],[TIPO]],3)</f>
        <v>4023799808901SEG</v>
      </c>
      <c r="E253" s="60" t="str">
        <f>_xlfn.XLOOKUP(Tabla15[[#This Row],[cedula]],Tabla8[Numero Documento],Tabla8[Empleado])</f>
        <v>GREGORIS GUZMAN CUSTODIO</v>
      </c>
      <c r="F253" s="60" t="s">
        <v>882</v>
      </c>
      <c r="G253" s="60" t="s">
        <v>930</v>
      </c>
      <c r="H253" s="102" t="s">
        <v>244</v>
      </c>
      <c r="I253" s="75">
        <f>_xlfn.XLOOKUP(Tabla15[[#This Row],[cedula]],TCARRERA[CEDULA],TCARRERA[CATEGORIA DEL SERVIDOR],0)</f>
        <v>0</v>
      </c>
      <c r="J25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3" s="60" t="str">
        <f>IF(ISTEXT(Tabla15[[#This Row],[CARRERA]]),Tabla15[[#This Row],[CARRERA]],Tabla15[[#This Row],[STATUS_01]])</f>
        <v>SEGURIDAD</v>
      </c>
      <c r="L253" s="70">
        <v>5000</v>
      </c>
      <c r="M253" s="74">
        <v>0</v>
      </c>
      <c r="N253" s="70">
        <v>0</v>
      </c>
      <c r="O253" s="70">
        <v>0</v>
      </c>
      <c r="P253" s="38">
        <f>Tabla15[[#This Row],[sbruto]]-SUM(Tabla15[[#This Row],[ISR]:[AFP]])-Tabla15[[#This Row],[sneto]]</f>
        <v>0</v>
      </c>
      <c r="Q253" s="38">
        <v>5000</v>
      </c>
      <c r="R253" s="60" t="str">
        <f>_xlfn.XLOOKUP(Tabla15[[#This Row],[cedula]],Tabla22[NODOC],Tabla22[GENERO])</f>
        <v>M</v>
      </c>
      <c r="S253" s="60" t="str">
        <f>_xlfn.XLOOKUP(Tabla15[[#This Row],[nomdepto]],Tabla21[LUGAR],Tabla21[CODLUGAR])</f>
        <v>01.83</v>
      </c>
      <c r="T253">
        <v>1150</v>
      </c>
    </row>
    <row r="254" spans="1:20" hidden="1">
      <c r="A254" s="60" t="s">
        <v>2477</v>
      </c>
      <c r="B254" s="60" t="s">
        <v>5884</v>
      </c>
      <c r="C254" s="60" t="s">
        <v>2506</v>
      </c>
      <c r="D254" s="60" t="str">
        <f>Tabla15[[#This Row],[cedula]]&amp;Tabla15[[#This Row],[prog]]&amp;LEFT(Tabla15[[#This Row],[TIPO]],3)</f>
        <v>4022351161501SEG</v>
      </c>
      <c r="E254" s="60" t="str">
        <f>_xlfn.XLOOKUP(Tabla15[[#This Row],[cedula]],Tabla8[Numero Documento],Tabla8[Empleado])</f>
        <v>JOSE MIGUEL PEREZ</v>
      </c>
      <c r="F254" s="60" t="s">
        <v>882</v>
      </c>
      <c r="G254" s="60" t="s">
        <v>930</v>
      </c>
      <c r="H254" s="102" t="s">
        <v>244</v>
      </c>
      <c r="I254" s="75">
        <f>_xlfn.XLOOKUP(Tabla15[[#This Row],[cedula]],TCARRERA[CEDULA],TCARRERA[CATEGORIA DEL SERVIDOR],0)</f>
        <v>0</v>
      </c>
      <c r="J25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4" s="60" t="str">
        <f>IF(ISTEXT(Tabla15[[#This Row],[CARRERA]]),Tabla15[[#This Row],[CARRERA]],Tabla15[[#This Row],[STATUS_01]])</f>
        <v>SEGURIDAD</v>
      </c>
      <c r="L254" s="70">
        <v>5000</v>
      </c>
      <c r="M254" s="71">
        <v>0</v>
      </c>
      <c r="N254" s="70">
        <v>0</v>
      </c>
      <c r="O254" s="70">
        <v>0</v>
      </c>
      <c r="P254" s="38">
        <f>Tabla15[[#This Row],[sbruto]]-SUM(Tabla15[[#This Row],[ISR]:[AFP]])-Tabla15[[#This Row],[sneto]]</f>
        <v>0</v>
      </c>
      <c r="Q254" s="38">
        <v>5000</v>
      </c>
      <c r="R254" s="60" t="str">
        <f>_xlfn.XLOOKUP(Tabla15[[#This Row],[cedula]],Tabla22[NODOC],Tabla22[GENERO])</f>
        <v>M</v>
      </c>
      <c r="S254" s="60" t="str">
        <f>_xlfn.XLOOKUP(Tabla15[[#This Row],[nomdepto]],Tabla21[LUGAR],Tabla21[CODLUGAR])</f>
        <v>01.83</v>
      </c>
      <c r="T254">
        <v>1176</v>
      </c>
    </row>
    <row r="255" spans="1:20" hidden="1">
      <c r="A255" s="60" t="s">
        <v>2477</v>
      </c>
      <c r="B255" s="60" t="s">
        <v>3144</v>
      </c>
      <c r="C255" s="60" t="s">
        <v>2506</v>
      </c>
      <c r="D255" s="60" t="str">
        <f>Tabla15[[#This Row],[cedula]]&amp;Tabla15[[#This Row],[prog]]&amp;LEFT(Tabla15[[#This Row],[TIPO]],3)</f>
        <v>4021331576101SEG</v>
      </c>
      <c r="E255" s="60" t="str">
        <f>_xlfn.XLOOKUP(Tabla15[[#This Row],[cedula]],Tabla8[Numero Documento],Tabla8[Empleado])</f>
        <v>JUAN MANUEL REYES SANTANA</v>
      </c>
      <c r="F255" s="60" t="s">
        <v>882</v>
      </c>
      <c r="G255" s="60" t="s">
        <v>930</v>
      </c>
      <c r="H255" s="102" t="s">
        <v>244</v>
      </c>
      <c r="I255" s="75">
        <f>_xlfn.XLOOKUP(Tabla15[[#This Row],[cedula]],TCARRERA[CEDULA],TCARRERA[CATEGORIA DEL SERVIDOR],0)</f>
        <v>0</v>
      </c>
      <c r="J25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5" s="60" t="str">
        <f>IF(ISTEXT(Tabla15[[#This Row],[CARRERA]]),Tabla15[[#This Row],[CARRERA]],Tabla15[[#This Row],[STATUS_01]])</f>
        <v>SEGURIDAD</v>
      </c>
      <c r="L255" s="70">
        <v>5000</v>
      </c>
      <c r="M255" s="73">
        <v>0</v>
      </c>
      <c r="N255" s="70">
        <v>0</v>
      </c>
      <c r="O255" s="70">
        <v>0</v>
      </c>
      <c r="P255" s="38">
        <f>Tabla15[[#This Row],[sbruto]]-SUM(Tabla15[[#This Row],[ISR]:[AFP]])-Tabla15[[#This Row],[sneto]]</f>
        <v>0</v>
      </c>
      <c r="Q255" s="38">
        <v>5000</v>
      </c>
      <c r="R255" s="60" t="str">
        <f>_xlfn.XLOOKUP(Tabla15[[#This Row],[cedula]],Tabla22[NODOC],Tabla22[GENERO])</f>
        <v>M</v>
      </c>
      <c r="S255" s="60" t="str">
        <f>_xlfn.XLOOKUP(Tabla15[[#This Row],[nomdepto]],Tabla21[LUGAR],Tabla21[CODLUGAR])</f>
        <v>01.83</v>
      </c>
      <c r="T255">
        <v>1182</v>
      </c>
    </row>
    <row r="256" spans="1:20" hidden="1">
      <c r="A256" s="60" t="s">
        <v>2477</v>
      </c>
      <c r="B256" s="60" t="s">
        <v>5692</v>
      </c>
      <c r="C256" s="60" t="s">
        <v>2506</v>
      </c>
      <c r="D256" s="60" t="str">
        <f>Tabla15[[#This Row],[cedula]]&amp;Tabla15[[#This Row],[prog]]&amp;LEFT(Tabla15[[#This Row],[TIPO]],3)</f>
        <v>4023669047101SEG</v>
      </c>
      <c r="E256" s="60" t="str">
        <f>_xlfn.XLOOKUP(Tabla15[[#This Row],[cedula]],Tabla8[Numero Documento],Tabla8[Empleado])</f>
        <v>LUIS ANGEL CLETO DE LA ROSA</v>
      </c>
      <c r="F256" s="60" t="s">
        <v>882</v>
      </c>
      <c r="G256" s="60" t="s">
        <v>930</v>
      </c>
      <c r="H256" s="102" t="s">
        <v>244</v>
      </c>
      <c r="I256" s="75">
        <f>_xlfn.XLOOKUP(Tabla15[[#This Row],[cedula]],TCARRERA[CEDULA],TCARRERA[CATEGORIA DEL SERVIDOR],0)</f>
        <v>0</v>
      </c>
      <c r="J25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6" s="60" t="str">
        <f>IF(ISTEXT(Tabla15[[#This Row],[CARRERA]]),Tabla15[[#This Row],[CARRERA]],Tabla15[[#This Row],[STATUS_01]])</f>
        <v>SEGURIDAD</v>
      </c>
      <c r="L256" s="70">
        <v>5000</v>
      </c>
      <c r="M256" s="74">
        <v>0</v>
      </c>
      <c r="N256" s="70">
        <v>0</v>
      </c>
      <c r="O256" s="70">
        <v>0</v>
      </c>
      <c r="P256" s="38">
        <f>Tabla15[[#This Row],[sbruto]]-SUM(Tabla15[[#This Row],[ISR]:[AFP]])-Tabla15[[#This Row],[sneto]]</f>
        <v>0</v>
      </c>
      <c r="Q256" s="38">
        <v>5000</v>
      </c>
      <c r="R256" s="60" t="str">
        <f>_xlfn.XLOOKUP(Tabla15[[#This Row],[cedula]],Tabla22[NODOC],Tabla22[GENERO])</f>
        <v>M</v>
      </c>
      <c r="S256" s="60" t="str">
        <f>_xlfn.XLOOKUP(Tabla15[[#This Row],[nomdepto]],Tabla21[LUGAR],Tabla21[CODLUGAR])</f>
        <v>01.83</v>
      </c>
      <c r="T256">
        <v>1199</v>
      </c>
    </row>
    <row r="257" spans="1:20" hidden="1">
      <c r="A257" s="60" t="s">
        <v>2477</v>
      </c>
      <c r="B257" s="60" t="s">
        <v>2676</v>
      </c>
      <c r="C257" s="60" t="s">
        <v>2506</v>
      </c>
      <c r="D257" s="60" t="str">
        <f>Tabla15[[#This Row],[cedula]]&amp;Tabla15[[#This Row],[prog]]&amp;LEFT(Tabla15[[#This Row],[TIPO]],3)</f>
        <v>4023042048701SEG</v>
      </c>
      <c r="E257" s="60" t="str">
        <f>_xlfn.XLOOKUP(Tabla15[[#This Row],[cedula]],Tabla8[Numero Documento],Tabla8[Empleado])</f>
        <v>MIJHAEL CESPEDES OTAÑO</v>
      </c>
      <c r="F257" s="60" t="s">
        <v>882</v>
      </c>
      <c r="G257" s="60" t="s">
        <v>930</v>
      </c>
      <c r="H257" s="102" t="s">
        <v>244</v>
      </c>
      <c r="I257" s="75">
        <f>_xlfn.XLOOKUP(Tabla15[[#This Row],[cedula]],TCARRERA[CEDULA],TCARRERA[CATEGORIA DEL SERVIDOR],0)</f>
        <v>0</v>
      </c>
      <c r="J25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7" s="60" t="str">
        <f>IF(ISTEXT(Tabla15[[#This Row],[CARRERA]]),Tabla15[[#This Row],[CARRERA]],Tabla15[[#This Row],[STATUS_01]])</f>
        <v>SEGURIDAD</v>
      </c>
      <c r="L257" s="70">
        <v>5000</v>
      </c>
      <c r="M257" s="74">
        <v>0</v>
      </c>
      <c r="N257" s="73">
        <v>0</v>
      </c>
      <c r="O257" s="73">
        <v>0</v>
      </c>
      <c r="P257" s="38">
        <f>Tabla15[[#This Row],[sbruto]]-SUM(Tabla15[[#This Row],[ISR]:[AFP]])-Tabla15[[#This Row],[sneto]]</f>
        <v>0</v>
      </c>
      <c r="Q257" s="38">
        <v>5000</v>
      </c>
      <c r="R257" s="60" t="str">
        <f>_xlfn.XLOOKUP(Tabla15[[#This Row],[cedula]],Tabla22[NODOC],Tabla22[GENERO])</f>
        <v>M</v>
      </c>
      <c r="S257" s="60" t="str">
        <f>_xlfn.XLOOKUP(Tabla15[[#This Row],[nomdepto]],Tabla21[LUGAR],Tabla21[CODLUGAR])</f>
        <v>01.83</v>
      </c>
      <c r="T257">
        <v>1214</v>
      </c>
    </row>
    <row r="258" spans="1:20" hidden="1">
      <c r="A258" s="94" t="s">
        <v>2477</v>
      </c>
      <c r="B258" s="94" t="s">
        <v>2723</v>
      </c>
      <c r="C258" s="94" t="s">
        <v>2506</v>
      </c>
      <c r="D258" s="94" t="str">
        <f>Tabla15[[#This Row],[cedula]]&amp;Tabla15[[#This Row],[prog]]&amp;LEFT(Tabla15[[#This Row],[TIPO]],3)</f>
        <v>4022553798001SEG</v>
      </c>
      <c r="E258" s="94" t="str">
        <f>_xlfn.XLOOKUP(Tabla15[[#This Row],[cedula]],Tabla8[Numero Documento],Tabla8[Empleado])</f>
        <v>ROBINSON LAUREANO DE PAULA</v>
      </c>
      <c r="F258" s="95" t="s">
        <v>882</v>
      </c>
      <c r="G258" s="95" t="s">
        <v>930</v>
      </c>
      <c r="H258" s="103" t="s">
        <v>244</v>
      </c>
      <c r="I258" s="97">
        <f>_xlfn.XLOOKUP(Tabla15[[#This Row],[cedula]],TCARRERA[CEDULA],TCARRERA[CATEGORIA DEL SERVIDOR],0)</f>
        <v>0</v>
      </c>
      <c r="J258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8" s="98" t="str">
        <f>IF(ISTEXT(Tabla15[[#This Row],[CARRERA]]),Tabla15[[#This Row],[CARRERA]],Tabla15[[#This Row],[STATUS_01]])</f>
        <v>SEGURIDAD</v>
      </c>
      <c r="L258" s="38">
        <v>5000</v>
      </c>
      <c r="M258" s="96">
        <v>0</v>
      </c>
      <c r="N258" s="112">
        <v>0</v>
      </c>
      <c r="O258" s="96">
        <v>0</v>
      </c>
      <c r="P258" s="38">
        <f>Tabla15[[#This Row],[sbruto]]-SUM(Tabla15[[#This Row],[ISR]:[AFP]])-Tabla15[[#This Row],[sneto]]</f>
        <v>0</v>
      </c>
      <c r="Q258" s="99">
        <v>5000</v>
      </c>
      <c r="R258" s="94" t="str">
        <f>_xlfn.XLOOKUP(Tabla15[[#This Row],[cedula]],Tabla22[NODOC],Tabla22[GENERO])</f>
        <v>M</v>
      </c>
      <c r="S258" s="94" t="str">
        <f>_xlfn.XLOOKUP(Tabla15[[#This Row],[nomdepto]],Tabla21[LUGAR],Tabla21[CODLUGAR])</f>
        <v>01.83</v>
      </c>
      <c r="T258">
        <v>1234</v>
      </c>
    </row>
    <row r="259" spans="1:20" hidden="1">
      <c r="A259" s="94" t="s">
        <v>2477</v>
      </c>
      <c r="B259" s="94" t="s">
        <v>2452</v>
      </c>
      <c r="C259" s="94" t="s">
        <v>2506</v>
      </c>
      <c r="D259" s="94" t="str">
        <f>Tabla15[[#This Row],[cedula]]&amp;Tabla15[[#This Row],[prog]]&amp;LEFT(Tabla15[[#This Row],[TIPO]],3)</f>
        <v>4024108850501SEG</v>
      </c>
      <c r="E259" s="94" t="str">
        <f>_xlfn.XLOOKUP(Tabla15[[#This Row],[cedula]],Tabla8[Numero Documento],Tabla8[Empleado])</f>
        <v>VICTOR MANUEL JAVIER CAMINERO</v>
      </c>
      <c r="F259" s="95" t="s">
        <v>882</v>
      </c>
      <c r="G259" s="95" t="s">
        <v>930</v>
      </c>
      <c r="H259" s="103" t="s">
        <v>244</v>
      </c>
      <c r="I259" s="97">
        <f>_xlfn.XLOOKUP(Tabla15[[#This Row],[cedula]],TCARRERA[CEDULA],TCARRERA[CATEGORIA DEL SERVIDOR],0)</f>
        <v>0</v>
      </c>
      <c r="J259" s="9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9" s="98" t="str">
        <f>IF(ISTEXT(Tabla15[[#This Row],[CARRERA]]),Tabla15[[#This Row],[CARRERA]],Tabla15[[#This Row],[STATUS_01]])</f>
        <v>SEGURIDAD</v>
      </c>
      <c r="L259" s="38">
        <v>5000</v>
      </c>
      <c r="M259" s="100">
        <v>0</v>
      </c>
      <c r="N259" s="112">
        <v>0</v>
      </c>
      <c r="O259" s="96">
        <v>0</v>
      </c>
      <c r="P259" s="38">
        <f>Tabla15[[#This Row],[sbruto]]-SUM(Tabla15[[#This Row],[ISR]:[AFP]])-Tabla15[[#This Row],[sneto]]</f>
        <v>0</v>
      </c>
      <c r="Q259" s="99">
        <v>5000</v>
      </c>
      <c r="R259" s="94" t="str">
        <f>_xlfn.XLOOKUP(Tabla15[[#This Row],[cedula]],Tabla22[NODOC],Tabla22[GENERO])</f>
        <v>M</v>
      </c>
      <c r="S259" s="94" t="str">
        <f>_xlfn.XLOOKUP(Tabla15[[#This Row],[nomdepto]],Tabla21[LUGAR],Tabla21[CODLUGAR])</f>
        <v>01.83</v>
      </c>
      <c r="T259">
        <v>1252</v>
      </c>
    </row>
    <row r="260" spans="1:20">
      <c r="A260" s="60" t="s">
        <v>2476</v>
      </c>
      <c r="B260" s="60" t="s">
        <v>1836</v>
      </c>
      <c r="C260" s="60" t="s">
        <v>2506</v>
      </c>
      <c r="D260" s="60" t="str">
        <f>Tabla15[[#This Row],[cedula]]&amp;Tabla15[[#This Row],[prog]]&amp;LEFT(Tabla15[[#This Row],[TIPO]],3)</f>
        <v>0010086547601FIJ</v>
      </c>
      <c r="E260" s="60" t="str">
        <f>_xlfn.XLOOKUP(Tabla15[[#This Row],[cedula]],Tabla8[Numero Documento],Tabla8[Empleado])</f>
        <v>JULIA CRISTINA HEINSEN GUERRA</v>
      </c>
      <c r="F260" s="60" t="s">
        <v>138</v>
      </c>
      <c r="G260" s="114" t="s">
        <v>1667</v>
      </c>
      <c r="H260" s="102" t="s">
        <v>11</v>
      </c>
      <c r="I260" s="75">
        <f>_xlfn.XLOOKUP(Tabla15[[#This Row],[cedula]],TCARRERA[CEDULA],TCARRERA[CATEGORIA DEL SERVIDOR],0)</f>
        <v>0</v>
      </c>
      <c r="J26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60" s="60" t="str">
        <f>IF(ISTEXT(Tabla15[[#This Row],[CARRERA]]),Tabla15[[#This Row],[CARRERA]],Tabla15[[#This Row],[STATUS_01]])</f>
        <v>FIJO</v>
      </c>
      <c r="L260" s="70">
        <v>145000</v>
      </c>
      <c r="M260" s="73">
        <v>22690.49</v>
      </c>
      <c r="N260" s="70">
        <v>4408</v>
      </c>
      <c r="O260" s="70">
        <v>4161.5</v>
      </c>
      <c r="P260" s="38">
        <f>Tabla15[[#This Row],[sbruto]]-SUM(Tabla15[[#This Row],[ISR]:[AFP]])-Tabla15[[#This Row],[sneto]]</f>
        <v>25</v>
      </c>
      <c r="Q260" s="38">
        <v>113715.01</v>
      </c>
      <c r="R260" s="60" t="str">
        <f>_xlfn.XLOOKUP(Tabla15[[#This Row],[cedula]],Tabla22[NODOC],Tabla22[GENERO])</f>
        <v>F</v>
      </c>
      <c r="S260" s="60" t="str">
        <f>_xlfn.XLOOKUP(Tabla15[[#This Row],[nomdepto]],Tabla21[LUGAR],Tabla21[CODLUGAR])</f>
        <v>01.83.00.00.00.15</v>
      </c>
      <c r="T260">
        <v>193</v>
      </c>
    </row>
    <row r="261" spans="1:20" hidden="1">
      <c r="A261" s="60" t="s">
        <v>5535</v>
      </c>
      <c r="B261" s="60" t="s">
        <v>2173</v>
      </c>
      <c r="C261" s="60" t="s">
        <v>2506</v>
      </c>
      <c r="D261" s="60" t="str">
        <f>Tabla15[[#This Row],[cedula]]&amp;Tabla15[[#This Row],[prog]]&amp;LEFT(Tabla15[[#This Row],[TIPO]],3)</f>
        <v>2250001007301PRI</v>
      </c>
      <c r="E261" s="60" t="str">
        <f>_xlfn.XLOOKUP(Tabla15[[#This Row],[cedula]],Tabla8[Numero Documento],Tabla8[Empleado])</f>
        <v>ORLANDO RAMIREZ GIRON</v>
      </c>
      <c r="F261" s="60" t="s">
        <v>5539</v>
      </c>
      <c r="G261" s="114" t="s">
        <v>1667</v>
      </c>
      <c r="H261" s="102" t="s">
        <v>5536</v>
      </c>
      <c r="I261" s="75">
        <f>_xlfn.XLOOKUP(Tabla15[[#This Row],[cedula]],TCARRERA[CEDULA],TCARRERA[CATEGORIA DEL SERVIDOR],0)</f>
        <v>0</v>
      </c>
      <c r="J261" s="113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261" s="60" t="str">
        <f>IF(ISTEXT(Tabla15[[#This Row],[CARRERA]]),Tabla15[[#This Row],[CARRERA]],Tabla15[[#This Row],[STATUS_01]])</f>
        <v>PRIMA DE TRANSPORTE</v>
      </c>
      <c r="L261" s="70">
        <v>2500</v>
      </c>
      <c r="M261" s="73">
        <v>0</v>
      </c>
      <c r="N261" s="73">
        <v>0</v>
      </c>
      <c r="O261" s="73">
        <v>0</v>
      </c>
      <c r="P261" s="38">
        <f>Tabla15[[#This Row],[sbruto]]-SUM(Tabla15[[#This Row],[ISR]:[AFP]])-Tabla15[[#This Row],[sneto]]</f>
        <v>0</v>
      </c>
      <c r="Q261" s="38">
        <v>2500</v>
      </c>
      <c r="R261" s="60" t="str">
        <f>_xlfn.XLOOKUP(Tabla15[[#This Row],[cedula]],Tabla22[NODOC],Tabla22[GENERO])</f>
        <v>M</v>
      </c>
      <c r="S261" s="60" t="str">
        <f>_xlfn.XLOOKUP(Tabla15[[#This Row],[nomdepto]],Tabla21[LUGAR],Tabla21[CODLUGAR])</f>
        <v>01.83.00.00.00.15</v>
      </c>
      <c r="T261">
        <v>1100</v>
      </c>
    </row>
    <row r="262" spans="1:20">
      <c r="A262" s="60" t="s">
        <v>2476</v>
      </c>
      <c r="B262" s="60" t="s">
        <v>2606</v>
      </c>
      <c r="C262" s="60" t="s">
        <v>2506</v>
      </c>
      <c r="D262" s="60" t="str">
        <f>Tabla15[[#This Row],[cedula]]&amp;Tabla15[[#This Row],[prog]]&amp;LEFT(Tabla15[[#This Row],[TIPO]],3)</f>
        <v>0340038857901FIJ</v>
      </c>
      <c r="E262" s="60" t="str">
        <f>_xlfn.XLOOKUP(Tabla15[[#This Row],[cedula]],Tabla8[Numero Documento],Tabla8[Empleado])</f>
        <v>EVELIN DE JESUS FERNANDEZ JIMENEZ</v>
      </c>
      <c r="F262" s="60" t="s">
        <v>129</v>
      </c>
      <c r="G262" s="60" t="s">
        <v>664</v>
      </c>
      <c r="H262" s="102" t="s">
        <v>11</v>
      </c>
      <c r="I262" s="75" t="str">
        <f>_xlfn.XLOOKUP(Tabla15[[#This Row],[cedula]],TCARRERA[CEDULA],TCARRERA[CATEGORIA DEL SERVIDOR],0)</f>
        <v>CARRERA ADMINISTRATIVA</v>
      </c>
      <c r="J26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62" s="60" t="str">
        <f>IF(ISTEXT(Tabla15[[#This Row],[CARRERA]]),Tabla15[[#This Row],[CARRERA]],Tabla15[[#This Row],[STATUS_01]])</f>
        <v>CARRERA ADMINISTRATIVA</v>
      </c>
      <c r="L262" s="70">
        <v>100000</v>
      </c>
      <c r="M262" s="74">
        <v>0</v>
      </c>
      <c r="N262" s="70">
        <v>3040</v>
      </c>
      <c r="O262" s="70">
        <v>2870</v>
      </c>
      <c r="P262" s="38">
        <f>Tabla15[[#This Row],[sbruto]]-SUM(Tabla15[[#This Row],[ISR]:[AFP]])-Tabla15[[#This Row],[sneto]]</f>
        <v>1602.4499999999971</v>
      </c>
      <c r="Q262" s="38">
        <v>92487.55</v>
      </c>
      <c r="R262" s="60" t="str">
        <f>_xlfn.XLOOKUP(Tabla15[[#This Row],[cedula]],Tabla22[NODOC],Tabla22[GENERO])</f>
        <v>F</v>
      </c>
      <c r="S262" s="60" t="str">
        <f>_xlfn.XLOOKUP(Tabla15[[#This Row],[nomdepto]],Tabla21[LUGAR],Tabla21[CODLUGAR])</f>
        <v>01.83.00.00.00.16</v>
      </c>
      <c r="T262">
        <v>107</v>
      </c>
    </row>
    <row r="263" spans="1:20" hidden="1">
      <c r="A263" s="60" t="s">
        <v>2475</v>
      </c>
      <c r="B263" s="60" t="s">
        <v>2931</v>
      </c>
      <c r="C263" s="60" t="s">
        <v>2506</v>
      </c>
      <c r="D263" s="60" t="str">
        <f>Tabla15[[#This Row],[cedula]]&amp;Tabla15[[#This Row],[prog]]&amp;LEFT(Tabla15[[#This Row],[TIPO]],3)</f>
        <v>0500035465301TEM</v>
      </c>
      <c r="E263" s="60" t="str">
        <f>_xlfn.XLOOKUP(Tabla15[[#This Row],[cedula]],Tabla8[Numero Documento],Tabla8[Empleado])</f>
        <v>LORENZA MEJIA RAMOS</v>
      </c>
      <c r="F263" s="60" t="s">
        <v>5195</v>
      </c>
      <c r="G263" s="60" t="s">
        <v>664</v>
      </c>
      <c r="H263" s="102" t="s">
        <v>2696</v>
      </c>
      <c r="I263" s="75">
        <f>_xlfn.XLOOKUP(Tabla15[[#This Row],[cedula]],TCARRERA[CEDULA],TCARRERA[CATEGORIA DEL SERVIDOR],0)</f>
        <v>0</v>
      </c>
      <c r="J26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3" s="60" t="str">
        <f>IF(ISTEXT(Tabla15[[#This Row],[CARRERA]]),Tabla15[[#This Row],[CARRERA]],Tabla15[[#This Row],[STATUS_01]])</f>
        <v>TEMPORALES</v>
      </c>
      <c r="L263" s="70">
        <v>45000</v>
      </c>
      <c r="M263" s="70">
        <v>0</v>
      </c>
      <c r="N263" s="70">
        <v>1368</v>
      </c>
      <c r="O263" s="70">
        <v>1291.5</v>
      </c>
      <c r="P263" s="38">
        <f>Tabla15[[#This Row],[sbruto]]-SUM(Tabla15[[#This Row],[ISR]:[AFP]])-Tabla15[[#This Row],[sneto]]</f>
        <v>25</v>
      </c>
      <c r="Q263" s="38">
        <v>42315.5</v>
      </c>
      <c r="R263" s="60" t="str">
        <f>_xlfn.XLOOKUP(Tabla15[[#This Row],[cedula]],Tabla22[NODOC],Tabla22[GENERO])</f>
        <v>F</v>
      </c>
      <c r="S263" s="60" t="str">
        <f>_xlfn.XLOOKUP(Tabla15[[#This Row],[nomdepto]],Tabla21[LUGAR],Tabla21[CODLUGAR])</f>
        <v>01.83.00.00.00.16</v>
      </c>
      <c r="T263">
        <v>931</v>
      </c>
    </row>
    <row r="264" spans="1:20">
      <c r="A264" s="60" t="s">
        <v>2476</v>
      </c>
      <c r="B264" s="60" t="s">
        <v>1811</v>
      </c>
      <c r="C264" s="60" t="s">
        <v>2506</v>
      </c>
      <c r="D264" s="60" t="str">
        <f>Tabla15[[#This Row],[cedula]]&amp;Tabla15[[#This Row],[prog]]&amp;LEFT(Tabla15[[#This Row],[TIPO]],3)</f>
        <v>0011852896701FIJ</v>
      </c>
      <c r="E264" s="60" t="str">
        <f>_xlfn.XLOOKUP(Tabla15[[#This Row],[cedula]],Tabla8[Numero Documento],Tabla8[Empleado])</f>
        <v>JESUS RAFAEL PANIAGUA MATOS</v>
      </c>
      <c r="F264" s="60" t="s">
        <v>894</v>
      </c>
      <c r="G264" s="60" t="s">
        <v>1661</v>
      </c>
      <c r="H264" s="102" t="s">
        <v>11</v>
      </c>
      <c r="I264" s="75">
        <f>_xlfn.XLOOKUP(Tabla15[[#This Row],[cedula]],TCARRERA[CEDULA],TCARRERA[CATEGORIA DEL SERVIDOR],0)</f>
        <v>0</v>
      </c>
      <c r="J26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64" s="60" t="str">
        <f>IF(ISTEXT(Tabla15[[#This Row],[CARRERA]]),Tabla15[[#This Row],[CARRERA]],Tabla15[[#This Row],[STATUS_01]])</f>
        <v>FIJO</v>
      </c>
      <c r="L264" s="70">
        <v>180000</v>
      </c>
      <c r="M264" s="71">
        <v>30923.34</v>
      </c>
      <c r="N264" s="70">
        <v>5472</v>
      </c>
      <c r="O264" s="70">
        <v>5166</v>
      </c>
      <c r="P264" s="38">
        <f>Tabla15[[#This Row],[sbruto]]-SUM(Tabla15[[#This Row],[ISR]:[AFP]])-Tabla15[[#This Row],[sneto]]</f>
        <v>25</v>
      </c>
      <c r="Q264" s="38">
        <v>138413.66</v>
      </c>
      <c r="R264" s="60" t="str">
        <f>_xlfn.XLOOKUP(Tabla15[[#This Row],[cedula]],Tabla22[NODOC],Tabla22[GENERO])</f>
        <v>M</v>
      </c>
      <c r="S264" s="60" t="str">
        <f>_xlfn.XLOOKUP(Tabla15[[#This Row],[nomdepto]],Tabla21[LUGAR],Tabla21[CODLUGAR])</f>
        <v>01.83.00.00.00.17</v>
      </c>
      <c r="T264">
        <v>160</v>
      </c>
    </row>
    <row r="265" spans="1:20" hidden="1">
      <c r="A265" s="60" t="s">
        <v>2475</v>
      </c>
      <c r="B265" s="60" t="s">
        <v>2236</v>
      </c>
      <c r="C265" s="60" t="s">
        <v>2506</v>
      </c>
      <c r="D265" s="60" t="str">
        <f>Tabla15[[#This Row],[cedula]]&amp;Tabla15[[#This Row],[prog]]&amp;LEFT(Tabla15[[#This Row],[TIPO]],3)</f>
        <v>4022306948101TEM</v>
      </c>
      <c r="E265" s="60" t="str">
        <f>_xlfn.XLOOKUP(Tabla15[[#This Row],[cedula]],Tabla8[Numero Documento],Tabla8[Empleado])</f>
        <v>ANTERIS BELNES BURGOS FERRERAS</v>
      </c>
      <c r="F265" s="60" t="s">
        <v>254</v>
      </c>
      <c r="G265" s="60" t="s">
        <v>1661</v>
      </c>
      <c r="H265" s="102" t="s">
        <v>2696</v>
      </c>
      <c r="I265" s="75">
        <f>_xlfn.XLOOKUP(Tabla15[[#This Row],[cedula]],TCARRERA[CEDULA],TCARRERA[CATEGORIA DEL SERVIDOR],0)</f>
        <v>0</v>
      </c>
      <c r="J26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60" t="str">
        <f>IF(ISTEXT(Tabla15[[#This Row],[CARRERA]]),Tabla15[[#This Row],[CARRERA]],Tabla15[[#This Row],[STATUS_01]])</f>
        <v>TEMPORALES</v>
      </c>
      <c r="L265" s="70">
        <v>70000</v>
      </c>
      <c r="M265" s="74">
        <v>2918.81</v>
      </c>
      <c r="N265" s="70">
        <v>2128</v>
      </c>
      <c r="O265" s="70">
        <v>2009</v>
      </c>
      <c r="P265" s="38">
        <f>Tabla15[[#This Row],[sbruto]]-SUM(Tabla15[[#This Row],[ISR]:[AFP]])-Tabla15[[#This Row],[sneto]]</f>
        <v>1602.4500000000044</v>
      </c>
      <c r="Q265" s="38">
        <v>61341.74</v>
      </c>
      <c r="R265" s="60" t="str">
        <f>_xlfn.XLOOKUP(Tabla15[[#This Row],[cedula]],Tabla22[NODOC],Tabla22[GENERO])</f>
        <v>F</v>
      </c>
      <c r="S265" s="60" t="str">
        <f>_xlfn.XLOOKUP(Tabla15[[#This Row],[nomdepto]],Tabla21[LUGAR],Tabla21[CODLUGAR])</f>
        <v>01.83.00.00.00.17</v>
      </c>
      <c r="T265">
        <v>801</v>
      </c>
    </row>
    <row r="266" spans="1:20">
      <c r="A266" s="60" t="s">
        <v>2476</v>
      </c>
      <c r="B266" s="60" t="s">
        <v>1104</v>
      </c>
      <c r="C266" s="60" t="s">
        <v>2506</v>
      </c>
      <c r="D266" s="60" t="str">
        <f>Tabla15[[#This Row],[cedula]]&amp;Tabla15[[#This Row],[prog]]&amp;LEFT(Tabla15[[#This Row],[TIPO]],3)</f>
        <v>0600009051101FIJ</v>
      </c>
      <c r="E266" s="60" t="str">
        <f>_xlfn.XLOOKUP(Tabla15[[#This Row],[cedula]],Tabla8[Numero Documento],Tabla8[Empleado])</f>
        <v>JENNY ALODIA ACOSTA MARTINEZ</v>
      </c>
      <c r="F266" s="60" t="s">
        <v>182</v>
      </c>
      <c r="G266" s="60" t="s">
        <v>1661</v>
      </c>
      <c r="H266" s="102" t="s">
        <v>11</v>
      </c>
      <c r="I266" s="75" t="str">
        <f>_xlfn.XLOOKUP(Tabla15[[#This Row],[cedula]],TCARRERA[CEDULA],TCARRERA[CATEGORIA DEL SERVIDOR],0)</f>
        <v>CARRERA ADMINISTRATIVA</v>
      </c>
      <c r="J26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60" t="str">
        <f>IF(ISTEXT(Tabla15[[#This Row],[CARRERA]]),Tabla15[[#This Row],[CARRERA]],Tabla15[[#This Row],[STATUS_01]])</f>
        <v>CARRERA ADMINISTRATIVA</v>
      </c>
      <c r="L266" s="70">
        <v>65000</v>
      </c>
      <c r="M266" s="73">
        <v>4427.58</v>
      </c>
      <c r="N266" s="70">
        <v>1976</v>
      </c>
      <c r="O266" s="70">
        <v>1865.5</v>
      </c>
      <c r="P266" s="38">
        <f>Tabla15[[#This Row],[sbruto]]-SUM(Tabla15[[#This Row],[ISR]:[AFP]])-Tabla15[[#This Row],[sneto]]</f>
        <v>375</v>
      </c>
      <c r="Q266" s="38">
        <v>56355.92</v>
      </c>
      <c r="R266" s="60" t="str">
        <f>_xlfn.XLOOKUP(Tabla15[[#This Row],[cedula]],Tabla22[NODOC],Tabla22[GENERO])</f>
        <v>F</v>
      </c>
      <c r="S266" s="60" t="str">
        <f>_xlfn.XLOOKUP(Tabla15[[#This Row],[nomdepto]],Tabla21[LUGAR],Tabla21[CODLUGAR])</f>
        <v>01.83.00.00.00.17</v>
      </c>
      <c r="T266">
        <v>158</v>
      </c>
    </row>
    <row r="267" spans="1:20" hidden="1">
      <c r="A267" s="60" t="s">
        <v>2475</v>
      </c>
      <c r="B267" s="60" t="s">
        <v>2342</v>
      </c>
      <c r="C267" s="60" t="s">
        <v>2506</v>
      </c>
      <c r="D267" s="60" t="str">
        <f>Tabla15[[#This Row],[cedula]]&amp;Tabla15[[#This Row],[prog]]&amp;LEFT(Tabla15[[#This Row],[TIPO]],3)</f>
        <v>2230025377401TEM</v>
      </c>
      <c r="E267" s="60" t="str">
        <f>_xlfn.XLOOKUP(Tabla15[[#This Row],[cedula]],Tabla8[Numero Documento],Tabla8[Empleado])</f>
        <v>YESSICA DURAN ALCANTARA</v>
      </c>
      <c r="F267" s="60" t="s">
        <v>100</v>
      </c>
      <c r="G267" s="60" t="s">
        <v>1661</v>
      </c>
      <c r="H267" s="102" t="s">
        <v>2696</v>
      </c>
      <c r="I267" s="75">
        <f>_xlfn.XLOOKUP(Tabla15[[#This Row],[cedula]],TCARRERA[CEDULA],TCARRERA[CATEGORIA DEL SERVIDOR],0)</f>
        <v>0</v>
      </c>
      <c r="J26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7" s="60" t="str">
        <f>IF(ISTEXT(Tabla15[[#This Row],[CARRERA]]),Tabla15[[#This Row],[CARRERA]],Tabla15[[#This Row],[STATUS_01]])</f>
        <v>TEMPORALES</v>
      </c>
      <c r="L267" s="70">
        <v>65000</v>
      </c>
      <c r="M267" s="70">
        <v>1907.79</v>
      </c>
      <c r="N267" s="70">
        <v>1976</v>
      </c>
      <c r="O267" s="70">
        <v>1865.5</v>
      </c>
      <c r="P267" s="38">
        <f>Tabla15[[#This Row],[sbruto]]-SUM(Tabla15[[#This Row],[ISR]:[AFP]])-Tabla15[[#This Row],[sneto]]</f>
        <v>25</v>
      </c>
      <c r="Q267" s="38">
        <v>59225.71</v>
      </c>
      <c r="R267" s="60" t="str">
        <f>_xlfn.XLOOKUP(Tabla15[[#This Row],[cedula]],Tabla22[NODOC],Tabla22[GENERO])</f>
        <v>F</v>
      </c>
      <c r="S267" s="60" t="str">
        <f>_xlfn.XLOOKUP(Tabla15[[#This Row],[nomdepto]],Tabla21[LUGAR],Tabla21[CODLUGAR])</f>
        <v>01.83.00.00.00.17</v>
      </c>
      <c r="T267">
        <v>1045</v>
      </c>
    </row>
    <row r="268" spans="1:20" hidden="1">
      <c r="A268" s="60" t="s">
        <v>2475</v>
      </c>
      <c r="B268" s="60" t="s">
        <v>5043</v>
      </c>
      <c r="C268" s="60" t="s">
        <v>2506</v>
      </c>
      <c r="D268" s="60" t="str">
        <f>Tabla15[[#This Row],[cedula]]&amp;Tabla15[[#This Row],[prog]]&amp;LEFT(Tabla15[[#This Row],[TIPO]],3)</f>
        <v>0011801992601TEM</v>
      </c>
      <c r="E268" s="60" t="str">
        <f>_xlfn.XLOOKUP(Tabla15[[#This Row],[cedula]],Tabla8[Numero Documento],Tabla8[Empleado])</f>
        <v>GISBEL GUERRA RODRIGUEZ</v>
      </c>
      <c r="F268" s="60" t="s">
        <v>100</v>
      </c>
      <c r="G268" s="60" t="s">
        <v>1661</v>
      </c>
      <c r="H268" s="102" t="s">
        <v>2696</v>
      </c>
      <c r="I268" s="75">
        <f>_xlfn.XLOOKUP(Tabla15[[#This Row],[cedula]],TCARRERA[CEDULA],TCARRERA[CATEGORIA DEL SERVIDOR],0)</f>
        <v>0</v>
      </c>
      <c r="J26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8" s="60" t="str">
        <f>IF(ISTEXT(Tabla15[[#This Row],[CARRERA]]),Tabla15[[#This Row],[CARRERA]],Tabla15[[#This Row],[STATUS_01]])</f>
        <v>TEMPORALES</v>
      </c>
      <c r="L268" s="70">
        <v>55000</v>
      </c>
      <c r="M268" s="74">
        <v>2559.6799999999998</v>
      </c>
      <c r="N268" s="70">
        <v>1672</v>
      </c>
      <c r="O268" s="70">
        <v>1578.5</v>
      </c>
      <c r="P268" s="38">
        <f>Tabla15[[#This Row],[sbruto]]-SUM(Tabla15[[#This Row],[ISR]:[AFP]])-Tabla15[[#This Row],[sneto]]</f>
        <v>25</v>
      </c>
      <c r="Q268" s="38">
        <v>49164.82</v>
      </c>
      <c r="R268" s="60" t="str">
        <f>_xlfn.XLOOKUP(Tabla15[[#This Row],[cedula]],Tabla22[NODOC],Tabla22[GENERO])</f>
        <v>F</v>
      </c>
      <c r="S268" s="60" t="str">
        <f>_xlfn.XLOOKUP(Tabla15[[#This Row],[nomdepto]],Tabla21[LUGAR],Tabla21[CODLUGAR])</f>
        <v>01.83.00.00.00.17</v>
      </c>
      <c r="T268">
        <v>858</v>
      </c>
    </row>
    <row r="269" spans="1:20" hidden="1">
      <c r="A269" s="60" t="s">
        <v>2475</v>
      </c>
      <c r="B269" s="60" t="s">
        <v>2880</v>
      </c>
      <c r="C269" s="60" t="s">
        <v>2506</v>
      </c>
      <c r="D269" s="60" t="str">
        <f>Tabla15[[#This Row],[cedula]]&amp;Tabla15[[#This Row],[prog]]&amp;LEFT(Tabla15[[#This Row],[TIPO]],3)</f>
        <v>4021319340801TEM</v>
      </c>
      <c r="E269" s="60" t="str">
        <f>_xlfn.XLOOKUP(Tabla15[[#This Row],[cedula]],Tabla8[Numero Documento],Tabla8[Empleado])</f>
        <v>JEYSA DELAINY BATISTA URBAEZ</v>
      </c>
      <c r="F269" s="60" t="s">
        <v>2586</v>
      </c>
      <c r="G269" s="60" t="s">
        <v>1661</v>
      </c>
      <c r="H269" s="102" t="s">
        <v>2696</v>
      </c>
      <c r="I269" s="75">
        <f>_xlfn.XLOOKUP(Tabla15[[#This Row],[cedula]],TCARRERA[CEDULA],TCARRERA[CATEGORIA DEL SERVIDOR],0)</f>
        <v>0</v>
      </c>
      <c r="J26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9" s="60" t="str">
        <f>IF(ISTEXT(Tabla15[[#This Row],[CARRERA]]),Tabla15[[#This Row],[CARRERA]],Tabla15[[#This Row],[STATUS_01]])</f>
        <v>TEMPORALES</v>
      </c>
      <c r="L269" s="70">
        <v>45000</v>
      </c>
      <c r="M269" s="73">
        <v>0</v>
      </c>
      <c r="N269" s="73">
        <v>1368</v>
      </c>
      <c r="O269" s="73">
        <v>1291.5</v>
      </c>
      <c r="P269" s="38">
        <f>Tabla15[[#This Row],[sbruto]]-SUM(Tabla15[[#This Row],[ISR]:[AFP]])-Tabla15[[#This Row],[sneto]]</f>
        <v>25</v>
      </c>
      <c r="Q269" s="38">
        <v>42315.5</v>
      </c>
      <c r="R269" s="60" t="str">
        <f>_xlfn.XLOOKUP(Tabla15[[#This Row],[cedula]],Tabla22[NODOC],Tabla22[GENERO])</f>
        <v>F</v>
      </c>
      <c r="S269" s="60" t="str">
        <f>_xlfn.XLOOKUP(Tabla15[[#This Row],[nomdepto]],Tabla21[LUGAR],Tabla21[CODLUGAR])</f>
        <v>01.83.00.00.00.17</v>
      </c>
      <c r="T269">
        <v>882</v>
      </c>
    </row>
    <row r="270" spans="1:20">
      <c r="A270" s="60" t="s">
        <v>2476</v>
      </c>
      <c r="B270" s="60" t="s">
        <v>1755</v>
      </c>
      <c r="C270" s="60" t="s">
        <v>2506</v>
      </c>
      <c r="D270" s="60" t="str">
        <f>Tabla15[[#This Row],[cedula]]&amp;Tabla15[[#This Row],[prog]]&amp;LEFT(Tabla15[[#This Row],[TIPO]],3)</f>
        <v>2250078643301FIJ</v>
      </c>
      <c r="E270" s="60" t="str">
        <f>_xlfn.XLOOKUP(Tabla15[[#This Row],[cedula]],Tabla8[Numero Documento],Tabla8[Empleado])</f>
        <v>DANIELO CALDERON GENAO</v>
      </c>
      <c r="F270" s="60" t="s">
        <v>355</v>
      </c>
      <c r="G270" s="60" t="s">
        <v>1661</v>
      </c>
      <c r="H270" s="102" t="s">
        <v>11</v>
      </c>
      <c r="I270" s="75">
        <f>_xlfn.XLOOKUP(Tabla15[[#This Row],[cedula]],TCARRERA[CEDULA],TCARRERA[CATEGORIA DEL SERVIDOR],0)</f>
        <v>0</v>
      </c>
      <c r="J27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70" s="60" t="str">
        <f>IF(ISTEXT(Tabla15[[#This Row],[CARRERA]]),Tabla15[[#This Row],[CARRERA]],Tabla15[[#This Row],[STATUS_01]])</f>
        <v>FIJO</v>
      </c>
      <c r="L270" s="70">
        <v>25000</v>
      </c>
      <c r="M270" s="74">
        <v>0</v>
      </c>
      <c r="N270" s="70">
        <v>760</v>
      </c>
      <c r="O270" s="70">
        <v>717.5</v>
      </c>
      <c r="P270" s="38">
        <f>Tabla15[[#This Row],[sbruto]]-SUM(Tabla15[[#This Row],[ISR]:[AFP]])-Tabla15[[#This Row],[sneto]]</f>
        <v>25</v>
      </c>
      <c r="Q270" s="38">
        <v>23497.5</v>
      </c>
      <c r="R270" s="60" t="str">
        <f>_xlfn.XLOOKUP(Tabla15[[#This Row],[cedula]],Tabla22[NODOC],Tabla22[GENERO])</f>
        <v>M</v>
      </c>
      <c r="S270" s="60" t="str">
        <f>_xlfn.XLOOKUP(Tabla15[[#This Row],[nomdepto]],Tabla21[LUGAR],Tabla21[CODLUGAR])</f>
        <v>01.83.00.00.00.17</v>
      </c>
      <c r="T270">
        <v>73</v>
      </c>
    </row>
    <row r="271" spans="1:20">
      <c r="A271" s="60" t="s">
        <v>2476</v>
      </c>
      <c r="B271" s="60" t="s">
        <v>1906</v>
      </c>
      <c r="C271" s="60" t="s">
        <v>2506</v>
      </c>
      <c r="D271" s="60" t="str">
        <f>Tabla15[[#This Row],[cedula]]&amp;Tabla15[[#This Row],[prog]]&amp;LEFT(Tabla15[[#This Row],[TIPO]],3)</f>
        <v>0011567316201FIJ</v>
      </c>
      <c r="E271" s="60" t="str">
        <f>_xlfn.XLOOKUP(Tabla15[[#This Row],[cedula]],Tabla8[Numero Documento],Tabla8[Empleado])</f>
        <v>RAMON ANTONIO DE LEON RUIZ</v>
      </c>
      <c r="F271" s="60" t="s">
        <v>588</v>
      </c>
      <c r="G271" s="60" t="s">
        <v>1661</v>
      </c>
      <c r="H271" s="102" t="s">
        <v>11</v>
      </c>
      <c r="I271" s="75">
        <f>_xlfn.XLOOKUP(Tabla15[[#This Row],[cedula]],TCARRERA[CEDULA],TCARRERA[CATEGORIA DEL SERVIDOR],0)</f>
        <v>0</v>
      </c>
      <c r="J27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1" s="60" t="str">
        <f>IF(ISTEXT(Tabla15[[#This Row],[CARRERA]]),Tabla15[[#This Row],[CARRERA]],Tabla15[[#This Row],[STATUS_01]])</f>
        <v>ESTATUTO SIMPLIFICADO</v>
      </c>
      <c r="L271" s="70">
        <v>24000</v>
      </c>
      <c r="M271" s="70">
        <v>0</v>
      </c>
      <c r="N271" s="70">
        <v>729.6</v>
      </c>
      <c r="O271" s="70">
        <v>688.8</v>
      </c>
      <c r="P271" s="38">
        <f>Tabla15[[#This Row],[sbruto]]-SUM(Tabla15[[#This Row],[ISR]:[AFP]])-Tabla15[[#This Row],[sneto]]</f>
        <v>25</v>
      </c>
      <c r="Q271" s="38">
        <v>22556.6</v>
      </c>
      <c r="R271" s="60" t="str">
        <f>_xlfn.XLOOKUP(Tabla15[[#This Row],[cedula]],Tabla22[NODOC],Tabla22[GENERO])</f>
        <v>M</v>
      </c>
      <c r="S271" s="60" t="str">
        <f>_xlfn.XLOOKUP(Tabla15[[#This Row],[nomdepto]],Tabla21[LUGAR],Tabla21[CODLUGAR])</f>
        <v>01.83.00.00.00.17</v>
      </c>
      <c r="T271">
        <v>315</v>
      </c>
    </row>
    <row r="272" spans="1:20">
      <c r="A272" s="60" t="s">
        <v>2476</v>
      </c>
      <c r="B272" s="60" t="s">
        <v>1847</v>
      </c>
      <c r="C272" s="60" t="s">
        <v>2506</v>
      </c>
      <c r="D272" s="60" t="str">
        <f>Tabla15[[#This Row],[cedula]]&amp;Tabla15[[#This Row],[prog]]&amp;LEFT(Tabla15[[#This Row],[TIPO]],3)</f>
        <v>0011146011901FIJ</v>
      </c>
      <c r="E272" s="60" t="str">
        <f>_xlfn.XLOOKUP(Tabla15[[#This Row],[cedula]],Tabla8[Numero Documento],Tabla8[Empleado])</f>
        <v>LICET ALTAGRACIA BRETON MARTINEZ</v>
      </c>
      <c r="F272" s="60" t="s">
        <v>184</v>
      </c>
      <c r="G272" s="60" t="s">
        <v>1661</v>
      </c>
      <c r="H272" s="102" t="s">
        <v>11</v>
      </c>
      <c r="I272" s="75">
        <f>_xlfn.XLOOKUP(Tabla15[[#This Row],[cedula]],TCARRERA[CEDULA],TCARRERA[CATEGORIA DEL SERVIDOR],0)</f>
        <v>0</v>
      </c>
      <c r="J27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60" t="str">
        <f>IF(ISTEXT(Tabla15[[#This Row],[CARRERA]]),Tabla15[[#This Row],[CARRERA]],Tabla15[[#This Row],[STATUS_01]])</f>
        <v>FIJO</v>
      </c>
      <c r="L272" s="70">
        <v>10000</v>
      </c>
      <c r="M272" s="73">
        <v>0</v>
      </c>
      <c r="N272" s="73">
        <v>304</v>
      </c>
      <c r="O272" s="73">
        <v>287</v>
      </c>
      <c r="P272" s="38">
        <f>Tabla15[[#This Row],[sbruto]]-SUM(Tabla15[[#This Row],[ISR]:[AFP]])-Tabla15[[#This Row],[sneto]]</f>
        <v>375</v>
      </c>
      <c r="Q272" s="38">
        <v>9034</v>
      </c>
      <c r="R272" s="60" t="str">
        <f>_xlfn.XLOOKUP(Tabla15[[#This Row],[cedula]],Tabla22[NODOC],Tabla22[GENERO])</f>
        <v>F</v>
      </c>
      <c r="S272" s="60" t="str">
        <f>_xlfn.XLOOKUP(Tabla15[[#This Row],[nomdepto]],Tabla21[LUGAR],Tabla21[CODLUGAR])</f>
        <v>01.83.00.00.00.17</v>
      </c>
      <c r="T272">
        <v>216</v>
      </c>
    </row>
    <row r="273" spans="1:20" hidden="1">
      <c r="A273" s="60" t="s">
        <v>2475</v>
      </c>
      <c r="B273" s="60" t="s">
        <v>2275</v>
      </c>
      <c r="C273" s="60" t="s">
        <v>2506</v>
      </c>
      <c r="D273" s="60" t="str">
        <f>Tabla15[[#This Row],[cedula]]&amp;Tabla15[[#This Row],[prog]]&amp;LEFT(Tabla15[[#This Row],[TIPO]],3)</f>
        <v>0010265846501TEM</v>
      </c>
      <c r="E273" s="60" t="str">
        <f>_xlfn.XLOOKUP(Tabla15[[#This Row],[cedula]],Tabla8[Numero Documento],Tabla8[Empleado])</f>
        <v>JOSE ALTAGRACIA BAEZ DE LEON</v>
      </c>
      <c r="F273" s="60" t="s">
        <v>1070</v>
      </c>
      <c r="G273" s="60" t="s">
        <v>1657</v>
      </c>
      <c r="H273" s="102" t="s">
        <v>2696</v>
      </c>
      <c r="I273" s="75">
        <f>_xlfn.XLOOKUP(Tabla15[[#This Row],[cedula]],TCARRERA[CEDULA],TCARRERA[CATEGORIA DEL SERVIDOR],0)</f>
        <v>0</v>
      </c>
      <c r="J27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3" s="60" t="str">
        <f>IF(ISTEXT(Tabla15[[#This Row],[CARRERA]]),Tabla15[[#This Row],[CARRERA]],Tabla15[[#This Row],[STATUS_01]])</f>
        <v>TEMPORALES</v>
      </c>
      <c r="L273" s="70">
        <v>135000</v>
      </c>
      <c r="M273" s="74">
        <v>20338.21</v>
      </c>
      <c r="N273" s="73">
        <v>4104</v>
      </c>
      <c r="O273" s="73">
        <v>3874.5</v>
      </c>
      <c r="P273" s="38">
        <f>Tabla15[[#This Row],[sbruto]]-SUM(Tabla15[[#This Row],[ISR]:[AFP]])-Tabla15[[#This Row],[sneto]]</f>
        <v>25.000000000014552</v>
      </c>
      <c r="Q273" s="38">
        <v>106658.29</v>
      </c>
      <c r="R273" s="60" t="str">
        <f>_xlfn.XLOOKUP(Tabla15[[#This Row],[cedula]],Tabla22[NODOC],Tabla22[GENERO])</f>
        <v>M</v>
      </c>
      <c r="S273" s="60" t="str">
        <f>_xlfn.XLOOKUP(Tabla15[[#This Row],[nomdepto]],Tabla21[LUGAR],Tabla21[CODLUGAR])</f>
        <v>01.83.00.00.00.18</v>
      </c>
      <c r="T273">
        <v>897</v>
      </c>
    </row>
    <row r="274" spans="1:20">
      <c r="A274" s="60" t="s">
        <v>2476</v>
      </c>
      <c r="B274" s="60" t="s">
        <v>1280</v>
      </c>
      <c r="C274" s="60" t="s">
        <v>2510</v>
      </c>
      <c r="D274" s="60" t="str">
        <f>Tabla15[[#This Row],[cedula]]&amp;Tabla15[[#This Row],[prog]]&amp;LEFT(Tabla15[[#This Row],[TIPO]],3)</f>
        <v>0110001393513FIJ</v>
      </c>
      <c r="E274" s="60" t="str">
        <f>_xlfn.XLOOKUP(Tabla15[[#This Row],[cedula]],Tabla8[Numero Documento],Tabla8[Empleado])</f>
        <v>ARIANNY JACKELINE CARRASCO CESPEDES</v>
      </c>
      <c r="F274" s="60" t="s">
        <v>4320</v>
      </c>
      <c r="G274" s="60" t="s">
        <v>1657</v>
      </c>
      <c r="H274" s="102" t="s">
        <v>11</v>
      </c>
      <c r="I274" s="75" t="str">
        <f>_xlfn.XLOOKUP(Tabla15[[#This Row],[cedula]],TCARRERA[CEDULA],TCARRERA[CATEGORIA DEL SERVIDOR],0)</f>
        <v>CARRERA ADMINISTRATIVA</v>
      </c>
      <c r="J27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60" t="str">
        <f>IF(ISTEXT(Tabla15[[#This Row],[CARRERA]]),Tabla15[[#This Row],[CARRERA]],Tabla15[[#This Row],[STATUS_01]])</f>
        <v>CARRERA ADMINISTRATIVA</v>
      </c>
      <c r="L274" s="70">
        <v>65000</v>
      </c>
      <c r="M274" s="73">
        <v>0</v>
      </c>
      <c r="N274" s="70">
        <v>1976</v>
      </c>
      <c r="O274" s="70">
        <v>1865.5</v>
      </c>
      <c r="P274" s="38">
        <f>Tabla15[[#This Row],[sbruto]]-SUM(Tabla15[[#This Row],[ISR]:[AFP]])-Tabla15[[#This Row],[sneto]]</f>
        <v>3959</v>
      </c>
      <c r="Q274" s="38">
        <v>57199.5</v>
      </c>
      <c r="R274" s="60" t="str">
        <f>_xlfn.XLOOKUP(Tabla15[[#This Row],[cedula]],Tabla22[NODOC],Tabla22[GENERO])</f>
        <v>F</v>
      </c>
      <c r="S274" s="60" t="str">
        <f>_xlfn.XLOOKUP(Tabla15[[#This Row],[nomdepto]],Tabla21[LUGAR],Tabla21[CODLUGAR])</f>
        <v>01.83.00.00.00.18</v>
      </c>
      <c r="T274">
        <v>520</v>
      </c>
    </row>
    <row r="275" spans="1:20">
      <c r="A275" s="60" t="s">
        <v>2476</v>
      </c>
      <c r="B275" s="60" t="s">
        <v>2090</v>
      </c>
      <c r="C275" s="60" t="s">
        <v>2510</v>
      </c>
      <c r="D275" s="60" t="str">
        <f>Tabla15[[#This Row],[cedula]]&amp;Tabla15[[#This Row],[prog]]&amp;LEFT(Tabla15[[#This Row],[TIPO]],3)</f>
        <v>0710025571513FIJ</v>
      </c>
      <c r="E275" s="60" t="str">
        <f>_xlfn.XLOOKUP(Tabla15[[#This Row],[cedula]],Tabla8[Numero Documento],Tabla8[Empleado])</f>
        <v>FERMINA MOSQUEA GARCIA</v>
      </c>
      <c r="F275" s="60" t="s">
        <v>32</v>
      </c>
      <c r="G275" s="60" t="s">
        <v>1657</v>
      </c>
      <c r="H275" s="102" t="s">
        <v>11</v>
      </c>
      <c r="I275" s="75">
        <f>_xlfn.XLOOKUP(Tabla15[[#This Row],[cedula]],TCARRERA[CEDULA],TCARRERA[CATEGORIA DEL SERVIDOR],0)</f>
        <v>0</v>
      </c>
      <c r="J27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75" s="60" t="str">
        <f>IF(ISTEXT(Tabla15[[#This Row],[CARRERA]]),Tabla15[[#This Row],[CARRERA]],Tabla15[[#This Row],[STATUS_01]])</f>
        <v>FIJO</v>
      </c>
      <c r="L275" s="70">
        <v>55000</v>
      </c>
      <c r="M275" s="74">
        <v>0</v>
      </c>
      <c r="N275" s="73">
        <v>1672</v>
      </c>
      <c r="O275" s="73">
        <v>1578.5</v>
      </c>
      <c r="P275" s="38">
        <f>Tabla15[[#This Row],[sbruto]]-SUM(Tabla15[[#This Row],[ISR]:[AFP]])-Tabla15[[#This Row],[sneto]]</f>
        <v>3598.4499999999971</v>
      </c>
      <c r="Q275" s="38">
        <v>48151.05</v>
      </c>
      <c r="R275" s="60" t="str">
        <f>_xlfn.XLOOKUP(Tabla15[[#This Row],[cedula]],Tabla22[NODOC],Tabla22[GENERO])</f>
        <v>F</v>
      </c>
      <c r="S275" s="60" t="str">
        <f>_xlfn.XLOOKUP(Tabla15[[#This Row],[nomdepto]],Tabla21[LUGAR],Tabla21[CODLUGAR])</f>
        <v>01.83.00.00.00.18</v>
      </c>
      <c r="T275">
        <v>580</v>
      </c>
    </row>
    <row r="276" spans="1:20" hidden="1">
      <c r="A276" s="60" t="s">
        <v>2475</v>
      </c>
      <c r="B276" s="60" t="s">
        <v>2818</v>
      </c>
      <c r="C276" s="60" t="s">
        <v>2506</v>
      </c>
      <c r="D276" s="60" t="str">
        <f>Tabla15[[#This Row],[cedula]]&amp;Tabla15[[#This Row],[prog]]&amp;LEFT(Tabla15[[#This Row],[TIPO]],3)</f>
        <v>0010409524501TEM</v>
      </c>
      <c r="E276" s="60" t="str">
        <f>_xlfn.XLOOKUP(Tabla15[[#This Row],[cedula]],Tabla8[Numero Documento],Tabla8[Empleado])</f>
        <v>CEFERINO PEÑA DE LOS SANTOS</v>
      </c>
      <c r="F276" s="60" t="s">
        <v>1481</v>
      </c>
      <c r="G276" s="113" t="s">
        <v>1657</v>
      </c>
      <c r="H276" s="102" t="s">
        <v>2696</v>
      </c>
      <c r="I276" s="75">
        <f>_xlfn.XLOOKUP(Tabla15[[#This Row],[cedula]],TCARRERA[CEDULA],TCARRERA[CATEGORIA DEL SERVIDOR],0)</f>
        <v>0</v>
      </c>
      <c r="J27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6" s="60" t="str">
        <f>IF(ISTEXT(Tabla15[[#This Row],[CARRERA]]),Tabla15[[#This Row],[CARRERA]],Tabla15[[#This Row],[STATUS_01]])</f>
        <v>TEMPORALES</v>
      </c>
      <c r="L276" s="70">
        <v>50000</v>
      </c>
      <c r="M276" s="70">
        <v>0</v>
      </c>
      <c r="N276" s="70">
        <v>1520</v>
      </c>
      <c r="O276" s="70">
        <v>1435</v>
      </c>
      <c r="P276" s="38">
        <f>Tabla15[[#This Row],[sbruto]]-SUM(Tabla15[[#This Row],[ISR]:[AFP]])-Tabla15[[#This Row],[sneto]]</f>
        <v>3071</v>
      </c>
      <c r="Q276" s="38">
        <v>43974</v>
      </c>
      <c r="R276" s="60" t="str">
        <f>_xlfn.XLOOKUP(Tabla15[[#This Row],[cedula]],Tabla22[NODOC],Tabla22[GENERO])</f>
        <v>M</v>
      </c>
      <c r="S276" s="60" t="str">
        <f>_xlfn.XLOOKUP(Tabla15[[#This Row],[nomdepto]],Tabla21[LUGAR],Tabla21[CODLUGAR])</f>
        <v>01.83.00.00.00.18</v>
      </c>
      <c r="T276">
        <v>819</v>
      </c>
    </row>
    <row r="277" spans="1:20">
      <c r="A277" s="60" t="s">
        <v>2476</v>
      </c>
      <c r="B277" s="60" t="s">
        <v>2100</v>
      </c>
      <c r="C277" s="60" t="s">
        <v>2510</v>
      </c>
      <c r="D277" s="60" t="str">
        <f>Tabla15[[#This Row],[cedula]]&amp;Tabla15[[#This Row],[prog]]&amp;LEFT(Tabla15[[#This Row],[TIPO]],3)</f>
        <v>0010056087913FIJ</v>
      </c>
      <c r="E277" s="60" t="str">
        <f>_xlfn.XLOOKUP(Tabla15[[#This Row],[cedula]],Tabla8[Numero Documento],Tabla8[Empleado])</f>
        <v>GERMAN ANTONIO MARTINEZ TRONCOSO</v>
      </c>
      <c r="F277" s="60" t="s">
        <v>1047</v>
      </c>
      <c r="G277" s="60" t="s">
        <v>1657</v>
      </c>
      <c r="H277" s="102" t="s">
        <v>11</v>
      </c>
      <c r="I277" s="75">
        <f>_xlfn.XLOOKUP(Tabla15[[#This Row],[cedula]],TCARRERA[CEDULA],TCARRERA[CATEGORIA DEL SERVIDOR],0)</f>
        <v>0</v>
      </c>
      <c r="J27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60" t="str">
        <f>IF(ISTEXT(Tabla15[[#This Row],[CARRERA]]),Tabla15[[#This Row],[CARRERA]],Tabla15[[#This Row],[STATUS_01]])</f>
        <v>FIJO</v>
      </c>
      <c r="L277" s="70">
        <v>39645</v>
      </c>
      <c r="M277" s="74">
        <v>392.55</v>
      </c>
      <c r="N277" s="70">
        <v>1205.21</v>
      </c>
      <c r="O277" s="70">
        <v>1137.81</v>
      </c>
      <c r="P277" s="38">
        <f>Tabla15[[#This Row],[sbruto]]-SUM(Tabla15[[#This Row],[ISR]:[AFP]])-Tabla15[[#This Row],[sneto]]</f>
        <v>25</v>
      </c>
      <c r="Q277" s="38">
        <v>36884.43</v>
      </c>
      <c r="R277" s="60" t="str">
        <f>_xlfn.XLOOKUP(Tabla15[[#This Row],[cedula]],Tabla22[NODOC],Tabla22[GENERO])</f>
        <v>M</v>
      </c>
      <c r="S277" s="60" t="str">
        <f>_xlfn.XLOOKUP(Tabla15[[#This Row],[nomdepto]],Tabla21[LUGAR],Tabla21[CODLUGAR])</f>
        <v>01.83.00.00.00.18</v>
      </c>
      <c r="T277">
        <v>591</v>
      </c>
    </row>
    <row r="278" spans="1:20" hidden="1">
      <c r="A278" s="60" t="s">
        <v>2475</v>
      </c>
      <c r="B278" s="60" t="s">
        <v>2925</v>
      </c>
      <c r="C278" s="60" t="s">
        <v>2506</v>
      </c>
      <c r="D278" s="60" t="str">
        <f>Tabla15[[#This Row],[cedula]]&amp;Tabla15[[#This Row],[prog]]&amp;LEFT(Tabla15[[#This Row],[TIPO]],3)</f>
        <v>0011337882201TEM</v>
      </c>
      <c r="E278" s="60" t="str">
        <f>_xlfn.XLOOKUP(Tabla15[[#This Row],[cedula]],Tabla8[Numero Documento],Tabla8[Empleado])</f>
        <v>KENIA EUDOSIA MALENA MARTINEZ</v>
      </c>
      <c r="F278" s="60" t="s">
        <v>2919</v>
      </c>
      <c r="G278" s="60" t="s">
        <v>1657</v>
      </c>
      <c r="H278" s="102" t="s">
        <v>2696</v>
      </c>
      <c r="I278" s="75">
        <f>_xlfn.XLOOKUP(Tabla15[[#This Row],[cedula]],TCARRERA[CEDULA],TCARRERA[CATEGORIA DEL SERVIDOR],0)</f>
        <v>0</v>
      </c>
      <c r="J27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8" s="60" t="str">
        <f>IF(ISTEXT(Tabla15[[#This Row],[CARRERA]]),Tabla15[[#This Row],[CARRERA]],Tabla15[[#This Row],[STATUS_01]])</f>
        <v>TEMPORALES</v>
      </c>
      <c r="L278" s="70">
        <v>36000</v>
      </c>
      <c r="M278" s="73">
        <v>0</v>
      </c>
      <c r="N278" s="70">
        <v>1094.4000000000001</v>
      </c>
      <c r="O278" s="70">
        <v>1033.2</v>
      </c>
      <c r="P278" s="38">
        <f>Tabla15[[#This Row],[sbruto]]-SUM(Tabla15[[#This Row],[ISR]:[AFP]])-Tabla15[[#This Row],[sneto]]</f>
        <v>1151</v>
      </c>
      <c r="Q278" s="38">
        <v>32721.4</v>
      </c>
      <c r="R278" s="60" t="str">
        <f>_xlfn.XLOOKUP(Tabla15[[#This Row],[cedula]],Tabla22[NODOC],Tabla22[GENERO])</f>
        <v>F</v>
      </c>
      <c r="S278" s="60" t="str">
        <f>_xlfn.XLOOKUP(Tabla15[[#This Row],[nomdepto]],Tabla21[LUGAR],Tabla21[CODLUGAR])</f>
        <v>01.83.00.00.00.18</v>
      </c>
      <c r="T278">
        <v>922</v>
      </c>
    </row>
    <row r="279" spans="1:20">
      <c r="A279" s="60" t="s">
        <v>2476</v>
      </c>
      <c r="B279" s="60" t="s">
        <v>1298</v>
      </c>
      <c r="C279" s="60" t="s">
        <v>2510</v>
      </c>
      <c r="D279" s="60" t="str">
        <f>Tabla15[[#This Row],[cedula]]&amp;Tabla15[[#This Row],[prog]]&amp;LEFT(Tabla15[[#This Row],[TIPO]],3)</f>
        <v>0011125142713FIJ</v>
      </c>
      <c r="E279" s="60" t="str">
        <f>_xlfn.XLOOKUP(Tabla15[[#This Row],[cedula]],Tabla8[Numero Documento],Tabla8[Empleado])</f>
        <v>JUANA IVELISSE ROMERO ZORRILLA</v>
      </c>
      <c r="F279" s="60" t="s">
        <v>169</v>
      </c>
      <c r="G279" s="60" t="s">
        <v>1657</v>
      </c>
      <c r="H279" s="102" t="s">
        <v>11</v>
      </c>
      <c r="I279" s="75" t="str">
        <f>_xlfn.XLOOKUP(Tabla15[[#This Row],[cedula]],TCARRERA[CEDULA],TCARRERA[CATEGORIA DEL SERVIDOR],0)</f>
        <v>CARRERA ADMINISTRATIVA</v>
      </c>
      <c r="J27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9" s="60" t="str">
        <f>IF(ISTEXT(Tabla15[[#This Row],[CARRERA]]),Tabla15[[#This Row],[CARRERA]],Tabla15[[#This Row],[STATUS_01]])</f>
        <v>CARRERA ADMINISTRATIVA</v>
      </c>
      <c r="L279" s="70">
        <v>35000</v>
      </c>
      <c r="M279" s="73">
        <v>0</v>
      </c>
      <c r="N279" s="70">
        <v>1064</v>
      </c>
      <c r="O279" s="70">
        <v>1004.5</v>
      </c>
      <c r="P279" s="38">
        <f>Tabla15[[#This Row],[sbruto]]-SUM(Tabla15[[#This Row],[ISR]:[AFP]])-Tabla15[[#This Row],[sneto]]</f>
        <v>3998.4500000000007</v>
      </c>
      <c r="Q279" s="38">
        <v>28933.05</v>
      </c>
      <c r="R279" s="60" t="str">
        <f>_xlfn.XLOOKUP(Tabla15[[#This Row],[cedula]],Tabla22[NODOC],Tabla22[GENERO])</f>
        <v>F</v>
      </c>
      <c r="S279" s="60" t="str">
        <f>_xlfn.XLOOKUP(Tabla15[[#This Row],[nomdepto]],Tabla21[LUGAR],Tabla21[CODLUGAR])</f>
        <v>01.83.00.00.00.18</v>
      </c>
      <c r="T279">
        <v>644</v>
      </c>
    </row>
    <row r="280" spans="1:20" hidden="1">
      <c r="A280" s="60" t="s">
        <v>2475</v>
      </c>
      <c r="B280" s="60" t="s">
        <v>2237</v>
      </c>
      <c r="C280" s="60" t="s">
        <v>2506</v>
      </c>
      <c r="D280" s="60" t="str">
        <f>Tabla15[[#This Row],[cedula]]&amp;Tabla15[[#This Row],[prog]]&amp;LEFT(Tabla15[[#This Row],[TIPO]],3)</f>
        <v>0010389462201TEM</v>
      </c>
      <c r="E280" s="60" t="str">
        <f>_xlfn.XLOOKUP(Tabla15[[#This Row],[cedula]],Tabla8[Numero Documento],Tabla8[Empleado])</f>
        <v>ANTONIO JIMENEZ</v>
      </c>
      <c r="F280" s="60" t="s">
        <v>1344</v>
      </c>
      <c r="G280" s="113" t="s">
        <v>1657</v>
      </c>
      <c r="H280" s="102" t="s">
        <v>2696</v>
      </c>
      <c r="I280" s="75">
        <f>_xlfn.XLOOKUP(Tabla15[[#This Row],[cedula]],TCARRERA[CEDULA],TCARRERA[CATEGORIA DEL SERVIDOR],0)</f>
        <v>0</v>
      </c>
      <c r="J28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80" s="60" t="str">
        <f>IF(ISTEXT(Tabla15[[#This Row],[CARRERA]]),Tabla15[[#This Row],[CARRERA]],Tabla15[[#This Row],[STATUS_01]])</f>
        <v>TEMPORALES</v>
      </c>
      <c r="L280" s="70">
        <v>35000</v>
      </c>
      <c r="M280" s="70">
        <v>0</v>
      </c>
      <c r="N280" s="70">
        <v>1064</v>
      </c>
      <c r="O280" s="70">
        <v>1004.5</v>
      </c>
      <c r="P280" s="38">
        <f>Tabla15[[#This Row],[sbruto]]-SUM(Tabla15[[#This Row],[ISR]:[AFP]])-Tabla15[[#This Row],[sneto]]</f>
        <v>25</v>
      </c>
      <c r="Q280" s="38">
        <v>32906.5</v>
      </c>
      <c r="R280" s="60" t="str">
        <f>_xlfn.XLOOKUP(Tabla15[[#This Row],[cedula]],Tabla22[NODOC],Tabla22[GENERO])</f>
        <v>M</v>
      </c>
      <c r="S280" s="60" t="str">
        <f>_xlfn.XLOOKUP(Tabla15[[#This Row],[nomdepto]],Tabla21[LUGAR],Tabla21[CODLUGAR])</f>
        <v>01.83.00.00.00.18</v>
      </c>
      <c r="T280">
        <v>803</v>
      </c>
    </row>
    <row r="281" spans="1:20">
      <c r="A281" s="60" t="s">
        <v>2476</v>
      </c>
      <c r="B281" s="60" t="s">
        <v>2658</v>
      </c>
      <c r="C281" s="60" t="s">
        <v>2510</v>
      </c>
      <c r="D281" s="60" t="str">
        <f>Tabla15[[#This Row],[cedula]]&amp;Tabla15[[#This Row],[prog]]&amp;LEFT(Tabla15[[#This Row],[TIPO]],3)</f>
        <v>0011643231113FIJ</v>
      </c>
      <c r="E281" s="60" t="str">
        <f>_xlfn.XLOOKUP(Tabla15[[#This Row],[cedula]],Tabla8[Numero Documento],Tabla8[Empleado])</f>
        <v>YANINKA YANIRA BATISTA VENTURA</v>
      </c>
      <c r="F281" s="60" t="s">
        <v>10</v>
      </c>
      <c r="G281" s="113" t="s">
        <v>1657</v>
      </c>
      <c r="H281" s="102" t="s">
        <v>11</v>
      </c>
      <c r="I281" s="75">
        <f>_xlfn.XLOOKUP(Tabla15[[#This Row],[cedula]],TCARRERA[CEDULA],TCARRERA[CATEGORIA DEL SERVIDOR],0)</f>
        <v>0</v>
      </c>
      <c r="J28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1" s="60" t="str">
        <f>IF(ISTEXT(Tabla15[[#This Row],[CARRERA]]),Tabla15[[#This Row],[CARRERA]],Tabla15[[#This Row],[STATUS_01]])</f>
        <v>ESTATUTO SIMPLIFICADO</v>
      </c>
      <c r="L281" s="70">
        <v>30000</v>
      </c>
      <c r="M281" s="73">
        <v>0</v>
      </c>
      <c r="N281" s="70">
        <v>912</v>
      </c>
      <c r="O281" s="70">
        <v>861</v>
      </c>
      <c r="P281" s="38">
        <f>Tabla15[[#This Row],[sbruto]]-SUM(Tabla15[[#This Row],[ISR]:[AFP]])-Tabla15[[#This Row],[sneto]]</f>
        <v>2071</v>
      </c>
      <c r="Q281" s="38">
        <v>26156</v>
      </c>
      <c r="R281" s="60" t="str">
        <f>_xlfn.XLOOKUP(Tabla15[[#This Row],[cedula]],Tabla22[NODOC],Tabla22[GENERO])</f>
        <v>F</v>
      </c>
      <c r="S281" s="60" t="str">
        <f>_xlfn.XLOOKUP(Tabla15[[#This Row],[nomdepto]],Tabla21[LUGAR],Tabla21[CODLUGAR])</f>
        <v>01.83.00.00.00.18</v>
      </c>
      <c r="T281">
        <v>761</v>
      </c>
    </row>
    <row r="282" spans="1:20">
      <c r="A282" s="60" t="s">
        <v>2476</v>
      </c>
      <c r="B282" s="60" t="s">
        <v>2056</v>
      </c>
      <c r="C282" s="60" t="s">
        <v>2510</v>
      </c>
      <c r="D282" s="60" t="str">
        <f>Tabla15[[#This Row],[cedula]]&amp;Tabla15[[#This Row],[prog]]&amp;LEFT(Tabla15[[#This Row],[TIPO]],3)</f>
        <v>0010239279213FIJ</v>
      </c>
      <c r="E282" s="60" t="str">
        <f>_xlfn.XLOOKUP(Tabla15[[#This Row],[cedula]],Tabla8[Numero Documento],Tabla8[Empleado])</f>
        <v>CARLOS ORTIZ PEREZ</v>
      </c>
      <c r="F282" s="60" t="s">
        <v>138</v>
      </c>
      <c r="G282" s="60" t="s">
        <v>1657</v>
      </c>
      <c r="H282" s="102" t="s">
        <v>11</v>
      </c>
      <c r="I282" s="75">
        <f>_xlfn.XLOOKUP(Tabla15[[#This Row],[cedula]],TCARRERA[CEDULA],TCARRERA[CATEGORIA DEL SERVIDOR],0)</f>
        <v>0</v>
      </c>
      <c r="J28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60" t="str">
        <f>IF(ISTEXT(Tabla15[[#This Row],[CARRERA]]),Tabla15[[#This Row],[CARRERA]],Tabla15[[#This Row],[STATUS_01]])</f>
        <v>FIJO</v>
      </c>
      <c r="L282" s="70">
        <v>27300</v>
      </c>
      <c r="M282" s="73">
        <v>0</v>
      </c>
      <c r="N282" s="70">
        <v>829.92</v>
      </c>
      <c r="O282" s="70">
        <v>783.51</v>
      </c>
      <c r="P282" s="38">
        <f>Tabla15[[#This Row],[sbruto]]-SUM(Tabla15[[#This Row],[ISR]:[AFP]])-Tabla15[[#This Row],[sneto]]</f>
        <v>25</v>
      </c>
      <c r="Q282" s="38">
        <v>25661.57</v>
      </c>
      <c r="R282" s="60" t="str">
        <f>_xlfn.XLOOKUP(Tabla15[[#This Row],[cedula]],Tabla22[NODOC],Tabla22[GENERO])</f>
        <v>M</v>
      </c>
      <c r="S282" s="60" t="str">
        <f>_xlfn.XLOOKUP(Tabla15[[#This Row],[nomdepto]],Tabla21[LUGAR],Tabla21[CODLUGAR])</f>
        <v>01.83.00.00.00.18</v>
      </c>
      <c r="T282">
        <v>531</v>
      </c>
    </row>
    <row r="283" spans="1:20">
      <c r="A283" s="60" t="s">
        <v>2476</v>
      </c>
      <c r="B283" s="60" t="s">
        <v>2047</v>
      </c>
      <c r="C283" s="60" t="s">
        <v>2510</v>
      </c>
      <c r="D283" s="60" t="str">
        <f>Tabla15[[#This Row],[cedula]]&amp;Tabla15[[#This Row],[prog]]&amp;LEFT(Tabla15[[#This Row],[TIPO]],3)</f>
        <v>0011791651013FIJ</v>
      </c>
      <c r="E283" s="60" t="str">
        <f>_xlfn.XLOOKUP(Tabla15[[#This Row],[cedula]],Tabla8[Numero Documento],Tabla8[Empleado])</f>
        <v>ANGELY KATIUSCA BAEZ FELIZ</v>
      </c>
      <c r="F283" s="60" t="s">
        <v>138</v>
      </c>
      <c r="G283" s="60" t="s">
        <v>1657</v>
      </c>
      <c r="H283" s="102" t="s">
        <v>11</v>
      </c>
      <c r="I283" s="75">
        <f>_xlfn.XLOOKUP(Tabla15[[#This Row],[cedula]],TCARRERA[CEDULA],TCARRERA[CATEGORIA DEL SERVIDOR],0)</f>
        <v>0</v>
      </c>
      <c r="J28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83" s="60" t="str">
        <f>IF(ISTEXT(Tabla15[[#This Row],[CARRERA]]),Tabla15[[#This Row],[CARRERA]],Tabla15[[#This Row],[STATUS_01]])</f>
        <v>FIJO</v>
      </c>
      <c r="L283" s="70">
        <v>27205.34</v>
      </c>
      <c r="M283" s="73">
        <v>0</v>
      </c>
      <c r="N283" s="73">
        <v>827.04</v>
      </c>
      <c r="O283" s="73">
        <v>780.79</v>
      </c>
      <c r="P283" s="38">
        <f>Tabla15[[#This Row],[sbruto]]-SUM(Tabla15[[#This Row],[ISR]:[AFP]])-Tabla15[[#This Row],[sneto]]</f>
        <v>25.000000000003638</v>
      </c>
      <c r="Q283" s="38">
        <v>25572.51</v>
      </c>
      <c r="R283" s="60" t="str">
        <f>_xlfn.XLOOKUP(Tabla15[[#This Row],[cedula]],Tabla22[NODOC],Tabla22[GENERO])</f>
        <v>F</v>
      </c>
      <c r="S283" s="60" t="str">
        <f>_xlfn.XLOOKUP(Tabla15[[#This Row],[nomdepto]],Tabla21[LUGAR],Tabla21[CODLUGAR])</f>
        <v>01.83.00.00.00.18</v>
      </c>
      <c r="T283">
        <v>516</v>
      </c>
    </row>
    <row r="284" spans="1:20">
      <c r="A284" s="60" t="s">
        <v>2476</v>
      </c>
      <c r="B284" s="60" t="s">
        <v>2054</v>
      </c>
      <c r="C284" s="60" t="s">
        <v>2510</v>
      </c>
      <c r="D284" s="60" t="str">
        <f>Tabla15[[#This Row],[cedula]]&amp;Tabla15[[#This Row],[prog]]&amp;LEFT(Tabla15[[#This Row],[TIPO]],3)</f>
        <v>0010824559813FIJ</v>
      </c>
      <c r="E284" s="60" t="str">
        <f>_xlfn.XLOOKUP(Tabla15[[#This Row],[cedula]],Tabla8[Numero Documento],Tabla8[Empleado])</f>
        <v>BETTY EUGENIA MENDEZ ACOSTA</v>
      </c>
      <c r="F284" s="60" t="s">
        <v>355</v>
      </c>
      <c r="G284" s="60" t="s">
        <v>1657</v>
      </c>
      <c r="H284" s="102" t="s">
        <v>11</v>
      </c>
      <c r="I284" s="75">
        <f>_xlfn.XLOOKUP(Tabla15[[#This Row],[cedula]],TCARRERA[CEDULA],TCARRERA[CATEGORIA DEL SERVIDOR],0)</f>
        <v>0</v>
      </c>
      <c r="J28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60" t="str">
        <f>IF(ISTEXT(Tabla15[[#This Row],[CARRERA]]),Tabla15[[#This Row],[CARRERA]],Tabla15[[#This Row],[STATUS_01]])</f>
        <v>FIJO</v>
      </c>
      <c r="L284" s="70">
        <v>26250</v>
      </c>
      <c r="M284" s="70">
        <v>0</v>
      </c>
      <c r="N284" s="70">
        <v>798</v>
      </c>
      <c r="O284" s="70">
        <v>753.38</v>
      </c>
      <c r="P284" s="38">
        <f>Tabla15[[#This Row],[sbruto]]-SUM(Tabla15[[#This Row],[ISR]:[AFP]])-Tabla15[[#This Row],[sneto]]</f>
        <v>25</v>
      </c>
      <c r="Q284" s="38">
        <v>24673.62</v>
      </c>
      <c r="R284" s="60" t="str">
        <f>_xlfn.XLOOKUP(Tabla15[[#This Row],[cedula]],Tabla22[NODOC],Tabla22[GENERO])</f>
        <v>F</v>
      </c>
      <c r="S284" s="60" t="str">
        <f>_xlfn.XLOOKUP(Tabla15[[#This Row],[nomdepto]],Tabla21[LUGAR],Tabla21[CODLUGAR])</f>
        <v>01.83.00.00.00.18</v>
      </c>
      <c r="T284">
        <v>525</v>
      </c>
    </row>
    <row r="285" spans="1:20">
      <c r="A285" s="60" t="s">
        <v>2476</v>
      </c>
      <c r="B285" s="60" t="s">
        <v>2695</v>
      </c>
      <c r="C285" s="60" t="s">
        <v>2510</v>
      </c>
      <c r="D285" s="60" t="str">
        <f>Tabla15[[#This Row],[cedula]]&amp;Tabla15[[#This Row],[prog]]&amp;LEFT(Tabla15[[#This Row],[TIPO]],3)</f>
        <v>0011502948013FIJ</v>
      </c>
      <c r="E285" s="60" t="str">
        <f>_xlfn.XLOOKUP(Tabla15[[#This Row],[cedula]],Tabla8[Numero Documento],Tabla8[Empleado])</f>
        <v>HERY SANTIAGO ACOSTA PEREZ</v>
      </c>
      <c r="F285" s="60" t="s">
        <v>355</v>
      </c>
      <c r="G285" s="60" t="s">
        <v>1657</v>
      </c>
      <c r="H285" s="102" t="s">
        <v>11</v>
      </c>
      <c r="I285" s="75">
        <f>_xlfn.XLOOKUP(Tabla15[[#This Row],[cedula]],TCARRERA[CEDULA],TCARRERA[CATEGORIA DEL SERVIDOR],0)</f>
        <v>0</v>
      </c>
      <c r="J28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85" s="60" t="str">
        <f>IF(ISTEXT(Tabla15[[#This Row],[CARRERA]]),Tabla15[[#This Row],[CARRERA]],Tabla15[[#This Row],[STATUS_01]])</f>
        <v>FIJO</v>
      </c>
      <c r="L285" s="70">
        <v>25000</v>
      </c>
      <c r="M285" s="70">
        <v>0</v>
      </c>
      <c r="N285" s="73">
        <v>760</v>
      </c>
      <c r="O285" s="73">
        <v>717.5</v>
      </c>
      <c r="P285" s="38">
        <f>Tabla15[[#This Row],[sbruto]]-SUM(Tabla15[[#This Row],[ISR]:[AFP]])-Tabla15[[#This Row],[sneto]]</f>
        <v>3071</v>
      </c>
      <c r="Q285" s="38">
        <v>20451.5</v>
      </c>
      <c r="R285" s="60" t="str">
        <f>_xlfn.XLOOKUP(Tabla15[[#This Row],[cedula]],Tabla22[NODOC],Tabla22[GENERO])</f>
        <v>M</v>
      </c>
      <c r="S285" s="60" t="str">
        <f>_xlfn.XLOOKUP(Tabla15[[#This Row],[nomdepto]],Tabla21[LUGAR],Tabla21[CODLUGAR])</f>
        <v>01.83.00.00.00.18</v>
      </c>
      <c r="T285">
        <v>604</v>
      </c>
    </row>
    <row r="286" spans="1:20">
      <c r="A286" s="60" t="s">
        <v>2476</v>
      </c>
      <c r="B286" s="60" t="s">
        <v>2123</v>
      </c>
      <c r="C286" s="60" t="s">
        <v>2510</v>
      </c>
      <c r="D286" s="60" t="str">
        <f>Tabla15[[#This Row],[cedula]]&amp;Tabla15[[#This Row],[prog]]&amp;LEFT(Tabla15[[#This Row],[TIPO]],3)</f>
        <v>0010881988913FIJ</v>
      </c>
      <c r="E286" s="60" t="str">
        <f>_xlfn.XLOOKUP(Tabla15[[#This Row],[cedula]],Tabla8[Numero Documento],Tabla8[Empleado])</f>
        <v>JOSE ALEXIS ROJAS MARTINEZ</v>
      </c>
      <c r="F286" s="60" t="s">
        <v>147</v>
      </c>
      <c r="G286" s="60" t="s">
        <v>1657</v>
      </c>
      <c r="H286" s="102" t="s">
        <v>11</v>
      </c>
      <c r="I286" s="75">
        <f>_xlfn.XLOOKUP(Tabla15[[#This Row],[cedula]],TCARRERA[CEDULA],TCARRERA[CATEGORIA DEL SERVIDOR],0)</f>
        <v>0</v>
      </c>
      <c r="J28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86" s="60" t="str">
        <f>IF(ISTEXT(Tabla15[[#This Row],[CARRERA]]),Tabla15[[#This Row],[CARRERA]],Tabla15[[#This Row],[STATUS_01]])</f>
        <v>FIJO</v>
      </c>
      <c r="L286" s="70">
        <v>25000</v>
      </c>
      <c r="M286" s="71">
        <v>0</v>
      </c>
      <c r="N286" s="70">
        <v>760</v>
      </c>
      <c r="O286" s="70">
        <v>717.5</v>
      </c>
      <c r="P286" s="38">
        <f>Tabla15[[#This Row],[sbruto]]-SUM(Tabla15[[#This Row],[ISR]:[AFP]])-Tabla15[[#This Row],[sneto]]</f>
        <v>2751</v>
      </c>
      <c r="Q286" s="38">
        <v>20771.5</v>
      </c>
      <c r="R286" s="60" t="str">
        <f>_xlfn.XLOOKUP(Tabla15[[#This Row],[cedula]],Tabla22[NODOC],Tabla22[GENERO])</f>
        <v>M</v>
      </c>
      <c r="S286" s="60" t="str">
        <f>_xlfn.XLOOKUP(Tabla15[[#This Row],[nomdepto]],Tabla21[LUGAR],Tabla21[CODLUGAR])</f>
        <v>01.83.00.00.00.18</v>
      </c>
      <c r="T286">
        <v>621</v>
      </c>
    </row>
    <row r="287" spans="1:20">
      <c r="A287" s="60" t="s">
        <v>2476</v>
      </c>
      <c r="B287" s="60" t="s">
        <v>1303</v>
      </c>
      <c r="C287" s="60" t="s">
        <v>2510</v>
      </c>
      <c r="D287" s="60" t="str">
        <f>Tabla15[[#This Row],[cedula]]&amp;Tabla15[[#This Row],[prog]]&amp;LEFT(Tabla15[[#This Row],[TIPO]],3)</f>
        <v>0010497904213FIJ</v>
      </c>
      <c r="E287" s="60" t="str">
        <f>_xlfn.XLOOKUP(Tabla15[[#This Row],[cedula]],Tabla8[Numero Documento],Tabla8[Empleado])</f>
        <v>LUISA ALTAGRACIA MERCADO RODRIGUEZ</v>
      </c>
      <c r="F287" s="60" t="s">
        <v>55</v>
      </c>
      <c r="G287" s="60" t="s">
        <v>1657</v>
      </c>
      <c r="H287" s="102" t="s">
        <v>11</v>
      </c>
      <c r="I287" s="75" t="str">
        <f>_xlfn.XLOOKUP(Tabla15[[#This Row],[cedula]],TCARRERA[CEDULA],TCARRERA[CATEGORIA DEL SERVIDOR],0)</f>
        <v>CARRERA ADMINISTRATIVA</v>
      </c>
      <c r="J28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60" t="str">
        <f>IF(ISTEXT(Tabla15[[#This Row],[CARRERA]]),Tabla15[[#This Row],[CARRERA]],Tabla15[[#This Row],[STATUS_01]])</f>
        <v>CARRERA ADMINISTRATIVA</v>
      </c>
      <c r="L287" s="70">
        <v>25000</v>
      </c>
      <c r="M287" s="73">
        <v>0</v>
      </c>
      <c r="N287" s="70">
        <v>760</v>
      </c>
      <c r="O287" s="70">
        <v>717.5</v>
      </c>
      <c r="P287" s="38">
        <f>Tabla15[[#This Row],[sbruto]]-SUM(Tabla15[[#This Row],[ISR]:[AFP]])-Tabla15[[#This Row],[sneto]]</f>
        <v>2862.2299999999996</v>
      </c>
      <c r="Q287" s="38">
        <v>20660.27</v>
      </c>
      <c r="R287" s="60" t="str">
        <f>_xlfn.XLOOKUP(Tabla15[[#This Row],[cedula]],Tabla22[NODOC],Tabla22[GENERO])</f>
        <v>F</v>
      </c>
      <c r="S287" s="60" t="str">
        <f>_xlfn.XLOOKUP(Tabla15[[#This Row],[nomdepto]],Tabla21[LUGAR],Tabla21[CODLUGAR])</f>
        <v>01.83.00.00.00.18</v>
      </c>
      <c r="T287">
        <v>666</v>
      </c>
    </row>
    <row r="288" spans="1:20">
      <c r="A288" s="60" t="s">
        <v>2476</v>
      </c>
      <c r="B288" s="60" t="s">
        <v>1319</v>
      </c>
      <c r="C288" s="60" t="s">
        <v>2510</v>
      </c>
      <c r="D288" s="60" t="str">
        <f>Tabla15[[#This Row],[cedula]]&amp;Tabla15[[#This Row],[prog]]&amp;LEFT(Tabla15[[#This Row],[TIPO]],3)</f>
        <v>0120087323813FIJ</v>
      </c>
      <c r="E288" s="60" t="str">
        <f>_xlfn.XLOOKUP(Tabla15[[#This Row],[cedula]],Tabla8[Numero Documento],Tabla8[Empleado])</f>
        <v>ODALIS MATEO FELIZ</v>
      </c>
      <c r="F288" s="60" t="s">
        <v>10</v>
      </c>
      <c r="G288" s="60" t="s">
        <v>1657</v>
      </c>
      <c r="H288" s="102" t="s">
        <v>11</v>
      </c>
      <c r="I288" s="75" t="str">
        <f>_xlfn.XLOOKUP(Tabla15[[#This Row],[cedula]],TCARRERA[CEDULA],TCARRERA[CATEGORIA DEL SERVIDOR],0)</f>
        <v>CARRERA ADMINISTRATIVA</v>
      </c>
      <c r="J28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8" s="60" t="str">
        <f>IF(ISTEXT(Tabla15[[#This Row],[CARRERA]]),Tabla15[[#This Row],[CARRERA]],Tabla15[[#This Row],[STATUS_01]])</f>
        <v>CARRERA ADMINISTRATIVA</v>
      </c>
      <c r="L288" s="70">
        <v>25000</v>
      </c>
      <c r="M288" s="74">
        <v>0</v>
      </c>
      <c r="N288" s="73">
        <v>760</v>
      </c>
      <c r="O288" s="73">
        <v>717.5</v>
      </c>
      <c r="P288" s="38">
        <f>Tabla15[[#This Row],[sbruto]]-SUM(Tabla15[[#This Row],[ISR]:[AFP]])-Tabla15[[#This Row],[sneto]]</f>
        <v>2507.3100000000013</v>
      </c>
      <c r="Q288" s="38">
        <v>21015.19</v>
      </c>
      <c r="R288" s="60" t="str">
        <f>_xlfn.XLOOKUP(Tabla15[[#This Row],[cedula]],Tabla22[NODOC],Tabla22[GENERO])</f>
        <v>M</v>
      </c>
      <c r="S288" s="60" t="str">
        <f>_xlfn.XLOOKUP(Tabla15[[#This Row],[nomdepto]],Tabla21[LUGAR],Tabla21[CODLUGAR])</f>
        <v>01.83.00.00.00.18</v>
      </c>
      <c r="T288">
        <v>699</v>
      </c>
    </row>
    <row r="289" spans="1:20">
      <c r="A289" s="60" t="s">
        <v>2476</v>
      </c>
      <c r="B289" s="60" t="s">
        <v>2124</v>
      </c>
      <c r="C289" s="60" t="s">
        <v>2510</v>
      </c>
      <c r="D289" s="60" t="str">
        <f>Tabla15[[#This Row],[cedula]]&amp;Tabla15[[#This Row],[prog]]&amp;LEFT(Tabla15[[#This Row],[TIPO]],3)</f>
        <v>0010488203013FIJ</v>
      </c>
      <c r="E289" s="60" t="str">
        <f>_xlfn.XLOOKUP(Tabla15[[#This Row],[cedula]],Tabla8[Numero Documento],Tabla8[Empleado])</f>
        <v>JOSE ANDRES MARTINEZ ACOSTA</v>
      </c>
      <c r="F289" s="60" t="s">
        <v>132</v>
      </c>
      <c r="G289" s="60" t="s">
        <v>1657</v>
      </c>
      <c r="H289" s="102" t="s">
        <v>11</v>
      </c>
      <c r="I289" s="75">
        <f>_xlfn.XLOOKUP(Tabla15[[#This Row],[cedula]],TCARRERA[CEDULA],TCARRERA[CATEGORIA DEL SERVIDOR],0)</f>
        <v>0</v>
      </c>
      <c r="J28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9" s="60" t="str">
        <f>IF(ISTEXT(Tabla15[[#This Row],[CARRERA]]),Tabla15[[#This Row],[CARRERA]],Tabla15[[#This Row],[STATUS_01]])</f>
        <v>ESTATUTO SIMPLIFICADO</v>
      </c>
      <c r="L289" s="70">
        <v>20000</v>
      </c>
      <c r="M289" s="71">
        <v>0</v>
      </c>
      <c r="N289" s="70">
        <v>608</v>
      </c>
      <c r="O289" s="70">
        <v>574</v>
      </c>
      <c r="P289" s="38">
        <f>Tabla15[[#This Row],[sbruto]]-SUM(Tabla15[[#This Row],[ISR]:[AFP]])-Tabla15[[#This Row],[sneto]]</f>
        <v>625</v>
      </c>
      <c r="Q289" s="38">
        <v>18193</v>
      </c>
      <c r="R289" s="60" t="str">
        <f>_xlfn.XLOOKUP(Tabla15[[#This Row],[cedula]],Tabla22[NODOC],Tabla22[GENERO])</f>
        <v>M</v>
      </c>
      <c r="S289" s="60" t="str">
        <f>_xlfn.XLOOKUP(Tabla15[[#This Row],[nomdepto]],Tabla21[LUGAR],Tabla21[CODLUGAR])</f>
        <v>01.83.00.00.00.18</v>
      </c>
      <c r="T289">
        <v>622</v>
      </c>
    </row>
    <row r="290" spans="1:20">
      <c r="A290" s="60" t="s">
        <v>2476</v>
      </c>
      <c r="B290" s="60" t="s">
        <v>1311</v>
      </c>
      <c r="C290" s="60" t="s">
        <v>2510</v>
      </c>
      <c r="D290" s="60" t="str">
        <f>Tabla15[[#This Row],[cedula]]&amp;Tabla15[[#This Row],[prog]]&amp;LEFT(Tabla15[[#This Row],[TIPO]],3)</f>
        <v>0011014181913FIJ</v>
      </c>
      <c r="E290" s="60" t="str">
        <f>_xlfn.XLOOKUP(Tabla15[[#This Row],[cedula]],Tabla8[Numero Documento],Tabla8[Empleado])</f>
        <v>MARIA LISET TEJADA MARTINEZ</v>
      </c>
      <c r="F290" s="60" t="s">
        <v>8</v>
      </c>
      <c r="G290" s="60" t="s">
        <v>1657</v>
      </c>
      <c r="H290" s="102" t="s">
        <v>11</v>
      </c>
      <c r="I290" s="75" t="str">
        <f>_xlfn.XLOOKUP(Tabla15[[#This Row],[cedula]],TCARRERA[CEDULA],TCARRERA[CATEGORIA DEL SERVIDOR],0)</f>
        <v>CARRERA ADMINISTRATIVA</v>
      </c>
      <c r="J29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0" s="60" t="str">
        <f>IF(ISTEXT(Tabla15[[#This Row],[CARRERA]]),Tabla15[[#This Row],[CARRERA]],Tabla15[[#This Row],[STATUS_01]])</f>
        <v>CARRERA ADMINISTRATIVA</v>
      </c>
      <c r="L290" s="70">
        <v>20000</v>
      </c>
      <c r="M290" s="71">
        <v>0</v>
      </c>
      <c r="N290" s="70">
        <v>608</v>
      </c>
      <c r="O290" s="70">
        <v>574</v>
      </c>
      <c r="P290" s="38">
        <f>Tabla15[[#This Row],[sbruto]]-SUM(Tabla15[[#This Row],[ISR]:[AFP]])-Tabla15[[#This Row],[sneto]]</f>
        <v>11883.27</v>
      </c>
      <c r="Q290" s="38">
        <v>6934.73</v>
      </c>
      <c r="R290" s="60" t="str">
        <f>_xlfn.XLOOKUP(Tabla15[[#This Row],[cedula]],Tabla22[NODOC],Tabla22[GENERO])</f>
        <v>F</v>
      </c>
      <c r="S290" s="60" t="str">
        <f>_xlfn.XLOOKUP(Tabla15[[#This Row],[nomdepto]],Tabla21[LUGAR],Tabla21[CODLUGAR])</f>
        <v>01.83.00.00.00.18</v>
      </c>
      <c r="T290">
        <v>678</v>
      </c>
    </row>
    <row r="291" spans="1:20">
      <c r="A291" s="60" t="s">
        <v>2476</v>
      </c>
      <c r="B291" s="60" t="s">
        <v>2150</v>
      </c>
      <c r="C291" s="60" t="s">
        <v>2510</v>
      </c>
      <c r="D291" s="60" t="str">
        <f>Tabla15[[#This Row],[cedula]]&amp;Tabla15[[#This Row],[prog]]&amp;LEFT(Tabla15[[#This Row],[TIPO]],3)</f>
        <v>0010301828913FIJ</v>
      </c>
      <c r="E291" s="60" t="str">
        <f>_xlfn.XLOOKUP(Tabla15[[#This Row],[cedula]],Tabla8[Numero Documento],Tabla8[Empleado])</f>
        <v>LEONARDO ESTEVEZ PEREZ</v>
      </c>
      <c r="F291" s="60" t="s">
        <v>172</v>
      </c>
      <c r="G291" s="60" t="s">
        <v>1657</v>
      </c>
      <c r="H291" s="102" t="s">
        <v>11</v>
      </c>
      <c r="I291" s="75">
        <f>_xlfn.XLOOKUP(Tabla15[[#This Row],[cedula]],TCARRERA[CEDULA],TCARRERA[CATEGORIA DEL SERVIDOR],0)</f>
        <v>0</v>
      </c>
      <c r="J29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60" t="str">
        <f>IF(ISTEXT(Tabla15[[#This Row],[CARRERA]]),Tabla15[[#This Row],[CARRERA]],Tabla15[[#This Row],[STATUS_01]])</f>
        <v>FIJO</v>
      </c>
      <c r="L291" s="70">
        <v>16500</v>
      </c>
      <c r="M291" s="74">
        <v>0</v>
      </c>
      <c r="N291" s="70">
        <v>501.6</v>
      </c>
      <c r="O291" s="70">
        <v>473.55</v>
      </c>
      <c r="P291" s="38">
        <f>Tabla15[[#This Row],[sbruto]]-SUM(Tabla15[[#This Row],[ISR]:[AFP]])-Tabla15[[#This Row],[sneto]]</f>
        <v>1754.2200000000012</v>
      </c>
      <c r="Q291" s="38">
        <v>13770.63</v>
      </c>
      <c r="R291" s="60" t="str">
        <f>_xlfn.XLOOKUP(Tabla15[[#This Row],[cedula]],Tabla22[NODOC],Tabla22[GENERO])</f>
        <v>M</v>
      </c>
      <c r="S291" s="60" t="str">
        <f>_xlfn.XLOOKUP(Tabla15[[#This Row],[nomdepto]],Tabla21[LUGAR],Tabla21[CODLUGAR])</f>
        <v>01.83.00.00.00.18</v>
      </c>
      <c r="T291">
        <v>656</v>
      </c>
    </row>
    <row r="292" spans="1:20">
      <c r="A292" s="60" t="s">
        <v>2476</v>
      </c>
      <c r="B292" s="60" t="s">
        <v>2113</v>
      </c>
      <c r="C292" s="60" t="s">
        <v>2510</v>
      </c>
      <c r="D292" s="60" t="str">
        <f>Tabla15[[#This Row],[cedula]]&amp;Tabla15[[#This Row],[prog]]&amp;LEFT(Tabla15[[#This Row],[TIPO]],3)</f>
        <v>0010573108713FIJ</v>
      </c>
      <c r="E292" s="60" t="str">
        <f>_xlfn.XLOOKUP(Tabla15[[#This Row],[cedula]],Tabla8[Numero Documento],Tabla8[Empleado])</f>
        <v>IRMA MARIA VASQUEZ UREÑA</v>
      </c>
      <c r="F292" s="60" t="s">
        <v>147</v>
      </c>
      <c r="G292" s="60" t="s">
        <v>1657</v>
      </c>
      <c r="H292" s="102" t="s">
        <v>11</v>
      </c>
      <c r="I292" s="75">
        <f>_xlfn.XLOOKUP(Tabla15[[#This Row],[cedula]],TCARRERA[CEDULA],TCARRERA[CATEGORIA DEL SERVIDOR],0)</f>
        <v>0</v>
      </c>
      <c r="J29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60" t="str">
        <f>IF(ISTEXT(Tabla15[[#This Row],[CARRERA]]),Tabla15[[#This Row],[CARRERA]],Tabla15[[#This Row],[STATUS_01]])</f>
        <v>FIJO</v>
      </c>
      <c r="L292" s="70">
        <v>13200</v>
      </c>
      <c r="M292" s="74">
        <v>0</v>
      </c>
      <c r="N292" s="70">
        <v>401.28</v>
      </c>
      <c r="O292" s="70">
        <v>378.84</v>
      </c>
      <c r="P292" s="38">
        <f>Tabla15[[#This Row],[sbruto]]-SUM(Tabla15[[#This Row],[ISR]:[AFP]])-Tabla15[[#This Row],[sneto]]</f>
        <v>6644.880000000001</v>
      </c>
      <c r="Q292" s="38">
        <v>5775</v>
      </c>
      <c r="R292" s="60" t="str">
        <f>_xlfn.XLOOKUP(Tabla15[[#This Row],[cedula]],Tabla22[NODOC],Tabla22[GENERO])</f>
        <v>F</v>
      </c>
      <c r="S292" s="60" t="str">
        <f>_xlfn.XLOOKUP(Tabla15[[#This Row],[nomdepto]],Tabla21[LUGAR],Tabla21[CODLUGAR])</f>
        <v>01.83.00.00.00.18</v>
      </c>
      <c r="T292">
        <v>608</v>
      </c>
    </row>
    <row r="293" spans="1:20">
      <c r="A293" s="60" t="s">
        <v>2476</v>
      </c>
      <c r="B293" s="60" t="s">
        <v>2107</v>
      </c>
      <c r="C293" s="60" t="s">
        <v>2510</v>
      </c>
      <c r="D293" s="60" t="str">
        <f>Tabla15[[#This Row],[cedula]]&amp;Tabla15[[#This Row],[prog]]&amp;LEFT(Tabla15[[#This Row],[TIPO]],3)</f>
        <v>0011031879713FIJ</v>
      </c>
      <c r="E293" s="60" t="str">
        <f>_xlfn.XLOOKUP(Tabla15[[#This Row],[cedula]],Tabla8[Numero Documento],Tabla8[Empleado])</f>
        <v>GUMERCINDA GONZALEZ</v>
      </c>
      <c r="F293" s="60" t="s">
        <v>160</v>
      </c>
      <c r="G293" s="60" t="s">
        <v>1657</v>
      </c>
      <c r="H293" s="102" t="s">
        <v>11</v>
      </c>
      <c r="I293" s="75">
        <f>_xlfn.XLOOKUP(Tabla15[[#This Row],[cedula]],TCARRERA[CEDULA],TCARRERA[CATEGORIA DEL SERVIDOR],0)</f>
        <v>0</v>
      </c>
      <c r="J29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3" s="60" t="str">
        <f>IF(ISTEXT(Tabla15[[#This Row],[CARRERA]]),Tabla15[[#This Row],[CARRERA]],Tabla15[[#This Row],[STATUS_01]])</f>
        <v>FIJO</v>
      </c>
      <c r="L293" s="70">
        <v>11292.79</v>
      </c>
      <c r="M293" s="74">
        <v>0</v>
      </c>
      <c r="N293" s="73">
        <v>343.3</v>
      </c>
      <c r="O293" s="73">
        <v>324.10000000000002</v>
      </c>
      <c r="P293" s="38">
        <f>Tabla15[[#This Row],[sbruto]]-SUM(Tabla15[[#This Row],[ISR]:[AFP]])-Tabla15[[#This Row],[sneto]]</f>
        <v>8411.5800000000017</v>
      </c>
      <c r="Q293" s="38">
        <v>2213.81</v>
      </c>
      <c r="R293" s="60" t="str">
        <f>_xlfn.XLOOKUP(Tabla15[[#This Row],[cedula]],Tabla22[NODOC],Tabla22[GENERO])</f>
        <v>F</v>
      </c>
      <c r="S293" s="60" t="str">
        <f>_xlfn.XLOOKUP(Tabla15[[#This Row],[nomdepto]],Tabla21[LUGAR],Tabla21[CODLUGAR])</f>
        <v>01.83.00.00.00.18</v>
      </c>
      <c r="T293">
        <v>600</v>
      </c>
    </row>
    <row r="294" spans="1:20">
      <c r="A294" s="60" t="s">
        <v>2476</v>
      </c>
      <c r="B294" s="60" t="s">
        <v>2172</v>
      </c>
      <c r="C294" s="60" t="s">
        <v>2510</v>
      </c>
      <c r="D294" s="60" t="str">
        <f>Tabla15[[#This Row],[cedula]]&amp;Tabla15[[#This Row],[prog]]&amp;LEFT(Tabla15[[#This Row],[TIPO]],3)</f>
        <v>0011483444313FIJ</v>
      </c>
      <c r="E294" s="60" t="str">
        <f>_xlfn.XLOOKUP(Tabla15[[#This Row],[cedula]],Tabla8[Numero Documento],Tabla8[Empleado])</f>
        <v>ODETTE ANEZ OLMOS</v>
      </c>
      <c r="F294" s="60" t="s">
        <v>145</v>
      </c>
      <c r="G294" s="60" t="s">
        <v>1657</v>
      </c>
      <c r="H294" s="102" t="s">
        <v>11</v>
      </c>
      <c r="I294" s="75">
        <f>_xlfn.XLOOKUP(Tabla15[[#This Row],[cedula]],TCARRERA[CEDULA],TCARRERA[CATEGORIA DEL SERVIDOR],0)</f>
        <v>0</v>
      </c>
      <c r="J29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60" t="str">
        <f>IF(ISTEXT(Tabla15[[#This Row],[CARRERA]]),Tabla15[[#This Row],[CARRERA]],Tabla15[[#This Row],[STATUS_01]])</f>
        <v>FIJO</v>
      </c>
      <c r="L294" s="70">
        <v>11000</v>
      </c>
      <c r="M294" s="73">
        <v>0</v>
      </c>
      <c r="N294" s="70">
        <v>334.4</v>
      </c>
      <c r="O294" s="70">
        <v>315.7</v>
      </c>
      <c r="P294" s="38">
        <f>Tabla15[[#This Row],[sbruto]]-SUM(Tabla15[[#This Row],[ISR]:[AFP]])-Tabla15[[#This Row],[sneto]]</f>
        <v>325</v>
      </c>
      <c r="Q294" s="38">
        <v>10024.9</v>
      </c>
      <c r="R294" s="60" t="str">
        <f>_xlfn.XLOOKUP(Tabla15[[#This Row],[cedula]],Tabla22[NODOC],Tabla22[GENERO])</f>
        <v>F</v>
      </c>
      <c r="S294" s="60" t="str">
        <f>_xlfn.XLOOKUP(Tabla15[[#This Row],[nomdepto]],Tabla21[LUGAR],Tabla21[CODLUGAR])</f>
        <v>01.83.00.00.00.18</v>
      </c>
      <c r="T294">
        <v>700</v>
      </c>
    </row>
    <row r="295" spans="1:20">
      <c r="A295" s="60" t="s">
        <v>2476</v>
      </c>
      <c r="B295" s="60" t="s">
        <v>2040</v>
      </c>
      <c r="C295" s="60" t="s">
        <v>2510</v>
      </c>
      <c r="D295" s="60" t="str">
        <f>Tabla15[[#This Row],[cedula]]&amp;Tabla15[[#This Row],[prog]]&amp;LEFT(Tabla15[[#This Row],[TIPO]],3)</f>
        <v>0260073775913FIJ</v>
      </c>
      <c r="E295" s="60" t="str">
        <f>_xlfn.XLOOKUP(Tabla15[[#This Row],[cedula]],Tabla8[Numero Documento],Tabla8[Empleado])</f>
        <v>ALFONSO TRINIDAD Y AZA</v>
      </c>
      <c r="F295" s="60" t="s">
        <v>143</v>
      </c>
      <c r="G295" s="113" t="s">
        <v>1657</v>
      </c>
      <c r="H295" s="102" t="s">
        <v>11</v>
      </c>
      <c r="I295" s="75">
        <f>_xlfn.XLOOKUP(Tabla15[[#This Row],[cedula]],TCARRERA[CEDULA],TCARRERA[CATEGORIA DEL SERVIDOR],0)</f>
        <v>0</v>
      </c>
      <c r="J29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60" t="str">
        <f>IF(ISTEXT(Tabla15[[#This Row],[CARRERA]]),Tabla15[[#This Row],[CARRERA]],Tabla15[[#This Row],[STATUS_01]])</f>
        <v>FIJO</v>
      </c>
      <c r="L295" s="70">
        <v>10000</v>
      </c>
      <c r="M295" s="74">
        <v>0</v>
      </c>
      <c r="N295" s="70">
        <v>304</v>
      </c>
      <c r="O295" s="70">
        <v>287</v>
      </c>
      <c r="P295" s="38">
        <f>Tabla15[[#This Row],[sbruto]]-SUM(Tabla15[[#This Row],[ISR]:[AFP]])-Tabla15[[#This Row],[sneto]]</f>
        <v>75</v>
      </c>
      <c r="Q295" s="38">
        <v>9334</v>
      </c>
      <c r="R295" s="60" t="str">
        <f>_xlfn.XLOOKUP(Tabla15[[#This Row],[cedula]],Tabla22[NODOC],Tabla22[GENERO])</f>
        <v>M</v>
      </c>
      <c r="S295" s="60" t="str">
        <f>_xlfn.XLOOKUP(Tabla15[[#This Row],[nomdepto]],Tabla21[LUGAR],Tabla21[CODLUGAR])</f>
        <v>01.83.00.00.00.18</v>
      </c>
      <c r="T295">
        <v>503</v>
      </c>
    </row>
    <row r="296" spans="1:20">
      <c r="A296" s="60" t="s">
        <v>2476</v>
      </c>
      <c r="B296" s="60" t="s">
        <v>2060</v>
      </c>
      <c r="C296" s="60" t="s">
        <v>2510</v>
      </c>
      <c r="D296" s="60" t="str">
        <f>Tabla15[[#This Row],[cedula]]&amp;Tabla15[[#This Row],[prog]]&amp;LEFT(Tabla15[[#This Row],[TIPO]],3)</f>
        <v>0260036813413FIJ</v>
      </c>
      <c r="E296" s="60" t="str">
        <f>_xlfn.XLOOKUP(Tabla15[[#This Row],[cedula]],Tabla8[Numero Documento],Tabla8[Empleado])</f>
        <v>CASILDA GUERRERO</v>
      </c>
      <c r="F296" s="60" t="s">
        <v>147</v>
      </c>
      <c r="G296" s="113" t="s">
        <v>1657</v>
      </c>
      <c r="H296" s="102" t="s">
        <v>11</v>
      </c>
      <c r="I296" s="75">
        <f>_xlfn.XLOOKUP(Tabla15[[#This Row],[cedula]],TCARRERA[CEDULA],TCARRERA[CATEGORIA DEL SERVIDOR],0)</f>
        <v>0</v>
      </c>
      <c r="J29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6" s="60" t="str">
        <f>IF(ISTEXT(Tabla15[[#This Row],[CARRERA]]),Tabla15[[#This Row],[CARRERA]],Tabla15[[#This Row],[STATUS_01]])</f>
        <v>FIJO</v>
      </c>
      <c r="L296" s="70">
        <v>10000</v>
      </c>
      <c r="M296" s="74">
        <v>0</v>
      </c>
      <c r="N296" s="70">
        <v>304</v>
      </c>
      <c r="O296" s="70">
        <v>287</v>
      </c>
      <c r="P296" s="38">
        <f>Tabla15[[#This Row],[sbruto]]-SUM(Tabla15[[#This Row],[ISR]:[AFP]])-Tabla15[[#This Row],[sneto]]</f>
        <v>4520.45</v>
      </c>
      <c r="Q296" s="38">
        <v>4888.55</v>
      </c>
      <c r="R296" s="60" t="str">
        <f>_xlfn.XLOOKUP(Tabla15[[#This Row],[cedula]],Tabla22[NODOC],Tabla22[GENERO])</f>
        <v>F</v>
      </c>
      <c r="S296" s="60" t="str">
        <f>_xlfn.XLOOKUP(Tabla15[[#This Row],[nomdepto]],Tabla21[LUGAR],Tabla21[CODLUGAR])</f>
        <v>01.83.00.00.00.18</v>
      </c>
      <c r="T296">
        <v>536</v>
      </c>
    </row>
    <row r="297" spans="1:20">
      <c r="A297" s="60" t="s">
        <v>2476</v>
      </c>
      <c r="B297" s="60" t="s">
        <v>2061</v>
      </c>
      <c r="C297" s="60" t="s">
        <v>2510</v>
      </c>
      <c r="D297" s="60" t="str">
        <f>Tabla15[[#This Row],[cedula]]&amp;Tabla15[[#This Row],[prog]]&amp;LEFT(Tabla15[[#This Row],[TIPO]],3)</f>
        <v>0540012583613FIJ</v>
      </c>
      <c r="E297" s="60" t="str">
        <f>_xlfn.XLOOKUP(Tabla15[[#This Row],[cedula]],Tabla8[Numero Documento],Tabla8[Empleado])</f>
        <v>CECILIA RAMONA GUILLEN FRANCISCO</v>
      </c>
      <c r="F297" s="60" t="s">
        <v>8</v>
      </c>
      <c r="G297" s="113" t="s">
        <v>1657</v>
      </c>
      <c r="H297" s="102" t="s">
        <v>11</v>
      </c>
      <c r="I297" s="75">
        <f>_xlfn.XLOOKUP(Tabla15[[#This Row],[cedula]],TCARRERA[CEDULA],TCARRERA[CATEGORIA DEL SERVIDOR],0)</f>
        <v>0</v>
      </c>
      <c r="J29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7" s="60" t="str">
        <f>IF(ISTEXT(Tabla15[[#This Row],[CARRERA]]),Tabla15[[#This Row],[CARRERA]],Tabla15[[#This Row],[STATUS_01]])</f>
        <v>ESTATUTO SIMPLIFICADO</v>
      </c>
      <c r="L297" s="70">
        <v>10000</v>
      </c>
      <c r="M297" s="71">
        <v>0</v>
      </c>
      <c r="N297" s="70">
        <v>304</v>
      </c>
      <c r="O297" s="70">
        <v>287</v>
      </c>
      <c r="P297" s="38">
        <f>Tabla15[[#This Row],[sbruto]]-SUM(Tabla15[[#This Row],[ISR]:[AFP]])-Tabla15[[#This Row],[sneto]]</f>
        <v>3771.84</v>
      </c>
      <c r="Q297" s="38">
        <v>5637.16</v>
      </c>
      <c r="R297" s="60" t="str">
        <f>_xlfn.XLOOKUP(Tabla15[[#This Row],[cedula]],Tabla22[NODOC],Tabla22[GENERO])</f>
        <v>F</v>
      </c>
      <c r="S297" s="60" t="str">
        <f>_xlfn.XLOOKUP(Tabla15[[#This Row],[nomdepto]],Tabla21[LUGAR],Tabla21[CODLUGAR])</f>
        <v>01.83.00.00.00.18</v>
      </c>
      <c r="T297">
        <v>537</v>
      </c>
    </row>
    <row r="298" spans="1:20">
      <c r="A298" s="60" t="s">
        <v>2476</v>
      </c>
      <c r="B298" s="60" t="s">
        <v>1286</v>
      </c>
      <c r="C298" s="60" t="s">
        <v>2510</v>
      </c>
      <c r="D298" s="60" t="str">
        <f>Tabla15[[#This Row],[cedula]]&amp;Tabla15[[#This Row],[prog]]&amp;LEFT(Tabla15[[#This Row],[TIPO]],3)</f>
        <v>0011285979813FIJ</v>
      </c>
      <c r="E298" s="60" t="str">
        <f>_xlfn.XLOOKUP(Tabla15[[#This Row],[cedula]],Tabla8[Numero Documento],Tabla8[Empleado])</f>
        <v>EDGAR ALEXANDRO SANCHEZ PEREZ</v>
      </c>
      <c r="F298" s="60" t="s">
        <v>153</v>
      </c>
      <c r="G298" s="113" t="s">
        <v>1657</v>
      </c>
      <c r="H298" s="102" t="s">
        <v>11</v>
      </c>
      <c r="I298" s="75" t="str">
        <f>_xlfn.XLOOKUP(Tabla15[[#This Row],[cedula]],TCARRERA[CEDULA],TCARRERA[CATEGORIA DEL SERVIDOR],0)</f>
        <v>CARRERA ADMINISTRATIVA</v>
      </c>
      <c r="J29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8" s="60" t="str">
        <f>IF(ISTEXT(Tabla15[[#This Row],[CARRERA]]),Tabla15[[#This Row],[CARRERA]],Tabla15[[#This Row],[STATUS_01]])</f>
        <v>CARRERA ADMINISTRATIVA</v>
      </c>
      <c r="L298" s="70">
        <v>10000</v>
      </c>
      <c r="M298" s="71">
        <v>0</v>
      </c>
      <c r="N298" s="70">
        <v>304</v>
      </c>
      <c r="O298" s="70">
        <v>287</v>
      </c>
      <c r="P298" s="38">
        <f>Tabla15[[#This Row],[sbruto]]-SUM(Tabla15[[#This Row],[ISR]:[AFP]])-Tabla15[[#This Row],[sneto]]</f>
        <v>75</v>
      </c>
      <c r="Q298" s="38">
        <v>9334</v>
      </c>
      <c r="R298" s="60" t="str">
        <f>_xlfn.XLOOKUP(Tabla15[[#This Row],[cedula]],Tabla22[NODOC],Tabla22[GENERO])</f>
        <v>M</v>
      </c>
      <c r="S298" s="60" t="str">
        <f>_xlfn.XLOOKUP(Tabla15[[#This Row],[nomdepto]],Tabla21[LUGAR],Tabla21[CODLUGAR])</f>
        <v>01.83.00.00.00.18</v>
      </c>
      <c r="T298">
        <v>556</v>
      </c>
    </row>
    <row r="299" spans="1:20">
      <c r="A299" s="60" t="s">
        <v>2476</v>
      </c>
      <c r="B299" s="60" t="s">
        <v>1287</v>
      </c>
      <c r="C299" s="60" t="s">
        <v>2510</v>
      </c>
      <c r="D299" s="60" t="str">
        <f>Tabla15[[#This Row],[cedula]]&amp;Tabla15[[#This Row],[prog]]&amp;LEFT(Tabla15[[#This Row],[TIPO]],3)</f>
        <v>0011374211813FIJ</v>
      </c>
      <c r="E299" s="60" t="str">
        <f>_xlfn.XLOOKUP(Tabla15[[#This Row],[cedula]],Tabla8[Numero Documento],Tabla8[Empleado])</f>
        <v>EDWARD MORENO JIMENEZ</v>
      </c>
      <c r="F299" s="60" t="s">
        <v>151</v>
      </c>
      <c r="G299" s="113" t="s">
        <v>1657</v>
      </c>
      <c r="H299" s="102" t="s">
        <v>11</v>
      </c>
      <c r="I299" s="75" t="str">
        <f>_xlfn.XLOOKUP(Tabla15[[#This Row],[cedula]],TCARRERA[CEDULA],TCARRERA[CATEGORIA DEL SERVIDOR],0)</f>
        <v>CARRERA ADMINISTRATIVA</v>
      </c>
      <c r="J29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9" s="60" t="str">
        <f>IF(ISTEXT(Tabla15[[#This Row],[CARRERA]]),Tabla15[[#This Row],[CARRERA]],Tabla15[[#This Row],[STATUS_01]])</f>
        <v>CARRERA ADMINISTRATIVA</v>
      </c>
      <c r="L299" s="70">
        <v>10000</v>
      </c>
      <c r="M299" s="74">
        <v>0</v>
      </c>
      <c r="N299" s="70">
        <v>304</v>
      </c>
      <c r="O299" s="70">
        <v>287</v>
      </c>
      <c r="P299" s="38">
        <f>Tabla15[[#This Row],[sbruto]]-SUM(Tabla15[[#This Row],[ISR]:[AFP]])-Tabla15[[#This Row],[sneto]]</f>
        <v>375</v>
      </c>
      <c r="Q299" s="38">
        <v>9034</v>
      </c>
      <c r="R299" s="60" t="str">
        <f>_xlfn.XLOOKUP(Tabla15[[#This Row],[cedula]],Tabla22[NODOC],Tabla22[GENERO])</f>
        <v>M</v>
      </c>
      <c r="S299" s="60" t="str">
        <f>_xlfn.XLOOKUP(Tabla15[[#This Row],[nomdepto]],Tabla21[LUGAR],Tabla21[CODLUGAR])</f>
        <v>01.83.00.00.00.18</v>
      </c>
      <c r="T299">
        <v>559</v>
      </c>
    </row>
    <row r="300" spans="1:20">
      <c r="A300" s="60" t="s">
        <v>2476</v>
      </c>
      <c r="B300" s="60" t="s">
        <v>2102</v>
      </c>
      <c r="C300" s="60" t="s">
        <v>2510</v>
      </c>
      <c r="D300" s="60" t="str">
        <f>Tabla15[[#This Row],[cedula]]&amp;Tabla15[[#This Row],[prog]]&amp;LEFT(Tabla15[[#This Row],[TIPO]],3)</f>
        <v>0310029662713FIJ</v>
      </c>
      <c r="E300" s="60" t="str">
        <f>_xlfn.XLOOKUP(Tabla15[[#This Row],[cedula]],Tabla8[Numero Documento],Tabla8[Empleado])</f>
        <v>GERONIMO DE JESUS PEGUERO</v>
      </c>
      <c r="F300" s="60" t="s">
        <v>149</v>
      </c>
      <c r="G300" s="113" t="s">
        <v>1657</v>
      </c>
      <c r="H300" s="102" t="s">
        <v>11</v>
      </c>
      <c r="I300" s="75">
        <f>_xlfn.XLOOKUP(Tabla15[[#This Row],[cedula]],TCARRERA[CEDULA],TCARRERA[CATEGORIA DEL SERVIDOR],0)</f>
        <v>0</v>
      </c>
      <c r="J30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00" s="60" t="str">
        <f>IF(ISTEXT(Tabla15[[#This Row],[CARRERA]]),Tabla15[[#This Row],[CARRERA]],Tabla15[[#This Row],[STATUS_01]])</f>
        <v>FIJO</v>
      </c>
      <c r="L300" s="70">
        <v>10000</v>
      </c>
      <c r="M300" s="74">
        <v>0</v>
      </c>
      <c r="N300" s="73">
        <v>304</v>
      </c>
      <c r="O300" s="73">
        <v>287</v>
      </c>
      <c r="P300" s="38">
        <f>Tabla15[[#This Row],[sbruto]]-SUM(Tabla15[[#This Row],[ISR]:[AFP]])-Tabla15[[#This Row],[sneto]]</f>
        <v>375</v>
      </c>
      <c r="Q300" s="38">
        <v>9034</v>
      </c>
      <c r="R300" s="60" t="str">
        <f>_xlfn.XLOOKUP(Tabla15[[#This Row],[cedula]],Tabla22[NODOC],Tabla22[GENERO])</f>
        <v>M</v>
      </c>
      <c r="S300" s="60" t="str">
        <f>_xlfn.XLOOKUP(Tabla15[[#This Row],[nomdepto]],Tabla21[LUGAR],Tabla21[CODLUGAR])</f>
        <v>01.83.00.00.00.18</v>
      </c>
      <c r="T300">
        <v>593</v>
      </c>
    </row>
    <row r="301" spans="1:20">
      <c r="A301" s="60" t="s">
        <v>2476</v>
      </c>
      <c r="B301" s="60" t="s">
        <v>1294</v>
      </c>
      <c r="C301" s="60" t="s">
        <v>2510</v>
      </c>
      <c r="D301" s="60" t="str">
        <f>Tabla15[[#This Row],[cedula]]&amp;Tabla15[[#This Row],[prog]]&amp;LEFT(Tabla15[[#This Row],[TIPO]],3)</f>
        <v>0520010138313FIJ</v>
      </c>
      <c r="E301" s="60" t="str">
        <f>_xlfn.XLOOKUP(Tabla15[[#This Row],[cedula]],Tabla8[Numero Documento],Tabla8[Empleado])</f>
        <v>IVELISSE LEON AYBAR</v>
      </c>
      <c r="F301" s="60" t="s">
        <v>165</v>
      </c>
      <c r="G301" s="113" t="s">
        <v>1657</v>
      </c>
      <c r="H301" s="102" t="s">
        <v>11</v>
      </c>
      <c r="I301" s="75" t="str">
        <f>_xlfn.XLOOKUP(Tabla15[[#This Row],[cedula]],TCARRERA[CEDULA],TCARRERA[CATEGORIA DEL SERVIDOR],0)</f>
        <v>CARRERA ADMINISTRATIVA</v>
      </c>
      <c r="J30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60" t="str">
        <f>IF(ISTEXT(Tabla15[[#This Row],[CARRERA]]),Tabla15[[#This Row],[CARRERA]],Tabla15[[#This Row],[STATUS_01]])</f>
        <v>CARRERA ADMINISTRATIVA</v>
      </c>
      <c r="L301" s="70">
        <v>10000</v>
      </c>
      <c r="M301" s="71">
        <v>0</v>
      </c>
      <c r="N301" s="70">
        <v>304</v>
      </c>
      <c r="O301" s="70">
        <v>287</v>
      </c>
      <c r="P301" s="38">
        <f>Tabla15[[#This Row],[sbruto]]-SUM(Tabla15[[#This Row],[ISR]:[AFP]])-Tabla15[[#This Row],[sneto]]</f>
        <v>5666.7800000000007</v>
      </c>
      <c r="Q301" s="38">
        <v>3742.22</v>
      </c>
      <c r="R301" s="60" t="str">
        <f>_xlfn.XLOOKUP(Tabla15[[#This Row],[cedula]],Tabla22[NODOC],Tabla22[GENERO])</f>
        <v>F</v>
      </c>
      <c r="S301" s="60" t="str">
        <f>_xlfn.XLOOKUP(Tabla15[[#This Row],[nomdepto]],Tabla21[LUGAR],Tabla21[CODLUGAR])</f>
        <v>01.83.00.00.00.18</v>
      </c>
      <c r="T301">
        <v>610</v>
      </c>
    </row>
    <row r="302" spans="1:20">
      <c r="A302" s="60" t="s">
        <v>2476</v>
      </c>
      <c r="B302" s="60" t="s">
        <v>2146</v>
      </c>
      <c r="C302" s="60" t="s">
        <v>2510</v>
      </c>
      <c r="D302" s="60" t="str">
        <f>Tabla15[[#This Row],[cedula]]&amp;Tabla15[[#This Row],[prog]]&amp;LEFT(Tabla15[[#This Row],[TIPO]],3)</f>
        <v>0860004841013FIJ</v>
      </c>
      <c r="E302" s="60" t="str">
        <f>_xlfn.XLOOKUP(Tabla15[[#This Row],[cedula]],Tabla8[Numero Documento],Tabla8[Empleado])</f>
        <v>KEVIN ROBERTO SANTOS BEJARAN</v>
      </c>
      <c r="F302" s="60" t="s">
        <v>160</v>
      </c>
      <c r="G302" s="60" t="s">
        <v>1657</v>
      </c>
      <c r="H302" s="102" t="s">
        <v>11</v>
      </c>
      <c r="I302" s="75">
        <f>_xlfn.XLOOKUP(Tabla15[[#This Row],[cedula]],TCARRERA[CEDULA],TCARRERA[CATEGORIA DEL SERVIDOR],0)</f>
        <v>0</v>
      </c>
      <c r="J30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60" t="str">
        <f>IF(ISTEXT(Tabla15[[#This Row],[CARRERA]]),Tabla15[[#This Row],[CARRERA]],Tabla15[[#This Row],[STATUS_01]])</f>
        <v>FIJO</v>
      </c>
      <c r="L302" s="70">
        <v>10000</v>
      </c>
      <c r="M302" s="74">
        <v>0</v>
      </c>
      <c r="N302" s="70">
        <v>304</v>
      </c>
      <c r="O302" s="70">
        <v>287</v>
      </c>
      <c r="P302" s="38">
        <f>Tabla15[[#This Row],[sbruto]]-SUM(Tabla15[[#This Row],[ISR]:[AFP]])-Tabla15[[#This Row],[sneto]]</f>
        <v>425</v>
      </c>
      <c r="Q302" s="38">
        <v>8984</v>
      </c>
      <c r="R302" s="60" t="str">
        <f>_xlfn.XLOOKUP(Tabla15[[#This Row],[cedula]],Tabla22[NODOC],Tabla22[GENERO])</f>
        <v>M</v>
      </c>
      <c r="S302" s="60" t="str">
        <f>_xlfn.XLOOKUP(Tabla15[[#This Row],[nomdepto]],Tabla21[LUGAR],Tabla21[CODLUGAR])</f>
        <v>01.83.00.00.00.18</v>
      </c>
      <c r="T302">
        <v>652</v>
      </c>
    </row>
    <row r="303" spans="1:20">
      <c r="A303" s="60" t="s">
        <v>2476</v>
      </c>
      <c r="B303" s="60" t="s">
        <v>1323</v>
      </c>
      <c r="C303" s="60" t="s">
        <v>2510</v>
      </c>
      <c r="D303" s="60" t="str">
        <f>Tabla15[[#This Row],[cedula]]&amp;Tabla15[[#This Row],[prog]]&amp;LEFT(Tabla15[[#This Row],[TIPO]],3)</f>
        <v>0010130241213FIJ</v>
      </c>
      <c r="E303" s="60" t="str">
        <f>_xlfn.XLOOKUP(Tabla15[[#This Row],[cedula]],Tabla8[Numero Documento],Tabla8[Empleado])</f>
        <v>RAMON GUILLERMO PEÑA REYES</v>
      </c>
      <c r="F303" s="60" t="s">
        <v>151</v>
      </c>
      <c r="G303" s="60" t="s">
        <v>1657</v>
      </c>
      <c r="H303" s="102" t="s">
        <v>11</v>
      </c>
      <c r="I303" s="75" t="str">
        <f>_xlfn.XLOOKUP(Tabla15[[#This Row],[cedula]],TCARRERA[CEDULA],TCARRERA[CATEGORIA DEL SERVIDOR],0)</f>
        <v>CARRERA ADMINISTRATIVA</v>
      </c>
      <c r="J30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60" t="str">
        <f>IF(ISTEXT(Tabla15[[#This Row],[CARRERA]]),Tabla15[[#This Row],[CARRERA]],Tabla15[[#This Row],[STATUS_01]])</f>
        <v>CARRERA ADMINISTRATIVA</v>
      </c>
      <c r="L303" s="70">
        <v>10000</v>
      </c>
      <c r="M303" s="71">
        <v>0</v>
      </c>
      <c r="N303" s="70">
        <v>304</v>
      </c>
      <c r="O303" s="70">
        <v>287</v>
      </c>
      <c r="P303" s="38">
        <f>Tabla15[[#This Row],[sbruto]]-SUM(Tabla15[[#This Row],[ISR]:[AFP]])-Tabla15[[#This Row],[sneto]]</f>
        <v>575</v>
      </c>
      <c r="Q303" s="38">
        <v>8834</v>
      </c>
      <c r="R303" s="60" t="str">
        <f>_xlfn.XLOOKUP(Tabla15[[#This Row],[cedula]],Tabla22[NODOC],Tabla22[GENERO])</f>
        <v>M</v>
      </c>
      <c r="S303" s="60" t="str">
        <f>_xlfn.XLOOKUP(Tabla15[[#This Row],[nomdepto]],Tabla21[LUGAR],Tabla21[CODLUGAR])</f>
        <v>01.83.00.00.00.18</v>
      </c>
      <c r="T303">
        <v>709</v>
      </c>
    </row>
    <row r="304" spans="1:20">
      <c r="A304" s="60" t="s">
        <v>2476</v>
      </c>
      <c r="B304" s="60" t="s">
        <v>1324</v>
      </c>
      <c r="C304" s="60" t="s">
        <v>2510</v>
      </c>
      <c r="D304" s="60" t="str">
        <f>Tabla15[[#This Row],[cedula]]&amp;Tabla15[[#This Row],[prog]]&amp;LEFT(Tabla15[[#This Row],[TIPO]],3)</f>
        <v>0011272922313FIJ</v>
      </c>
      <c r="E304" s="60" t="str">
        <f>_xlfn.XLOOKUP(Tabla15[[#This Row],[cedula]],Tabla8[Numero Documento],Tabla8[Empleado])</f>
        <v>RAMON RADAME BERTRE OVANDO</v>
      </c>
      <c r="F304" s="60" t="s">
        <v>151</v>
      </c>
      <c r="G304" s="60" t="s">
        <v>1657</v>
      </c>
      <c r="H304" s="102" t="s">
        <v>11</v>
      </c>
      <c r="I304" s="75" t="str">
        <f>_xlfn.XLOOKUP(Tabla15[[#This Row],[cedula]],TCARRERA[CEDULA],TCARRERA[CATEGORIA DEL SERVIDOR],0)</f>
        <v>CARRERA ADMINISTRATIVA</v>
      </c>
      <c r="J30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04" s="60" t="str">
        <f>IF(ISTEXT(Tabla15[[#This Row],[CARRERA]]),Tabla15[[#This Row],[CARRERA]],Tabla15[[#This Row],[STATUS_01]])</f>
        <v>CARRERA ADMINISTRATIVA</v>
      </c>
      <c r="L304" s="70">
        <v>10000</v>
      </c>
      <c r="M304" s="72">
        <v>0</v>
      </c>
      <c r="N304" s="70">
        <v>304</v>
      </c>
      <c r="O304" s="70">
        <v>287</v>
      </c>
      <c r="P304" s="38">
        <f>Tabla15[[#This Row],[sbruto]]-SUM(Tabla15[[#This Row],[ISR]:[AFP]])-Tabla15[[#This Row],[sneto]]</f>
        <v>525</v>
      </c>
      <c r="Q304" s="38">
        <v>8884</v>
      </c>
      <c r="R304" s="60" t="str">
        <f>_xlfn.XLOOKUP(Tabla15[[#This Row],[cedula]],Tabla22[NODOC],Tabla22[GENERO])</f>
        <v>M</v>
      </c>
      <c r="S304" s="60" t="str">
        <f>_xlfn.XLOOKUP(Tabla15[[#This Row],[nomdepto]],Tabla21[LUGAR],Tabla21[CODLUGAR])</f>
        <v>01.83.00.00.00.18</v>
      </c>
      <c r="T304">
        <v>711</v>
      </c>
    </row>
    <row r="305" spans="1:20">
      <c r="A305" s="60" t="s">
        <v>2476</v>
      </c>
      <c r="B305" s="60" t="s">
        <v>2191</v>
      </c>
      <c r="C305" s="60" t="s">
        <v>2510</v>
      </c>
      <c r="D305" s="60" t="str">
        <f>Tabla15[[#This Row],[cedula]]&amp;Tabla15[[#This Row],[prog]]&amp;LEFT(Tabla15[[#This Row],[TIPO]],3)</f>
        <v>0011347970313FIJ</v>
      </c>
      <c r="E305" s="60" t="str">
        <f>_xlfn.XLOOKUP(Tabla15[[#This Row],[cedula]],Tabla8[Numero Documento],Tabla8[Empleado])</f>
        <v>SOCRATES DE JESUS ACOSTA VIDAL</v>
      </c>
      <c r="F305" s="60" t="s">
        <v>153</v>
      </c>
      <c r="G305" s="60" t="s">
        <v>1657</v>
      </c>
      <c r="H305" s="102" t="s">
        <v>11</v>
      </c>
      <c r="I305" s="75">
        <f>_xlfn.XLOOKUP(Tabla15[[#This Row],[cedula]],TCARRERA[CEDULA],TCARRERA[CATEGORIA DEL SERVIDOR],0)</f>
        <v>0</v>
      </c>
      <c r="J30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05" s="60" t="str">
        <f>IF(ISTEXT(Tabla15[[#This Row],[CARRERA]]),Tabla15[[#This Row],[CARRERA]],Tabla15[[#This Row],[STATUS_01]])</f>
        <v>FIJO</v>
      </c>
      <c r="L305" s="70">
        <v>10000</v>
      </c>
      <c r="M305" s="74">
        <v>0</v>
      </c>
      <c r="N305" s="70">
        <v>304</v>
      </c>
      <c r="O305" s="70">
        <v>287</v>
      </c>
      <c r="P305" s="38">
        <f>Tabla15[[#This Row],[sbruto]]-SUM(Tabla15[[#This Row],[ISR]:[AFP]])-Tabla15[[#This Row],[sneto]]</f>
        <v>375</v>
      </c>
      <c r="Q305" s="38">
        <v>9034</v>
      </c>
      <c r="R305" s="60" t="str">
        <f>_xlfn.XLOOKUP(Tabla15[[#This Row],[cedula]],Tabla22[NODOC],Tabla22[GENERO])</f>
        <v>M</v>
      </c>
      <c r="S305" s="60" t="str">
        <f>_xlfn.XLOOKUP(Tabla15[[#This Row],[nomdepto]],Tabla21[LUGAR],Tabla21[CODLUGAR])</f>
        <v>01.83.00.00.00.18</v>
      </c>
      <c r="T305">
        <v>738</v>
      </c>
    </row>
    <row r="306" spans="1:20" hidden="1">
      <c r="A306" s="60" t="s">
        <v>2475</v>
      </c>
      <c r="B306" s="60" t="s">
        <v>2234</v>
      </c>
      <c r="C306" s="60" t="s">
        <v>2506</v>
      </c>
      <c r="D306" s="60" t="str">
        <f>Tabla15[[#This Row],[cedula]]&amp;Tabla15[[#This Row],[prog]]&amp;LEFT(Tabla15[[#This Row],[TIPO]],3)</f>
        <v>0010104558101TEM</v>
      </c>
      <c r="E306" s="60" t="str">
        <f>_xlfn.XLOOKUP(Tabla15[[#This Row],[cedula]],Tabla8[Numero Documento],Tabla8[Empleado])</f>
        <v>ANGEL JOSE MANUEL BAEZ DIAZ</v>
      </c>
      <c r="F306" s="60" t="s">
        <v>1344</v>
      </c>
      <c r="G306" s="60" t="s">
        <v>1657</v>
      </c>
      <c r="H306" s="102" t="s">
        <v>2696</v>
      </c>
      <c r="I306" s="75">
        <f>_xlfn.XLOOKUP(Tabla15[[#This Row],[cedula]],TCARRERA[CEDULA],TCARRERA[CATEGORIA DEL SERVIDOR],0)</f>
        <v>0</v>
      </c>
      <c r="J30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6" s="60" t="str">
        <f>IF(ISTEXT(Tabla15[[#This Row],[CARRERA]]),Tabla15[[#This Row],[CARRERA]],Tabla15[[#This Row],[STATUS_01]])</f>
        <v>TEMPORALES</v>
      </c>
      <c r="L306" s="70">
        <v>10000</v>
      </c>
      <c r="M306" s="70">
        <v>0</v>
      </c>
      <c r="N306" s="70">
        <v>304</v>
      </c>
      <c r="O306" s="70">
        <v>287</v>
      </c>
      <c r="P306" s="38">
        <f>Tabla15[[#This Row],[sbruto]]-SUM(Tabla15[[#This Row],[ISR]:[AFP]])-Tabla15[[#This Row],[sneto]]</f>
        <v>25</v>
      </c>
      <c r="Q306" s="38">
        <v>9384</v>
      </c>
      <c r="R306" s="60" t="str">
        <f>_xlfn.XLOOKUP(Tabla15[[#This Row],[cedula]],Tabla22[NODOC],Tabla22[GENERO])</f>
        <v>M</v>
      </c>
      <c r="S306" s="60" t="str">
        <f>_xlfn.XLOOKUP(Tabla15[[#This Row],[nomdepto]],Tabla21[LUGAR],Tabla21[CODLUGAR])</f>
        <v>01.83.00.00.00.18</v>
      </c>
      <c r="T306">
        <v>798</v>
      </c>
    </row>
    <row r="307" spans="1:20" hidden="1">
      <c r="A307" s="60" t="s">
        <v>2475</v>
      </c>
      <c r="B307" s="60" t="s">
        <v>2235</v>
      </c>
      <c r="C307" s="60" t="s">
        <v>2506</v>
      </c>
      <c r="D307" s="60" t="str">
        <f>Tabla15[[#This Row],[cedula]]&amp;Tabla15[[#This Row],[prog]]&amp;LEFT(Tabla15[[#This Row],[TIPO]],3)</f>
        <v>2230010438101TEM</v>
      </c>
      <c r="E307" s="60" t="str">
        <f>_xlfn.XLOOKUP(Tabla15[[#This Row],[cedula]],Tabla8[Numero Documento],Tabla8[Empleado])</f>
        <v>ANGELO JESUS PACHECO RIVERA</v>
      </c>
      <c r="F307" s="60" t="s">
        <v>1344</v>
      </c>
      <c r="G307" s="60" t="s">
        <v>1657</v>
      </c>
      <c r="H307" s="102" t="s">
        <v>2696</v>
      </c>
      <c r="I307" s="75">
        <f>_xlfn.XLOOKUP(Tabla15[[#This Row],[cedula]],TCARRERA[CEDULA],TCARRERA[CATEGORIA DEL SERVIDOR],0)</f>
        <v>0</v>
      </c>
      <c r="J30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7" s="60" t="str">
        <f>IF(ISTEXT(Tabla15[[#This Row],[CARRERA]]),Tabla15[[#This Row],[CARRERA]],Tabla15[[#This Row],[STATUS_01]])</f>
        <v>TEMPORALES</v>
      </c>
      <c r="L307" s="70">
        <v>10000</v>
      </c>
      <c r="M307" s="74">
        <v>0</v>
      </c>
      <c r="N307" s="73">
        <v>304</v>
      </c>
      <c r="O307" s="73">
        <v>287</v>
      </c>
      <c r="P307" s="38">
        <f>Tabla15[[#This Row],[sbruto]]-SUM(Tabla15[[#This Row],[ISR]:[AFP]])-Tabla15[[#This Row],[sneto]]</f>
        <v>25</v>
      </c>
      <c r="Q307" s="38">
        <v>9384</v>
      </c>
      <c r="R307" s="60" t="str">
        <f>_xlfn.XLOOKUP(Tabla15[[#This Row],[cedula]],Tabla22[NODOC],Tabla22[GENERO])</f>
        <v>M</v>
      </c>
      <c r="S307" s="60" t="str">
        <f>_xlfn.XLOOKUP(Tabla15[[#This Row],[nomdepto]],Tabla21[LUGAR],Tabla21[CODLUGAR])</f>
        <v>01.83.00.00.00.18</v>
      </c>
      <c r="T307">
        <v>799</v>
      </c>
    </row>
    <row r="308" spans="1:20" hidden="1">
      <c r="A308" s="60" t="s">
        <v>2475</v>
      </c>
      <c r="B308" s="60" t="s">
        <v>2240</v>
      </c>
      <c r="C308" s="60" t="s">
        <v>2506</v>
      </c>
      <c r="D308" s="60" t="str">
        <f>Tabla15[[#This Row],[cedula]]&amp;Tabla15[[#This Row],[prog]]&amp;LEFT(Tabla15[[#This Row],[TIPO]],3)</f>
        <v>0010195880901TEM</v>
      </c>
      <c r="E308" s="60" t="str">
        <f>_xlfn.XLOOKUP(Tabla15[[#This Row],[cedula]],Tabla8[Numero Documento],Tabla8[Empleado])</f>
        <v>BIENVENIDA PRENSA SANTANA</v>
      </c>
      <c r="F308" s="60" t="s">
        <v>1344</v>
      </c>
      <c r="G308" s="60" t="s">
        <v>1657</v>
      </c>
      <c r="H308" s="102" t="s">
        <v>2696</v>
      </c>
      <c r="I308" s="75">
        <f>_xlfn.XLOOKUP(Tabla15[[#This Row],[cedula]],TCARRERA[CEDULA],TCARRERA[CATEGORIA DEL SERVIDOR],0)</f>
        <v>0</v>
      </c>
      <c r="J30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8" s="60" t="str">
        <f>IF(ISTEXT(Tabla15[[#This Row],[CARRERA]]),Tabla15[[#This Row],[CARRERA]],Tabla15[[#This Row],[STATUS_01]])</f>
        <v>TEMPORALES</v>
      </c>
      <c r="L308" s="70">
        <v>10000</v>
      </c>
      <c r="M308" s="70">
        <v>0</v>
      </c>
      <c r="N308" s="70">
        <v>304</v>
      </c>
      <c r="O308" s="70">
        <v>287</v>
      </c>
      <c r="P308" s="38">
        <f>Tabla15[[#This Row],[sbruto]]-SUM(Tabla15[[#This Row],[ISR]:[AFP]])-Tabla15[[#This Row],[sneto]]</f>
        <v>25</v>
      </c>
      <c r="Q308" s="38">
        <v>9384</v>
      </c>
      <c r="R308" s="60" t="str">
        <f>_xlfn.XLOOKUP(Tabla15[[#This Row],[cedula]],Tabla22[NODOC],Tabla22[GENERO])</f>
        <v>F</v>
      </c>
      <c r="S308" s="60" t="str">
        <f>_xlfn.XLOOKUP(Tabla15[[#This Row],[nomdepto]],Tabla21[LUGAR],Tabla21[CODLUGAR])</f>
        <v>01.83.00.00.00.18</v>
      </c>
      <c r="T308">
        <v>811</v>
      </c>
    </row>
    <row r="309" spans="1:20" hidden="1">
      <c r="A309" s="60" t="s">
        <v>2475</v>
      </c>
      <c r="B309" s="60" t="s">
        <v>2302</v>
      </c>
      <c r="C309" s="60" t="s">
        <v>2506</v>
      </c>
      <c r="D309" s="60" t="str">
        <f>Tabla15[[#This Row],[cedula]]&amp;Tabla15[[#This Row],[prog]]&amp;LEFT(Tabla15[[#This Row],[TIPO]],3)</f>
        <v>4020067836101TEM</v>
      </c>
      <c r="E309" s="60" t="str">
        <f>_xlfn.XLOOKUP(Tabla15[[#This Row],[cedula]],Tabla8[Numero Documento],Tabla8[Empleado])</f>
        <v>MIGUEL ARTURO LIMA ARIAS</v>
      </c>
      <c r="F309" s="60" t="s">
        <v>1344</v>
      </c>
      <c r="G309" s="60" t="s">
        <v>1657</v>
      </c>
      <c r="H309" s="102" t="s">
        <v>2696</v>
      </c>
      <c r="I309" s="75">
        <f>_xlfn.XLOOKUP(Tabla15[[#This Row],[cedula]],TCARRERA[CEDULA],TCARRERA[CATEGORIA DEL SERVIDOR],0)</f>
        <v>0</v>
      </c>
      <c r="J30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9" s="60" t="str">
        <f>IF(ISTEXT(Tabla15[[#This Row],[CARRERA]]),Tabla15[[#This Row],[CARRERA]],Tabla15[[#This Row],[STATUS_01]])</f>
        <v>TEMPORALES</v>
      </c>
      <c r="L309" s="70">
        <v>10000</v>
      </c>
      <c r="M309" s="74">
        <v>0</v>
      </c>
      <c r="N309" s="70">
        <v>304</v>
      </c>
      <c r="O309" s="70">
        <v>287</v>
      </c>
      <c r="P309" s="38">
        <f>Tabla15[[#This Row],[sbruto]]-SUM(Tabla15[[#This Row],[ISR]:[AFP]])-Tabla15[[#This Row],[sneto]]</f>
        <v>25</v>
      </c>
      <c r="Q309" s="38">
        <v>9384</v>
      </c>
      <c r="R309" s="60" t="str">
        <f>_xlfn.XLOOKUP(Tabla15[[#This Row],[cedula]],Tabla22[NODOC],Tabla22[GENERO])</f>
        <v>M</v>
      </c>
      <c r="S309" s="60" t="str">
        <f>_xlfn.XLOOKUP(Tabla15[[#This Row],[nomdepto]],Tabla21[LUGAR],Tabla21[CODLUGAR])</f>
        <v>01.83.00.00.00.18</v>
      </c>
      <c r="T309">
        <v>960</v>
      </c>
    </row>
    <row r="310" spans="1:20" hidden="1">
      <c r="A310" s="60" t="s">
        <v>2475</v>
      </c>
      <c r="B310" s="60" t="s">
        <v>2339</v>
      </c>
      <c r="C310" s="60" t="s">
        <v>2506</v>
      </c>
      <c r="D310" s="60" t="str">
        <f>Tabla15[[#This Row],[cedula]]&amp;Tabla15[[#This Row],[prog]]&amp;LEFT(Tabla15[[#This Row],[TIPO]],3)</f>
        <v>4021273421001TEM</v>
      </c>
      <c r="E310" s="60" t="str">
        <f>_xlfn.XLOOKUP(Tabla15[[#This Row],[cedula]],Tabla8[Numero Documento],Tabla8[Empleado])</f>
        <v>YBO RENE SANCHEZ QUEZADA</v>
      </c>
      <c r="F310" s="60" t="s">
        <v>1344</v>
      </c>
      <c r="G310" s="60" t="s">
        <v>1657</v>
      </c>
      <c r="H310" s="102" t="s">
        <v>2696</v>
      </c>
      <c r="I310" s="75">
        <f>_xlfn.XLOOKUP(Tabla15[[#This Row],[cedula]],TCARRERA[CEDULA],TCARRERA[CATEGORIA DEL SERVIDOR],0)</f>
        <v>0</v>
      </c>
      <c r="J31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0" s="60" t="str">
        <f>IF(ISTEXT(Tabla15[[#This Row],[CARRERA]]),Tabla15[[#This Row],[CARRERA]],Tabla15[[#This Row],[STATUS_01]])</f>
        <v>TEMPORALES</v>
      </c>
      <c r="L310" s="70">
        <v>10000</v>
      </c>
      <c r="M310" s="73">
        <v>0</v>
      </c>
      <c r="N310" s="70">
        <v>304</v>
      </c>
      <c r="O310" s="70">
        <v>287</v>
      </c>
      <c r="P310" s="38">
        <f>Tabla15[[#This Row],[sbruto]]-SUM(Tabla15[[#This Row],[ISR]:[AFP]])-Tabla15[[#This Row],[sneto]]</f>
        <v>25</v>
      </c>
      <c r="Q310" s="38">
        <v>9384</v>
      </c>
      <c r="R310" s="60" t="str">
        <f>_xlfn.XLOOKUP(Tabla15[[#This Row],[cedula]],Tabla22[NODOC],Tabla22[GENERO])</f>
        <v>F</v>
      </c>
      <c r="S310" s="60" t="str">
        <f>_xlfn.XLOOKUP(Tabla15[[#This Row],[nomdepto]],Tabla21[LUGAR],Tabla21[CODLUGAR])</f>
        <v>01.83.00.00.00.18</v>
      </c>
      <c r="T310">
        <v>1042</v>
      </c>
    </row>
    <row r="311" spans="1:20" hidden="1">
      <c r="A311" s="60" t="s">
        <v>2478</v>
      </c>
      <c r="B311" s="60" t="s">
        <v>2114</v>
      </c>
      <c r="C311" s="60" t="s">
        <v>2506</v>
      </c>
      <c r="D311" s="60" t="str">
        <f>Tabla15[[#This Row],[cedula]]&amp;Tabla15[[#This Row],[prog]]&amp;LEFT(Tabla15[[#This Row],[TIPO]],3)</f>
        <v>0010005070701TRA</v>
      </c>
      <c r="E311" s="60" t="str">
        <f>_xlfn.XLOOKUP(Tabla15[[#This Row],[cedula]],Tabla8[Numero Documento],Tabla8[Empleado])</f>
        <v>ISABEL MARIA PEREYRA SENCION</v>
      </c>
      <c r="F311" s="60" t="s">
        <v>163</v>
      </c>
      <c r="G311" s="60" t="s">
        <v>1657</v>
      </c>
      <c r="H311" s="102" t="s">
        <v>2473</v>
      </c>
      <c r="I311" s="75">
        <f>_xlfn.XLOOKUP(Tabla15[[#This Row],[cedula]],TCARRERA[CEDULA],TCARRERA[CATEGORIA DEL SERVIDOR],0)</f>
        <v>0</v>
      </c>
      <c r="J311" s="113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311" s="60" t="str">
        <f>IF(ISTEXT(Tabla15[[#This Row],[CARRERA]]),Tabla15[[#This Row],[CARRERA]],Tabla15[[#This Row],[STATUS_01]])</f>
        <v>TRAMITE DE PENSION</v>
      </c>
      <c r="L311" s="70">
        <v>10000</v>
      </c>
      <c r="M311" s="71">
        <v>0</v>
      </c>
      <c r="N311" s="70">
        <v>304</v>
      </c>
      <c r="O311" s="70">
        <v>287</v>
      </c>
      <c r="P311" s="38">
        <f>Tabla15[[#This Row],[sbruto]]-SUM(Tabla15[[#This Row],[ISR]:[AFP]])-Tabla15[[#This Row],[sneto]]</f>
        <v>75</v>
      </c>
      <c r="Q311" s="38">
        <v>9334</v>
      </c>
      <c r="R311" s="60" t="str">
        <f>_xlfn.XLOOKUP(Tabla15[[#This Row],[cedula]],Tabla22[NODOC],Tabla22[GENERO])</f>
        <v>F</v>
      </c>
      <c r="S311" s="60" t="str">
        <f>_xlfn.XLOOKUP(Tabla15[[#This Row],[nomdepto]],Tabla21[LUGAR],Tabla21[CODLUGAR])</f>
        <v>01.83.00.00.00.18</v>
      </c>
      <c r="T311">
        <v>1079</v>
      </c>
    </row>
    <row r="312" spans="1:20" hidden="1">
      <c r="A312" s="60" t="s">
        <v>5535</v>
      </c>
      <c r="B312" s="60" t="s">
        <v>2124</v>
      </c>
      <c r="C312" s="60" t="s">
        <v>2506</v>
      </c>
      <c r="D312" s="60" t="str">
        <f>Tabla15[[#This Row],[cedula]]&amp;Tabla15[[#This Row],[prog]]&amp;LEFT(Tabla15[[#This Row],[TIPO]],3)</f>
        <v>0010488203001PRI</v>
      </c>
      <c r="E312" s="60" t="str">
        <f>_xlfn.XLOOKUP(Tabla15[[#This Row],[cedula]],Tabla8[Numero Documento],Tabla8[Empleado])</f>
        <v>JOSE ANDRES MARTINEZ ACOSTA</v>
      </c>
      <c r="F312" s="60" t="s">
        <v>5539</v>
      </c>
      <c r="G312" s="60" t="s">
        <v>1657</v>
      </c>
      <c r="H312" s="102" t="s">
        <v>5536</v>
      </c>
      <c r="I312" s="75">
        <f>_xlfn.XLOOKUP(Tabla15[[#This Row],[cedula]],TCARRERA[CEDULA],TCARRERA[CATEGORIA DEL SERVIDOR],0)</f>
        <v>0</v>
      </c>
      <c r="J312" s="6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12" s="60" t="str">
        <f>IF(ISTEXT(Tabla15[[#This Row],[CARRERA]]),Tabla15[[#This Row],[CARRERA]],Tabla15[[#This Row],[STATUS_01]])</f>
        <v>PRIMA DE TRANSPORTE</v>
      </c>
      <c r="L312" s="70">
        <v>2500</v>
      </c>
      <c r="M312" s="74">
        <v>0</v>
      </c>
      <c r="N312" s="70">
        <v>0</v>
      </c>
      <c r="O312" s="70">
        <v>0</v>
      </c>
      <c r="P312" s="38">
        <f>Tabla15[[#This Row],[sbruto]]-SUM(Tabla15[[#This Row],[ISR]:[AFP]])-Tabla15[[#This Row],[sneto]]</f>
        <v>0</v>
      </c>
      <c r="Q312" s="38">
        <v>2500</v>
      </c>
      <c r="R312" s="60" t="str">
        <f>_xlfn.XLOOKUP(Tabla15[[#This Row],[cedula]],Tabla22[NODOC],Tabla22[GENERO])</f>
        <v>M</v>
      </c>
      <c r="S312" s="60" t="str">
        <f>_xlfn.XLOOKUP(Tabla15[[#This Row],[nomdepto]],Tabla21[LUGAR],Tabla21[CODLUGAR])</f>
        <v>01.83.00.00.00.18</v>
      </c>
      <c r="T312">
        <v>1098</v>
      </c>
    </row>
    <row r="313" spans="1:20" hidden="1">
      <c r="A313" s="60" t="s">
        <v>2475</v>
      </c>
      <c r="B313" s="60" t="s">
        <v>3201</v>
      </c>
      <c r="C313" s="60" t="s">
        <v>2506</v>
      </c>
      <c r="D313" s="60" t="str">
        <f>Tabla15[[#This Row],[cedula]]&amp;Tabla15[[#This Row],[prog]]&amp;LEFT(Tabla15[[#This Row],[TIPO]],3)</f>
        <v>2230025553001TEM</v>
      </c>
      <c r="E313" s="60" t="str">
        <f>_xlfn.XLOOKUP(Tabla15[[#This Row],[cedula]],Tabla8[Numero Documento],Tabla8[Empleado])</f>
        <v>JULIO CESAR DE LOS SANTOS MONCION</v>
      </c>
      <c r="F313" s="60" t="s">
        <v>129</v>
      </c>
      <c r="G313" s="114" t="s">
        <v>1654</v>
      </c>
      <c r="H313" s="102" t="s">
        <v>2696</v>
      </c>
      <c r="I313" s="75">
        <f>_xlfn.XLOOKUP(Tabla15[[#This Row],[cedula]],TCARRERA[CEDULA],TCARRERA[CATEGORIA DEL SERVIDOR],0)</f>
        <v>0</v>
      </c>
      <c r="J31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3" s="60" t="str">
        <f>IF(ISTEXT(Tabla15[[#This Row],[CARRERA]]),Tabla15[[#This Row],[CARRERA]],Tabla15[[#This Row],[STATUS_01]])</f>
        <v>TEMPORALES</v>
      </c>
      <c r="L313" s="70">
        <v>135000</v>
      </c>
      <c r="M313" s="74">
        <v>20338.240000000002</v>
      </c>
      <c r="N313" s="70">
        <v>4104</v>
      </c>
      <c r="O313" s="70">
        <v>3874.5</v>
      </c>
      <c r="P313" s="38">
        <f>Tabla15[[#This Row],[sbruto]]-SUM(Tabla15[[#This Row],[ISR]:[AFP]])-Tabla15[[#This Row],[sneto]]</f>
        <v>25</v>
      </c>
      <c r="Q313" s="38">
        <v>106658.26</v>
      </c>
      <c r="R313" s="60" t="str">
        <f>_xlfn.XLOOKUP(Tabla15[[#This Row],[cedula]],Tabla22[NODOC],Tabla22[GENERO])</f>
        <v>M</v>
      </c>
      <c r="S313" s="60" t="str">
        <f>_xlfn.XLOOKUP(Tabla15[[#This Row],[nomdepto]],Tabla21[LUGAR],Tabla21[CODLUGAR])</f>
        <v>01.83.00.00.00.20</v>
      </c>
      <c r="T313">
        <v>918</v>
      </c>
    </row>
    <row r="314" spans="1:20">
      <c r="A314" s="60" t="s">
        <v>2476</v>
      </c>
      <c r="B314" s="60" t="s">
        <v>1875</v>
      </c>
      <c r="C314" s="60" t="s">
        <v>2506</v>
      </c>
      <c r="D314" s="60" t="str">
        <f>Tabla15[[#This Row],[cedula]]&amp;Tabla15[[#This Row],[prog]]&amp;LEFT(Tabla15[[#This Row],[TIPO]],3)</f>
        <v>0011886157401FIJ</v>
      </c>
      <c r="E314" s="60" t="str">
        <f>_xlfn.XLOOKUP(Tabla15[[#This Row],[cedula]],Tabla8[Numero Documento],Tabla8[Empleado])</f>
        <v>MIGUEL FELIX RODRIGUEZ POU</v>
      </c>
      <c r="F314" s="60" t="s">
        <v>908</v>
      </c>
      <c r="G314" s="114" t="s">
        <v>1654</v>
      </c>
      <c r="H314" s="102" t="s">
        <v>11</v>
      </c>
      <c r="I314" s="75">
        <f>_xlfn.XLOOKUP(Tabla15[[#This Row],[cedula]],TCARRERA[CEDULA],TCARRERA[CATEGORIA DEL SERVIDOR],0)</f>
        <v>0</v>
      </c>
      <c r="J31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14" s="60" t="str">
        <f>IF(ISTEXT(Tabla15[[#This Row],[CARRERA]]),Tabla15[[#This Row],[CARRERA]],Tabla15[[#This Row],[STATUS_01]])</f>
        <v>FIJO</v>
      </c>
      <c r="L314" s="70">
        <v>65000</v>
      </c>
      <c r="M314" s="73">
        <v>1732.57</v>
      </c>
      <c r="N314" s="70">
        <v>1976</v>
      </c>
      <c r="O314" s="70">
        <v>1865.5</v>
      </c>
      <c r="P314" s="38">
        <f>Tabla15[[#This Row],[sbruto]]-SUM(Tabla15[[#This Row],[ISR]:[AFP]])-Tabla15[[#This Row],[sneto]]</f>
        <v>325</v>
      </c>
      <c r="Q314" s="38">
        <v>59100.93</v>
      </c>
      <c r="R314" s="60" t="str">
        <f>_xlfn.XLOOKUP(Tabla15[[#This Row],[cedula]],Tabla22[NODOC],Tabla22[GENERO])</f>
        <v>M</v>
      </c>
      <c r="S314" s="60" t="str">
        <f>_xlfn.XLOOKUP(Tabla15[[#This Row],[nomdepto]],Tabla21[LUGAR],Tabla21[CODLUGAR])</f>
        <v>01.83.00.00.00.20</v>
      </c>
      <c r="T314">
        <v>267</v>
      </c>
    </row>
    <row r="315" spans="1:20">
      <c r="A315" s="60" t="s">
        <v>2476</v>
      </c>
      <c r="B315" s="60" t="s">
        <v>1955</v>
      </c>
      <c r="C315" s="60" t="s">
        <v>2506</v>
      </c>
      <c r="D315" s="60" t="str">
        <f>Tabla15[[#This Row],[cedula]]&amp;Tabla15[[#This Row],[prog]]&amp;LEFT(Tabla15[[#This Row],[TIPO]],3)</f>
        <v>0011839594601FIJ</v>
      </c>
      <c r="E315" s="60" t="str">
        <f>_xlfn.XLOOKUP(Tabla15[[#This Row],[cedula]],Tabla8[Numero Documento],Tabla8[Empleado])</f>
        <v>YASSAEL NUÑEZ MEDINA</v>
      </c>
      <c r="F315" s="60" t="s">
        <v>228</v>
      </c>
      <c r="G315" s="114" t="s">
        <v>1654</v>
      </c>
      <c r="H315" s="102" t="s">
        <v>11</v>
      </c>
      <c r="I315" s="75">
        <f>_xlfn.XLOOKUP(Tabla15[[#This Row],[cedula]],TCARRERA[CEDULA],TCARRERA[CATEGORIA DEL SERVIDOR],0)</f>
        <v>0</v>
      </c>
      <c r="J31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15" s="60" t="str">
        <f>IF(ISTEXT(Tabla15[[#This Row],[CARRERA]]),Tabla15[[#This Row],[CARRERA]],Tabla15[[#This Row],[STATUS_01]])</f>
        <v>FIJO</v>
      </c>
      <c r="L315" s="70">
        <v>60000</v>
      </c>
      <c r="M315" s="74">
        <v>1036.98</v>
      </c>
      <c r="N315" s="70">
        <v>1824</v>
      </c>
      <c r="O315" s="70">
        <v>1722</v>
      </c>
      <c r="P315" s="38">
        <f>Tabla15[[#This Row],[sbruto]]-SUM(Tabla15[[#This Row],[ISR]:[AFP]])-Tabla15[[#This Row],[sneto]]</f>
        <v>5448.4500000000044</v>
      </c>
      <c r="Q315" s="38">
        <v>49968.57</v>
      </c>
      <c r="R315" s="60" t="str">
        <f>_xlfn.XLOOKUP(Tabla15[[#This Row],[cedula]],Tabla22[NODOC],Tabla22[GENERO])</f>
        <v>M</v>
      </c>
      <c r="S315" s="60" t="str">
        <f>_xlfn.XLOOKUP(Tabla15[[#This Row],[nomdepto]],Tabla21[LUGAR],Tabla21[CODLUGAR])</f>
        <v>01.83.00.00.00.20</v>
      </c>
      <c r="T315">
        <v>379</v>
      </c>
    </row>
    <row r="316" spans="1:20">
      <c r="A316" s="60" t="s">
        <v>2476</v>
      </c>
      <c r="B316" s="60" t="s">
        <v>1810</v>
      </c>
      <c r="C316" s="60" t="s">
        <v>2506</v>
      </c>
      <c r="D316" s="60" t="str">
        <f>Tabla15[[#This Row],[cedula]]&amp;Tabla15[[#This Row],[prog]]&amp;LEFT(Tabla15[[#This Row],[TIPO]],3)</f>
        <v>0011852868601FIJ</v>
      </c>
      <c r="E316" s="60" t="str">
        <f>_xlfn.XLOOKUP(Tabla15[[#This Row],[cedula]],Tabla8[Numero Documento],Tabla8[Empleado])</f>
        <v>JASIEL MONTERO JAQUEZ</v>
      </c>
      <c r="F316" s="60" t="s">
        <v>228</v>
      </c>
      <c r="G316" s="114" t="s">
        <v>1654</v>
      </c>
      <c r="H316" s="102" t="s">
        <v>11</v>
      </c>
      <c r="I316" s="75">
        <f>_xlfn.XLOOKUP(Tabla15[[#This Row],[cedula]],TCARRERA[CEDULA],TCARRERA[CATEGORIA DEL SERVIDOR],0)</f>
        <v>0</v>
      </c>
      <c r="J31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16" s="60" t="str">
        <f>IF(ISTEXT(Tabla15[[#This Row],[CARRERA]]),Tabla15[[#This Row],[CARRERA]],Tabla15[[#This Row],[STATUS_01]])</f>
        <v>FIJO</v>
      </c>
      <c r="L316" s="70">
        <v>45000</v>
      </c>
      <c r="M316" s="74">
        <v>0</v>
      </c>
      <c r="N316" s="73">
        <v>1368</v>
      </c>
      <c r="O316" s="73">
        <v>1291.5</v>
      </c>
      <c r="P316" s="38">
        <f>Tabla15[[#This Row],[sbruto]]-SUM(Tabla15[[#This Row],[ISR]:[AFP]])-Tabla15[[#This Row],[sneto]]</f>
        <v>7793.6299999999974</v>
      </c>
      <c r="Q316" s="38">
        <v>34546.870000000003</v>
      </c>
      <c r="R316" s="60" t="str">
        <f>_xlfn.XLOOKUP(Tabla15[[#This Row],[cedula]],Tabla22[NODOC],Tabla22[GENERO])</f>
        <v>M</v>
      </c>
      <c r="S316" s="60" t="str">
        <f>_xlfn.XLOOKUP(Tabla15[[#This Row],[nomdepto]],Tabla21[LUGAR],Tabla21[CODLUGAR])</f>
        <v>01.83.00.00.00.20</v>
      </c>
      <c r="T316">
        <v>157</v>
      </c>
    </row>
    <row r="317" spans="1:20" hidden="1">
      <c r="A317" s="60" t="s">
        <v>2475</v>
      </c>
      <c r="B317" s="60" t="s">
        <v>3027</v>
      </c>
      <c r="C317" s="60" t="s">
        <v>2506</v>
      </c>
      <c r="D317" s="60" t="str">
        <f>Tabla15[[#This Row],[cedula]]&amp;Tabla15[[#This Row],[prog]]&amp;LEFT(Tabla15[[#This Row],[TIPO]],3)</f>
        <v>0011909153601TEM</v>
      </c>
      <c r="E317" s="60" t="str">
        <f>_xlfn.XLOOKUP(Tabla15[[#This Row],[cedula]],Tabla8[Numero Documento],Tabla8[Empleado])</f>
        <v>XABIER FRANCISCO DE LEON FLORENTINO</v>
      </c>
      <c r="F317" s="60" t="s">
        <v>1651</v>
      </c>
      <c r="G317" s="114" t="s">
        <v>1654</v>
      </c>
      <c r="H317" s="102" t="s">
        <v>2696</v>
      </c>
      <c r="I317" s="75">
        <f>_xlfn.XLOOKUP(Tabla15[[#This Row],[cedula]],TCARRERA[CEDULA],TCARRERA[CATEGORIA DEL SERVIDOR],0)</f>
        <v>0</v>
      </c>
      <c r="J31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7" s="60" t="str">
        <f>IF(ISTEXT(Tabla15[[#This Row],[CARRERA]]),Tabla15[[#This Row],[CARRERA]],Tabla15[[#This Row],[STATUS_01]])</f>
        <v>TEMPORALES</v>
      </c>
      <c r="L317" s="70">
        <v>45000</v>
      </c>
      <c r="M317" s="74">
        <v>0</v>
      </c>
      <c r="N317" s="70">
        <v>1368</v>
      </c>
      <c r="O317" s="70">
        <v>1291.5</v>
      </c>
      <c r="P317" s="38">
        <f>Tabla15[[#This Row],[sbruto]]-SUM(Tabla15[[#This Row],[ISR]:[AFP]])-Tabla15[[#This Row],[sneto]]</f>
        <v>1602.4499999999971</v>
      </c>
      <c r="Q317" s="38">
        <v>40738.050000000003</v>
      </c>
      <c r="R317" s="60" t="str">
        <f>_xlfn.XLOOKUP(Tabla15[[#This Row],[cedula]],Tabla22[NODOC],Tabla22[GENERO])</f>
        <v>M</v>
      </c>
      <c r="S317" s="60" t="str">
        <f>_xlfn.XLOOKUP(Tabla15[[#This Row],[nomdepto]],Tabla21[LUGAR],Tabla21[CODLUGAR])</f>
        <v>01.83.00.00.00.20</v>
      </c>
      <c r="T317">
        <v>1037</v>
      </c>
    </row>
    <row r="318" spans="1:20" hidden="1">
      <c r="A318" s="60" t="s">
        <v>2475</v>
      </c>
      <c r="B318" s="60" t="s">
        <v>2293</v>
      </c>
      <c r="C318" s="60" t="s">
        <v>2506</v>
      </c>
      <c r="D318" s="60" t="str">
        <f>Tabla15[[#This Row],[cedula]]&amp;Tabla15[[#This Row],[prog]]&amp;LEFT(Tabla15[[#This Row],[TIPO]],3)</f>
        <v>0010892417601TEM</v>
      </c>
      <c r="E318" s="60" t="str">
        <f>_xlfn.XLOOKUP(Tabla15[[#This Row],[cedula]],Tabla8[Numero Documento],Tabla8[Empleado])</f>
        <v>MARIA OLIMPIA GARCIA SANCHEZ DE ROSARIO</v>
      </c>
      <c r="F318" s="60" t="s">
        <v>192</v>
      </c>
      <c r="G318" s="114" t="s">
        <v>1654</v>
      </c>
      <c r="H318" s="102" t="s">
        <v>2696</v>
      </c>
      <c r="I318" s="75">
        <f>_xlfn.XLOOKUP(Tabla15[[#This Row],[cedula]],TCARRERA[CEDULA],TCARRERA[CATEGORIA DEL SERVIDOR],0)</f>
        <v>0</v>
      </c>
      <c r="J31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8" s="60" t="str">
        <f>IF(ISTEXT(Tabla15[[#This Row],[CARRERA]]),Tabla15[[#This Row],[CARRERA]],Tabla15[[#This Row],[STATUS_01]])</f>
        <v>TEMPORALES</v>
      </c>
      <c r="L318" s="70">
        <v>30000</v>
      </c>
      <c r="M318" s="73">
        <v>0</v>
      </c>
      <c r="N318" s="70">
        <v>912</v>
      </c>
      <c r="O318" s="70">
        <v>861</v>
      </c>
      <c r="P318" s="38">
        <f>Tabla15[[#This Row],[sbruto]]-SUM(Tabla15[[#This Row],[ISR]:[AFP]])-Tabla15[[#This Row],[sneto]]</f>
        <v>1071</v>
      </c>
      <c r="Q318" s="38">
        <v>27156</v>
      </c>
      <c r="R318" s="60" t="str">
        <f>_xlfn.XLOOKUP(Tabla15[[#This Row],[cedula]],Tabla22[NODOC],Tabla22[GENERO])</f>
        <v>F</v>
      </c>
      <c r="S318" s="60" t="str">
        <f>_xlfn.XLOOKUP(Tabla15[[#This Row],[nomdepto]],Tabla21[LUGAR],Tabla21[CODLUGAR])</f>
        <v>01.83.00.00.00.20</v>
      </c>
      <c r="T318">
        <v>943</v>
      </c>
    </row>
    <row r="319" spans="1:20" hidden="1">
      <c r="A319" s="60" t="s">
        <v>2475</v>
      </c>
      <c r="B319" s="60" t="s">
        <v>2331</v>
      </c>
      <c r="C319" s="60" t="s">
        <v>2506</v>
      </c>
      <c r="D319" s="60" t="str">
        <f>Tabla15[[#This Row],[cedula]]&amp;Tabla15[[#This Row],[prog]]&amp;LEFT(Tabla15[[#This Row],[TIPO]],3)</f>
        <v>4020924756401TEM</v>
      </c>
      <c r="E319" s="60" t="str">
        <f>_xlfn.XLOOKUP(Tabla15[[#This Row],[cedula]],Tabla8[Numero Documento],Tabla8[Empleado])</f>
        <v>TAIS DE JESUS RODRIGUEZ</v>
      </c>
      <c r="F319" s="60" t="s">
        <v>1651</v>
      </c>
      <c r="G319" t="s">
        <v>1654</v>
      </c>
      <c r="H319" s="102" t="s">
        <v>2696</v>
      </c>
      <c r="I319" s="75">
        <f>_xlfn.XLOOKUP(Tabla15[[#This Row],[cedula]],TCARRERA[CEDULA],TCARRERA[CATEGORIA DEL SERVIDOR],0)</f>
        <v>0</v>
      </c>
      <c r="J31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9" s="60" t="str">
        <f>IF(ISTEXT(Tabla15[[#This Row],[CARRERA]]),Tabla15[[#This Row],[CARRERA]],Tabla15[[#This Row],[STATUS_01]])</f>
        <v>TEMPORALES</v>
      </c>
      <c r="L319" s="70">
        <v>30000</v>
      </c>
      <c r="M319" s="71">
        <v>0</v>
      </c>
      <c r="N319" s="70">
        <v>912</v>
      </c>
      <c r="O319" s="70">
        <v>861</v>
      </c>
      <c r="P319" s="38">
        <f>Tabla15[[#This Row],[sbruto]]-SUM(Tabla15[[#This Row],[ISR]:[AFP]])-Tabla15[[#This Row],[sneto]]</f>
        <v>25</v>
      </c>
      <c r="Q319" s="38">
        <v>28202</v>
      </c>
      <c r="R319" s="60" t="str">
        <f>_xlfn.XLOOKUP(Tabla15[[#This Row],[cedula]],Tabla22[NODOC],Tabla22[GENERO])</f>
        <v>F</v>
      </c>
      <c r="S319" s="60" t="str">
        <f>_xlfn.XLOOKUP(Tabla15[[#This Row],[nomdepto]],Tabla21[LUGAR],Tabla21[CODLUGAR])</f>
        <v>01.83.00.00.00.20</v>
      </c>
      <c r="T319">
        <v>1020</v>
      </c>
    </row>
    <row r="320" spans="1:20" hidden="1">
      <c r="A320" s="60" t="s">
        <v>2475</v>
      </c>
      <c r="B320" s="60" t="s">
        <v>2322</v>
      </c>
      <c r="C320" s="60" t="s">
        <v>2506</v>
      </c>
      <c r="D320" s="60" t="str">
        <f>Tabla15[[#This Row],[cedula]]&amp;Tabla15[[#This Row],[prog]]&amp;LEFT(Tabla15[[#This Row],[TIPO]],3)</f>
        <v>0011768561001TEM</v>
      </c>
      <c r="E320" s="60" t="str">
        <f>_xlfn.XLOOKUP(Tabla15[[#This Row],[cedula]],Tabla8[Numero Documento],Tabla8[Empleado])</f>
        <v>ROHMER ALEXANDER BILLINI SANCHEZ</v>
      </c>
      <c r="F320" s="60" t="s">
        <v>1591</v>
      </c>
      <c r="G320" s="113" t="s">
        <v>3110</v>
      </c>
      <c r="H320" s="102" t="s">
        <v>2696</v>
      </c>
      <c r="I320" s="75">
        <f>_xlfn.XLOOKUP(Tabla15[[#This Row],[cedula]],TCARRERA[CEDULA],TCARRERA[CATEGORIA DEL SERVIDOR],0)</f>
        <v>0</v>
      </c>
      <c r="J32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0" s="60" t="str">
        <f>IF(ISTEXT(Tabla15[[#This Row],[CARRERA]]),Tabla15[[#This Row],[CARRERA]],Tabla15[[#This Row],[STATUS_01]])</f>
        <v>TEMPORALES</v>
      </c>
      <c r="L320" s="70">
        <v>95000</v>
      </c>
      <c r="M320" s="74">
        <v>7731.62</v>
      </c>
      <c r="N320" s="70">
        <v>2888</v>
      </c>
      <c r="O320" s="70">
        <v>2726.5</v>
      </c>
      <c r="P320" s="38">
        <f>Tabla15[[#This Row],[sbruto]]-SUM(Tabla15[[#This Row],[ISR]:[AFP]])-Tabla15[[#This Row],[sneto]]</f>
        <v>25</v>
      </c>
      <c r="Q320" s="38">
        <v>81628.88</v>
      </c>
      <c r="R320" s="60" t="str">
        <f>_xlfn.XLOOKUP(Tabla15[[#This Row],[cedula]],Tabla22[NODOC],Tabla22[GENERO])</f>
        <v>M</v>
      </c>
      <c r="S320" s="60" t="str">
        <f>_xlfn.XLOOKUP(Tabla15[[#This Row],[nomdepto]],Tabla21[LUGAR],Tabla21[CODLUGAR])</f>
        <v>01.83.00.00.00.20.02</v>
      </c>
      <c r="T320">
        <v>998</v>
      </c>
    </row>
    <row r="321" spans="1:20">
      <c r="A321" s="60" t="s">
        <v>2476</v>
      </c>
      <c r="B321" s="60" t="s">
        <v>1260</v>
      </c>
      <c r="C321" s="60" t="s">
        <v>2509</v>
      </c>
      <c r="D321" s="60" t="str">
        <f>Tabla15[[#This Row],[cedula]]&amp;Tabla15[[#This Row],[prog]]&amp;LEFT(Tabla15[[#This Row],[TIPO]],3)</f>
        <v>0010487478911FIJ</v>
      </c>
      <c r="E321" s="60" t="str">
        <f>_xlfn.XLOOKUP(Tabla15[[#This Row],[cedula]],Tabla8[Numero Documento],Tabla8[Empleado])</f>
        <v>SANTA VICTORIA CEDEÑO LIRIANO</v>
      </c>
      <c r="F321" s="60" t="s">
        <v>680</v>
      </c>
      <c r="G321" s="113" t="s">
        <v>667</v>
      </c>
      <c r="H321" s="102" t="s">
        <v>11</v>
      </c>
      <c r="I321" s="75" t="str">
        <f>_xlfn.XLOOKUP(Tabla15[[#This Row],[cedula]],TCARRERA[CEDULA],TCARRERA[CATEGORIA DEL SERVIDOR],0)</f>
        <v>CARRERA ADMINISTRATIVA</v>
      </c>
      <c r="J32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21" s="60" t="str">
        <f>IF(ISTEXT(Tabla15[[#This Row],[CARRERA]]),Tabla15[[#This Row],[CARRERA]],Tabla15[[#This Row],[STATUS_01]])</f>
        <v>CARRERA ADMINISTRATIVA</v>
      </c>
      <c r="L321" s="70">
        <v>50000</v>
      </c>
      <c r="M321" s="71">
        <v>0</v>
      </c>
      <c r="N321" s="70">
        <v>1520</v>
      </c>
      <c r="O321" s="70">
        <v>1435</v>
      </c>
      <c r="P321" s="38">
        <f>Tabla15[[#This Row],[sbruto]]-SUM(Tabla15[[#This Row],[ISR]:[AFP]])-Tabla15[[#This Row],[sneto]]</f>
        <v>1621</v>
      </c>
      <c r="Q321" s="38">
        <v>45424</v>
      </c>
      <c r="R321" s="60" t="str">
        <f>_xlfn.XLOOKUP(Tabla15[[#This Row],[cedula]],Tabla22[NODOC],Tabla22[GENERO])</f>
        <v>F</v>
      </c>
      <c r="S321" s="60" t="str">
        <f>_xlfn.XLOOKUP(Tabla15[[#This Row],[nomdepto]],Tabla21[LUGAR],Tabla21[CODLUGAR])</f>
        <v>01.83.00.00.00.21</v>
      </c>
      <c r="T321">
        <v>478</v>
      </c>
    </row>
    <row r="322" spans="1:20" hidden="1">
      <c r="A322" s="60" t="s">
        <v>2475</v>
      </c>
      <c r="B322" s="60" t="s">
        <v>2259</v>
      </c>
      <c r="C322" s="60" t="s">
        <v>2506</v>
      </c>
      <c r="D322" s="60" t="str">
        <f>Tabla15[[#This Row],[cedula]]&amp;Tabla15[[#This Row],[prog]]&amp;LEFT(Tabla15[[#This Row],[TIPO]],3)</f>
        <v>0010012640801TEM</v>
      </c>
      <c r="E322" s="60" t="str">
        <f>_xlfn.XLOOKUP(Tabla15[[#This Row],[cedula]],Tabla8[Numero Documento],Tabla8[Empleado])</f>
        <v>FELIX ANGEL MEDINA PINEDA</v>
      </c>
      <c r="F322" s="60" t="s">
        <v>100</v>
      </c>
      <c r="G322" s="113" t="s">
        <v>667</v>
      </c>
      <c r="H322" s="102" t="s">
        <v>2696</v>
      </c>
      <c r="I322" s="75">
        <f>_xlfn.XLOOKUP(Tabla15[[#This Row],[cedula]],TCARRERA[CEDULA],TCARRERA[CATEGORIA DEL SERVIDOR],0)</f>
        <v>0</v>
      </c>
      <c r="J32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2" s="60" t="str">
        <f>IF(ISTEXT(Tabla15[[#This Row],[CARRERA]]),Tabla15[[#This Row],[CARRERA]],Tabla15[[#This Row],[STATUS_01]])</f>
        <v>TEMPORALES</v>
      </c>
      <c r="L322" s="70">
        <v>45000</v>
      </c>
      <c r="M322" s="74">
        <v>1148.33</v>
      </c>
      <c r="N322" s="70">
        <v>1368</v>
      </c>
      <c r="O322" s="70">
        <v>1291.5</v>
      </c>
      <c r="P322" s="38">
        <f>Tabla15[[#This Row],[sbruto]]-SUM(Tabla15[[#This Row],[ISR]:[AFP]])-Tabla15[[#This Row],[sneto]]</f>
        <v>25</v>
      </c>
      <c r="Q322" s="38">
        <v>41167.17</v>
      </c>
      <c r="R322" s="60" t="str">
        <f>_xlfn.XLOOKUP(Tabla15[[#This Row],[cedula]],Tabla22[NODOC],Tabla22[GENERO])</f>
        <v>M</v>
      </c>
      <c r="S322" s="60" t="str">
        <f>_xlfn.XLOOKUP(Tabla15[[#This Row],[nomdepto]],Tabla21[LUGAR],Tabla21[CODLUGAR])</f>
        <v>01.83.00.00.00.21</v>
      </c>
      <c r="T322">
        <v>851</v>
      </c>
    </row>
    <row r="323" spans="1:20">
      <c r="A323" s="60" t="s">
        <v>2476</v>
      </c>
      <c r="B323" s="60" t="s">
        <v>2016</v>
      </c>
      <c r="C323" s="60" t="s">
        <v>2509</v>
      </c>
      <c r="D323" s="60" t="str">
        <f>Tabla15[[#This Row],[cedula]]&amp;Tabla15[[#This Row],[prog]]&amp;LEFT(Tabla15[[#This Row],[TIPO]],3)</f>
        <v>0010971377611FIJ</v>
      </c>
      <c r="E323" s="60" t="str">
        <f>_xlfn.XLOOKUP(Tabla15[[#This Row],[cedula]],Tabla8[Numero Documento],Tabla8[Empleado])</f>
        <v>YOVANNY CESPEDES TURBI</v>
      </c>
      <c r="F323" s="60" t="s">
        <v>263</v>
      </c>
      <c r="G323" s="113" t="s">
        <v>667</v>
      </c>
      <c r="H323" s="102" t="s">
        <v>11</v>
      </c>
      <c r="I323" s="75">
        <f>_xlfn.XLOOKUP(Tabla15[[#This Row],[cedula]],TCARRERA[CEDULA],TCARRERA[CATEGORIA DEL SERVIDOR],0)</f>
        <v>0</v>
      </c>
      <c r="J32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23" s="60" t="str">
        <f>IF(ISTEXT(Tabla15[[#This Row],[CARRERA]]),Tabla15[[#This Row],[CARRERA]],Tabla15[[#This Row],[STATUS_01]])</f>
        <v>FIJO</v>
      </c>
      <c r="L323" s="70">
        <v>35000</v>
      </c>
      <c r="M323" s="73">
        <v>0</v>
      </c>
      <c r="N323" s="70">
        <v>1064</v>
      </c>
      <c r="O323" s="70">
        <v>1004.5</v>
      </c>
      <c r="P323" s="38">
        <f>Tabla15[[#This Row],[sbruto]]-SUM(Tabla15[[#This Row],[ISR]:[AFP]])-Tabla15[[#This Row],[sneto]]</f>
        <v>75</v>
      </c>
      <c r="Q323" s="38">
        <v>32856.5</v>
      </c>
      <c r="R323" s="60" t="str">
        <f>_xlfn.XLOOKUP(Tabla15[[#This Row],[cedula]],Tabla22[NODOC],Tabla22[GENERO])</f>
        <v>M</v>
      </c>
      <c r="S323" s="60" t="str">
        <f>_xlfn.XLOOKUP(Tabla15[[#This Row],[nomdepto]],Tabla21[LUGAR],Tabla21[CODLUGAR])</f>
        <v>01.83.00.00.00.21</v>
      </c>
      <c r="T323">
        <v>492</v>
      </c>
    </row>
    <row r="324" spans="1:20">
      <c r="A324" s="60" t="s">
        <v>2476</v>
      </c>
      <c r="B324" s="60" t="s">
        <v>1253</v>
      </c>
      <c r="C324" s="60" t="s">
        <v>2509</v>
      </c>
      <c r="D324" s="60" t="str">
        <f>Tabla15[[#This Row],[cedula]]&amp;Tabla15[[#This Row],[prog]]&amp;LEFT(Tabla15[[#This Row],[TIPO]],3)</f>
        <v>0010826076111FIJ</v>
      </c>
      <c r="E324" s="60" t="str">
        <f>_xlfn.XLOOKUP(Tabla15[[#This Row],[cedula]],Tabla8[Numero Documento],Tabla8[Empleado])</f>
        <v>RAMONA GRACIELA PANIAGUA ALVAREZ</v>
      </c>
      <c r="F324" s="60" t="s">
        <v>492</v>
      </c>
      <c r="G324" s="113" t="s">
        <v>667</v>
      </c>
      <c r="H324" s="102" t="s">
        <v>11</v>
      </c>
      <c r="I324" s="75" t="str">
        <f>_xlfn.XLOOKUP(Tabla15[[#This Row],[cedula]],TCARRERA[CEDULA],TCARRERA[CATEGORIA DEL SERVIDOR],0)</f>
        <v>CARRERA ADMINISTRATIVA</v>
      </c>
      <c r="J32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24" s="60" t="str">
        <f>IF(ISTEXT(Tabla15[[#This Row],[CARRERA]]),Tabla15[[#This Row],[CARRERA]],Tabla15[[#This Row],[STATUS_01]])</f>
        <v>CARRERA ADMINISTRATIVA</v>
      </c>
      <c r="L324" s="70">
        <v>26250</v>
      </c>
      <c r="M324" s="73">
        <v>0</v>
      </c>
      <c r="N324" s="70">
        <v>798</v>
      </c>
      <c r="O324" s="70">
        <v>753.38</v>
      </c>
      <c r="P324" s="38">
        <f>Tabla15[[#This Row],[sbruto]]-SUM(Tabla15[[#This Row],[ISR]:[AFP]])-Tabla15[[#This Row],[sneto]]</f>
        <v>75</v>
      </c>
      <c r="Q324" s="38">
        <v>24623.62</v>
      </c>
      <c r="R324" s="60" t="str">
        <f>_xlfn.XLOOKUP(Tabla15[[#This Row],[cedula]],Tabla22[NODOC],Tabla22[GENERO])</f>
        <v>F</v>
      </c>
      <c r="S324" s="60" t="str">
        <f>_xlfn.XLOOKUP(Tabla15[[#This Row],[nomdepto]],Tabla21[LUGAR],Tabla21[CODLUGAR])</f>
        <v>01.83.00.00.00.21</v>
      </c>
      <c r="T324">
        <v>468</v>
      </c>
    </row>
    <row r="325" spans="1:20">
      <c r="A325" s="60" t="s">
        <v>2476</v>
      </c>
      <c r="B325" s="60" t="s">
        <v>1254</v>
      </c>
      <c r="C325" s="60" t="s">
        <v>2509</v>
      </c>
      <c r="D325" s="60" t="str">
        <f>Tabla15[[#This Row],[cedula]]&amp;Tabla15[[#This Row],[prog]]&amp;LEFT(Tabla15[[#This Row],[TIPO]],3)</f>
        <v>0010415832411FIJ</v>
      </c>
      <c r="E325" s="60" t="str">
        <f>_xlfn.XLOOKUP(Tabla15[[#This Row],[cedula]],Tabla8[Numero Documento],Tabla8[Empleado])</f>
        <v>RAMONA SANCHEZ PEREZ</v>
      </c>
      <c r="F325" s="60" t="s">
        <v>1036</v>
      </c>
      <c r="G325" s="113" t="s">
        <v>667</v>
      </c>
      <c r="H325" s="102" t="s">
        <v>11</v>
      </c>
      <c r="I325" s="75" t="str">
        <f>_xlfn.XLOOKUP(Tabla15[[#This Row],[cedula]],TCARRERA[CEDULA],TCARRERA[CATEGORIA DEL SERVIDOR],0)</f>
        <v>CARRERA ADMINISTRATIVA</v>
      </c>
      <c r="J32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25" s="60" t="str">
        <f>IF(ISTEXT(Tabla15[[#This Row],[CARRERA]]),Tabla15[[#This Row],[CARRERA]],Tabla15[[#This Row],[STATUS_01]])</f>
        <v>CARRERA ADMINISTRATIVA</v>
      </c>
      <c r="L325" s="70">
        <v>25391.65</v>
      </c>
      <c r="M325" s="73">
        <v>0</v>
      </c>
      <c r="N325" s="70">
        <v>771.91</v>
      </c>
      <c r="O325" s="70">
        <v>728.74</v>
      </c>
      <c r="P325" s="38">
        <f>Tabla15[[#This Row],[sbruto]]-SUM(Tabla15[[#This Row],[ISR]:[AFP]])-Tabla15[[#This Row],[sneto]]</f>
        <v>75</v>
      </c>
      <c r="Q325" s="38">
        <v>23816</v>
      </c>
      <c r="R325" s="60" t="str">
        <f>_xlfn.XLOOKUP(Tabla15[[#This Row],[cedula]],Tabla22[NODOC],Tabla22[GENERO])</f>
        <v>F</v>
      </c>
      <c r="S325" s="60" t="str">
        <f>_xlfn.XLOOKUP(Tabla15[[#This Row],[nomdepto]],Tabla21[LUGAR],Tabla21[CODLUGAR])</f>
        <v>01.83.00.00.00.21</v>
      </c>
      <c r="T325">
        <v>469</v>
      </c>
    </row>
    <row r="326" spans="1:20">
      <c r="A326" s="60" t="s">
        <v>2476</v>
      </c>
      <c r="B326" s="60" t="s">
        <v>1216</v>
      </c>
      <c r="C326" s="60" t="s">
        <v>2509</v>
      </c>
      <c r="D326" s="60" t="str">
        <f>Tabla15[[#This Row],[cedula]]&amp;Tabla15[[#This Row],[prog]]&amp;LEFT(Tabla15[[#This Row],[TIPO]],3)</f>
        <v>0330014612711FIJ</v>
      </c>
      <c r="E326" s="60" t="str">
        <f>_xlfn.XLOOKUP(Tabla15[[#This Row],[cedula]],Tabla8[Numero Documento],Tabla8[Empleado])</f>
        <v>LIGIA MARIA GENAO GOMEZ</v>
      </c>
      <c r="F326" s="60" t="s">
        <v>673</v>
      </c>
      <c r="G326" s="113" t="s">
        <v>667</v>
      </c>
      <c r="H326" s="102" t="s">
        <v>11</v>
      </c>
      <c r="I326" s="75" t="str">
        <f>_xlfn.XLOOKUP(Tabla15[[#This Row],[cedula]],TCARRERA[CEDULA],TCARRERA[CATEGORIA DEL SERVIDOR],0)</f>
        <v>CARRERA ADMINISTRATIVA</v>
      </c>
      <c r="J326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6" s="60" t="str">
        <f>IF(ISTEXT(Tabla15[[#This Row],[CARRERA]]),Tabla15[[#This Row],[CARRERA]],Tabla15[[#This Row],[STATUS_01]])</f>
        <v>CARRERA ADMINISTRATIVA</v>
      </c>
      <c r="L326" s="70">
        <v>21850.63</v>
      </c>
      <c r="M326" s="70">
        <v>0</v>
      </c>
      <c r="N326" s="70">
        <v>664.26</v>
      </c>
      <c r="O326" s="70">
        <v>627.11</v>
      </c>
      <c r="P326" s="38">
        <f>Tabla15[[#This Row],[sbruto]]-SUM(Tabla15[[#This Row],[ISR]:[AFP]])-Tabla15[[#This Row],[sneto]]</f>
        <v>375.00000000000364</v>
      </c>
      <c r="Q326" s="38">
        <v>20184.259999999998</v>
      </c>
      <c r="R326" s="60" t="str">
        <f>_xlfn.XLOOKUP(Tabla15[[#This Row],[cedula]],Tabla22[NODOC],Tabla22[GENERO])</f>
        <v>F</v>
      </c>
      <c r="S326" s="60" t="str">
        <f>_xlfn.XLOOKUP(Tabla15[[#This Row],[nomdepto]],Tabla21[LUGAR],Tabla21[CODLUGAR])</f>
        <v>01.83.00.00.00.21</v>
      </c>
      <c r="T326">
        <v>440</v>
      </c>
    </row>
    <row r="327" spans="1:20">
      <c r="A327" s="60" t="s">
        <v>2476</v>
      </c>
      <c r="B327" s="60" t="s">
        <v>1180</v>
      </c>
      <c r="C327" s="60" t="s">
        <v>2509</v>
      </c>
      <c r="D327" s="60" t="str">
        <f>Tabla15[[#This Row],[cedula]]&amp;Tabla15[[#This Row],[prog]]&amp;LEFT(Tabla15[[#This Row],[TIPO]],3)</f>
        <v>0010733692711FIJ</v>
      </c>
      <c r="E327" s="60" t="str">
        <f>_xlfn.XLOOKUP(Tabla15[[#This Row],[cedula]],Tabla8[Numero Documento],Tabla8[Empleado])</f>
        <v>CARMEN LUISA ALMONTE MOYA</v>
      </c>
      <c r="F327" s="60" t="s">
        <v>10</v>
      </c>
      <c r="G327" s="60" t="s">
        <v>667</v>
      </c>
      <c r="H327" s="102" t="s">
        <v>11</v>
      </c>
      <c r="I327" s="75" t="str">
        <f>_xlfn.XLOOKUP(Tabla15[[#This Row],[cedula]],TCARRERA[CEDULA],TCARRERA[CATEGORIA DEL SERVIDOR],0)</f>
        <v>CARRERA ADMINISTRATIVA</v>
      </c>
      <c r="J327" s="7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7" s="60" t="str">
        <f>IF(ISTEXT(Tabla15[[#This Row],[CARRERA]]),Tabla15[[#This Row],[CARRERA]],Tabla15[[#This Row],[STATUS_01]])</f>
        <v>CARRERA ADMINISTRATIVA</v>
      </c>
      <c r="L327" s="70">
        <v>20900.61</v>
      </c>
      <c r="M327" s="71">
        <v>0</v>
      </c>
      <c r="N327" s="70">
        <v>635.38</v>
      </c>
      <c r="O327" s="70">
        <v>599.85</v>
      </c>
      <c r="P327" s="38">
        <f>Tabla15[[#This Row],[sbruto]]-SUM(Tabla15[[#This Row],[ISR]:[AFP]])-Tabla15[[#This Row],[sneto]]</f>
        <v>6711.3200000000015</v>
      </c>
      <c r="Q327" s="38">
        <v>12954.06</v>
      </c>
      <c r="R327" s="60" t="str">
        <f>_xlfn.XLOOKUP(Tabla15[[#This Row],[cedula]],Tabla22[NODOC],Tabla22[GENERO])</f>
        <v>F</v>
      </c>
      <c r="S327" s="60" t="str">
        <f>_xlfn.XLOOKUP(Tabla15[[#This Row],[nomdepto]],Tabla21[LUGAR],Tabla21[CODLUGAR])</f>
        <v>01.83.00.00.00.21</v>
      </c>
      <c r="T327">
        <v>401</v>
      </c>
    </row>
    <row r="328" spans="1:20">
      <c r="A328" s="60" t="s">
        <v>2476</v>
      </c>
      <c r="B328" s="60" t="s">
        <v>5821</v>
      </c>
      <c r="C328" s="60" t="s">
        <v>2509</v>
      </c>
      <c r="D328" s="60" t="str">
        <f>Tabla15[[#This Row],[cedula]]&amp;Tabla15[[#This Row],[prog]]&amp;LEFT(Tabla15[[#This Row],[TIPO]],3)</f>
        <v>0011707585311FIJ</v>
      </c>
      <c r="E328" s="60" t="str">
        <f>_xlfn.XLOOKUP(Tabla15[[#This Row],[cedula]],Tabla8[Numero Documento],Tabla8[Empleado])</f>
        <v>MIRELYS UBRI MONTERO</v>
      </c>
      <c r="F328" s="60" t="s">
        <v>8</v>
      </c>
      <c r="G328" s="113" t="s">
        <v>667</v>
      </c>
      <c r="H328" s="102" t="s">
        <v>11</v>
      </c>
      <c r="I328" s="75">
        <f>_xlfn.XLOOKUP(Tabla15[[#This Row],[cedula]],TCARRERA[CEDULA],TCARRERA[CATEGORIA DEL SERVIDOR],0)</f>
        <v>0</v>
      </c>
      <c r="J32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8" s="60" t="str">
        <f>IF(ISTEXT(Tabla15[[#This Row],[CARRERA]]),Tabla15[[#This Row],[CARRERA]],Tabla15[[#This Row],[STATUS_01]])</f>
        <v>ESTATUTO SIMPLIFICADO</v>
      </c>
      <c r="L328" s="70">
        <v>20000</v>
      </c>
      <c r="M328" s="72">
        <v>0</v>
      </c>
      <c r="N328" s="70">
        <v>608</v>
      </c>
      <c r="O328" s="70">
        <v>574</v>
      </c>
      <c r="P328" s="38">
        <f>Tabla15[[#This Row],[sbruto]]-SUM(Tabla15[[#This Row],[ISR]:[AFP]])-Tabla15[[#This Row],[sneto]]</f>
        <v>25</v>
      </c>
      <c r="Q328" s="38">
        <v>18793</v>
      </c>
      <c r="R328" s="60" t="str">
        <f>_xlfn.XLOOKUP(Tabla15[[#This Row],[cedula]],Tabla22[NODOC],Tabla22[GENERO])</f>
        <v>F</v>
      </c>
      <c r="S328" s="60" t="str">
        <f>_xlfn.XLOOKUP(Tabla15[[#This Row],[nomdepto]],Tabla21[LUGAR],Tabla21[CODLUGAR])</f>
        <v>01.83.00.00.00.21</v>
      </c>
      <c r="T328">
        <v>458</v>
      </c>
    </row>
    <row r="329" spans="1:20">
      <c r="A329" s="60" t="s">
        <v>2476</v>
      </c>
      <c r="B329" s="60" t="s">
        <v>1249</v>
      </c>
      <c r="C329" s="60" t="s">
        <v>2509</v>
      </c>
      <c r="D329" s="60" t="str">
        <f>Tabla15[[#This Row],[cedula]]&amp;Tabla15[[#This Row],[prog]]&amp;LEFT(Tabla15[[#This Row],[TIPO]],3)</f>
        <v>0010565308311FIJ</v>
      </c>
      <c r="E329" s="60" t="str">
        <f>_xlfn.XLOOKUP(Tabla15[[#This Row],[cedula]],Tabla8[Numero Documento],Tabla8[Empleado])</f>
        <v>PEDRO DIAZ</v>
      </c>
      <c r="F329" s="60" t="s">
        <v>675</v>
      </c>
      <c r="G329" s="60" t="s">
        <v>667</v>
      </c>
      <c r="H329" s="102" t="s">
        <v>11</v>
      </c>
      <c r="I329" s="75" t="str">
        <f>_xlfn.XLOOKUP(Tabla15[[#This Row],[cedula]],TCARRERA[CEDULA],TCARRERA[CATEGORIA DEL SERVIDOR],0)</f>
        <v>CARRERA ADMINISTRATIVA</v>
      </c>
      <c r="J32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29" s="60" t="str">
        <f>IF(ISTEXT(Tabla15[[#This Row],[CARRERA]]),Tabla15[[#This Row],[CARRERA]],Tabla15[[#This Row],[STATUS_01]])</f>
        <v>CARRERA ADMINISTRATIVA</v>
      </c>
      <c r="L329" s="70">
        <v>18240.53</v>
      </c>
      <c r="M329" s="73">
        <v>0</v>
      </c>
      <c r="N329" s="70">
        <v>554.51</v>
      </c>
      <c r="O329" s="70">
        <v>523.5</v>
      </c>
      <c r="P329" s="38">
        <f>Tabla15[[#This Row],[sbruto]]-SUM(Tabla15[[#This Row],[ISR]:[AFP]])-Tabla15[[#This Row],[sneto]]</f>
        <v>375</v>
      </c>
      <c r="Q329" s="38">
        <v>16787.52</v>
      </c>
      <c r="R329" s="60" t="str">
        <f>_xlfn.XLOOKUP(Tabla15[[#This Row],[cedula]],Tabla22[NODOC],Tabla22[GENERO])</f>
        <v>M</v>
      </c>
      <c r="S329" s="60" t="str">
        <f>_xlfn.XLOOKUP(Tabla15[[#This Row],[nomdepto]],Tabla21[LUGAR],Tabla21[CODLUGAR])</f>
        <v>01.83.00.00.00.21</v>
      </c>
      <c r="T329">
        <v>463</v>
      </c>
    </row>
    <row r="330" spans="1:20">
      <c r="A330" s="60" t="s">
        <v>2476</v>
      </c>
      <c r="B330" s="60" t="s">
        <v>1176</v>
      </c>
      <c r="C330" s="60" t="s">
        <v>2509</v>
      </c>
      <c r="D330" s="60" t="str">
        <f>Tabla15[[#This Row],[cedula]]&amp;Tabla15[[#This Row],[prog]]&amp;LEFT(Tabla15[[#This Row],[TIPO]],3)</f>
        <v>0010552296511FIJ</v>
      </c>
      <c r="E330" s="60" t="str">
        <f>_xlfn.XLOOKUP(Tabla15[[#This Row],[cedula]],Tabla8[Numero Documento],Tabla8[Empleado])</f>
        <v>CANDIDA PAULINA SANCHEZ ALVAREZ DE SANTANA</v>
      </c>
      <c r="F330" s="60" t="s">
        <v>669</v>
      </c>
      <c r="G330" s="60" t="s">
        <v>667</v>
      </c>
      <c r="H330" s="102" t="s">
        <v>11</v>
      </c>
      <c r="I330" s="75" t="str">
        <f>_xlfn.XLOOKUP(Tabla15[[#This Row],[cedula]],TCARRERA[CEDULA],TCARRERA[CATEGORIA DEL SERVIDOR],0)</f>
        <v>CARRERA ADMINISTRATIVA</v>
      </c>
      <c r="J33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30" s="60" t="str">
        <f>IF(ISTEXT(Tabla15[[#This Row],[CARRERA]]),Tabla15[[#This Row],[CARRERA]],Tabla15[[#This Row],[STATUS_01]])</f>
        <v>CARRERA ADMINISTRATIVA</v>
      </c>
      <c r="L330" s="70">
        <v>14550.36</v>
      </c>
      <c r="M330" s="74">
        <v>0</v>
      </c>
      <c r="N330" s="70">
        <v>442.33</v>
      </c>
      <c r="O330" s="70">
        <v>417.6</v>
      </c>
      <c r="P330" s="38">
        <f>Tabla15[[#This Row],[sbruto]]-SUM(Tabla15[[#This Row],[ISR]:[AFP]])-Tabla15[[#This Row],[sneto]]</f>
        <v>2621</v>
      </c>
      <c r="Q330" s="38">
        <v>11069.43</v>
      </c>
      <c r="R330" s="60" t="str">
        <f>_xlfn.XLOOKUP(Tabla15[[#This Row],[cedula]],Tabla22[NODOC],Tabla22[GENERO])</f>
        <v>F</v>
      </c>
      <c r="S330" s="60" t="str">
        <f>_xlfn.XLOOKUP(Tabla15[[#This Row],[nomdepto]],Tabla21[LUGAR],Tabla21[CODLUGAR])</f>
        <v>01.83.00.00.00.21</v>
      </c>
      <c r="T330">
        <v>398</v>
      </c>
    </row>
    <row r="331" spans="1:20">
      <c r="A331" s="60" t="s">
        <v>2476</v>
      </c>
      <c r="B331" s="60" t="s">
        <v>1970</v>
      </c>
      <c r="C331" s="60" t="s">
        <v>2509</v>
      </c>
      <c r="D331" s="60" t="str">
        <f>Tabla15[[#This Row],[cedula]]&amp;Tabla15[[#This Row],[prog]]&amp;LEFT(Tabla15[[#This Row],[TIPO]],3)</f>
        <v>0010001655911FIJ</v>
      </c>
      <c r="E331" s="60" t="str">
        <f>_xlfn.XLOOKUP(Tabla15[[#This Row],[cedula]],Tabla8[Numero Documento],Tabla8[Empleado])</f>
        <v>FARAILDA E DE LAS M MARTINEZ HERNANDEZ</v>
      </c>
      <c r="F331" s="60" t="s">
        <v>671</v>
      </c>
      <c r="G331" s="60" t="s">
        <v>667</v>
      </c>
      <c r="H331" s="102" t="s">
        <v>11</v>
      </c>
      <c r="I331" s="75">
        <f>_xlfn.XLOOKUP(Tabla15[[#This Row],[cedula]],TCARRERA[CEDULA],TCARRERA[CATEGORIA DEL SERVIDOR],0)</f>
        <v>0</v>
      </c>
      <c r="J33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60" t="str">
        <f>IF(ISTEXT(Tabla15[[#This Row],[CARRERA]]),Tabla15[[#This Row],[CARRERA]],Tabla15[[#This Row],[STATUS_01]])</f>
        <v>FIJO</v>
      </c>
      <c r="L331" s="70">
        <v>13300.39</v>
      </c>
      <c r="M331" s="74">
        <v>0</v>
      </c>
      <c r="N331" s="70">
        <v>404.33</v>
      </c>
      <c r="O331" s="70">
        <v>381.72</v>
      </c>
      <c r="P331" s="38">
        <f>Tabla15[[#This Row],[sbruto]]-SUM(Tabla15[[#This Row],[ISR]:[AFP]])-Tabla15[[#This Row],[sneto]]</f>
        <v>2485.2999999999993</v>
      </c>
      <c r="Q331" s="38">
        <v>10029.040000000001</v>
      </c>
      <c r="R331" s="60" t="str">
        <f>_xlfn.XLOOKUP(Tabla15[[#This Row],[cedula]],Tabla22[NODOC],Tabla22[GENERO])</f>
        <v>F</v>
      </c>
      <c r="S331" s="60" t="str">
        <f>_xlfn.XLOOKUP(Tabla15[[#This Row],[nomdepto]],Tabla21[LUGAR],Tabla21[CODLUGAR])</f>
        <v>01.83.00.00.00.21</v>
      </c>
      <c r="T331">
        <v>412</v>
      </c>
    </row>
    <row r="332" spans="1:20">
      <c r="A332" s="60" t="s">
        <v>2476</v>
      </c>
      <c r="B332" s="60" t="s">
        <v>2008</v>
      </c>
      <c r="C332" s="60" t="s">
        <v>2509</v>
      </c>
      <c r="D332" s="60" t="str">
        <f>Tabla15[[#This Row],[cedula]]&amp;Tabla15[[#This Row],[prog]]&amp;LEFT(Tabla15[[#This Row],[TIPO]],3)</f>
        <v>0011213443211FIJ</v>
      </c>
      <c r="E332" s="60" t="str">
        <f>_xlfn.XLOOKUP(Tabla15[[#This Row],[cedula]],Tabla8[Numero Documento],Tabla8[Empleado])</f>
        <v>SAMUEL ENCARNACION</v>
      </c>
      <c r="F332" s="60" t="s">
        <v>154</v>
      </c>
      <c r="G332" s="113" t="s">
        <v>667</v>
      </c>
      <c r="H332" s="102" t="s">
        <v>11</v>
      </c>
      <c r="I332" s="75">
        <f>_xlfn.XLOOKUP(Tabla15[[#This Row],[cedula]],TCARRERA[CEDULA],TCARRERA[CATEGORIA DEL SERVIDOR],0)</f>
        <v>0</v>
      </c>
      <c r="J33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32" s="60" t="str">
        <f>IF(ISTEXT(Tabla15[[#This Row],[CARRERA]]),Tabla15[[#This Row],[CARRERA]],Tabla15[[#This Row],[STATUS_01]])</f>
        <v>FIJO</v>
      </c>
      <c r="L332" s="70">
        <v>13110.38</v>
      </c>
      <c r="M332" s="74">
        <v>0</v>
      </c>
      <c r="N332" s="70">
        <v>398.56</v>
      </c>
      <c r="O332" s="70">
        <v>376.27</v>
      </c>
      <c r="P332" s="38">
        <f>Tabla15[[#This Row],[sbruto]]-SUM(Tabla15[[#This Row],[ISR]:[AFP]])-Tabla15[[#This Row],[sneto]]</f>
        <v>975</v>
      </c>
      <c r="Q332" s="38">
        <v>11360.55</v>
      </c>
      <c r="R332" s="60" t="str">
        <f>_xlfn.XLOOKUP(Tabla15[[#This Row],[cedula]],Tabla22[NODOC],Tabla22[GENERO])</f>
        <v>M</v>
      </c>
      <c r="S332" s="60" t="str">
        <f>_xlfn.XLOOKUP(Tabla15[[#This Row],[nomdepto]],Tabla21[LUGAR],Tabla21[CODLUGAR])</f>
        <v>01.83.00.00.00.21</v>
      </c>
      <c r="T332">
        <v>475</v>
      </c>
    </row>
    <row r="333" spans="1:20">
      <c r="A333" s="60" t="s">
        <v>2476</v>
      </c>
      <c r="B333" s="60" t="s">
        <v>1263</v>
      </c>
      <c r="C333" s="60" t="s">
        <v>2509</v>
      </c>
      <c r="D333" s="60" t="str">
        <f>Tabla15[[#This Row],[cedula]]&amp;Tabla15[[#This Row],[prog]]&amp;LEFT(Tabla15[[#This Row],[TIPO]],3)</f>
        <v>0011493883011FIJ</v>
      </c>
      <c r="E333" s="60" t="str">
        <f>_xlfn.XLOOKUP(Tabla15[[#This Row],[cedula]],Tabla8[Numero Documento],Tabla8[Empleado])</f>
        <v>SOLANYI ALTAGRACIA CRESPI MEJIA</v>
      </c>
      <c r="F333" s="60" t="s">
        <v>10</v>
      </c>
      <c r="G333" s="113" t="s">
        <v>667</v>
      </c>
      <c r="H333" s="102" t="s">
        <v>11</v>
      </c>
      <c r="I333" s="75" t="str">
        <f>_xlfn.XLOOKUP(Tabla15[[#This Row],[cedula]],TCARRERA[CEDULA],TCARRERA[CATEGORIA DEL SERVIDOR],0)</f>
        <v>CARRERA ADMINISTRATIVA</v>
      </c>
      <c r="J33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3" s="60" t="str">
        <f>IF(ISTEXT(Tabla15[[#This Row],[CARRERA]]),Tabla15[[#This Row],[CARRERA]],Tabla15[[#This Row],[STATUS_01]])</f>
        <v>CARRERA ADMINISTRATIVA</v>
      </c>
      <c r="L333" s="70">
        <v>12350.36</v>
      </c>
      <c r="M333" s="74">
        <v>0</v>
      </c>
      <c r="N333" s="70">
        <v>375.45</v>
      </c>
      <c r="O333" s="70">
        <v>354.46</v>
      </c>
      <c r="P333" s="38">
        <f>Tabla15[[#This Row],[sbruto]]-SUM(Tabla15[[#This Row],[ISR]:[AFP]])-Tabla15[[#This Row],[sneto]]</f>
        <v>1652.4500000000007</v>
      </c>
      <c r="Q333" s="38">
        <v>9968</v>
      </c>
      <c r="R333" s="60" t="str">
        <f>_xlfn.XLOOKUP(Tabla15[[#This Row],[cedula]],Tabla22[NODOC],Tabla22[GENERO])</f>
        <v>F</v>
      </c>
      <c r="S333" s="60" t="str">
        <f>_xlfn.XLOOKUP(Tabla15[[#This Row],[nomdepto]],Tabla21[LUGAR],Tabla21[CODLUGAR])</f>
        <v>01.83.00.00.00.21</v>
      </c>
      <c r="T333">
        <v>481</v>
      </c>
    </row>
    <row r="334" spans="1:20">
      <c r="A334" s="60" t="s">
        <v>2476</v>
      </c>
      <c r="B334" s="60" t="s">
        <v>1175</v>
      </c>
      <c r="C334" s="60" t="s">
        <v>2509</v>
      </c>
      <c r="D334" s="60" t="str">
        <f>Tabla15[[#This Row],[cedula]]&amp;Tabla15[[#This Row],[prog]]&amp;LEFT(Tabla15[[#This Row],[TIPO]],3)</f>
        <v>0011580537611FIJ</v>
      </c>
      <c r="E334" s="60" t="str">
        <f>_xlfn.XLOOKUP(Tabla15[[#This Row],[cedula]],Tabla8[Numero Documento],Tabla8[Empleado])</f>
        <v>BURY DAVID BATISTA DIAZ</v>
      </c>
      <c r="F334" s="60" t="s">
        <v>8</v>
      </c>
      <c r="G334" s="60" t="s">
        <v>667</v>
      </c>
      <c r="H334" s="102" t="s">
        <v>11</v>
      </c>
      <c r="I334" s="75" t="str">
        <f>_xlfn.XLOOKUP(Tabla15[[#This Row],[cedula]],TCARRERA[CEDULA],TCARRERA[CATEGORIA DEL SERVIDOR],0)</f>
        <v>CARRERA ADMINISTRATIVA</v>
      </c>
      <c r="J33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4" s="60" t="str">
        <f>IF(ISTEXT(Tabla15[[#This Row],[CARRERA]]),Tabla15[[#This Row],[CARRERA]],Tabla15[[#This Row],[STATUS_01]])</f>
        <v>CARRERA ADMINISTRATIVA</v>
      </c>
      <c r="L334" s="70">
        <v>10000</v>
      </c>
      <c r="M334" s="74">
        <v>0</v>
      </c>
      <c r="N334" s="70">
        <v>304</v>
      </c>
      <c r="O334" s="70">
        <v>287</v>
      </c>
      <c r="P334" s="38">
        <f>Tabla15[[#This Row],[sbruto]]-SUM(Tabla15[[#This Row],[ISR]:[AFP]])-Tabla15[[#This Row],[sneto]]</f>
        <v>1652.4499999999998</v>
      </c>
      <c r="Q334" s="38">
        <v>7756.55</v>
      </c>
      <c r="R334" s="60" t="str">
        <f>_xlfn.XLOOKUP(Tabla15[[#This Row],[cedula]],Tabla22[NODOC],Tabla22[GENERO])</f>
        <v>M</v>
      </c>
      <c r="S334" s="60" t="str">
        <f>_xlfn.XLOOKUP(Tabla15[[#This Row],[nomdepto]],Tabla21[LUGAR],Tabla21[CODLUGAR])</f>
        <v>01.83.00.00.00.21</v>
      </c>
      <c r="T334">
        <v>397</v>
      </c>
    </row>
    <row r="335" spans="1:20">
      <c r="A335" s="60" t="s">
        <v>2476</v>
      </c>
      <c r="B335" s="60" t="s">
        <v>1781</v>
      </c>
      <c r="C335" s="60" t="s">
        <v>2506</v>
      </c>
      <c r="D335" s="60" t="str">
        <f>Tabla15[[#This Row],[cedula]]&amp;Tabla15[[#This Row],[prog]]&amp;LEFT(Tabla15[[#This Row],[TIPO]],3)</f>
        <v>0010203015201FIJ</v>
      </c>
      <c r="E335" s="60" t="str">
        <f>_xlfn.XLOOKUP(Tabla15[[#This Row],[cedula]],Tabla8[Numero Documento],Tabla8[Empleado])</f>
        <v>FRANCESCA THAMARA PEÑA MAÑON</v>
      </c>
      <c r="F335" s="60" t="s">
        <v>1400</v>
      </c>
      <c r="G335" s="60" t="s">
        <v>250</v>
      </c>
      <c r="H335" s="102" t="s">
        <v>11</v>
      </c>
      <c r="I335" s="75">
        <f>_xlfn.XLOOKUP(Tabla15[[#This Row],[cedula]],TCARRERA[CEDULA],TCARRERA[CATEGORIA DEL SERVIDOR],0)</f>
        <v>0</v>
      </c>
      <c r="J335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5" s="60" t="str">
        <f>IF(ISTEXT(Tabla15[[#This Row],[CARRERA]]),Tabla15[[#This Row],[CARRERA]],Tabla15[[#This Row],[STATUS_01]])</f>
        <v>EMPLEADO DE CONFIANZA</v>
      </c>
      <c r="L335" s="70">
        <v>145000</v>
      </c>
      <c r="M335" s="73">
        <v>22690.49</v>
      </c>
      <c r="N335" s="70">
        <v>4408</v>
      </c>
      <c r="O335" s="70">
        <v>4161.5</v>
      </c>
      <c r="P335" s="38">
        <f>Tabla15[[#This Row],[sbruto]]-SUM(Tabla15[[#This Row],[ISR]:[AFP]])-Tabla15[[#This Row],[sneto]]</f>
        <v>825</v>
      </c>
      <c r="Q335" s="38">
        <v>112915.01</v>
      </c>
      <c r="R335" s="60" t="str">
        <f>_xlfn.XLOOKUP(Tabla15[[#This Row],[cedula]],Tabla22[NODOC],Tabla22[GENERO])</f>
        <v>F</v>
      </c>
      <c r="S335" s="60" t="str">
        <f>_xlfn.XLOOKUP(Tabla15[[#This Row],[nomdepto]],Tabla21[LUGAR],Tabla21[CODLUGAR])</f>
        <v>01.83.00.00.00.22</v>
      </c>
      <c r="T335">
        <v>120</v>
      </c>
    </row>
    <row r="336" spans="1:20" hidden="1">
      <c r="A336" s="60" t="s">
        <v>2475</v>
      </c>
      <c r="B336" s="60" t="s">
        <v>2336</v>
      </c>
      <c r="C336" s="60" t="s">
        <v>2506</v>
      </c>
      <c r="D336" s="60" t="str">
        <f>Tabla15[[#This Row],[cedula]]&amp;Tabla15[[#This Row],[prog]]&amp;LEFT(Tabla15[[#This Row],[TIPO]],3)</f>
        <v>0230134705601TEM</v>
      </c>
      <c r="E336" s="60" t="str">
        <f>_xlfn.XLOOKUP(Tabla15[[#This Row],[cedula]],Tabla8[Numero Documento],Tabla8[Empleado])</f>
        <v>YAHAIRA MARGARITA TORREZ QUEZADA</v>
      </c>
      <c r="F336" s="60" t="s">
        <v>129</v>
      </c>
      <c r="G336" s="113" t="s">
        <v>250</v>
      </c>
      <c r="H336" s="102" t="s">
        <v>2696</v>
      </c>
      <c r="I336" s="75">
        <f>_xlfn.XLOOKUP(Tabla15[[#This Row],[cedula]],TCARRERA[CEDULA],TCARRERA[CATEGORIA DEL SERVIDOR],0)</f>
        <v>0</v>
      </c>
      <c r="J33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6" s="60" t="str">
        <f>IF(ISTEXT(Tabla15[[#This Row],[CARRERA]]),Tabla15[[#This Row],[CARRERA]],Tabla15[[#This Row],[STATUS_01]])</f>
        <v>TEMPORALES</v>
      </c>
      <c r="L336" s="70">
        <v>135000</v>
      </c>
      <c r="M336" s="71">
        <v>20338.240000000002</v>
      </c>
      <c r="N336" s="70">
        <v>4104</v>
      </c>
      <c r="O336" s="70">
        <v>3874.5</v>
      </c>
      <c r="P336" s="38">
        <f>Tabla15[[#This Row],[sbruto]]-SUM(Tabla15[[#This Row],[ISR]:[AFP]])-Tabla15[[#This Row],[sneto]]</f>
        <v>25</v>
      </c>
      <c r="Q336" s="38">
        <v>106658.26</v>
      </c>
      <c r="R336" s="60" t="str">
        <f>_xlfn.XLOOKUP(Tabla15[[#This Row],[cedula]],Tabla22[NODOC],Tabla22[GENERO])</f>
        <v>F</v>
      </c>
      <c r="S336" s="60" t="str">
        <f>_xlfn.XLOOKUP(Tabla15[[#This Row],[nomdepto]],Tabla21[LUGAR],Tabla21[CODLUGAR])</f>
        <v>01.83.00.00.00.22</v>
      </c>
      <c r="T336">
        <v>1039</v>
      </c>
    </row>
    <row r="337" spans="1:20" hidden="1">
      <c r="A337" s="60" t="s">
        <v>2475</v>
      </c>
      <c r="B337" s="60" t="s">
        <v>2265</v>
      </c>
      <c r="C337" s="60" t="s">
        <v>2506</v>
      </c>
      <c r="D337" s="60" t="str">
        <f>Tabla15[[#This Row],[cedula]]&amp;Tabla15[[#This Row],[prog]]&amp;LEFT(Tabla15[[#This Row],[TIPO]],3)</f>
        <v>0010919272401TEM</v>
      </c>
      <c r="E337" s="60" t="str">
        <f>_xlfn.XLOOKUP(Tabla15[[#This Row],[cedula]],Tabla8[Numero Documento],Tabla8[Empleado])</f>
        <v>INDIRA YELIDA PEÑA GALLARDO</v>
      </c>
      <c r="F337" s="60" t="s">
        <v>100</v>
      </c>
      <c r="G337" s="60" t="s">
        <v>250</v>
      </c>
      <c r="H337" s="102" t="s">
        <v>2696</v>
      </c>
      <c r="I337" s="75">
        <f>_xlfn.XLOOKUP(Tabla15[[#This Row],[cedula]],TCARRERA[CEDULA],TCARRERA[CATEGORIA DEL SERVIDOR],0)</f>
        <v>0</v>
      </c>
      <c r="J33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7" s="60" t="str">
        <f>IF(ISTEXT(Tabla15[[#This Row],[CARRERA]]),Tabla15[[#This Row],[CARRERA]],Tabla15[[#This Row],[STATUS_01]])</f>
        <v>TEMPORALES</v>
      </c>
      <c r="L337" s="70">
        <v>90000</v>
      </c>
      <c r="M337" s="74">
        <v>9753.09</v>
      </c>
      <c r="N337" s="70">
        <v>2736</v>
      </c>
      <c r="O337" s="70">
        <v>2583</v>
      </c>
      <c r="P337" s="38">
        <f>Tabla15[[#This Row],[sbruto]]-SUM(Tabla15[[#This Row],[ISR]:[AFP]])-Tabla15[[#This Row],[sneto]]</f>
        <v>25</v>
      </c>
      <c r="Q337" s="38">
        <v>74902.91</v>
      </c>
      <c r="R337" s="60" t="str">
        <f>_xlfn.XLOOKUP(Tabla15[[#This Row],[cedula]],Tabla22[NODOC],Tabla22[GENERO])</f>
        <v>F</v>
      </c>
      <c r="S337" s="60" t="str">
        <f>_xlfn.XLOOKUP(Tabla15[[#This Row],[nomdepto]],Tabla21[LUGAR],Tabla21[CODLUGAR])</f>
        <v>01.83.00.00.00.22</v>
      </c>
      <c r="T337">
        <v>868</v>
      </c>
    </row>
    <row r="338" spans="1:20" hidden="1">
      <c r="A338" s="60" t="s">
        <v>2475</v>
      </c>
      <c r="B338" s="60" t="s">
        <v>2876</v>
      </c>
      <c r="C338" s="60" t="s">
        <v>2506</v>
      </c>
      <c r="D338" s="60" t="str">
        <f>Tabla15[[#This Row],[cedula]]&amp;Tabla15[[#This Row],[prog]]&amp;LEFT(Tabla15[[#This Row],[TIPO]],3)</f>
        <v>2230004106201TEM</v>
      </c>
      <c r="E338" s="60" t="str">
        <f>_xlfn.XLOOKUP(Tabla15[[#This Row],[cedula]],Tabla8[Numero Documento],Tabla8[Empleado])</f>
        <v>JENIFET GUZMAN MENDEZ</v>
      </c>
      <c r="F338" s="60" t="s">
        <v>2586</v>
      </c>
      <c r="G338" s="60" t="s">
        <v>250</v>
      </c>
      <c r="H338" s="102" t="s">
        <v>2696</v>
      </c>
      <c r="I338" s="75">
        <f>_xlfn.XLOOKUP(Tabla15[[#This Row],[cedula]],TCARRERA[CEDULA],TCARRERA[CATEGORIA DEL SERVIDOR],0)</f>
        <v>0</v>
      </c>
      <c r="J33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8" s="60" t="str">
        <f>IF(ISTEXT(Tabla15[[#This Row],[CARRERA]]),Tabla15[[#This Row],[CARRERA]],Tabla15[[#This Row],[STATUS_01]])</f>
        <v>TEMPORALES</v>
      </c>
      <c r="L338" s="70">
        <v>65000</v>
      </c>
      <c r="M338" s="74">
        <v>0.03</v>
      </c>
      <c r="N338" s="70">
        <v>1976</v>
      </c>
      <c r="O338" s="70">
        <v>1865.5</v>
      </c>
      <c r="P338" s="38">
        <f>Tabla15[[#This Row],[sbruto]]-SUM(Tabla15[[#This Row],[ISR]:[AFP]])-Tabla15[[#This Row],[sneto]]</f>
        <v>25</v>
      </c>
      <c r="Q338" s="38">
        <v>61133.47</v>
      </c>
      <c r="R338" s="60" t="str">
        <f>_xlfn.XLOOKUP(Tabla15[[#This Row],[cedula]],Tabla22[NODOC],Tabla22[GENERO])</f>
        <v>F</v>
      </c>
      <c r="S338" s="60" t="str">
        <f>_xlfn.XLOOKUP(Tabla15[[#This Row],[nomdepto]],Tabla21[LUGAR],Tabla21[CODLUGAR])</f>
        <v>01.83.00.00.00.22</v>
      </c>
      <c r="T338">
        <v>878</v>
      </c>
    </row>
    <row r="339" spans="1:20">
      <c r="A339" s="60" t="s">
        <v>2476</v>
      </c>
      <c r="B339" s="60" t="s">
        <v>1764</v>
      </c>
      <c r="C339" s="60" t="s">
        <v>2506</v>
      </c>
      <c r="D339" s="60" t="str">
        <f>Tabla15[[#This Row],[cedula]]&amp;Tabla15[[#This Row],[prog]]&amp;LEFT(Tabla15[[#This Row],[TIPO]],3)</f>
        <v>0011282421401FIJ</v>
      </c>
      <c r="E339" s="60" t="str">
        <f>_xlfn.XLOOKUP(Tabla15[[#This Row],[cedula]],Tabla8[Numero Documento],Tabla8[Empleado])</f>
        <v>DOMINGO ANTONIO BALBUENA MENA</v>
      </c>
      <c r="F339" s="60" t="s">
        <v>889</v>
      </c>
      <c r="G339" s="60" t="s">
        <v>250</v>
      </c>
      <c r="H339" s="102" t="s">
        <v>11</v>
      </c>
      <c r="I339" s="75">
        <f>_xlfn.XLOOKUP(Tabla15[[#This Row],[cedula]],TCARRERA[CEDULA],TCARRERA[CATEGORIA DEL SERVIDOR],0)</f>
        <v>0</v>
      </c>
      <c r="J33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9" s="60" t="str">
        <f>IF(ISTEXT(Tabla15[[#This Row],[CARRERA]]),Tabla15[[#This Row],[CARRERA]],Tabla15[[#This Row],[STATUS_01]])</f>
        <v>ESTATUTO SIMPLIFICADO</v>
      </c>
      <c r="L339" s="70">
        <v>60000</v>
      </c>
      <c r="M339" s="74">
        <v>1276.8900000000001</v>
      </c>
      <c r="N339" s="70">
        <v>1824</v>
      </c>
      <c r="O339" s="70">
        <v>1722</v>
      </c>
      <c r="P339" s="38">
        <f>Tabla15[[#This Row],[sbruto]]-SUM(Tabla15[[#This Row],[ISR]:[AFP]])-Tabla15[[#This Row],[sneto]]</f>
        <v>5238.6600000000035</v>
      </c>
      <c r="Q339" s="38">
        <v>49938.45</v>
      </c>
      <c r="R339" s="60" t="str">
        <f>_xlfn.XLOOKUP(Tabla15[[#This Row],[cedula]],Tabla22[NODOC],Tabla22[GENERO])</f>
        <v>M</v>
      </c>
      <c r="S339" s="60" t="str">
        <f>_xlfn.XLOOKUP(Tabla15[[#This Row],[nomdepto]],Tabla21[LUGAR],Tabla21[CODLUGAR])</f>
        <v>01.83.00.00.00.22</v>
      </c>
      <c r="T339">
        <v>87</v>
      </c>
    </row>
    <row r="340" spans="1:20" hidden="1">
      <c r="A340" s="60" t="s">
        <v>2475</v>
      </c>
      <c r="B340" s="60" t="s">
        <v>2287</v>
      </c>
      <c r="C340" s="60" t="s">
        <v>2506</v>
      </c>
      <c r="D340" s="60" t="str">
        <f>Tabla15[[#This Row],[cedula]]&amp;Tabla15[[#This Row],[prog]]&amp;LEFT(Tabla15[[#This Row],[TIPO]],3)</f>
        <v>0011499328001TEM</v>
      </c>
      <c r="E340" s="60" t="str">
        <f>_xlfn.XLOOKUP(Tabla15[[#This Row],[cedula]],Tabla8[Numero Documento],Tabla8[Empleado])</f>
        <v>LEILA ALTAGRACIA VALENZUELA PEREZ</v>
      </c>
      <c r="F340" s="60" t="s">
        <v>2586</v>
      </c>
      <c r="G340" s="60" t="s">
        <v>250</v>
      </c>
      <c r="H340" s="102" t="s">
        <v>2696</v>
      </c>
      <c r="I340" s="75">
        <f>_xlfn.XLOOKUP(Tabla15[[#This Row],[cedula]],TCARRERA[CEDULA],TCARRERA[CATEGORIA DEL SERVIDOR],0)</f>
        <v>0</v>
      </c>
      <c r="J34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0" s="60" t="str">
        <f>IF(ISTEXT(Tabla15[[#This Row],[CARRERA]]),Tabla15[[#This Row],[CARRERA]],Tabla15[[#This Row],[STATUS_01]])</f>
        <v>TEMPORALES</v>
      </c>
      <c r="L340" s="70">
        <v>60000</v>
      </c>
      <c r="M340" s="73">
        <v>1276.8900000000001</v>
      </c>
      <c r="N340" s="70">
        <v>1824</v>
      </c>
      <c r="O340" s="70">
        <v>1722</v>
      </c>
      <c r="P340" s="38">
        <f>Tabla15[[#This Row],[sbruto]]-SUM(Tabla15[[#This Row],[ISR]:[AFP]])-Tabla15[[#This Row],[sneto]]</f>
        <v>625</v>
      </c>
      <c r="Q340" s="38">
        <v>54552.11</v>
      </c>
      <c r="R340" s="60" t="str">
        <f>_xlfn.XLOOKUP(Tabla15[[#This Row],[cedula]],Tabla22[NODOC],Tabla22[GENERO])</f>
        <v>F</v>
      </c>
      <c r="S340" s="60" t="str">
        <f>_xlfn.XLOOKUP(Tabla15[[#This Row],[nomdepto]],Tabla21[LUGAR],Tabla21[CODLUGAR])</f>
        <v>01.83.00.00.00.22</v>
      </c>
      <c r="T340">
        <v>927</v>
      </c>
    </row>
    <row r="341" spans="1:20">
      <c r="A341" s="60" t="s">
        <v>2476</v>
      </c>
      <c r="B341" s="60" t="s">
        <v>3181</v>
      </c>
      <c r="C341" s="60" t="s">
        <v>2506</v>
      </c>
      <c r="D341" s="60" t="str">
        <f>Tabla15[[#This Row],[cedula]]&amp;Tabla15[[#This Row],[prog]]&amp;LEFT(Tabla15[[#This Row],[TIPO]],3)</f>
        <v>2240054634101FIJ</v>
      </c>
      <c r="E341" s="60" t="str">
        <f>_xlfn.XLOOKUP(Tabla15[[#This Row],[cedula]],Tabla8[Numero Documento],Tabla8[Empleado])</f>
        <v>JHON ELVIS DIAZ BRITO</v>
      </c>
      <c r="F341" s="60" t="s">
        <v>675</v>
      </c>
      <c r="G341" s="60" t="s">
        <v>250</v>
      </c>
      <c r="H341" s="102" t="s">
        <v>11</v>
      </c>
      <c r="I341" s="75">
        <f>_xlfn.XLOOKUP(Tabla15[[#This Row],[cedula]],TCARRERA[CEDULA],TCARRERA[CATEGORIA DEL SERVIDOR],0)</f>
        <v>0</v>
      </c>
      <c r="J34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41" s="60" t="str">
        <f>IF(ISTEXT(Tabla15[[#This Row],[CARRERA]]),Tabla15[[#This Row],[CARRERA]],Tabla15[[#This Row],[STATUS_01]])</f>
        <v>FIJO</v>
      </c>
      <c r="L341" s="70">
        <v>35000</v>
      </c>
      <c r="M341" s="70">
        <v>0</v>
      </c>
      <c r="N341" s="70">
        <v>1064</v>
      </c>
      <c r="O341" s="70">
        <v>1004.5</v>
      </c>
      <c r="P341" s="38">
        <f>Tabla15[[#This Row],[sbruto]]-SUM(Tabla15[[#This Row],[ISR]:[AFP]])-Tabla15[[#This Row],[sneto]]</f>
        <v>7171</v>
      </c>
      <c r="Q341" s="38">
        <v>25760.5</v>
      </c>
      <c r="R341" s="60" t="str">
        <f>_xlfn.XLOOKUP(Tabla15[[#This Row],[cedula]],Tabla22[NODOC],Tabla22[GENERO])</f>
        <v>M</v>
      </c>
      <c r="S341" s="60" t="str">
        <f>_xlfn.XLOOKUP(Tabla15[[#This Row],[nomdepto]],Tabla21[LUGAR],Tabla21[CODLUGAR])</f>
        <v>01.83.00.00.00.22</v>
      </c>
      <c r="T341">
        <v>165</v>
      </c>
    </row>
    <row r="342" spans="1:20">
      <c r="A342" s="60" t="s">
        <v>2476</v>
      </c>
      <c r="B342" s="60" t="s">
        <v>3187</v>
      </c>
      <c r="C342" s="60" t="s">
        <v>2506</v>
      </c>
      <c r="D342" s="60" t="str">
        <f>Tabla15[[#This Row],[cedula]]&amp;Tabla15[[#This Row],[prog]]&amp;LEFT(Tabla15[[#This Row],[TIPO]],3)</f>
        <v>0011648108601FIJ</v>
      </c>
      <c r="E342" s="60" t="str">
        <f>_xlfn.XLOOKUP(Tabla15[[#This Row],[cedula]],Tabla8[Numero Documento],Tabla8[Empleado])</f>
        <v>SHEYLA GIOSHIRY BURGOS BAEZ</v>
      </c>
      <c r="F342" s="60" t="s">
        <v>889</v>
      </c>
      <c r="G342" s="60" t="s">
        <v>250</v>
      </c>
      <c r="H342" s="102" t="s">
        <v>11</v>
      </c>
      <c r="I342" s="75">
        <f>_xlfn.XLOOKUP(Tabla15[[#This Row],[cedula]],TCARRERA[CEDULA],TCARRERA[CATEGORIA DEL SERVIDOR],0)</f>
        <v>0</v>
      </c>
      <c r="J34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2" s="60" t="str">
        <f>IF(ISTEXT(Tabla15[[#This Row],[CARRERA]]),Tabla15[[#This Row],[CARRERA]],Tabla15[[#This Row],[STATUS_01]])</f>
        <v>ESTATUTO SIMPLIFICADO</v>
      </c>
      <c r="L342" s="70">
        <v>35000</v>
      </c>
      <c r="M342" s="72">
        <v>0</v>
      </c>
      <c r="N342" s="73">
        <v>1064</v>
      </c>
      <c r="O342" s="73">
        <v>1004.5</v>
      </c>
      <c r="P342" s="38">
        <f>Tabla15[[#This Row],[sbruto]]-SUM(Tabla15[[#This Row],[ISR]:[AFP]])-Tabla15[[#This Row],[sneto]]</f>
        <v>3071</v>
      </c>
      <c r="Q342" s="38">
        <v>29860.5</v>
      </c>
      <c r="R342" s="60" t="str">
        <f>_xlfn.XLOOKUP(Tabla15[[#This Row],[cedula]],Tabla22[NODOC],Tabla22[GENERO])</f>
        <v>F</v>
      </c>
      <c r="S342" s="60" t="str">
        <f>_xlfn.XLOOKUP(Tabla15[[#This Row],[nomdepto]],Tabla21[LUGAR],Tabla21[CODLUGAR])</f>
        <v>01.83.00.00.00.22</v>
      </c>
      <c r="T342">
        <v>350</v>
      </c>
    </row>
    <row r="343" spans="1:20">
      <c r="A343" s="60" t="s">
        <v>2476</v>
      </c>
      <c r="B343" s="60" t="s">
        <v>1820</v>
      </c>
      <c r="C343" s="60" t="s">
        <v>2506</v>
      </c>
      <c r="D343" s="60" t="str">
        <f>Tabla15[[#This Row],[cedula]]&amp;Tabla15[[#This Row],[prog]]&amp;LEFT(Tabla15[[#This Row],[TIPO]],3)</f>
        <v>0011415814001FIJ</v>
      </c>
      <c r="E343" s="60" t="str">
        <f>_xlfn.XLOOKUP(Tabla15[[#This Row],[cedula]],Tabla8[Numero Documento],Tabla8[Empleado])</f>
        <v>JOSE DEL CARMEN MATA RODRIGUEZ</v>
      </c>
      <c r="F343" s="60" t="s">
        <v>82</v>
      </c>
      <c r="G343" s="60" t="s">
        <v>250</v>
      </c>
      <c r="H343" s="102" t="s">
        <v>11</v>
      </c>
      <c r="I343" s="75">
        <f>_xlfn.XLOOKUP(Tabla15[[#This Row],[cedula]],TCARRERA[CEDULA],TCARRERA[CATEGORIA DEL SERVIDOR],0)</f>
        <v>0</v>
      </c>
      <c r="J34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43" s="60" t="str">
        <f>IF(ISTEXT(Tabla15[[#This Row],[CARRERA]]),Tabla15[[#This Row],[CARRERA]],Tabla15[[#This Row],[STATUS_01]])</f>
        <v>FIJO</v>
      </c>
      <c r="L343" s="70">
        <v>25000</v>
      </c>
      <c r="M343" s="73">
        <v>0</v>
      </c>
      <c r="N343" s="70">
        <v>760</v>
      </c>
      <c r="O343" s="70">
        <v>717.5</v>
      </c>
      <c r="P343" s="38">
        <f>Tabla15[[#This Row],[sbruto]]-SUM(Tabla15[[#This Row],[ISR]:[AFP]])-Tabla15[[#This Row],[sneto]]</f>
        <v>12313.1</v>
      </c>
      <c r="Q343" s="38">
        <v>11209.4</v>
      </c>
      <c r="R343" s="60" t="str">
        <f>_xlfn.XLOOKUP(Tabla15[[#This Row],[cedula]],Tabla22[NODOC],Tabla22[GENERO])</f>
        <v>M</v>
      </c>
      <c r="S343" s="60" t="str">
        <f>_xlfn.XLOOKUP(Tabla15[[#This Row],[nomdepto]],Tabla21[LUGAR],Tabla21[CODLUGAR])</f>
        <v>01.83.00.00.00.22</v>
      </c>
      <c r="T343">
        <v>170</v>
      </c>
    </row>
    <row r="344" spans="1:20">
      <c r="A344" s="60" t="s">
        <v>2476</v>
      </c>
      <c r="B344" s="60" t="s">
        <v>1931</v>
      </c>
      <c r="C344" s="60" t="s">
        <v>2506</v>
      </c>
      <c r="D344" s="60" t="str">
        <f>Tabla15[[#This Row],[cedula]]&amp;Tabla15[[#This Row],[prog]]&amp;LEFT(Tabla15[[#This Row],[TIPO]],3)</f>
        <v>4020056183101FIJ</v>
      </c>
      <c r="E344" s="60" t="str">
        <f>_xlfn.XLOOKUP(Tabla15[[#This Row],[cedula]],Tabla8[Numero Documento],Tabla8[Empleado])</f>
        <v>SEBASTIAN ELIAS RODRIGUEZ MANCEBO</v>
      </c>
      <c r="F344" s="60" t="s">
        <v>355</v>
      </c>
      <c r="G344" s="60" t="s">
        <v>250</v>
      </c>
      <c r="H344" s="102" t="s">
        <v>11</v>
      </c>
      <c r="I344" s="75">
        <f>_xlfn.XLOOKUP(Tabla15[[#This Row],[cedula]],TCARRERA[CEDULA],TCARRERA[CATEGORIA DEL SERVIDOR],0)</f>
        <v>0</v>
      </c>
      <c r="J34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44" s="60" t="str">
        <f>IF(ISTEXT(Tabla15[[#This Row],[CARRERA]]),Tabla15[[#This Row],[CARRERA]],Tabla15[[#This Row],[STATUS_01]])</f>
        <v>FIJO</v>
      </c>
      <c r="L344" s="70">
        <v>25000</v>
      </c>
      <c r="M344" s="73">
        <v>0</v>
      </c>
      <c r="N344" s="70">
        <v>760</v>
      </c>
      <c r="O344" s="70">
        <v>717.5</v>
      </c>
      <c r="P344" s="38">
        <f>Tabla15[[#This Row],[sbruto]]-SUM(Tabla15[[#This Row],[ISR]:[AFP]])-Tabla15[[#This Row],[sneto]]</f>
        <v>2648.4500000000007</v>
      </c>
      <c r="Q344" s="38">
        <v>20874.05</v>
      </c>
      <c r="R344" s="60" t="str">
        <f>_xlfn.XLOOKUP(Tabla15[[#This Row],[cedula]],Tabla22[NODOC],Tabla22[GENERO])</f>
        <v>M</v>
      </c>
      <c r="S344" s="60" t="str">
        <f>_xlfn.XLOOKUP(Tabla15[[#This Row],[nomdepto]],Tabla21[LUGAR],Tabla21[CODLUGAR])</f>
        <v>01.83.00.00.00.22</v>
      </c>
      <c r="T344">
        <v>345</v>
      </c>
    </row>
    <row r="345" spans="1:20">
      <c r="A345" s="60" t="s">
        <v>2476</v>
      </c>
      <c r="B345" s="60" t="s">
        <v>3189</v>
      </c>
      <c r="C345" s="60" t="s">
        <v>2506</v>
      </c>
      <c r="D345" s="60" t="str">
        <f>Tabla15[[#This Row],[cedula]]&amp;Tabla15[[#This Row],[prog]]&amp;LEFT(Tabla15[[#This Row],[TIPO]],3)</f>
        <v>0180068878801FIJ</v>
      </c>
      <c r="E345" s="60" t="str">
        <f>_xlfn.XLOOKUP(Tabla15[[#This Row],[cedula]],Tabla8[Numero Documento],Tabla8[Empleado])</f>
        <v>WILKINS ABREU ROA</v>
      </c>
      <c r="F345" s="60" t="s">
        <v>355</v>
      </c>
      <c r="G345" s="60" t="s">
        <v>250</v>
      </c>
      <c r="H345" s="102" t="s">
        <v>11</v>
      </c>
      <c r="I345" s="75">
        <f>_xlfn.XLOOKUP(Tabla15[[#This Row],[cedula]],TCARRERA[CEDULA],TCARRERA[CATEGORIA DEL SERVIDOR],0)</f>
        <v>0</v>
      </c>
      <c r="J34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45" s="60" t="str">
        <f>IF(ISTEXT(Tabla15[[#This Row],[CARRERA]]),Tabla15[[#This Row],[CARRERA]],Tabla15[[#This Row],[STATUS_01]])</f>
        <v>FIJO</v>
      </c>
      <c r="L345" s="70">
        <v>25000</v>
      </c>
      <c r="M345" s="71">
        <v>0</v>
      </c>
      <c r="N345" s="70">
        <v>760</v>
      </c>
      <c r="O345" s="70">
        <v>717.5</v>
      </c>
      <c r="P345" s="38">
        <f>Tabla15[[#This Row],[sbruto]]-SUM(Tabla15[[#This Row],[ISR]:[AFP]])-Tabla15[[#This Row],[sneto]]</f>
        <v>25</v>
      </c>
      <c r="Q345" s="38">
        <v>23497.5</v>
      </c>
      <c r="R345" s="60" t="str">
        <f>_xlfn.XLOOKUP(Tabla15[[#This Row],[cedula]],Tabla22[NODOC],Tabla22[GENERO])</f>
        <v>M</v>
      </c>
      <c r="S345" s="60" t="str">
        <f>_xlfn.XLOOKUP(Tabla15[[#This Row],[nomdepto]],Tabla21[LUGAR],Tabla21[CODLUGAR])</f>
        <v>01.83.00.00.00.22</v>
      </c>
      <c r="T345">
        <v>370</v>
      </c>
    </row>
    <row r="346" spans="1:20">
      <c r="A346" s="60" t="s">
        <v>2476</v>
      </c>
      <c r="B346" s="60" t="s">
        <v>1727</v>
      </c>
      <c r="C346" s="60" t="s">
        <v>2506</v>
      </c>
      <c r="D346" s="60" t="str">
        <f>Tabla15[[#This Row],[cedula]]&amp;Tabla15[[#This Row],[prog]]&amp;LEFT(Tabla15[[#This Row],[TIPO]],3)</f>
        <v>4022123756901FIJ</v>
      </c>
      <c r="E346" s="60" t="str">
        <f>_xlfn.XLOOKUP(Tabla15[[#This Row],[cedula]],Tabla8[Numero Documento],Tabla8[Empleado])</f>
        <v>ANGELICA MARIA BAEZ SOTO</v>
      </c>
      <c r="F346" s="60" t="s">
        <v>355</v>
      </c>
      <c r="G346" s="60" t="s">
        <v>250</v>
      </c>
      <c r="H346" s="102" t="s">
        <v>11</v>
      </c>
      <c r="I346" s="75">
        <f>_xlfn.XLOOKUP(Tabla15[[#This Row],[cedula]],TCARRERA[CEDULA],TCARRERA[CATEGORIA DEL SERVIDOR],0)</f>
        <v>0</v>
      </c>
      <c r="J34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60" t="str">
        <f>IF(ISTEXT(Tabla15[[#This Row],[CARRERA]]),Tabla15[[#This Row],[CARRERA]],Tabla15[[#This Row],[STATUS_01]])</f>
        <v>FIJO</v>
      </c>
      <c r="L346" s="70">
        <v>2000</v>
      </c>
      <c r="M346" s="74">
        <v>0</v>
      </c>
      <c r="N346" s="70">
        <v>60.8</v>
      </c>
      <c r="O346" s="70">
        <v>57.4</v>
      </c>
      <c r="P346" s="38">
        <f>Tabla15[[#This Row],[sbruto]]-SUM(Tabla15[[#This Row],[ISR]:[AFP]])-Tabla15[[#This Row],[sneto]]</f>
        <v>25</v>
      </c>
      <c r="Q346" s="38">
        <v>1856.8</v>
      </c>
      <c r="R346" s="60" t="str">
        <f>_xlfn.XLOOKUP(Tabla15[[#This Row],[cedula]],Tabla22[NODOC],Tabla22[GENERO])</f>
        <v>F</v>
      </c>
      <c r="S346" s="60" t="str">
        <f>_xlfn.XLOOKUP(Tabla15[[#This Row],[nomdepto]],Tabla21[LUGAR],Tabla21[CODLUGAR])</f>
        <v>01.83.00.00.00.22</v>
      </c>
      <c r="T346">
        <v>34</v>
      </c>
    </row>
    <row r="347" spans="1:20" hidden="1">
      <c r="A347" s="60" t="s">
        <v>2475</v>
      </c>
      <c r="B347" s="60" t="s">
        <v>2479</v>
      </c>
      <c r="C347" s="60" t="s">
        <v>2506</v>
      </c>
      <c r="D347" s="60" t="str">
        <f>Tabla15[[#This Row],[cedula]]&amp;Tabla15[[#This Row],[prog]]&amp;LEFT(Tabla15[[#This Row],[TIPO]],3)</f>
        <v>0010977673201TEM</v>
      </c>
      <c r="E347" s="60" t="str">
        <f>_xlfn.XLOOKUP(Tabla15[[#This Row],[cedula]],Tabla8[Numero Documento],Tabla8[Empleado])</f>
        <v>YSRAEL FABIAN JORGE</v>
      </c>
      <c r="F347" s="60" t="s">
        <v>59</v>
      </c>
      <c r="G347" s="60" t="s">
        <v>277</v>
      </c>
      <c r="H347" s="102" t="s">
        <v>2696</v>
      </c>
      <c r="I347" s="75">
        <f>_xlfn.XLOOKUP(Tabla15[[#This Row],[cedula]],TCARRERA[CEDULA],TCARRERA[CATEGORIA DEL SERVIDOR],0)</f>
        <v>0</v>
      </c>
      <c r="J34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7" s="60" t="str">
        <f>IF(ISTEXT(Tabla15[[#This Row],[CARRERA]]),Tabla15[[#This Row],[CARRERA]],Tabla15[[#This Row],[STATUS_01]])</f>
        <v>TEMPORALES</v>
      </c>
      <c r="L347" s="70">
        <v>175000</v>
      </c>
      <c r="M347" s="74">
        <v>29747.24</v>
      </c>
      <c r="N347" s="70">
        <v>5320</v>
      </c>
      <c r="O347" s="70">
        <v>5022.5</v>
      </c>
      <c r="P347" s="38">
        <f>Tabla15[[#This Row],[sbruto]]-SUM(Tabla15[[#This Row],[ISR]:[AFP]])-Tabla15[[#This Row],[sneto]]</f>
        <v>25</v>
      </c>
      <c r="Q347" s="38">
        <v>134885.26</v>
      </c>
      <c r="R347" s="60" t="str">
        <f>_xlfn.XLOOKUP(Tabla15[[#This Row],[cedula]],Tabla22[NODOC],Tabla22[GENERO])</f>
        <v>M</v>
      </c>
      <c r="S347" s="60" t="str">
        <f>_xlfn.XLOOKUP(Tabla15[[#This Row],[nomdepto]],Tabla21[LUGAR],Tabla21[CODLUGAR])</f>
        <v>01.83.00.00.11</v>
      </c>
      <c r="T347">
        <v>1048</v>
      </c>
    </row>
    <row r="348" spans="1:20">
      <c r="A348" s="60" t="s">
        <v>2476</v>
      </c>
      <c r="B348" s="60" t="s">
        <v>1910</v>
      </c>
      <c r="C348" s="60" t="s">
        <v>2506</v>
      </c>
      <c r="D348" s="60" t="str">
        <f>Tabla15[[#This Row],[cedula]]&amp;Tabla15[[#This Row],[prog]]&amp;LEFT(Tabla15[[#This Row],[TIPO]],3)</f>
        <v>0010014719801FIJ</v>
      </c>
      <c r="E348" s="60" t="str">
        <f>_xlfn.XLOOKUP(Tabla15[[#This Row],[cedula]],Tabla8[Numero Documento],Tabla8[Empleado])</f>
        <v>RAMON FERNANDO GERMAN ANTIGUA</v>
      </c>
      <c r="F348" s="60" t="s">
        <v>129</v>
      </c>
      <c r="G348" s="60" t="s">
        <v>277</v>
      </c>
      <c r="H348" s="102" t="s">
        <v>11</v>
      </c>
      <c r="I348" s="75">
        <f>_xlfn.XLOOKUP(Tabla15[[#This Row],[cedula]],TCARRERA[CEDULA],TCARRERA[CATEGORIA DEL SERVIDOR],0)</f>
        <v>0</v>
      </c>
      <c r="J34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60" t="str">
        <f>IF(ISTEXT(Tabla15[[#This Row],[CARRERA]]),Tabla15[[#This Row],[CARRERA]],Tabla15[[#This Row],[STATUS_01]])</f>
        <v>FIJO</v>
      </c>
      <c r="L348" s="70">
        <v>130000</v>
      </c>
      <c r="M348" s="74">
        <v>19162.12</v>
      </c>
      <c r="N348" s="70">
        <v>3952</v>
      </c>
      <c r="O348" s="70">
        <v>3731</v>
      </c>
      <c r="P348" s="38">
        <f>Tabla15[[#This Row],[sbruto]]-SUM(Tabla15[[#This Row],[ISR]:[AFP]])-Tabla15[[#This Row],[sneto]]</f>
        <v>5171</v>
      </c>
      <c r="Q348" s="38">
        <v>97983.88</v>
      </c>
      <c r="R348" s="60" t="str">
        <f>_xlfn.XLOOKUP(Tabla15[[#This Row],[cedula]],Tabla22[NODOC],Tabla22[GENERO])</f>
        <v>M</v>
      </c>
      <c r="S348" s="60" t="str">
        <f>_xlfn.XLOOKUP(Tabla15[[#This Row],[nomdepto]],Tabla21[LUGAR],Tabla21[CODLUGAR])</f>
        <v>01.83.00.00.11</v>
      </c>
      <c r="T348">
        <v>319</v>
      </c>
    </row>
    <row r="349" spans="1:20">
      <c r="A349" s="60" t="s">
        <v>2476</v>
      </c>
      <c r="B349" s="60" t="s">
        <v>3073</v>
      </c>
      <c r="C349" s="60" t="s">
        <v>2506</v>
      </c>
      <c r="D349" s="60" t="str">
        <f>Tabla15[[#This Row],[cedula]]&amp;Tabla15[[#This Row],[prog]]&amp;LEFT(Tabla15[[#This Row],[TIPO]],3)</f>
        <v>0690001172401FIJ</v>
      </c>
      <c r="E349" s="60" t="str">
        <f>_xlfn.XLOOKUP(Tabla15[[#This Row],[cedula]],Tabla8[Numero Documento],Tabla8[Empleado])</f>
        <v>MIURKA ANTONIA PEREZ MOQUETE</v>
      </c>
      <c r="F349" s="60" t="s">
        <v>10</v>
      </c>
      <c r="G349" s="60" t="s">
        <v>277</v>
      </c>
      <c r="H349" s="102" t="s">
        <v>11</v>
      </c>
      <c r="I349" s="75" t="str">
        <f>_xlfn.XLOOKUP(Tabla15[[#This Row],[cedula]],TCARRERA[CEDULA],TCARRERA[CATEGORIA DEL SERVIDOR],0)</f>
        <v>CARRERA ADMINISTRATIVA</v>
      </c>
      <c r="J34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9" s="60" t="str">
        <f>IF(ISTEXT(Tabla15[[#This Row],[CARRERA]]),Tabla15[[#This Row],[CARRERA]],Tabla15[[#This Row],[STATUS_01]])</f>
        <v>CARRERA ADMINISTRATIVA</v>
      </c>
      <c r="L349" s="70">
        <v>80000</v>
      </c>
      <c r="M349" s="74">
        <v>7400.87</v>
      </c>
      <c r="N349" s="70">
        <v>2432</v>
      </c>
      <c r="O349" s="70">
        <v>2296</v>
      </c>
      <c r="P349" s="38">
        <f>Tabla15[[#This Row],[sbruto]]-SUM(Tabla15[[#This Row],[ISR]:[AFP]])-Tabla15[[#This Row],[sneto]]</f>
        <v>25</v>
      </c>
      <c r="Q349" s="38">
        <v>67846.13</v>
      </c>
      <c r="R349" s="60" t="str">
        <f>_xlfn.XLOOKUP(Tabla15[[#This Row],[cedula]],Tabla22[NODOC],Tabla22[GENERO])</f>
        <v>F</v>
      </c>
      <c r="S349" s="60" t="str">
        <f>_xlfn.XLOOKUP(Tabla15[[#This Row],[nomdepto]],Tabla21[LUGAR],Tabla21[CODLUGAR])</f>
        <v>01.83.00.00.11</v>
      </c>
      <c r="T349">
        <v>272</v>
      </c>
    </row>
    <row r="350" spans="1:20" hidden="1">
      <c r="A350" s="60" t="s">
        <v>2475</v>
      </c>
      <c r="B350" s="60" t="s">
        <v>3062</v>
      </c>
      <c r="C350" s="60" t="s">
        <v>2506</v>
      </c>
      <c r="D350" s="60" t="str">
        <f>Tabla15[[#This Row],[cedula]]&amp;Tabla15[[#This Row],[prog]]&amp;LEFT(Tabla15[[#This Row],[TIPO]],3)</f>
        <v>0010051679801TEM</v>
      </c>
      <c r="E350" s="60" t="str">
        <f>_xlfn.XLOOKUP(Tabla15[[#This Row],[cedula]],Tabla8[Numero Documento],Tabla8[Empleado])</f>
        <v>ROSA ALICIA ABAD JIMENEZ</v>
      </c>
      <c r="F350" s="60" t="s">
        <v>2593</v>
      </c>
      <c r="G350" s="60" t="s">
        <v>277</v>
      </c>
      <c r="H350" s="102" t="s">
        <v>2696</v>
      </c>
      <c r="I350" s="75">
        <f>_xlfn.XLOOKUP(Tabla15[[#This Row],[cedula]],TCARRERA[CEDULA],TCARRERA[CATEGORIA DEL SERVIDOR],0)</f>
        <v>0</v>
      </c>
      <c r="J35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0" s="60" t="str">
        <f>IF(ISTEXT(Tabla15[[#This Row],[CARRERA]]),Tabla15[[#This Row],[CARRERA]],Tabla15[[#This Row],[STATUS_01]])</f>
        <v>TEMPORALES</v>
      </c>
      <c r="L350" s="70">
        <v>70000</v>
      </c>
      <c r="M350" s="74">
        <v>5368.48</v>
      </c>
      <c r="N350" s="73">
        <v>2128</v>
      </c>
      <c r="O350" s="73">
        <v>2009</v>
      </c>
      <c r="P350" s="38">
        <f>Tabla15[[#This Row],[sbruto]]-SUM(Tabla15[[#This Row],[ISR]:[AFP]])-Tabla15[[#This Row],[sneto]]</f>
        <v>3071.0000000000073</v>
      </c>
      <c r="Q350" s="38">
        <v>57423.519999999997</v>
      </c>
      <c r="R350" s="60" t="str">
        <f>_xlfn.XLOOKUP(Tabla15[[#This Row],[cedula]],Tabla22[NODOC],Tabla22[GENERO])</f>
        <v>F</v>
      </c>
      <c r="S350" s="60" t="str">
        <f>_xlfn.XLOOKUP(Tabla15[[#This Row],[nomdepto]],Tabla21[LUGAR],Tabla21[CODLUGAR])</f>
        <v>01.83.00.00.11</v>
      </c>
      <c r="T350">
        <v>999</v>
      </c>
    </row>
    <row r="351" spans="1:20">
      <c r="A351" s="60" t="s">
        <v>2476</v>
      </c>
      <c r="B351" s="60" t="s">
        <v>1113</v>
      </c>
      <c r="C351" s="60" t="s">
        <v>2506</v>
      </c>
      <c r="D351" s="60" t="str">
        <f>Tabla15[[#This Row],[cedula]]&amp;Tabla15[[#This Row],[prog]]&amp;LEFT(Tabla15[[#This Row],[TIPO]],3)</f>
        <v>0120043541801FIJ</v>
      </c>
      <c r="E351" s="60" t="str">
        <f>_xlfn.XLOOKUP(Tabla15[[#This Row],[cedula]],Tabla8[Numero Documento],Tabla8[Empleado])</f>
        <v>JULIANA MATEO FELIZ</v>
      </c>
      <c r="F351" s="60" t="s">
        <v>279</v>
      </c>
      <c r="G351" s="60" t="s">
        <v>277</v>
      </c>
      <c r="H351" s="102" t="s">
        <v>11</v>
      </c>
      <c r="I351" s="75" t="str">
        <f>_xlfn.XLOOKUP(Tabla15[[#This Row],[cedula]],TCARRERA[CEDULA],TCARRERA[CATEGORIA DEL SERVIDOR],0)</f>
        <v>CARRERA ADMINISTRATIVA</v>
      </c>
      <c r="J35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51" s="60" t="str">
        <f>IF(ISTEXT(Tabla15[[#This Row],[CARRERA]]),Tabla15[[#This Row],[CARRERA]],Tabla15[[#This Row],[STATUS_01]])</f>
        <v>CARRERA ADMINISTRATIVA</v>
      </c>
      <c r="L351" s="70">
        <v>65000</v>
      </c>
      <c r="M351" s="73">
        <v>0</v>
      </c>
      <c r="N351" s="70">
        <v>1976</v>
      </c>
      <c r="O351" s="70">
        <v>1865.5</v>
      </c>
      <c r="P351" s="38">
        <f>Tabla15[[#This Row],[sbruto]]-SUM(Tabla15[[#This Row],[ISR]:[AFP]])-Tabla15[[#This Row],[sneto]]</f>
        <v>31877.57</v>
      </c>
      <c r="Q351" s="38">
        <v>29280.93</v>
      </c>
      <c r="R351" s="60" t="str">
        <f>_xlfn.XLOOKUP(Tabla15[[#This Row],[cedula]],Tabla22[NODOC],Tabla22[GENERO])</f>
        <v>F</v>
      </c>
      <c r="S351" s="60" t="str">
        <f>_xlfn.XLOOKUP(Tabla15[[#This Row],[nomdepto]],Tabla21[LUGAR],Tabla21[CODLUGAR])</f>
        <v>01.83.00.00.11</v>
      </c>
      <c r="T351">
        <v>194</v>
      </c>
    </row>
    <row r="352" spans="1:20">
      <c r="A352" s="60" t="s">
        <v>2476</v>
      </c>
      <c r="B352" s="60" t="s">
        <v>1105</v>
      </c>
      <c r="C352" s="60" t="s">
        <v>2506</v>
      </c>
      <c r="D352" s="60" t="str">
        <f>Tabla15[[#This Row],[cedula]]&amp;Tabla15[[#This Row],[prog]]&amp;LEFT(Tabla15[[#This Row],[TIPO]],3)</f>
        <v>0010895698801FIJ</v>
      </c>
      <c r="E352" s="60" t="str">
        <f>_xlfn.XLOOKUP(Tabla15[[#This Row],[cedula]],Tabla8[Numero Documento],Tabla8[Empleado])</f>
        <v>JESUS RAMIREZ SANCHEZ</v>
      </c>
      <c r="F352" s="60" t="s">
        <v>279</v>
      </c>
      <c r="G352" s="60" t="s">
        <v>277</v>
      </c>
      <c r="H352" s="102" t="s">
        <v>11</v>
      </c>
      <c r="I352" s="75" t="str">
        <f>_xlfn.XLOOKUP(Tabla15[[#This Row],[cedula]],TCARRERA[CEDULA],TCARRERA[CATEGORIA DEL SERVIDOR],0)</f>
        <v>CARRERA ADMINISTRATIVA</v>
      </c>
      <c r="J35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52" s="60" t="str">
        <f>IF(ISTEXT(Tabla15[[#This Row],[CARRERA]]),Tabla15[[#This Row],[CARRERA]],Tabla15[[#This Row],[STATUS_01]])</f>
        <v>CARRERA ADMINISTRATIVA</v>
      </c>
      <c r="L352" s="70">
        <v>55000</v>
      </c>
      <c r="M352" s="74">
        <v>0</v>
      </c>
      <c r="N352" s="70">
        <v>1672</v>
      </c>
      <c r="O352" s="70">
        <v>1578.5</v>
      </c>
      <c r="P352" s="38">
        <f>Tabla15[[#This Row],[sbruto]]-SUM(Tabla15[[#This Row],[ISR]:[AFP]])-Tabla15[[#This Row],[sneto]]</f>
        <v>6126.8799999999974</v>
      </c>
      <c r="Q352" s="38">
        <v>45622.62</v>
      </c>
      <c r="R352" s="60" t="str">
        <f>_xlfn.XLOOKUP(Tabla15[[#This Row],[cedula]],Tabla22[NODOC],Tabla22[GENERO])</f>
        <v>F</v>
      </c>
      <c r="S352" s="60" t="str">
        <f>_xlfn.XLOOKUP(Tabla15[[#This Row],[nomdepto]],Tabla21[LUGAR],Tabla21[CODLUGAR])</f>
        <v>01.83.00.00.11</v>
      </c>
      <c r="T352">
        <v>161</v>
      </c>
    </row>
    <row r="353" spans="1:20">
      <c r="A353" s="60" t="s">
        <v>2476</v>
      </c>
      <c r="B353" s="60" t="s">
        <v>2662</v>
      </c>
      <c r="C353" s="60" t="s">
        <v>2506</v>
      </c>
      <c r="D353" s="60" t="str">
        <f>Tabla15[[#This Row],[cedula]]&amp;Tabla15[[#This Row],[prog]]&amp;LEFT(Tabla15[[#This Row],[TIPO]],3)</f>
        <v>4020917698701FIJ</v>
      </c>
      <c r="E353" s="60" t="str">
        <f>_xlfn.XLOOKUP(Tabla15[[#This Row],[cedula]],Tabla8[Numero Documento],Tabla8[Empleado])</f>
        <v>EUDDY GUSTAVO BONNET URBAEZ</v>
      </c>
      <c r="F353" s="60" t="s">
        <v>355</v>
      </c>
      <c r="G353" s="60" t="s">
        <v>277</v>
      </c>
      <c r="H353" s="102" t="s">
        <v>11</v>
      </c>
      <c r="I353" s="75">
        <f>_xlfn.XLOOKUP(Tabla15[[#This Row],[cedula]],TCARRERA[CEDULA],TCARRERA[CATEGORIA DEL SERVIDOR],0)</f>
        <v>0</v>
      </c>
      <c r="J35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53" s="60" t="str">
        <f>IF(ISTEXT(Tabla15[[#This Row],[CARRERA]]),Tabla15[[#This Row],[CARRERA]],Tabla15[[#This Row],[STATUS_01]])</f>
        <v>FIJO</v>
      </c>
      <c r="L353" s="70">
        <v>35000</v>
      </c>
      <c r="M353" s="73">
        <v>0</v>
      </c>
      <c r="N353" s="70">
        <v>1064</v>
      </c>
      <c r="O353" s="70">
        <v>1004.5</v>
      </c>
      <c r="P353" s="38">
        <f>Tabla15[[#This Row],[sbruto]]-SUM(Tabla15[[#This Row],[ISR]:[AFP]])-Tabla15[[#This Row],[sneto]]</f>
        <v>25</v>
      </c>
      <c r="Q353" s="38">
        <v>32906.5</v>
      </c>
      <c r="R353" s="60" t="str">
        <f>_xlfn.XLOOKUP(Tabla15[[#This Row],[cedula]],Tabla22[NODOC],Tabla22[GENERO])</f>
        <v>M</v>
      </c>
      <c r="S353" s="60" t="str">
        <f>_xlfn.XLOOKUP(Tabla15[[#This Row],[nomdepto]],Tabla21[LUGAR],Tabla21[CODLUGAR])</f>
        <v>01.83.00.00.11</v>
      </c>
      <c r="T353">
        <v>103</v>
      </c>
    </row>
    <row r="354" spans="1:20">
      <c r="A354" s="60" t="s">
        <v>2476</v>
      </c>
      <c r="B354" s="60" t="s">
        <v>2484</v>
      </c>
      <c r="C354" s="60" t="s">
        <v>2506</v>
      </c>
      <c r="D354" s="60" t="str">
        <f>Tabla15[[#This Row],[cedula]]&amp;Tabla15[[#This Row],[prog]]&amp;LEFT(Tabla15[[#This Row],[TIPO]],3)</f>
        <v>0011904950001FIJ</v>
      </c>
      <c r="E354" s="60" t="str">
        <f>_xlfn.XLOOKUP(Tabla15[[#This Row],[cedula]],Tabla8[Numero Documento],Tabla8[Empleado])</f>
        <v>JULIO ECHAVARRIA UBRI</v>
      </c>
      <c r="F354" s="60" t="s">
        <v>42</v>
      </c>
      <c r="G354" s="60" t="s">
        <v>277</v>
      </c>
      <c r="H354" s="102" t="s">
        <v>11</v>
      </c>
      <c r="I354" s="75">
        <f>_xlfn.XLOOKUP(Tabla15[[#This Row],[cedula]],TCARRERA[CEDULA],TCARRERA[CATEGORIA DEL SERVIDOR],0)</f>
        <v>0</v>
      </c>
      <c r="J35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4" s="60" t="str">
        <f>IF(ISTEXT(Tabla15[[#This Row],[CARRERA]]),Tabla15[[#This Row],[CARRERA]],Tabla15[[#This Row],[STATUS_01]])</f>
        <v>ESTATUTO SIMPLIFICADO</v>
      </c>
      <c r="L354" s="70">
        <v>20000</v>
      </c>
      <c r="M354" s="74">
        <v>0</v>
      </c>
      <c r="N354" s="70">
        <v>608</v>
      </c>
      <c r="O354" s="70">
        <v>574</v>
      </c>
      <c r="P354" s="38">
        <f>Tabla15[[#This Row],[sbruto]]-SUM(Tabla15[[#This Row],[ISR]:[AFP]])-Tabla15[[#This Row],[sneto]]</f>
        <v>3171</v>
      </c>
      <c r="Q354" s="38">
        <v>15647</v>
      </c>
      <c r="R354" s="60" t="str">
        <f>_xlfn.XLOOKUP(Tabla15[[#This Row],[cedula]],Tabla22[NODOC],Tabla22[GENERO])</f>
        <v>M</v>
      </c>
      <c r="S354" s="60" t="str">
        <f>_xlfn.XLOOKUP(Tabla15[[#This Row],[nomdepto]],Tabla21[LUGAR],Tabla21[CODLUGAR])</f>
        <v>01.83.00.00.11</v>
      </c>
      <c r="T354">
        <v>196</v>
      </c>
    </row>
    <row r="355" spans="1:20" hidden="1">
      <c r="A355" s="60" t="s">
        <v>3054</v>
      </c>
      <c r="B355" s="60" t="s">
        <v>1105</v>
      </c>
      <c r="C355" s="60" t="s">
        <v>2506</v>
      </c>
      <c r="D355" s="60" t="str">
        <f>Tabla15[[#This Row],[cedula]]&amp;Tabla15[[#This Row],[prog]]&amp;LEFT(Tabla15[[#This Row],[TIPO]],3)</f>
        <v>0010895698801SUP</v>
      </c>
      <c r="E355" s="60" t="str">
        <f>_xlfn.XLOOKUP(Tabla15[[#This Row],[cedula]],Tabla8[Numero Documento],Tabla8[Empleado])</f>
        <v>JESUS RAMIREZ SANCHEZ</v>
      </c>
      <c r="F355" s="60" t="s">
        <v>4849</v>
      </c>
      <c r="G355" s="60" t="s">
        <v>277</v>
      </c>
      <c r="H355" s="102" t="s">
        <v>2783</v>
      </c>
      <c r="I355" s="75" t="str">
        <f>_xlfn.XLOOKUP(Tabla15[[#This Row],[cedula]],TCARRERA[CEDULA],TCARRERA[CATEGORIA DEL SERVIDOR],0)</f>
        <v>CARRERA ADMINISTRATIVA</v>
      </c>
      <c r="J355" s="6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55" s="60" t="str">
        <f>IF(ISTEXT(Tabla15[[#This Row],[CARRERA]]),Tabla15[[#This Row],[CARRERA]],Tabla15[[#This Row],[STATUS_01]])</f>
        <v>CARRERA ADMINISTRATIVA</v>
      </c>
      <c r="L355" s="70">
        <v>15000</v>
      </c>
      <c r="M355" s="70">
        <v>2808.78</v>
      </c>
      <c r="N355" s="70">
        <v>430.5</v>
      </c>
      <c r="O355" s="70">
        <v>456</v>
      </c>
      <c r="P355" s="38">
        <f>Tabla15[[#This Row],[sbruto]]-SUM(Tabla15[[#This Row],[ISR]:[AFP]])-Tabla15[[#This Row],[sneto]]</f>
        <v>0</v>
      </c>
      <c r="Q355" s="38">
        <v>11304.72</v>
      </c>
      <c r="R355" s="60" t="str">
        <f>_xlfn.XLOOKUP(Tabla15[[#This Row],[cedula]],Tabla22[NODOC],Tabla22[GENERO])</f>
        <v>F</v>
      </c>
      <c r="S355" s="60" t="str">
        <f>_xlfn.XLOOKUP(Tabla15[[#This Row],[nomdepto]],Tabla21[LUGAR],Tabla21[CODLUGAR])</f>
        <v>01.83.00.00.11</v>
      </c>
      <c r="T355">
        <v>772</v>
      </c>
    </row>
    <row r="356" spans="1:20" hidden="1">
      <c r="A356" s="60" t="s">
        <v>3054</v>
      </c>
      <c r="B356" s="60" t="s">
        <v>1113</v>
      </c>
      <c r="C356" s="60" t="s">
        <v>2506</v>
      </c>
      <c r="D356" s="60" t="str">
        <f>Tabla15[[#This Row],[cedula]]&amp;Tabla15[[#This Row],[prog]]&amp;LEFT(Tabla15[[#This Row],[TIPO]],3)</f>
        <v>0120043541801SUP</v>
      </c>
      <c r="E356" s="60" t="str">
        <f>_xlfn.XLOOKUP(Tabla15[[#This Row],[cedula]],Tabla8[Numero Documento],Tabla8[Empleado])</f>
        <v>JULIANA MATEO FELIZ</v>
      </c>
      <c r="F356" s="60" t="s">
        <v>4849</v>
      </c>
      <c r="G356" s="60" t="s">
        <v>277</v>
      </c>
      <c r="H356" s="102" t="s">
        <v>2783</v>
      </c>
      <c r="I356" s="75" t="str">
        <f>_xlfn.XLOOKUP(Tabla15[[#This Row],[cedula]],TCARRERA[CEDULA],TCARRERA[CATEGORIA DEL SERVIDOR],0)</f>
        <v>CARRERA ADMINISTRATIVA</v>
      </c>
      <c r="J356" s="6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56" s="60" t="str">
        <f>IF(ISTEXT(Tabla15[[#This Row],[CARRERA]]),Tabla15[[#This Row],[CARRERA]],Tabla15[[#This Row],[STATUS_01]])</f>
        <v>CARRERA ADMINISTRATIVA</v>
      </c>
      <c r="L356" s="70">
        <v>5000</v>
      </c>
      <c r="M356" s="71">
        <v>940.9</v>
      </c>
      <c r="N356" s="70">
        <v>143.5</v>
      </c>
      <c r="O356" s="70">
        <v>152</v>
      </c>
      <c r="P356" s="38">
        <f>Tabla15[[#This Row],[sbruto]]-SUM(Tabla15[[#This Row],[ISR]:[AFP]])-Tabla15[[#This Row],[sneto]]</f>
        <v>0</v>
      </c>
      <c r="Q356" s="38">
        <v>3763.6</v>
      </c>
      <c r="R356" s="60" t="str">
        <f>_xlfn.XLOOKUP(Tabla15[[#This Row],[cedula]],Tabla22[NODOC],Tabla22[GENERO])</f>
        <v>F</v>
      </c>
      <c r="S356" s="60" t="str">
        <f>_xlfn.XLOOKUP(Tabla15[[#This Row],[nomdepto]],Tabla21[LUGAR],Tabla21[CODLUGAR])</f>
        <v>01.83.00.00.11</v>
      </c>
      <c r="T356">
        <v>774</v>
      </c>
    </row>
    <row r="357" spans="1:20" hidden="1">
      <c r="A357" s="60" t="s">
        <v>2475</v>
      </c>
      <c r="B357" s="60" t="s">
        <v>2866</v>
      </c>
      <c r="C357" s="60" t="s">
        <v>2506</v>
      </c>
      <c r="D357" s="60" t="str">
        <f>Tabla15[[#This Row],[cedula]]&amp;Tabla15[[#This Row],[prog]]&amp;LEFT(Tabla15[[#This Row],[TIPO]],3)</f>
        <v>2230021020401TEM</v>
      </c>
      <c r="E357" s="60" t="str">
        <f>_xlfn.XLOOKUP(Tabla15[[#This Row],[cedula]],Tabla8[Numero Documento],Tabla8[Empleado])</f>
        <v>IRIS RAFAELA PEREZ DIAZ</v>
      </c>
      <c r="F357" s="60" t="s">
        <v>129</v>
      </c>
      <c r="G357" s="60" t="s">
        <v>1666</v>
      </c>
      <c r="H357" s="102" t="s">
        <v>2696</v>
      </c>
      <c r="I357" s="75">
        <f>_xlfn.XLOOKUP(Tabla15[[#This Row],[cedula]],TCARRERA[CEDULA],TCARRERA[CATEGORIA DEL SERVIDOR],0)</f>
        <v>0</v>
      </c>
      <c r="J35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7" s="60" t="str">
        <f>IF(ISTEXT(Tabla15[[#This Row],[CARRERA]]),Tabla15[[#This Row],[CARRERA]],Tabla15[[#This Row],[STATUS_01]])</f>
        <v>TEMPORALES</v>
      </c>
      <c r="L357" s="70">
        <v>95000</v>
      </c>
      <c r="M357" s="74">
        <v>0</v>
      </c>
      <c r="N357" s="70">
        <v>2888</v>
      </c>
      <c r="O357" s="70">
        <v>2726.5</v>
      </c>
      <c r="P357" s="38">
        <f>Tabla15[[#This Row],[sbruto]]-SUM(Tabla15[[#This Row],[ISR]:[AFP]])-Tabla15[[#This Row],[sneto]]</f>
        <v>25</v>
      </c>
      <c r="Q357" s="38">
        <v>89360.5</v>
      </c>
      <c r="R357" s="60" t="str">
        <f>_xlfn.XLOOKUP(Tabla15[[#This Row],[cedula]],Tabla22[NODOC],Tabla22[GENERO])</f>
        <v>F</v>
      </c>
      <c r="S357" s="60" t="str">
        <f>_xlfn.XLOOKUP(Tabla15[[#This Row],[nomdepto]],Tabla21[LUGAR],Tabla21[CODLUGAR])</f>
        <v>01.83.00.00.11.01</v>
      </c>
      <c r="T357">
        <v>871</v>
      </c>
    </row>
    <row r="358" spans="1:20">
      <c r="A358" s="60" t="s">
        <v>2476</v>
      </c>
      <c r="B358" s="60" t="s">
        <v>1095</v>
      </c>
      <c r="C358" s="60" t="s">
        <v>2506</v>
      </c>
      <c r="D358" s="60" t="str">
        <f>Tabla15[[#This Row],[cedula]]&amp;Tabla15[[#This Row],[prog]]&amp;LEFT(Tabla15[[#This Row],[TIPO]],3)</f>
        <v>0100038614201FIJ</v>
      </c>
      <c r="E358" s="60" t="str">
        <f>_xlfn.XLOOKUP(Tabla15[[#This Row],[cedula]],Tabla8[Numero Documento],Tabla8[Empleado])</f>
        <v>DILANY FELIZ BELTRE</v>
      </c>
      <c r="F358" s="60" t="s">
        <v>10</v>
      </c>
      <c r="G358" s="60" t="s">
        <v>1666</v>
      </c>
      <c r="H358" s="102" t="s">
        <v>11</v>
      </c>
      <c r="I358" s="75" t="str">
        <f>_xlfn.XLOOKUP(Tabla15[[#This Row],[cedula]],TCARRERA[CEDULA],TCARRERA[CATEGORIA DEL SERVIDOR],0)</f>
        <v>CARRERA ADMINISTRATIVA</v>
      </c>
      <c r="J35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60" t="str">
        <f>IF(ISTEXT(Tabla15[[#This Row],[CARRERA]]),Tabla15[[#This Row],[CARRERA]],Tabla15[[#This Row],[STATUS_01]])</f>
        <v>CARRERA ADMINISTRATIVA</v>
      </c>
      <c r="L358" s="70">
        <v>35000</v>
      </c>
      <c r="M358" s="71">
        <v>0</v>
      </c>
      <c r="N358" s="70">
        <v>1064</v>
      </c>
      <c r="O358" s="70">
        <v>1004.5</v>
      </c>
      <c r="P358" s="38">
        <f>Tabla15[[#This Row],[sbruto]]-SUM(Tabla15[[#This Row],[ISR]:[AFP]])-Tabla15[[#This Row],[sneto]]</f>
        <v>9024.91</v>
      </c>
      <c r="Q358" s="38">
        <v>23906.59</v>
      </c>
      <c r="R358" s="60" t="str">
        <f>_xlfn.XLOOKUP(Tabla15[[#This Row],[cedula]],Tabla22[NODOC],Tabla22[GENERO])</f>
        <v>F</v>
      </c>
      <c r="S358" s="60" t="str">
        <f>_xlfn.XLOOKUP(Tabla15[[#This Row],[nomdepto]],Tabla21[LUGAR],Tabla21[CODLUGAR])</f>
        <v>01.83.00.00.11.01</v>
      </c>
      <c r="T358">
        <v>82</v>
      </c>
    </row>
    <row r="359" spans="1:20">
      <c r="A359" s="60" t="s">
        <v>2476</v>
      </c>
      <c r="B359" s="60" t="s">
        <v>1737</v>
      </c>
      <c r="C359" s="60" t="s">
        <v>2506</v>
      </c>
      <c r="D359" s="60" t="str">
        <f>Tabla15[[#This Row],[cedula]]&amp;Tabla15[[#This Row],[prog]]&amp;LEFT(Tabla15[[#This Row],[TIPO]],3)</f>
        <v>0010072471501FIJ</v>
      </c>
      <c r="E359" s="60" t="str">
        <f>_xlfn.XLOOKUP(Tabla15[[#This Row],[cedula]],Tabla8[Numero Documento],Tabla8[Empleado])</f>
        <v>BERNARDO ANTONIO CAPELLAN GUERRA</v>
      </c>
      <c r="F359" s="60" t="s">
        <v>15</v>
      </c>
      <c r="G359" s="60" t="s">
        <v>1666</v>
      </c>
      <c r="H359" s="102" t="s">
        <v>11</v>
      </c>
      <c r="I359" s="75">
        <f>_xlfn.XLOOKUP(Tabla15[[#This Row],[cedula]],TCARRERA[CEDULA],TCARRERA[CATEGORIA DEL SERVIDOR],0)</f>
        <v>0</v>
      </c>
      <c r="J35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59" s="60" t="str">
        <f>IF(ISTEXT(Tabla15[[#This Row],[CARRERA]]),Tabla15[[#This Row],[CARRERA]],Tabla15[[#This Row],[STATUS_01]])</f>
        <v>FIJO</v>
      </c>
      <c r="L359" s="70">
        <v>31500</v>
      </c>
      <c r="M359" s="73">
        <v>0</v>
      </c>
      <c r="N359" s="70">
        <v>957.6</v>
      </c>
      <c r="O359" s="70">
        <v>904.05</v>
      </c>
      <c r="P359" s="38">
        <f>Tabla15[[#This Row],[sbruto]]-SUM(Tabla15[[#This Row],[ISR]:[AFP]])-Tabla15[[#This Row],[sneto]]</f>
        <v>3481</v>
      </c>
      <c r="Q359" s="38">
        <v>26157.35</v>
      </c>
      <c r="R359" s="60" t="str">
        <f>_xlfn.XLOOKUP(Tabla15[[#This Row],[cedula]],Tabla22[NODOC],Tabla22[GENERO])</f>
        <v>M</v>
      </c>
      <c r="S359" s="60" t="str">
        <f>_xlfn.XLOOKUP(Tabla15[[#This Row],[nomdepto]],Tabla21[LUGAR],Tabla21[CODLUGAR])</f>
        <v>01.83.00.00.11.01</v>
      </c>
      <c r="T359">
        <v>48</v>
      </c>
    </row>
    <row r="360" spans="1:20">
      <c r="A360" s="60" t="s">
        <v>2476</v>
      </c>
      <c r="B360" s="60" t="s">
        <v>1823</v>
      </c>
      <c r="C360" s="60" t="s">
        <v>2506</v>
      </c>
      <c r="D360" s="60" t="str">
        <f>Tabla15[[#This Row],[cedula]]&amp;Tabla15[[#This Row],[prog]]&amp;LEFT(Tabla15[[#This Row],[TIPO]],3)</f>
        <v>0011282603701FIJ</v>
      </c>
      <c r="E360" s="60" t="str">
        <f>_xlfn.XLOOKUP(Tabla15[[#This Row],[cedula]],Tabla8[Numero Documento],Tabla8[Empleado])</f>
        <v>JOSE LUIS ABREU DIAZ</v>
      </c>
      <c r="F360" s="60" t="s">
        <v>15</v>
      </c>
      <c r="G360" s="60" t="s">
        <v>1666</v>
      </c>
      <c r="H360" s="102" t="s">
        <v>11</v>
      </c>
      <c r="I360" s="75">
        <f>_xlfn.XLOOKUP(Tabla15[[#This Row],[cedula]],TCARRERA[CEDULA],TCARRERA[CATEGORIA DEL SERVIDOR],0)</f>
        <v>0</v>
      </c>
      <c r="J36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60" s="60" t="str">
        <f>IF(ISTEXT(Tabla15[[#This Row],[CARRERA]]),Tabla15[[#This Row],[CARRERA]],Tabla15[[#This Row],[STATUS_01]])</f>
        <v>FIJO</v>
      </c>
      <c r="L360" s="70">
        <v>26250</v>
      </c>
      <c r="M360" s="74">
        <v>0</v>
      </c>
      <c r="N360" s="70">
        <v>798</v>
      </c>
      <c r="O360" s="70">
        <v>753.38</v>
      </c>
      <c r="P360" s="38">
        <f>Tabla15[[#This Row],[sbruto]]-SUM(Tabla15[[#This Row],[ISR]:[AFP]])-Tabla15[[#This Row],[sneto]]</f>
        <v>16404.150000000001</v>
      </c>
      <c r="Q360" s="38">
        <v>8294.4699999999993</v>
      </c>
      <c r="R360" s="60" t="str">
        <f>_xlfn.XLOOKUP(Tabla15[[#This Row],[cedula]],Tabla22[NODOC],Tabla22[GENERO])</f>
        <v>M</v>
      </c>
      <c r="S360" s="60" t="str">
        <f>_xlfn.XLOOKUP(Tabla15[[#This Row],[nomdepto]],Tabla21[LUGAR],Tabla21[CODLUGAR])</f>
        <v>01.83.00.00.11.01</v>
      </c>
      <c r="T360">
        <v>173</v>
      </c>
    </row>
    <row r="361" spans="1:20">
      <c r="A361" s="60" t="s">
        <v>2476</v>
      </c>
      <c r="B361" s="60" t="s">
        <v>1151</v>
      </c>
      <c r="C361" s="60" t="s">
        <v>2506</v>
      </c>
      <c r="D361" s="60" t="str">
        <f>Tabla15[[#This Row],[cedula]]&amp;Tabla15[[#This Row],[prog]]&amp;LEFT(Tabla15[[#This Row],[TIPO]],3)</f>
        <v>0011320018201FIJ</v>
      </c>
      <c r="E361" s="60" t="str">
        <f>_xlfn.XLOOKUP(Tabla15[[#This Row],[cedula]],Tabla8[Numero Documento],Tabla8[Empleado])</f>
        <v>SAMUEL FELIZ NICOLAS</v>
      </c>
      <c r="F361" s="60" t="s">
        <v>42</v>
      </c>
      <c r="G361" s="60" t="s">
        <v>1666</v>
      </c>
      <c r="H361" s="102" t="s">
        <v>11</v>
      </c>
      <c r="I361" s="75" t="str">
        <f>_xlfn.XLOOKUP(Tabla15[[#This Row],[cedula]],TCARRERA[CEDULA],TCARRERA[CATEGORIA DEL SERVIDOR],0)</f>
        <v>CARRERA ADMINISTRATIVA</v>
      </c>
      <c r="J36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1" s="60" t="str">
        <f>IF(ISTEXT(Tabla15[[#This Row],[CARRERA]]),Tabla15[[#This Row],[CARRERA]],Tabla15[[#This Row],[STATUS_01]])</f>
        <v>CARRERA ADMINISTRATIVA</v>
      </c>
      <c r="L361" s="70">
        <v>25000</v>
      </c>
      <c r="M361" s="74">
        <v>0</v>
      </c>
      <c r="N361" s="73">
        <v>760</v>
      </c>
      <c r="O361" s="73">
        <v>717.5</v>
      </c>
      <c r="P361" s="38">
        <f>Tabla15[[#This Row],[sbruto]]-SUM(Tabla15[[#This Row],[ISR]:[AFP]])-Tabla15[[#This Row],[sneto]]</f>
        <v>16308.3</v>
      </c>
      <c r="Q361" s="38">
        <v>7214.2</v>
      </c>
      <c r="R361" s="60" t="str">
        <f>_xlfn.XLOOKUP(Tabla15[[#This Row],[cedula]],Tabla22[NODOC],Tabla22[GENERO])</f>
        <v>M</v>
      </c>
      <c r="S361" s="60" t="str">
        <f>_xlfn.XLOOKUP(Tabla15[[#This Row],[nomdepto]],Tabla21[LUGAR],Tabla21[CODLUGAR])</f>
        <v>01.83.00.00.11.01</v>
      </c>
      <c r="T361">
        <v>340</v>
      </c>
    </row>
    <row r="362" spans="1:20">
      <c r="A362" s="60" t="s">
        <v>2476</v>
      </c>
      <c r="B362" s="60" t="s">
        <v>1777</v>
      </c>
      <c r="C362" s="60" t="s">
        <v>2506</v>
      </c>
      <c r="D362" s="60" t="str">
        <f>Tabla15[[#This Row],[cedula]]&amp;Tabla15[[#This Row],[prog]]&amp;LEFT(Tabla15[[#This Row],[TIPO]],3)</f>
        <v>0011677615401FIJ</v>
      </c>
      <c r="E362" s="60" t="str">
        <f>_xlfn.XLOOKUP(Tabla15[[#This Row],[cedula]],Tabla8[Numero Documento],Tabla8[Empleado])</f>
        <v>FELIX GARCIA PARIZ</v>
      </c>
      <c r="F362" s="60" t="s">
        <v>42</v>
      </c>
      <c r="G362" s="60" t="s">
        <v>1666</v>
      </c>
      <c r="H362" s="102" t="s">
        <v>11</v>
      </c>
      <c r="I362" s="75">
        <f>_xlfn.XLOOKUP(Tabla15[[#This Row],[cedula]],TCARRERA[CEDULA],TCARRERA[CATEGORIA DEL SERVIDOR],0)</f>
        <v>0</v>
      </c>
      <c r="J36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2" s="60" t="str">
        <f>IF(ISTEXT(Tabla15[[#This Row],[CARRERA]]),Tabla15[[#This Row],[CARRERA]],Tabla15[[#This Row],[STATUS_01]])</f>
        <v>ESTATUTO SIMPLIFICADO</v>
      </c>
      <c r="L362" s="70">
        <v>22050</v>
      </c>
      <c r="M362" s="73">
        <v>0</v>
      </c>
      <c r="N362" s="70">
        <v>670.32</v>
      </c>
      <c r="O362" s="70">
        <v>632.84</v>
      </c>
      <c r="P362" s="38">
        <f>Tabla15[[#This Row],[sbruto]]-SUM(Tabla15[[#This Row],[ISR]:[AFP]])-Tabla15[[#This Row],[sneto]]</f>
        <v>15187.3</v>
      </c>
      <c r="Q362" s="38">
        <v>5559.54</v>
      </c>
      <c r="R362" s="60" t="str">
        <f>_xlfn.XLOOKUP(Tabla15[[#This Row],[cedula]],Tabla22[NODOC],Tabla22[GENERO])</f>
        <v>M</v>
      </c>
      <c r="S362" s="60" t="str">
        <f>_xlfn.XLOOKUP(Tabla15[[#This Row],[nomdepto]],Tabla21[LUGAR],Tabla21[CODLUGAR])</f>
        <v>01.83.00.00.11.01</v>
      </c>
      <c r="T362">
        <v>115</v>
      </c>
    </row>
    <row r="363" spans="1:20">
      <c r="A363" s="60" t="s">
        <v>2476</v>
      </c>
      <c r="B363" s="60" t="s">
        <v>1950</v>
      </c>
      <c r="C363" s="60" t="s">
        <v>2506</v>
      </c>
      <c r="D363" s="60" t="str">
        <f>Tabla15[[#This Row],[cedula]]&amp;Tabla15[[#This Row],[prog]]&amp;LEFT(Tabla15[[#This Row],[TIPO]],3)</f>
        <v>0011637932201FIJ</v>
      </c>
      <c r="E363" s="60" t="str">
        <f>_xlfn.XLOOKUP(Tabla15[[#This Row],[cedula]],Tabla8[Numero Documento],Tabla8[Empleado])</f>
        <v>WILSON MARCELO GARCIA LIRIANO</v>
      </c>
      <c r="F363" s="60" t="s">
        <v>42</v>
      </c>
      <c r="G363" s="60" t="s">
        <v>1666</v>
      </c>
      <c r="H363" s="102" t="s">
        <v>11</v>
      </c>
      <c r="I363" s="75">
        <f>_xlfn.XLOOKUP(Tabla15[[#This Row],[cedula]],TCARRERA[CEDULA],TCARRERA[CATEGORIA DEL SERVIDOR],0)</f>
        <v>0</v>
      </c>
      <c r="J36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3" s="60" t="str">
        <f>IF(ISTEXT(Tabla15[[#This Row],[CARRERA]]),Tabla15[[#This Row],[CARRERA]],Tabla15[[#This Row],[STATUS_01]])</f>
        <v>ESTATUTO SIMPLIFICADO</v>
      </c>
      <c r="L363" s="70">
        <v>22050</v>
      </c>
      <c r="M363" s="74">
        <v>0</v>
      </c>
      <c r="N363" s="73">
        <v>670.32</v>
      </c>
      <c r="O363" s="73">
        <v>632.84</v>
      </c>
      <c r="P363" s="38">
        <f>Tabla15[[#This Row],[sbruto]]-SUM(Tabla15[[#This Row],[ISR]:[AFP]])-Tabla15[[#This Row],[sneto]]</f>
        <v>13939.51</v>
      </c>
      <c r="Q363" s="38">
        <v>6807.33</v>
      </c>
      <c r="R363" s="60" t="str">
        <f>_xlfn.XLOOKUP(Tabla15[[#This Row],[cedula]],Tabla22[NODOC],Tabla22[GENERO])</f>
        <v>M</v>
      </c>
      <c r="S363" s="60" t="str">
        <f>_xlfn.XLOOKUP(Tabla15[[#This Row],[nomdepto]],Tabla21[LUGAR],Tabla21[CODLUGAR])</f>
        <v>01.83.00.00.11.01</v>
      </c>
      <c r="T363">
        <v>374</v>
      </c>
    </row>
    <row r="364" spans="1:20">
      <c r="A364" s="60" t="s">
        <v>2476</v>
      </c>
      <c r="B364" s="60" t="s">
        <v>3175</v>
      </c>
      <c r="C364" s="60" t="s">
        <v>2506</v>
      </c>
      <c r="D364" s="60" t="str">
        <f>Tabla15[[#This Row],[cedula]]&amp;Tabla15[[#This Row],[prog]]&amp;LEFT(Tabla15[[#This Row],[TIPO]],3)</f>
        <v>4022219945301FIJ</v>
      </c>
      <c r="E364" s="60" t="str">
        <f>_xlfn.XLOOKUP(Tabla15[[#This Row],[cedula]],Tabla8[Numero Documento],Tabla8[Empleado])</f>
        <v>EDGARD ENRIQUE DE LEON VIDAL</v>
      </c>
      <c r="F364" s="60" t="s">
        <v>214</v>
      </c>
      <c r="G364" s="60" t="s">
        <v>1666</v>
      </c>
      <c r="H364" s="102" t="s">
        <v>11</v>
      </c>
      <c r="I364" s="75">
        <f>_xlfn.XLOOKUP(Tabla15[[#This Row],[cedula]],TCARRERA[CEDULA],TCARRERA[CATEGORIA DEL SERVIDOR],0)</f>
        <v>0</v>
      </c>
      <c r="J36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60" t="str">
        <f>IF(ISTEXT(Tabla15[[#This Row],[CARRERA]]),Tabla15[[#This Row],[CARRERA]],Tabla15[[#This Row],[STATUS_01]])</f>
        <v>ESTATUTO SIMPLIFICADO</v>
      </c>
      <c r="L364" s="70">
        <v>22000</v>
      </c>
      <c r="M364" s="71">
        <v>0</v>
      </c>
      <c r="N364" s="70">
        <v>668.8</v>
      </c>
      <c r="O364" s="70">
        <v>631.4</v>
      </c>
      <c r="P364" s="38">
        <f>Tabla15[[#This Row],[sbruto]]-SUM(Tabla15[[#This Row],[ISR]:[AFP]])-Tabla15[[#This Row],[sneto]]</f>
        <v>25</v>
      </c>
      <c r="Q364" s="38">
        <v>20674.8</v>
      </c>
      <c r="R364" s="60" t="str">
        <f>_xlfn.XLOOKUP(Tabla15[[#This Row],[cedula]],Tabla22[NODOC],Tabla22[GENERO])</f>
        <v>M</v>
      </c>
      <c r="S364" s="60" t="str">
        <f>_xlfn.XLOOKUP(Tabla15[[#This Row],[nomdepto]],Tabla21[LUGAR],Tabla21[CODLUGAR])</f>
        <v>01.83.00.00.11.01</v>
      </c>
      <c r="T364">
        <v>91</v>
      </c>
    </row>
    <row r="365" spans="1:20">
      <c r="A365" s="60" t="s">
        <v>2476</v>
      </c>
      <c r="B365" s="60" t="s">
        <v>3075</v>
      </c>
      <c r="C365" s="60" t="s">
        <v>2506</v>
      </c>
      <c r="D365" s="60" t="str">
        <f>Tabla15[[#This Row],[cedula]]&amp;Tabla15[[#This Row],[prog]]&amp;LEFT(Tabla15[[#This Row],[TIPO]],3)</f>
        <v>0970028027501FIJ</v>
      </c>
      <c r="E365" s="60" t="str">
        <f>_xlfn.XLOOKUP(Tabla15[[#This Row],[cedula]],Tabla8[Numero Documento],Tabla8[Empleado])</f>
        <v>EZEQUIEL RECIO MARTINEZ</v>
      </c>
      <c r="F365" s="60" t="s">
        <v>214</v>
      </c>
      <c r="G365" s="60" t="s">
        <v>1666</v>
      </c>
      <c r="H365" s="102" t="s">
        <v>11</v>
      </c>
      <c r="I365" s="75">
        <f>_xlfn.XLOOKUP(Tabla15[[#This Row],[cedula]],TCARRERA[CEDULA],TCARRERA[CATEGORIA DEL SERVIDOR],0)</f>
        <v>0</v>
      </c>
      <c r="J36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5" s="60" t="str">
        <f>IF(ISTEXT(Tabla15[[#This Row],[CARRERA]]),Tabla15[[#This Row],[CARRERA]],Tabla15[[#This Row],[STATUS_01]])</f>
        <v>ESTATUTO SIMPLIFICADO</v>
      </c>
      <c r="L365" s="70">
        <v>22000</v>
      </c>
      <c r="M365" s="74">
        <v>0</v>
      </c>
      <c r="N365" s="70">
        <v>668.8</v>
      </c>
      <c r="O365" s="70">
        <v>631.4</v>
      </c>
      <c r="P365" s="38">
        <f>Tabla15[[#This Row],[sbruto]]-SUM(Tabla15[[#This Row],[ISR]:[AFP]])-Tabla15[[#This Row],[sneto]]</f>
        <v>25</v>
      </c>
      <c r="Q365" s="38">
        <v>20674.8</v>
      </c>
      <c r="R365" s="60" t="str">
        <f>_xlfn.XLOOKUP(Tabla15[[#This Row],[cedula]],Tabla22[NODOC],Tabla22[GENERO])</f>
        <v>M</v>
      </c>
      <c r="S365" s="60" t="str">
        <f>_xlfn.XLOOKUP(Tabla15[[#This Row],[nomdepto]],Tabla21[LUGAR],Tabla21[CODLUGAR])</f>
        <v>01.83.00.00.11.01</v>
      </c>
      <c r="T365">
        <v>109</v>
      </c>
    </row>
    <row r="366" spans="1:20">
      <c r="A366" s="60" t="s">
        <v>2476</v>
      </c>
      <c r="B366" s="60" t="s">
        <v>3179</v>
      </c>
      <c r="C366" s="60" t="s">
        <v>2506</v>
      </c>
      <c r="D366" s="60" t="str">
        <f>Tabla15[[#This Row],[cedula]]&amp;Tabla15[[#This Row],[prog]]&amp;LEFT(Tabla15[[#This Row],[TIPO]],3)</f>
        <v>4022496764201FIJ</v>
      </c>
      <c r="E366" s="60" t="str">
        <f>_xlfn.XLOOKUP(Tabla15[[#This Row],[cedula]],Tabla8[Numero Documento],Tabla8[Empleado])</f>
        <v>ISMAEL STEVI ROMAN CASTRO</v>
      </c>
      <c r="F366" s="60" t="s">
        <v>42</v>
      </c>
      <c r="G366" s="60" t="s">
        <v>1666</v>
      </c>
      <c r="H366" s="102" t="s">
        <v>11</v>
      </c>
      <c r="I366" s="75">
        <f>_xlfn.XLOOKUP(Tabla15[[#This Row],[cedula]],TCARRERA[CEDULA],TCARRERA[CATEGORIA DEL SERVIDOR],0)</f>
        <v>0</v>
      </c>
      <c r="J36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6" s="60" t="str">
        <f>IF(ISTEXT(Tabla15[[#This Row],[CARRERA]]),Tabla15[[#This Row],[CARRERA]],Tabla15[[#This Row],[STATUS_01]])</f>
        <v>ESTATUTO SIMPLIFICADO</v>
      </c>
      <c r="L366" s="70">
        <v>22000</v>
      </c>
      <c r="M366" s="71">
        <v>0</v>
      </c>
      <c r="N366" s="70">
        <v>668.8</v>
      </c>
      <c r="O366" s="70">
        <v>631.4</v>
      </c>
      <c r="P366" s="38">
        <f>Tabla15[[#This Row],[sbruto]]-SUM(Tabla15[[#This Row],[ISR]:[AFP]])-Tabla15[[#This Row],[sneto]]</f>
        <v>25</v>
      </c>
      <c r="Q366" s="38">
        <v>20674.8</v>
      </c>
      <c r="R366" s="60" t="str">
        <f>_xlfn.XLOOKUP(Tabla15[[#This Row],[cedula]],Tabla22[NODOC],Tabla22[GENERO])</f>
        <v>M</v>
      </c>
      <c r="S366" s="60" t="str">
        <f>_xlfn.XLOOKUP(Tabla15[[#This Row],[nomdepto]],Tabla21[LUGAR],Tabla21[CODLUGAR])</f>
        <v>01.83.00.00.11.01</v>
      </c>
      <c r="T366">
        <v>155</v>
      </c>
    </row>
    <row r="367" spans="1:20" hidden="1">
      <c r="A367" s="60" t="s">
        <v>5535</v>
      </c>
      <c r="B367" s="60" t="s">
        <v>1737</v>
      </c>
      <c r="C367" s="60" t="s">
        <v>2506</v>
      </c>
      <c r="D367" s="60" t="str">
        <f>Tabla15[[#This Row],[cedula]]&amp;Tabla15[[#This Row],[prog]]&amp;LEFT(Tabla15[[#This Row],[TIPO]],3)</f>
        <v>0010072471501PRI</v>
      </c>
      <c r="E367" s="60" t="str">
        <f>_xlfn.XLOOKUP(Tabla15[[#This Row],[cedula]],Tabla8[Numero Documento],Tabla8[Empleado])</f>
        <v>BERNARDO ANTONIO CAPELLAN GUERRA</v>
      </c>
      <c r="F367" s="60" t="s">
        <v>5539</v>
      </c>
      <c r="G367" s="114" t="s">
        <v>1666</v>
      </c>
      <c r="H367" s="102" t="s">
        <v>5536</v>
      </c>
      <c r="I367" s="75">
        <f>_xlfn.XLOOKUP(Tabla15[[#This Row],[cedula]],TCARRERA[CEDULA],TCARRERA[CATEGORIA DEL SERVIDOR],0)</f>
        <v>0</v>
      </c>
      <c r="J367" s="113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7" s="60" t="str">
        <f>IF(ISTEXT(Tabla15[[#This Row],[CARRERA]]),Tabla15[[#This Row],[CARRERA]],Tabla15[[#This Row],[STATUS_01]])</f>
        <v>PRIMA DE TRANSPORTE</v>
      </c>
      <c r="L367" s="70">
        <v>2500</v>
      </c>
      <c r="M367" s="74">
        <v>0</v>
      </c>
      <c r="N367" s="70">
        <v>0</v>
      </c>
      <c r="O367" s="70">
        <v>0</v>
      </c>
      <c r="P367" s="38">
        <f>Tabla15[[#This Row],[sbruto]]-SUM(Tabla15[[#This Row],[ISR]:[AFP]])-Tabla15[[#This Row],[sneto]]</f>
        <v>0</v>
      </c>
      <c r="Q367" s="38">
        <v>2500</v>
      </c>
      <c r="R367" s="60" t="str">
        <f>_xlfn.XLOOKUP(Tabla15[[#This Row],[cedula]],Tabla22[NODOC],Tabla22[GENERO])</f>
        <v>M</v>
      </c>
      <c r="S367" s="60" t="str">
        <f>_xlfn.XLOOKUP(Tabla15[[#This Row],[nomdepto]],Tabla21[LUGAR],Tabla21[CODLUGAR])</f>
        <v>01.83.00.00.11.01</v>
      </c>
      <c r="T367">
        <v>1094</v>
      </c>
    </row>
    <row r="368" spans="1:20" hidden="1">
      <c r="A368" s="60" t="s">
        <v>5535</v>
      </c>
      <c r="B368" s="60" t="s">
        <v>1777</v>
      </c>
      <c r="C368" s="60" t="s">
        <v>2506</v>
      </c>
      <c r="D368" s="60" t="str">
        <f>Tabla15[[#This Row],[cedula]]&amp;Tabla15[[#This Row],[prog]]&amp;LEFT(Tabla15[[#This Row],[TIPO]],3)</f>
        <v>0011677615401PRI</v>
      </c>
      <c r="E368" s="60" t="str">
        <f>_xlfn.XLOOKUP(Tabla15[[#This Row],[cedula]],Tabla8[Numero Documento],Tabla8[Empleado])</f>
        <v>FELIX GARCIA PARIZ</v>
      </c>
      <c r="F368" s="60" t="s">
        <v>42</v>
      </c>
      <c r="G368" s="114" t="s">
        <v>1666</v>
      </c>
      <c r="H368" s="102" t="s">
        <v>5536</v>
      </c>
      <c r="I368" s="75">
        <f>_xlfn.XLOOKUP(Tabla15[[#This Row],[cedula]],TCARRERA[CEDULA],TCARRERA[CATEGORIA DEL SERVIDOR],0)</f>
        <v>0</v>
      </c>
      <c r="J36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8" s="60" t="str">
        <f>IF(ISTEXT(Tabla15[[#This Row],[CARRERA]]),Tabla15[[#This Row],[CARRERA]],Tabla15[[#This Row],[STATUS_01]])</f>
        <v>ESTATUTO SIMPLIFICADO</v>
      </c>
      <c r="L368" s="70">
        <v>2500</v>
      </c>
      <c r="M368" s="70">
        <v>0</v>
      </c>
      <c r="N368" s="70">
        <v>0</v>
      </c>
      <c r="O368" s="70">
        <v>0</v>
      </c>
      <c r="P368" s="38">
        <f>Tabla15[[#This Row],[sbruto]]-SUM(Tabla15[[#This Row],[ISR]:[AFP]])-Tabla15[[#This Row],[sneto]]</f>
        <v>0</v>
      </c>
      <c r="Q368" s="38">
        <v>2500</v>
      </c>
      <c r="R368" s="60" t="str">
        <f>_xlfn.XLOOKUP(Tabla15[[#This Row],[cedula]],Tabla22[NODOC],Tabla22[GENERO])</f>
        <v>M</v>
      </c>
      <c r="S368" s="60" t="str">
        <f>_xlfn.XLOOKUP(Tabla15[[#This Row],[nomdepto]],Tabla21[LUGAR],Tabla21[CODLUGAR])</f>
        <v>01.83.00.00.11.01</v>
      </c>
      <c r="T368">
        <v>1095</v>
      </c>
    </row>
    <row r="369" spans="1:20" hidden="1">
      <c r="A369" s="60" t="s">
        <v>5535</v>
      </c>
      <c r="B369" s="60" t="s">
        <v>1103</v>
      </c>
      <c r="C369" s="60" t="s">
        <v>2506</v>
      </c>
      <c r="D369" s="60" t="str">
        <f>Tabla15[[#This Row],[cedula]]&amp;Tabla15[[#This Row],[prog]]&amp;LEFT(Tabla15[[#This Row],[TIPO]],3)</f>
        <v>0011188872301PRI</v>
      </c>
      <c r="E369" s="60" t="str">
        <f>_xlfn.XLOOKUP(Tabla15[[#This Row],[cedula]],Tabla8[Numero Documento],Tabla8[Empleado])</f>
        <v>GENRI RAFAEL UREÑA REYNOSO</v>
      </c>
      <c r="F369" s="60" t="s">
        <v>5539</v>
      </c>
      <c r="G369" s="114" t="s">
        <v>1666</v>
      </c>
      <c r="H369" s="102" t="s">
        <v>5536</v>
      </c>
      <c r="I369" s="75" t="str">
        <f>_xlfn.XLOOKUP(Tabla15[[#This Row],[cedula]],TCARRERA[CEDULA],TCARRERA[CATEGORIA DEL SERVIDOR],0)</f>
        <v>CARRERA ADMINISTRATIVA</v>
      </c>
      <c r="J369" s="6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9" s="60" t="str">
        <f>IF(ISTEXT(Tabla15[[#This Row],[CARRERA]]),Tabla15[[#This Row],[CARRERA]],Tabla15[[#This Row],[STATUS_01]])</f>
        <v>CARRERA ADMINISTRATIVA</v>
      </c>
      <c r="L369" s="70">
        <v>2500</v>
      </c>
      <c r="M369" s="72">
        <v>0</v>
      </c>
      <c r="N369" s="73">
        <v>0</v>
      </c>
      <c r="O369" s="73">
        <v>0</v>
      </c>
      <c r="P369" s="38">
        <f>Tabla15[[#This Row],[sbruto]]-SUM(Tabla15[[#This Row],[ISR]:[AFP]])-Tabla15[[#This Row],[sneto]]</f>
        <v>0</v>
      </c>
      <c r="Q369" s="38">
        <v>2500</v>
      </c>
      <c r="R369" s="60" t="str">
        <f>_xlfn.XLOOKUP(Tabla15[[#This Row],[cedula]],Tabla22[NODOC],Tabla22[GENERO])</f>
        <v>M</v>
      </c>
      <c r="S369" s="60" t="str">
        <f>_xlfn.XLOOKUP(Tabla15[[#This Row],[nomdepto]],Tabla21[LUGAR],Tabla21[CODLUGAR])</f>
        <v>01.83.00.00.11.01</v>
      </c>
      <c r="T369">
        <v>1096</v>
      </c>
    </row>
    <row r="370" spans="1:20" hidden="1">
      <c r="A370" s="60" t="s">
        <v>5535</v>
      </c>
      <c r="B370" s="60" t="s">
        <v>1823</v>
      </c>
      <c r="C370" s="60" t="s">
        <v>2506</v>
      </c>
      <c r="D370" s="60" t="str">
        <f>Tabla15[[#This Row],[cedula]]&amp;Tabla15[[#This Row],[prog]]&amp;LEFT(Tabla15[[#This Row],[TIPO]],3)</f>
        <v>0011282603701PRI</v>
      </c>
      <c r="E370" s="60" t="str">
        <f>_xlfn.XLOOKUP(Tabla15[[#This Row],[cedula]],Tabla8[Numero Documento],Tabla8[Empleado])</f>
        <v>JOSE LUIS ABREU DIAZ</v>
      </c>
      <c r="F370" s="60" t="s">
        <v>5539</v>
      </c>
      <c r="G370" s="114" t="s">
        <v>1666</v>
      </c>
      <c r="H370" s="102" t="s">
        <v>5536</v>
      </c>
      <c r="I370" s="75">
        <f>_xlfn.XLOOKUP(Tabla15[[#This Row],[cedula]],TCARRERA[CEDULA],TCARRERA[CATEGORIA DEL SERVIDOR],0)</f>
        <v>0</v>
      </c>
      <c r="J370" s="6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70" s="60" t="str">
        <f>IF(ISTEXT(Tabla15[[#This Row],[CARRERA]]),Tabla15[[#This Row],[CARRERA]],Tabla15[[#This Row],[STATUS_01]])</f>
        <v>PRIMA DE TRANSPORTE</v>
      </c>
      <c r="L370" s="70">
        <v>2500</v>
      </c>
      <c r="M370" s="73">
        <v>0</v>
      </c>
      <c r="N370" s="70">
        <v>0</v>
      </c>
      <c r="O370" s="70">
        <v>0</v>
      </c>
      <c r="P370" s="38">
        <f>Tabla15[[#This Row],[sbruto]]-SUM(Tabla15[[#This Row],[ISR]:[AFP]])-Tabla15[[#This Row],[sneto]]</f>
        <v>0</v>
      </c>
      <c r="Q370" s="38">
        <v>2500</v>
      </c>
      <c r="R370" s="60" t="str">
        <f>_xlfn.XLOOKUP(Tabla15[[#This Row],[cedula]],Tabla22[NODOC],Tabla22[GENERO])</f>
        <v>M</v>
      </c>
      <c r="S370" s="60" t="str">
        <f>_xlfn.XLOOKUP(Tabla15[[#This Row],[nomdepto]],Tabla21[LUGAR],Tabla21[CODLUGAR])</f>
        <v>01.83.00.00.11.01</v>
      </c>
      <c r="T370">
        <v>1099</v>
      </c>
    </row>
    <row r="371" spans="1:20" hidden="1">
      <c r="A371" s="60" t="s">
        <v>5535</v>
      </c>
      <c r="B371" s="60" t="s">
        <v>1151</v>
      </c>
      <c r="C371" s="60" t="s">
        <v>2506</v>
      </c>
      <c r="D371" s="60" t="str">
        <f>Tabla15[[#This Row],[cedula]]&amp;Tabla15[[#This Row],[prog]]&amp;LEFT(Tabla15[[#This Row],[TIPO]],3)</f>
        <v>0011320018201PRI</v>
      </c>
      <c r="E371" s="60" t="str">
        <f>_xlfn.XLOOKUP(Tabla15[[#This Row],[cedula]],Tabla8[Numero Documento],Tabla8[Empleado])</f>
        <v>SAMUEL FELIZ NICOLAS</v>
      </c>
      <c r="F371" s="60" t="s">
        <v>42</v>
      </c>
      <c r="G371" s="114" t="s">
        <v>1666</v>
      </c>
      <c r="H371" s="102" t="s">
        <v>5536</v>
      </c>
      <c r="I371" s="75" t="str">
        <f>_xlfn.XLOOKUP(Tabla15[[#This Row],[cedula]],TCARRERA[CEDULA],TCARRERA[CATEGORIA DEL SERVIDOR],0)</f>
        <v>CARRERA ADMINISTRATIVA</v>
      </c>
      <c r="J37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60" t="str">
        <f>IF(ISTEXT(Tabla15[[#This Row],[CARRERA]]),Tabla15[[#This Row],[CARRERA]],Tabla15[[#This Row],[STATUS_01]])</f>
        <v>CARRERA ADMINISTRATIVA</v>
      </c>
      <c r="L371" s="70">
        <v>2500</v>
      </c>
      <c r="M371" s="74">
        <v>0</v>
      </c>
      <c r="N371" s="70">
        <v>0</v>
      </c>
      <c r="O371" s="70">
        <v>0</v>
      </c>
      <c r="P371" s="38">
        <f>Tabla15[[#This Row],[sbruto]]-SUM(Tabla15[[#This Row],[ISR]:[AFP]])-Tabla15[[#This Row],[sneto]]</f>
        <v>0</v>
      </c>
      <c r="Q371" s="38">
        <v>2500</v>
      </c>
      <c r="R371" s="60" t="str">
        <f>_xlfn.XLOOKUP(Tabla15[[#This Row],[cedula]],Tabla22[NODOC],Tabla22[GENERO])</f>
        <v>M</v>
      </c>
      <c r="S371" s="60" t="str">
        <f>_xlfn.XLOOKUP(Tabla15[[#This Row],[nomdepto]],Tabla21[LUGAR],Tabla21[CODLUGAR])</f>
        <v>01.83.00.00.11.01</v>
      </c>
      <c r="T371">
        <v>1101</v>
      </c>
    </row>
    <row r="372" spans="1:20" hidden="1">
      <c r="A372" s="60" t="s">
        <v>5535</v>
      </c>
      <c r="B372" s="60" t="s">
        <v>1950</v>
      </c>
      <c r="C372" s="60" t="s">
        <v>2506</v>
      </c>
      <c r="D372" s="60" t="str">
        <f>Tabla15[[#This Row],[cedula]]&amp;Tabla15[[#This Row],[prog]]&amp;LEFT(Tabla15[[#This Row],[TIPO]],3)</f>
        <v>0011637932201PRI</v>
      </c>
      <c r="E372" s="60" t="str">
        <f>_xlfn.XLOOKUP(Tabla15[[#This Row],[cedula]],Tabla8[Numero Documento],Tabla8[Empleado])</f>
        <v>WILSON MARCELO GARCIA LIRIANO</v>
      </c>
      <c r="F372" s="60" t="s">
        <v>42</v>
      </c>
      <c r="G372" s="114" t="s">
        <v>1666</v>
      </c>
      <c r="H372" s="102" t="s">
        <v>5536</v>
      </c>
      <c r="I372" s="75">
        <f>_xlfn.XLOOKUP(Tabla15[[#This Row],[cedula]],TCARRERA[CEDULA],TCARRERA[CATEGORIA DEL SERVIDOR],0)</f>
        <v>0</v>
      </c>
      <c r="J37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60" t="str">
        <f>IF(ISTEXT(Tabla15[[#This Row],[CARRERA]]),Tabla15[[#This Row],[CARRERA]],Tabla15[[#This Row],[STATUS_01]])</f>
        <v>ESTATUTO SIMPLIFICADO</v>
      </c>
      <c r="L372" s="70">
        <v>2500</v>
      </c>
      <c r="M372" s="73">
        <v>0</v>
      </c>
      <c r="N372" s="73">
        <v>0</v>
      </c>
      <c r="O372" s="73">
        <v>0</v>
      </c>
      <c r="P372" s="38">
        <f>Tabla15[[#This Row],[sbruto]]-SUM(Tabla15[[#This Row],[ISR]:[AFP]])-Tabla15[[#This Row],[sneto]]</f>
        <v>0</v>
      </c>
      <c r="Q372" s="38">
        <v>2500</v>
      </c>
      <c r="R372" s="60" t="str">
        <f>_xlfn.XLOOKUP(Tabla15[[#This Row],[cedula]],Tabla22[NODOC],Tabla22[GENERO])</f>
        <v>M</v>
      </c>
      <c r="S372" s="60" t="str">
        <f>_xlfn.XLOOKUP(Tabla15[[#This Row],[nomdepto]],Tabla21[LUGAR],Tabla21[CODLUGAR])</f>
        <v>01.83.00.00.11.01</v>
      </c>
      <c r="T372">
        <v>1103</v>
      </c>
    </row>
    <row r="373" spans="1:20" hidden="1">
      <c r="A373" s="60" t="s">
        <v>2475</v>
      </c>
      <c r="B373" s="60" t="s">
        <v>2256</v>
      </c>
      <c r="C373" s="60" t="s">
        <v>2506</v>
      </c>
      <c r="D373" s="60" t="str">
        <f>Tabla15[[#This Row],[cedula]]&amp;Tabla15[[#This Row],[prog]]&amp;LEFT(Tabla15[[#This Row],[TIPO]],3)</f>
        <v>0410015687801TEM</v>
      </c>
      <c r="E373" s="60" t="str">
        <f>_xlfn.XLOOKUP(Tabla15[[#This Row],[cedula]],Tabla8[Numero Documento],Tabla8[Empleado])</f>
        <v>ELIZABETH DEL CARMEN SILVESTRE GARCIA</v>
      </c>
      <c r="F373" s="60" t="s">
        <v>129</v>
      </c>
      <c r="G373" s="60" t="s">
        <v>261</v>
      </c>
      <c r="H373" s="102" t="s">
        <v>2696</v>
      </c>
      <c r="I373" s="75">
        <f>_xlfn.XLOOKUP(Tabla15[[#This Row],[cedula]],TCARRERA[CEDULA],TCARRERA[CATEGORIA DEL SERVIDOR],0)</f>
        <v>0</v>
      </c>
      <c r="J37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3" s="60" t="str">
        <f>IF(ISTEXT(Tabla15[[#This Row],[CARRERA]]),Tabla15[[#This Row],[CARRERA]],Tabla15[[#This Row],[STATUS_01]])</f>
        <v>TEMPORALES</v>
      </c>
      <c r="L373" s="70">
        <v>110000</v>
      </c>
      <c r="M373" s="73">
        <v>7787.86</v>
      </c>
      <c r="N373" s="70">
        <v>3344</v>
      </c>
      <c r="O373" s="70">
        <v>3157</v>
      </c>
      <c r="P373" s="38">
        <f>Tabla15[[#This Row],[sbruto]]-SUM(Tabla15[[#This Row],[ISR]:[AFP]])-Tabla15[[#This Row],[sneto]]</f>
        <v>1579.4799999999959</v>
      </c>
      <c r="Q373" s="38">
        <v>94131.66</v>
      </c>
      <c r="R373" s="60" t="str">
        <f>_xlfn.XLOOKUP(Tabla15[[#This Row],[cedula]],Tabla22[NODOC],Tabla22[GENERO])</f>
        <v>F</v>
      </c>
      <c r="S373" s="60" t="str">
        <f>_xlfn.XLOOKUP(Tabla15[[#This Row],[nomdepto]],Tabla21[LUGAR],Tabla21[CODLUGAR])</f>
        <v>01.83.00.00.11.02</v>
      </c>
      <c r="T373">
        <v>843</v>
      </c>
    </row>
    <row r="374" spans="1:20">
      <c r="A374" s="60" t="s">
        <v>2476</v>
      </c>
      <c r="B374" s="60" t="s">
        <v>5781</v>
      </c>
      <c r="C374" s="60" t="s">
        <v>2506</v>
      </c>
      <c r="D374" s="60" t="str">
        <f>Tabla15[[#This Row],[cedula]]&amp;Tabla15[[#This Row],[prog]]&amp;LEFT(Tabla15[[#This Row],[TIPO]],3)</f>
        <v>0500032982001FIJ</v>
      </c>
      <c r="E374" s="60" t="str">
        <f>_xlfn.XLOOKUP(Tabla15[[#This Row],[cedula]],Tabla8[Numero Documento],Tabla8[Empleado])</f>
        <v>EPIFANIO GARCIA MARTE</v>
      </c>
      <c r="F374" s="60" t="s">
        <v>30</v>
      </c>
      <c r="G374" s="60" t="s">
        <v>261</v>
      </c>
      <c r="H374" s="102" t="s">
        <v>11</v>
      </c>
      <c r="I374" s="75">
        <f>_xlfn.XLOOKUP(Tabla15[[#This Row],[cedula]],TCARRERA[CEDULA],TCARRERA[CATEGORIA DEL SERVIDOR],0)</f>
        <v>0</v>
      </c>
      <c r="J37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60" t="str">
        <f>IF(ISTEXT(Tabla15[[#This Row],[CARRERA]]),Tabla15[[#This Row],[CARRERA]],Tabla15[[#This Row],[STATUS_01]])</f>
        <v>ESTATUTO SIMPLIFICADO</v>
      </c>
      <c r="L374" s="70">
        <v>36000</v>
      </c>
      <c r="M374" s="74">
        <v>0</v>
      </c>
      <c r="N374" s="70">
        <v>1094.4000000000001</v>
      </c>
      <c r="O374" s="70">
        <v>1033.2</v>
      </c>
      <c r="P374" s="38">
        <f>Tabla15[[#This Row],[sbruto]]-SUM(Tabla15[[#This Row],[ISR]:[AFP]])-Tabla15[[#This Row],[sneto]]</f>
        <v>25</v>
      </c>
      <c r="Q374" s="38">
        <v>33847.4</v>
      </c>
      <c r="R374" s="60" t="str">
        <f>_xlfn.XLOOKUP(Tabla15[[#This Row],[cedula]],Tabla22[NODOC],Tabla22[GENERO])</f>
        <v>M</v>
      </c>
      <c r="S374" s="60" t="str">
        <f>_xlfn.XLOOKUP(Tabla15[[#This Row],[nomdepto]],Tabla21[LUGAR],Tabla21[CODLUGAR])</f>
        <v>01.83.00.00.11.02</v>
      </c>
      <c r="T374">
        <v>98</v>
      </c>
    </row>
    <row r="375" spans="1:20">
      <c r="A375" s="60" t="s">
        <v>2476</v>
      </c>
      <c r="B375" s="60" t="s">
        <v>2607</v>
      </c>
      <c r="C375" s="60" t="s">
        <v>2506</v>
      </c>
      <c r="D375" s="60" t="str">
        <f>Tabla15[[#This Row],[cedula]]&amp;Tabla15[[#This Row],[prog]]&amp;LEFT(Tabla15[[#This Row],[TIPO]],3)</f>
        <v>0410019541301FIJ</v>
      </c>
      <c r="E375" s="60" t="str">
        <f>_xlfn.XLOOKUP(Tabla15[[#This Row],[cedula]],Tabla8[Numero Documento],Tabla8[Empleado])</f>
        <v>JABIEL PERDOMO</v>
      </c>
      <c r="F375" s="60" t="s">
        <v>30</v>
      </c>
      <c r="G375" s="60" t="s">
        <v>261</v>
      </c>
      <c r="H375" s="102" t="s">
        <v>11</v>
      </c>
      <c r="I375" s="75">
        <f>_xlfn.XLOOKUP(Tabla15[[#This Row],[cedula]],TCARRERA[CEDULA],TCARRERA[CATEGORIA DEL SERVIDOR],0)</f>
        <v>0</v>
      </c>
      <c r="J37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5" s="60" t="str">
        <f>IF(ISTEXT(Tabla15[[#This Row],[CARRERA]]),Tabla15[[#This Row],[CARRERA]],Tabla15[[#This Row],[STATUS_01]])</f>
        <v>ESTATUTO SIMPLIFICADO</v>
      </c>
      <c r="L375" s="70">
        <v>36000</v>
      </c>
      <c r="M375" s="71">
        <v>0</v>
      </c>
      <c r="N375" s="70">
        <v>1094.4000000000001</v>
      </c>
      <c r="O375" s="70">
        <v>1033.2</v>
      </c>
      <c r="P375" s="38">
        <f>Tabla15[[#This Row],[sbruto]]-SUM(Tabla15[[#This Row],[ISR]:[AFP]])-Tabla15[[#This Row],[sneto]]</f>
        <v>15488.5</v>
      </c>
      <c r="Q375" s="38">
        <v>18383.900000000001</v>
      </c>
      <c r="R375" s="60" t="str">
        <f>_xlfn.XLOOKUP(Tabla15[[#This Row],[cedula]],Tabla22[NODOC],Tabla22[GENERO])</f>
        <v>M</v>
      </c>
      <c r="S375" s="60" t="str">
        <f>_xlfn.XLOOKUP(Tabla15[[#This Row],[nomdepto]],Tabla21[LUGAR],Tabla21[CODLUGAR])</f>
        <v>01.83.00.00.11.02</v>
      </c>
      <c r="T375">
        <v>156</v>
      </c>
    </row>
    <row r="376" spans="1:20">
      <c r="A376" s="60" t="s">
        <v>2476</v>
      </c>
      <c r="B376" s="60" t="s">
        <v>1818</v>
      </c>
      <c r="C376" s="60" t="s">
        <v>2506</v>
      </c>
      <c r="D376" s="60" t="str">
        <f>Tabla15[[#This Row],[cedula]]&amp;Tabla15[[#This Row],[prog]]&amp;LEFT(Tabla15[[#This Row],[TIPO]],3)</f>
        <v>0010025001801FIJ</v>
      </c>
      <c r="E376" s="60" t="str">
        <f>_xlfn.XLOOKUP(Tabla15[[#This Row],[cedula]],Tabla8[Numero Documento],Tabla8[Empleado])</f>
        <v>JOSE ANTONIO PEÑA VASQUEZ</v>
      </c>
      <c r="F376" s="60" t="s">
        <v>30</v>
      </c>
      <c r="G376" s="60" t="s">
        <v>261</v>
      </c>
      <c r="H376" s="102" t="s">
        <v>11</v>
      </c>
      <c r="I376" s="75">
        <f>_xlfn.XLOOKUP(Tabla15[[#This Row],[cedula]],TCARRERA[CEDULA],TCARRERA[CATEGORIA DEL SERVIDOR],0)</f>
        <v>0</v>
      </c>
      <c r="J37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60" t="str">
        <f>IF(ISTEXT(Tabla15[[#This Row],[CARRERA]]),Tabla15[[#This Row],[CARRERA]],Tabla15[[#This Row],[STATUS_01]])</f>
        <v>ESTATUTO SIMPLIFICADO</v>
      </c>
      <c r="L376" s="70">
        <v>36000</v>
      </c>
      <c r="M376" s="74">
        <v>0</v>
      </c>
      <c r="N376" s="70">
        <v>1094.4000000000001</v>
      </c>
      <c r="O376" s="70">
        <v>1033.2</v>
      </c>
      <c r="P376" s="38">
        <f>Tabla15[[#This Row],[sbruto]]-SUM(Tabla15[[#This Row],[ISR]:[AFP]])-Tabla15[[#This Row],[sneto]]</f>
        <v>25</v>
      </c>
      <c r="Q376" s="38">
        <v>33847.4</v>
      </c>
      <c r="R376" s="60" t="str">
        <f>_xlfn.XLOOKUP(Tabla15[[#This Row],[cedula]],Tabla22[NODOC],Tabla22[GENERO])</f>
        <v>M</v>
      </c>
      <c r="S376" s="60" t="str">
        <f>_xlfn.XLOOKUP(Tabla15[[#This Row],[nomdepto]],Tabla21[LUGAR],Tabla21[CODLUGAR])</f>
        <v>01.83.00.00.11.02</v>
      </c>
      <c r="T376">
        <v>168</v>
      </c>
    </row>
    <row r="377" spans="1:20">
      <c r="A377" s="60" t="s">
        <v>2476</v>
      </c>
      <c r="B377" s="60" t="s">
        <v>1929</v>
      </c>
      <c r="C377" s="60" t="s">
        <v>2506</v>
      </c>
      <c r="D377" s="60" t="str">
        <f>Tabla15[[#This Row],[cedula]]&amp;Tabla15[[#This Row],[prog]]&amp;LEFT(Tabla15[[#This Row],[TIPO]],3)</f>
        <v>0011359801501FIJ</v>
      </c>
      <c r="E377" s="60" t="str">
        <f>_xlfn.XLOOKUP(Tabla15[[#This Row],[cedula]],Tabla8[Numero Documento],Tabla8[Empleado])</f>
        <v>SANTO MARTINEZ DE LA ROSA</v>
      </c>
      <c r="F377" s="60" t="s">
        <v>120</v>
      </c>
      <c r="G377" s="60" t="s">
        <v>261</v>
      </c>
      <c r="H377" s="102" t="s">
        <v>11</v>
      </c>
      <c r="I377" s="75">
        <f>_xlfn.XLOOKUP(Tabla15[[#This Row],[cedula]],TCARRERA[CEDULA],TCARRERA[CATEGORIA DEL SERVIDOR],0)</f>
        <v>0</v>
      </c>
      <c r="J37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60" t="str">
        <f>IF(ISTEXT(Tabla15[[#This Row],[CARRERA]]),Tabla15[[#This Row],[CARRERA]],Tabla15[[#This Row],[STATUS_01]])</f>
        <v>ESTATUTO SIMPLIFICADO</v>
      </c>
      <c r="L377" s="70">
        <v>35000</v>
      </c>
      <c r="M377" s="74">
        <v>0</v>
      </c>
      <c r="N377" s="70">
        <v>1064</v>
      </c>
      <c r="O377" s="70">
        <v>1004.5</v>
      </c>
      <c r="P377" s="38">
        <f>Tabla15[[#This Row],[sbruto]]-SUM(Tabla15[[#This Row],[ISR]:[AFP]])-Tabla15[[#This Row],[sneto]]</f>
        <v>11713.41</v>
      </c>
      <c r="Q377" s="38">
        <v>21218.09</v>
      </c>
      <c r="R377" s="60" t="str">
        <f>_xlfn.XLOOKUP(Tabla15[[#This Row],[cedula]],Tabla22[NODOC],Tabla22[GENERO])</f>
        <v>M</v>
      </c>
      <c r="S377" s="60" t="str">
        <f>_xlfn.XLOOKUP(Tabla15[[#This Row],[nomdepto]],Tabla21[LUGAR],Tabla21[CODLUGAR])</f>
        <v>01.83.00.00.11.02</v>
      </c>
      <c r="T377">
        <v>343</v>
      </c>
    </row>
    <row r="378" spans="1:20">
      <c r="A378" s="60" t="s">
        <v>2476</v>
      </c>
      <c r="B378" s="60" t="s">
        <v>1865</v>
      </c>
      <c r="C378" s="60" t="s">
        <v>2506</v>
      </c>
      <c r="D378" s="60" t="str">
        <f>Tabla15[[#This Row],[cedula]]&amp;Tabla15[[#This Row],[prog]]&amp;LEFT(Tabla15[[#This Row],[TIPO]],3)</f>
        <v>0011817617101FIJ</v>
      </c>
      <c r="E378" s="60" t="str">
        <f>_xlfn.XLOOKUP(Tabla15[[#This Row],[cedula]],Tabla8[Numero Documento],Tabla8[Empleado])</f>
        <v>MARIELA PAREDES ARIAS</v>
      </c>
      <c r="F378" s="60" t="s">
        <v>169</v>
      </c>
      <c r="G378" s="60" t="s">
        <v>261</v>
      </c>
      <c r="H378" s="102" t="s">
        <v>11</v>
      </c>
      <c r="I378" s="75">
        <f>_xlfn.XLOOKUP(Tabla15[[#This Row],[cedula]],TCARRERA[CEDULA],TCARRERA[CATEGORIA DEL SERVIDOR],0)</f>
        <v>0</v>
      </c>
      <c r="J37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60" t="str">
        <f>IF(ISTEXT(Tabla15[[#This Row],[CARRERA]]),Tabla15[[#This Row],[CARRERA]],Tabla15[[#This Row],[STATUS_01]])</f>
        <v>ESTATUTO SIMPLIFICADO</v>
      </c>
      <c r="L378" s="70">
        <v>31600</v>
      </c>
      <c r="M378" s="74">
        <v>0</v>
      </c>
      <c r="N378" s="70">
        <v>960.64</v>
      </c>
      <c r="O378" s="70">
        <v>906.92</v>
      </c>
      <c r="P378" s="38">
        <f>Tabla15[[#This Row],[sbruto]]-SUM(Tabla15[[#This Row],[ISR]:[AFP]])-Tabla15[[#This Row],[sneto]]</f>
        <v>25</v>
      </c>
      <c r="Q378" s="38">
        <v>29707.439999999999</v>
      </c>
      <c r="R378" s="60" t="str">
        <f>_xlfn.XLOOKUP(Tabla15[[#This Row],[cedula]],Tabla22[NODOC],Tabla22[GENERO])</f>
        <v>F</v>
      </c>
      <c r="S378" s="60" t="str">
        <f>_xlfn.XLOOKUP(Tabla15[[#This Row],[nomdepto]],Tabla21[LUGAR],Tabla21[CODLUGAR])</f>
        <v>01.83.00.00.11.02</v>
      </c>
      <c r="T378">
        <v>250</v>
      </c>
    </row>
    <row r="379" spans="1:20">
      <c r="A379" s="60" t="s">
        <v>2476</v>
      </c>
      <c r="B379" s="60" t="s">
        <v>5800</v>
      </c>
      <c r="C379" s="60" t="s">
        <v>2506</v>
      </c>
      <c r="D379" s="60" t="str">
        <f>Tabla15[[#This Row],[cedula]]&amp;Tabla15[[#This Row],[prog]]&amp;LEFT(Tabla15[[#This Row],[TIPO]],3)</f>
        <v>0010670232701FIJ</v>
      </c>
      <c r="E379" s="60" t="str">
        <f>_xlfn.XLOOKUP(Tabla15[[#This Row],[cedula]],Tabla8[Numero Documento],Tabla8[Empleado])</f>
        <v>NORBERTO CABRAL</v>
      </c>
      <c r="F379" s="60" t="s">
        <v>2629</v>
      </c>
      <c r="G379" s="60" t="s">
        <v>261</v>
      </c>
      <c r="H379" s="102" t="s">
        <v>11</v>
      </c>
      <c r="I379" s="75">
        <f>_xlfn.XLOOKUP(Tabla15[[#This Row],[cedula]],TCARRERA[CEDULA],TCARRERA[CATEGORIA DEL SERVIDOR],0)</f>
        <v>0</v>
      </c>
      <c r="J37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79" s="60" t="str">
        <f>IF(ISTEXT(Tabla15[[#This Row],[CARRERA]]),Tabla15[[#This Row],[CARRERA]],Tabla15[[#This Row],[STATUS_01]])</f>
        <v>FIJO</v>
      </c>
      <c r="L379" s="70">
        <v>30000</v>
      </c>
      <c r="M379" s="71">
        <v>0</v>
      </c>
      <c r="N379" s="70">
        <v>912</v>
      </c>
      <c r="O379" s="70">
        <v>861</v>
      </c>
      <c r="P379" s="38">
        <f>Tabla15[[#This Row],[sbruto]]-SUM(Tabla15[[#This Row],[ISR]:[AFP]])-Tabla15[[#This Row],[sneto]]</f>
        <v>25</v>
      </c>
      <c r="Q379" s="38">
        <v>28202</v>
      </c>
      <c r="R379" s="60" t="str">
        <f>_xlfn.XLOOKUP(Tabla15[[#This Row],[cedula]],Tabla22[NODOC],Tabla22[GENERO])</f>
        <v>M</v>
      </c>
      <c r="S379" s="60" t="str">
        <f>_xlfn.XLOOKUP(Tabla15[[#This Row],[nomdepto]],Tabla21[LUGAR],Tabla21[CODLUGAR])</f>
        <v>01.83.00.00.11.02</v>
      </c>
      <c r="T379">
        <v>286</v>
      </c>
    </row>
    <row r="380" spans="1:20">
      <c r="A380" s="60" t="s">
        <v>2476</v>
      </c>
      <c r="B380" s="60" t="s">
        <v>5812</v>
      </c>
      <c r="C380" s="60" t="s">
        <v>2506</v>
      </c>
      <c r="D380" s="60" t="str">
        <f>Tabla15[[#This Row],[cedula]]&amp;Tabla15[[#This Row],[prog]]&amp;LEFT(Tabla15[[#This Row],[TIPO]],3)</f>
        <v>0010495672701FIJ</v>
      </c>
      <c r="E380" s="60" t="str">
        <f>_xlfn.XLOOKUP(Tabla15[[#This Row],[cedula]],Tabla8[Numero Documento],Tabla8[Empleado])</f>
        <v>YRCIO TOMAS LEBRON TERRERO</v>
      </c>
      <c r="F380" s="60" t="s">
        <v>30</v>
      </c>
      <c r="G380" s="60" t="s">
        <v>261</v>
      </c>
      <c r="H380" s="102" t="s">
        <v>11</v>
      </c>
      <c r="I380" s="75">
        <f>_xlfn.XLOOKUP(Tabla15[[#This Row],[cedula]],TCARRERA[CEDULA],TCARRERA[CATEGORIA DEL SERVIDOR],0)</f>
        <v>0</v>
      </c>
      <c r="J38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60" t="str">
        <f>IF(ISTEXT(Tabla15[[#This Row],[CARRERA]]),Tabla15[[#This Row],[CARRERA]],Tabla15[[#This Row],[STATUS_01]])</f>
        <v>ESTATUTO SIMPLIFICADO</v>
      </c>
      <c r="L380" s="70">
        <v>30000</v>
      </c>
      <c r="M380" s="74">
        <v>0</v>
      </c>
      <c r="N380" s="70">
        <v>912</v>
      </c>
      <c r="O380" s="70">
        <v>861</v>
      </c>
      <c r="P380" s="38">
        <f>Tabla15[[#This Row],[sbruto]]-SUM(Tabla15[[#This Row],[ISR]:[AFP]])-Tabla15[[#This Row],[sneto]]</f>
        <v>25</v>
      </c>
      <c r="Q380" s="38">
        <v>28202</v>
      </c>
      <c r="R380" s="60" t="str">
        <f>_xlfn.XLOOKUP(Tabla15[[#This Row],[cedula]],Tabla22[NODOC],Tabla22[GENERO])</f>
        <v>M</v>
      </c>
      <c r="S380" s="60" t="str">
        <f>_xlfn.XLOOKUP(Tabla15[[#This Row],[nomdepto]],Tabla21[LUGAR],Tabla21[CODLUGAR])</f>
        <v>01.83.00.00.11.02</v>
      </c>
      <c r="T380">
        <v>387</v>
      </c>
    </row>
    <row r="381" spans="1:20">
      <c r="A381" s="60" t="s">
        <v>2476</v>
      </c>
      <c r="B381" s="60" t="s">
        <v>5796</v>
      </c>
      <c r="C381" s="60" t="s">
        <v>2506</v>
      </c>
      <c r="D381" s="60" t="str">
        <f>Tabla15[[#This Row],[cedula]]&amp;Tabla15[[#This Row],[prog]]&amp;LEFT(Tabla15[[#This Row],[TIPO]],3)</f>
        <v>4021359975201FIJ</v>
      </c>
      <c r="E381" s="60" t="str">
        <f>_xlfn.XLOOKUP(Tabla15[[#This Row],[cedula]],Tabla8[Numero Documento],Tabla8[Empleado])</f>
        <v>NOEL MEDINA JIMENEZ</v>
      </c>
      <c r="F381" s="60" t="s">
        <v>395</v>
      </c>
      <c r="G381" s="60" t="s">
        <v>261</v>
      </c>
      <c r="H381" s="102" t="s">
        <v>11</v>
      </c>
      <c r="I381" s="75">
        <f>_xlfn.XLOOKUP(Tabla15[[#This Row],[cedula]],TCARRERA[CEDULA],TCARRERA[CATEGORIA DEL SERVIDOR],0)</f>
        <v>0</v>
      </c>
      <c r="J38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60" t="str">
        <f>IF(ISTEXT(Tabla15[[#This Row],[CARRERA]]),Tabla15[[#This Row],[CARRERA]],Tabla15[[#This Row],[STATUS_01]])</f>
        <v>ESTATUTO SIMPLIFICADO</v>
      </c>
      <c r="L381" s="70">
        <v>22000</v>
      </c>
      <c r="M381" s="74">
        <v>0</v>
      </c>
      <c r="N381" s="70">
        <v>668.8</v>
      </c>
      <c r="O381" s="70">
        <v>631.4</v>
      </c>
      <c r="P381" s="38">
        <f>Tabla15[[#This Row],[sbruto]]-SUM(Tabla15[[#This Row],[ISR]:[AFP]])-Tabla15[[#This Row],[sneto]]</f>
        <v>25</v>
      </c>
      <c r="Q381" s="38">
        <v>20674.8</v>
      </c>
      <c r="R381" s="60" t="str">
        <f>_xlfn.XLOOKUP(Tabla15[[#This Row],[cedula]],Tabla22[NODOC],Tabla22[GENERO])</f>
        <v>M</v>
      </c>
      <c r="S381" s="60" t="str">
        <f>_xlfn.XLOOKUP(Tabla15[[#This Row],[nomdepto]],Tabla21[LUGAR],Tabla21[CODLUGAR])</f>
        <v>01.83.00.00.11.02</v>
      </c>
      <c r="T381">
        <v>282</v>
      </c>
    </row>
    <row r="382" spans="1:20">
      <c r="A382" s="60" t="s">
        <v>2476</v>
      </c>
      <c r="B382" s="60" t="s">
        <v>1743</v>
      </c>
      <c r="C382" s="60" t="s">
        <v>2506</v>
      </c>
      <c r="D382" s="60" t="str">
        <f>Tabla15[[#This Row],[cedula]]&amp;Tabla15[[#This Row],[prog]]&amp;LEFT(Tabla15[[#This Row],[TIPO]],3)</f>
        <v>0011436002701FIJ</v>
      </c>
      <c r="E382" s="60" t="str">
        <f>_xlfn.XLOOKUP(Tabla15[[#This Row],[cedula]],Tabla8[Numero Documento],Tabla8[Empleado])</f>
        <v>CARMELO FRIAS JIMENEZ</v>
      </c>
      <c r="F382" s="60" t="s">
        <v>27</v>
      </c>
      <c r="G382" s="60" t="s">
        <v>261</v>
      </c>
      <c r="H382" s="102" t="s">
        <v>11</v>
      </c>
      <c r="I382" s="75">
        <f>_xlfn.XLOOKUP(Tabla15[[#This Row],[cedula]],TCARRERA[CEDULA],TCARRERA[CATEGORIA DEL SERVIDOR],0)</f>
        <v>0</v>
      </c>
      <c r="J38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60" t="str">
        <f>IF(ISTEXT(Tabla15[[#This Row],[CARRERA]]),Tabla15[[#This Row],[CARRERA]],Tabla15[[#This Row],[STATUS_01]])</f>
        <v>ESTATUTO SIMPLIFICADO</v>
      </c>
      <c r="L382" s="70">
        <v>16500</v>
      </c>
      <c r="M382" s="74">
        <v>0</v>
      </c>
      <c r="N382" s="73">
        <v>501.6</v>
      </c>
      <c r="O382" s="73">
        <v>473.55</v>
      </c>
      <c r="P382" s="38">
        <f>Tabla15[[#This Row],[sbruto]]-SUM(Tabla15[[#This Row],[ISR]:[AFP]])-Tabla15[[#This Row],[sneto]]</f>
        <v>25</v>
      </c>
      <c r="Q382" s="38">
        <v>15499.85</v>
      </c>
      <c r="R382" s="60" t="str">
        <f>_xlfn.XLOOKUP(Tabla15[[#This Row],[cedula]],Tabla22[NODOC],Tabla22[GENERO])</f>
        <v>M</v>
      </c>
      <c r="S382" s="60" t="str">
        <f>_xlfn.XLOOKUP(Tabla15[[#This Row],[nomdepto]],Tabla21[LUGAR],Tabla21[CODLUGAR])</f>
        <v>01.83.00.00.11.02</v>
      </c>
      <c r="T382">
        <v>55</v>
      </c>
    </row>
    <row r="383" spans="1:20">
      <c r="A383" s="60" t="s">
        <v>2476</v>
      </c>
      <c r="B383" s="60" t="s">
        <v>1738</v>
      </c>
      <c r="C383" s="60" t="s">
        <v>2506</v>
      </c>
      <c r="D383" s="60" t="str">
        <f>Tabla15[[#This Row],[cedula]]&amp;Tabla15[[#This Row],[prog]]&amp;LEFT(Tabla15[[#This Row],[TIPO]],3)</f>
        <v>1360016913301FIJ</v>
      </c>
      <c r="E383" s="60" t="str">
        <f>_xlfn.XLOOKUP(Tabla15[[#This Row],[cedula]],Tabla8[Numero Documento],Tabla8[Empleado])</f>
        <v>BLAS LUNA</v>
      </c>
      <c r="F383" s="60" t="s">
        <v>8</v>
      </c>
      <c r="G383" s="60" t="s">
        <v>261</v>
      </c>
      <c r="H383" s="102" t="s">
        <v>11</v>
      </c>
      <c r="I383" s="75">
        <f>_xlfn.XLOOKUP(Tabla15[[#This Row],[cedula]],TCARRERA[CEDULA],TCARRERA[CATEGORIA DEL SERVIDOR],0)</f>
        <v>0</v>
      </c>
      <c r="J38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60" t="str">
        <f>IF(ISTEXT(Tabla15[[#This Row],[CARRERA]]),Tabla15[[#This Row],[CARRERA]],Tabla15[[#This Row],[STATUS_01]])</f>
        <v>ESTATUTO SIMPLIFICADO</v>
      </c>
      <c r="L383" s="70">
        <v>16000</v>
      </c>
      <c r="M383" s="70">
        <v>0</v>
      </c>
      <c r="N383" s="70">
        <v>486.4</v>
      </c>
      <c r="O383" s="70">
        <v>459.2</v>
      </c>
      <c r="P383" s="38">
        <f>Tabla15[[#This Row],[sbruto]]-SUM(Tabla15[[#This Row],[ISR]:[AFP]])-Tabla15[[#This Row],[sneto]]</f>
        <v>3071</v>
      </c>
      <c r="Q383" s="38">
        <v>11983.4</v>
      </c>
      <c r="R383" s="60" t="str">
        <f>_xlfn.XLOOKUP(Tabla15[[#This Row],[cedula]],Tabla22[NODOC],Tabla22[GENERO])</f>
        <v>M</v>
      </c>
      <c r="S383" s="60" t="str">
        <f>_xlfn.XLOOKUP(Tabla15[[#This Row],[nomdepto]],Tabla21[LUGAR],Tabla21[CODLUGAR])</f>
        <v>01.83.00.00.11.02</v>
      </c>
      <c r="T383">
        <v>49</v>
      </c>
    </row>
    <row r="384" spans="1:20">
      <c r="A384" s="60" t="s">
        <v>2476</v>
      </c>
      <c r="B384" s="60" t="s">
        <v>1948</v>
      </c>
      <c r="C384" s="60" t="s">
        <v>2506</v>
      </c>
      <c r="D384" s="60" t="str">
        <f>Tabla15[[#This Row],[cedula]]&amp;Tabla15[[#This Row],[prog]]&amp;LEFT(Tabla15[[#This Row],[TIPO]],3)</f>
        <v>0011944415601FIJ</v>
      </c>
      <c r="E384" s="60" t="str">
        <f>_xlfn.XLOOKUP(Tabla15[[#This Row],[cedula]],Tabla8[Numero Documento],Tabla8[Empleado])</f>
        <v>WILLI JOSE REYES CASTILLO</v>
      </c>
      <c r="F384" s="60" t="s">
        <v>395</v>
      </c>
      <c r="G384" s="60" t="s">
        <v>261</v>
      </c>
      <c r="H384" s="102" t="s">
        <v>11</v>
      </c>
      <c r="I384" s="75">
        <f>_xlfn.XLOOKUP(Tabla15[[#This Row],[cedula]],TCARRERA[CEDULA],TCARRERA[CATEGORIA DEL SERVIDOR],0)</f>
        <v>0</v>
      </c>
      <c r="J38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4" s="60" t="str">
        <f>IF(ISTEXT(Tabla15[[#This Row],[CARRERA]]),Tabla15[[#This Row],[CARRERA]],Tabla15[[#This Row],[STATUS_01]])</f>
        <v>ESTATUTO SIMPLIFICADO</v>
      </c>
      <c r="L384" s="70">
        <v>15000</v>
      </c>
      <c r="M384" s="71">
        <v>0</v>
      </c>
      <c r="N384" s="70">
        <v>456</v>
      </c>
      <c r="O384" s="70">
        <v>430.5</v>
      </c>
      <c r="P384" s="38">
        <f>Tabla15[[#This Row],[sbruto]]-SUM(Tabla15[[#This Row],[ISR]:[AFP]])-Tabla15[[#This Row],[sneto]]</f>
        <v>25</v>
      </c>
      <c r="Q384" s="38">
        <v>14088.5</v>
      </c>
      <c r="R384" s="60" t="str">
        <f>_xlfn.XLOOKUP(Tabla15[[#This Row],[cedula]],Tabla22[NODOC],Tabla22[GENERO])</f>
        <v>M</v>
      </c>
      <c r="S384" s="60" t="str">
        <f>_xlfn.XLOOKUP(Tabla15[[#This Row],[nomdepto]],Tabla21[LUGAR],Tabla21[CODLUGAR])</f>
        <v>01.83.00.00.11.02</v>
      </c>
      <c r="T384">
        <v>371</v>
      </c>
    </row>
    <row r="385" spans="1:20">
      <c r="A385" s="60" t="s">
        <v>2476</v>
      </c>
      <c r="B385" s="60" t="s">
        <v>1878</v>
      </c>
      <c r="C385" s="60" t="s">
        <v>2506</v>
      </c>
      <c r="D385" s="60" t="str">
        <f>Tabla15[[#This Row],[cedula]]&amp;Tabla15[[#This Row],[prog]]&amp;LEFT(Tabla15[[#This Row],[TIPO]],3)</f>
        <v>0220007338101FIJ</v>
      </c>
      <c r="E385" s="60" t="str">
        <f>_xlfn.XLOOKUP(Tabla15[[#This Row],[cedula]],Tabla8[Numero Documento],Tabla8[Empleado])</f>
        <v>MODESTO DELANYER VARGAS MENDEZ</v>
      </c>
      <c r="F385" s="60" t="s">
        <v>256</v>
      </c>
      <c r="G385" s="113" t="s">
        <v>581</v>
      </c>
      <c r="H385" s="102" t="s">
        <v>11</v>
      </c>
      <c r="I385" s="75">
        <f>_xlfn.XLOOKUP(Tabla15[[#This Row],[cedula]],TCARRERA[CEDULA],TCARRERA[CATEGORIA DEL SERVIDOR],0)</f>
        <v>0</v>
      </c>
      <c r="J38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85" s="60" t="str">
        <f>IF(ISTEXT(Tabla15[[#This Row],[CARRERA]]),Tabla15[[#This Row],[CARRERA]],Tabla15[[#This Row],[STATUS_01]])</f>
        <v>FIJO</v>
      </c>
      <c r="L385" s="70">
        <v>70000</v>
      </c>
      <c r="M385" s="74">
        <v>1714.06</v>
      </c>
      <c r="N385" s="73">
        <v>2128</v>
      </c>
      <c r="O385" s="73">
        <v>2009</v>
      </c>
      <c r="P385" s="38">
        <f>Tabla15[[#This Row],[sbruto]]-SUM(Tabla15[[#This Row],[ISR]:[AFP]])-Tabla15[[#This Row],[sneto]]</f>
        <v>10595.950000000004</v>
      </c>
      <c r="Q385" s="38">
        <v>53552.99</v>
      </c>
      <c r="R385" s="60" t="str">
        <f>_xlfn.XLOOKUP(Tabla15[[#This Row],[cedula]],Tabla22[NODOC],Tabla22[GENERO])</f>
        <v>M</v>
      </c>
      <c r="S385" s="60" t="str">
        <f>_xlfn.XLOOKUP(Tabla15[[#This Row],[nomdepto]],Tabla21[LUGAR],Tabla21[CODLUGAR])</f>
        <v>01.83.00.00.11.02.01</v>
      </c>
      <c r="T385">
        <v>274</v>
      </c>
    </row>
    <row r="386" spans="1:20" hidden="1">
      <c r="A386" s="60" t="s">
        <v>2475</v>
      </c>
      <c r="B386" s="60" t="s">
        <v>2700</v>
      </c>
      <c r="C386" s="60" t="s">
        <v>2506</v>
      </c>
      <c r="D386" s="60" t="str">
        <f>Tabla15[[#This Row],[cedula]]&amp;Tabla15[[#This Row],[prog]]&amp;LEFT(Tabla15[[#This Row],[TIPO]],3)</f>
        <v>0011891359901TEM</v>
      </c>
      <c r="E386" s="60" t="str">
        <f>_xlfn.XLOOKUP(Tabla15[[#This Row],[cedula]],Tabla8[Numero Documento],Tabla8[Empleado])</f>
        <v>CHRISTHOFER DE JESUS HERNANDEZ QUIÑONES</v>
      </c>
      <c r="F386" s="60" t="s">
        <v>256</v>
      </c>
      <c r="G386" s="113" t="s">
        <v>581</v>
      </c>
      <c r="H386" s="102" t="s">
        <v>2696</v>
      </c>
      <c r="I386" s="75">
        <f>_xlfn.XLOOKUP(Tabla15[[#This Row],[cedula]],TCARRERA[CEDULA],TCARRERA[CATEGORIA DEL SERVIDOR],0)</f>
        <v>0</v>
      </c>
      <c r="J38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6" s="60" t="str">
        <f>IF(ISTEXT(Tabla15[[#This Row],[CARRERA]]),Tabla15[[#This Row],[CARRERA]],Tabla15[[#This Row],[STATUS_01]])</f>
        <v>TEMPORALES</v>
      </c>
      <c r="L386" s="70">
        <v>60000</v>
      </c>
      <c r="M386" s="73">
        <v>0</v>
      </c>
      <c r="N386" s="70">
        <v>1824</v>
      </c>
      <c r="O386" s="70">
        <v>1722</v>
      </c>
      <c r="P386" s="38">
        <f>Tabla15[[#This Row],[sbruto]]-SUM(Tabla15[[#This Row],[ISR]:[AFP]])-Tabla15[[#This Row],[sneto]]</f>
        <v>25</v>
      </c>
      <c r="Q386" s="38">
        <v>56429</v>
      </c>
      <c r="R386" s="60" t="str">
        <f>_xlfn.XLOOKUP(Tabla15[[#This Row],[cedula]],Tabla22[NODOC],Tabla22[GENERO])</f>
        <v>M</v>
      </c>
      <c r="S386" s="60" t="str">
        <f>_xlfn.XLOOKUP(Tabla15[[#This Row],[nomdepto]],Tabla21[LUGAR],Tabla21[CODLUGAR])</f>
        <v>01.83.00.00.11.02.01</v>
      </c>
      <c r="T386">
        <v>821</v>
      </c>
    </row>
    <row r="387" spans="1:20">
      <c r="A387" s="60" t="s">
        <v>2476</v>
      </c>
      <c r="B387" s="60" t="s">
        <v>1117</v>
      </c>
      <c r="C387" s="60" t="s">
        <v>2506</v>
      </c>
      <c r="D387" s="60" t="str">
        <f>Tabla15[[#This Row],[cedula]]&amp;Tabla15[[#This Row],[prog]]&amp;LEFT(Tabla15[[#This Row],[TIPO]],3)</f>
        <v>0010172018301FIJ</v>
      </c>
      <c r="E387" s="60" t="str">
        <f>_xlfn.XLOOKUP(Tabla15[[#This Row],[cedula]],Tabla8[Numero Documento],Tabla8[Empleado])</f>
        <v>LEON FLORIMON ROSARIO</v>
      </c>
      <c r="F387" s="60" t="s">
        <v>586</v>
      </c>
      <c r="G387" s="113" t="s">
        <v>581</v>
      </c>
      <c r="H387" s="102" t="s">
        <v>11</v>
      </c>
      <c r="I387" s="75" t="str">
        <f>_xlfn.XLOOKUP(Tabla15[[#This Row],[cedula]],TCARRERA[CEDULA],TCARRERA[CATEGORIA DEL SERVIDOR],0)</f>
        <v>CARRERA ADMINISTRATIVA</v>
      </c>
      <c r="J38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87" s="60" t="str">
        <f>IF(ISTEXT(Tabla15[[#This Row],[CARRERA]]),Tabla15[[#This Row],[CARRERA]],Tabla15[[#This Row],[STATUS_01]])</f>
        <v>CARRERA ADMINISTRATIVA</v>
      </c>
      <c r="L387" s="70">
        <v>50000</v>
      </c>
      <c r="M387" s="74">
        <v>0</v>
      </c>
      <c r="N387" s="70">
        <v>1520</v>
      </c>
      <c r="O387" s="70">
        <v>1435</v>
      </c>
      <c r="P387" s="38">
        <f>Tabla15[[#This Row],[sbruto]]-SUM(Tabla15[[#This Row],[ISR]:[AFP]])-Tabla15[[#This Row],[sneto]]</f>
        <v>5105</v>
      </c>
      <c r="Q387" s="38">
        <v>41940</v>
      </c>
      <c r="R387" s="60" t="str">
        <f>_xlfn.XLOOKUP(Tabla15[[#This Row],[cedula]],Tabla22[NODOC],Tabla22[GENERO])</f>
        <v>M</v>
      </c>
      <c r="S387" s="60" t="str">
        <f>_xlfn.XLOOKUP(Tabla15[[#This Row],[nomdepto]],Tabla21[LUGAR],Tabla21[CODLUGAR])</f>
        <v>01.83.00.00.11.02.01</v>
      </c>
      <c r="T387">
        <v>215</v>
      </c>
    </row>
    <row r="388" spans="1:20">
      <c r="A388" s="60" t="s">
        <v>2476</v>
      </c>
      <c r="B388" s="60" t="s">
        <v>3177</v>
      </c>
      <c r="C388" s="60" t="s">
        <v>2506</v>
      </c>
      <c r="D388" s="60" t="str">
        <f>Tabla15[[#This Row],[cedula]]&amp;Tabla15[[#This Row],[prog]]&amp;LEFT(Tabla15[[#This Row],[TIPO]],3)</f>
        <v>4022811886101FIJ</v>
      </c>
      <c r="E388" s="60" t="str">
        <f>_xlfn.XLOOKUP(Tabla15[[#This Row],[cedula]],Tabla8[Numero Documento],Tabla8[Empleado])</f>
        <v>EDILENY MARTINEZ FELIZ</v>
      </c>
      <c r="F388" s="60" t="s">
        <v>10</v>
      </c>
      <c r="G388" s="113" t="s">
        <v>581</v>
      </c>
      <c r="H388" s="102" t="s">
        <v>11</v>
      </c>
      <c r="I388" s="75">
        <f>_xlfn.XLOOKUP(Tabla15[[#This Row],[cedula]],TCARRERA[CEDULA],TCARRERA[CATEGORIA DEL SERVIDOR],0)</f>
        <v>0</v>
      </c>
      <c r="J38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8" s="60" t="str">
        <f>IF(ISTEXT(Tabla15[[#This Row],[CARRERA]]),Tabla15[[#This Row],[CARRERA]],Tabla15[[#This Row],[STATUS_01]])</f>
        <v>ESTATUTO SIMPLIFICADO</v>
      </c>
      <c r="L388" s="70">
        <v>35000</v>
      </c>
      <c r="M388" s="74">
        <v>0</v>
      </c>
      <c r="N388" s="70">
        <v>1064</v>
      </c>
      <c r="O388" s="70">
        <v>1004.5</v>
      </c>
      <c r="P388" s="38">
        <f>Tabla15[[#This Row],[sbruto]]-SUM(Tabla15[[#This Row],[ISR]:[AFP]])-Tabla15[[#This Row],[sneto]]</f>
        <v>2071</v>
      </c>
      <c r="Q388" s="38">
        <v>30860.5</v>
      </c>
      <c r="R388" s="60" t="str">
        <f>_xlfn.XLOOKUP(Tabla15[[#This Row],[cedula]],Tabla22[NODOC],Tabla22[GENERO])</f>
        <v>F</v>
      </c>
      <c r="S388" s="60" t="str">
        <f>_xlfn.XLOOKUP(Tabla15[[#This Row],[nomdepto]],Tabla21[LUGAR],Tabla21[CODLUGAR])</f>
        <v>01.83.00.00.11.02.01</v>
      </c>
      <c r="T388">
        <v>92</v>
      </c>
    </row>
    <row r="389" spans="1:20">
      <c r="A389" s="60" t="s">
        <v>2476</v>
      </c>
      <c r="B389" s="60" t="s">
        <v>1744</v>
      </c>
      <c r="C389" s="60" t="s">
        <v>2506</v>
      </c>
      <c r="D389" s="60" t="str">
        <f>Tabla15[[#This Row],[cedula]]&amp;Tabla15[[#This Row],[prog]]&amp;LEFT(Tabla15[[#This Row],[TIPO]],3)</f>
        <v>0010310625801FIJ</v>
      </c>
      <c r="E389" s="60" t="str">
        <f>_xlfn.XLOOKUP(Tabla15[[#This Row],[cedula]],Tabla8[Numero Documento],Tabla8[Empleado])</f>
        <v>CARMELO OGANDO MONTILLA</v>
      </c>
      <c r="F389" s="60" t="s">
        <v>132</v>
      </c>
      <c r="G389" s="113" t="s">
        <v>581</v>
      </c>
      <c r="H389" s="102" t="s">
        <v>11</v>
      </c>
      <c r="I389" s="75">
        <f>_xlfn.XLOOKUP(Tabla15[[#This Row],[cedula]],TCARRERA[CEDULA],TCARRERA[CATEGORIA DEL SERVIDOR],0)</f>
        <v>0</v>
      </c>
      <c r="J38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60" t="str">
        <f>IF(ISTEXT(Tabla15[[#This Row],[CARRERA]]),Tabla15[[#This Row],[CARRERA]],Tabla15[[#This Row],[STATUS_01]])</f>
        <v>ESTATUTO SIMPLIFICADO</v>
      </c>
      <c r="L389" s="70">
        <v>30000</v>
      </c>
      <c r="M389" s="74">
        <v>0</v>
      </c>
      <c r="N389" s="70">
        <v>912</v>
      </c>
      <c r="O389" s="70">
        <v>861</v>
      </c>
      <c r="P389" s="38">
        <f>Tabla15[[#This Row],[sbruto]]-SUM(Tabla15[[#This Row],[ISR]:[AFP]])-Tabla15[[#This Row],[sneto]]</f>
        <v>13580.71</v>
      </c>
      <c r="Q389" s="38">
        <v>14646.29</v>
      </c>
      <c r="R389" s="60" t="str">
        <f>_xlfn.XLOOKUP(Tabla15[[#This Row],[cedula]],Tabla22[NODOC],Tabla22[GENERO])</f>
        <v>M</v>
      </c>
      <c r="S389" s="60" t="str">
        <f>_xlfn.XLOOKUP(Tabla15[[#This Row],[nomdepto]],Tabla21[LUGAR],Tabla21[CODLUGAR])</f>
        <v>01.83.00.00.11.02.01</v>
      </c>
      <c r="T389">
        <v>56</v>
      </c>
    </row>
    <row r="390" spans="1:20">
      <c r="A390" s="60" t="s">
        <v>2476</v>
      </c>
      <c r="B390" s="60" t="s">
        <v>1786</v>
      </c>
      <c r="C390" s="60" t="s">
        <v>2506</v>
      </c>
      <c r="D390" s="60" t="str">
        <f>Tabla15[[#This Row],[cedula]]&amp;Tabla15[[#This Row],[prog]]&amp;LEFT(Tabla15[[#This Row],[TIPO]],3)</f>
        <v>0011317980801FIJ</v>
      </c>
      <c r="E390" s="60" t="str">
        <f>_xlfn.XLOOKUP(Tabla15[[#This Row],[cedula]],Tabla8[Numero Documento],Tabla8[Empleado])</f>
        <v>FRANCISCO RAMON ACOSTA CASTILLO</v>
      </c>
      <c r="F390" s="60" t="s">
        <v>588</v>
      </c>
      <c r="G390" s="113" t="s">
        <v>581</v>
      </c>
      <c r="H390" s="102" t="s">
        <v>11</v>
      </c>
      <c r="I390" s="75">
        <f>_xlfn.XLOOKUP(Tabla15[[#This Row],[cedula]],TCARRERA[CEDULA],TCARRERA[CATEGORIA DEL SERVIDOR],0)</f>
        <v>0</v>
      </c>
      <c r="J39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60" t="str">
        <f>IF(ISTEXT(Tabla15[[#This Row],[CARRERA]]),Tabla15[[#This Row],[CARRERA]],Tabla15[[#This Row],[STATUS_01]])</f>
        <v>ESTATUTO SIMPLIFICADO</v>
      </c>
      <c r="L390" s="70">
        <v>30000</v>
      </c>
      <c r="M390" s="74">
        <v>0</v>
      </c>
      <c r="N390" s="70">
        <v>912</v>
      </c>
      <c r="O390" s="70">
        <v>861</v>
      </c>
      <c r="P390" s="38">
        <f>Tabla15[[#This Row],[sbruto]]-SUM(Tabla15[[#This Row],[ISR]:[AFP]])-Tabla15[[#This Row],[sneto]]</f>
        <v>25</v>
      </c>
      <c r="Q390" s="38">
        <v>28202</v>
      </c>
      <c r="R390" s="60" t="str">
        <f>_xlfn.XLOOKUP(Tabla15[[#This Row],[cedula]],Tabla22[NODOC],Tabla22[GENERO])</f>
        <v>M</v>
      </c>
      <c r="S390" s="60" t="str">
        <f>_xlfn.XLOOKUP(Tabla15[[#This Row],[nomdepto]],Tabla21[LUGAR],Tabla21[CODLUGAR])</f>
        <v>01.83.00.00.11.02.01</v>
      </c>
      <c r="T390">
        <v>128</v>
      </c>
    </row>
    <row r="391" spans="1:20">
      <c r="A391" s="60" t="s">
        <v>2476</v>
      </c>
      <c r="B391" s="60" t="s">
        <v>1794</v>
      </c>
      <c r="C391" s="60" t="s">
        <v>2506</v>
      </c>
      <c r="D391" s="60" t="str">
        <f>Tabla15[[#This Row],[cedula]]&amp;Tabla15[[#This Row],[prog]]&amp;LEFT(Tabla15[[#This Row],[TIPO]],3)</f>
        <v>0010021571401FIJ</v>
      </c>
      <c r="E391" s="60" t="str">
        <f>_xlfn.XLOOKUP(Tabla15[[#This Row],[cedula]],Tabla8[Numero Documento],Tabla8[Empleado])</f>
        <v>GERALDO LUCIANO SANCHEZ GUERRERO</v>
      </c>
      <c r="F391" s="60" t="s">
        <v>132</v>
      </c>
      <c r="G391" s="60" t="s">
        <v>581</v>
      </c>
      <c r="H391" s="102" t="s">
        <v>11</v>
      </c>
      <c r="I391" s="75">
        <f>_xlfn.XLOOKUP(Tabla15[[#This Row],[cedula]],TCARRERA[CEDULA],TCARRERA[CATEGORIA DEL SERVIDOR],0)</f>
        <v>0</v>
      </c>
      <c r="J39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1" s="60" t="str">
        <f>IF(ISTEXT(Tabla15[[#This Row],[CARRERA]]),Tabla15[[#This Row],[CARRERA]],Tabla15[[#This Row],[STATUS_01]])</f>
        <v>ESTATUTO SIMPLIFICADO</v>
      </c>
      <c r="L391" s="70">
        <v>30000</v>
      </c>
      <c r="M391" s="71">
        <v>0</v>
      </c>
      <c r="N391" s="70">
        <v>912</v>
      </c>
      <c r="O391" s="70">
        <v>861</v>
      </c>
      <c r="P391" s="38">
        <f>Tabla15[[#This Row],[sbruto]]-SUM(Tabla15[[#This Row],[ISR]:[AFP]])-Tabla15[[#This Row],[sneto]]</f>
        <v>3571</v>
      </c>
      <c r="Q391" s="38">
        <v>24656</v>
      </c>
      <c r="R391" s="60" t="str">
        <f>_xlfn.XLOOKUP(Tabla15[[#This Row],[cedula]],Tabla22[NODOC],Tabla22[GENERO])</f>
        <v>M</v>
      </c>
      <c r="S391" s="60" t="str">
        <f>_xlfn.XLOOKUP(Tabla15[[#This Row],[nomdepto]],Tabla21[LUGAR],Tabla21[CODLUGAR])</f>
        <v>01.83.00.00.11.02.01</v>
      </c>
      <c r="T391">
        <v>138</v>
      </c>
    </row>
    <row r="392" spans="1:20">
      <c r="A392" s="60" t="s">
        <v>2476</v>
      </c>
      <c r="B392" s="60" t="s">
        <v>1830</v>
      </c>
      <c r="C392" s="60" t="s">
        <v>2506</v>
      </c>
      <c r="D392" s="60" t="str">
        <f>Tabla15[[#This Row],[cedula]]&amp;Tabla15[[#This Row],[prog]]&amp;LEFT(Tabla15[[#This Row],[TIPO]],3)</f>
        <v>0010771374501FIJ</v>
      </c>
      <c r="E392" s="60" t="str">
        <f>_xlfn.XLOOKUP(Tabla15[[#This Row],[cedula]],Tabla8[Numero Documento],Tabla8[Empleado])</f>
        <v>JOVANNY LOPEZ RIVERA</v>
      </c>
      <c r="F392" s="60" t="s">
        <v>1485</v>
      </c>
      <c r="G392" s="60" t="s">
        <v>581</v>
      </c>
      <c r="H392" s="102" t="s">
        <v>11</v>
      </c>
      <c r="I392" s="75">
        <f>_xlfn.XLOOKUP(Tabla15[[#This Row],[cedula]],TCARRERA[CEDULA],TCARRERA[CATEGORIA DEL SERVIDOR],0)</f>
        <v>0</v>
      </c>
      <c r="J39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92" s="60" t="str">
        <f>IF(ISTEXT(Tabla15[[#This Row],[CARRERA]]),Tabla15[[#This Row],[CARRERA]],Tabla15[[#This Row],[STATUS_01]])</f>
        <v>FIJO</v>
      </c>
      <c r="L392" s="70">
        <v>30000</v>
      </c>
      <c r="M392" s="74">
        <v>0</v>
      </c>
      <c r="N392" s="70">
        <v>912</v>
      </c>
      <c r="O392" s="70">
        <v>861</v>
      </c>
      <c r="P392" s="38">
        <f>Tabla15[[#This Row],[sbruto]]-SUM(Tabla15[[#This Row],[ISR]:[AFP]])-Tabla15[[#This Row],[sneto]]</f>
        <v>6148.4500000000007</v>
      </c>
      <c r="Q392" s="38">
        <v>22078.55</v>
      </c>
      <c r="R392" s="60" t="str">
        <f>_xlfn.XLOOKUP(Tabla15[[#This Row],[cedula]],Tabla22[NODOC],Tabla22[GENERO])</f>
        <v>M</v>
      </c>
      <c r="S392" s="60" t="str">
        <f>_xlfn.XLOOKUP(Tabla15[[#This Row],[nomdepto]],Tabla21[LUGAR],Tabla21[CODLUGAR])</f>
        <v>01.83.00.00.11.02.01</v>
      </c>
      <c r="T392">
        <v>182</v>
      </c>
    </row>
    <row r="393" spans="1:20">
      <c r="A393" s="60" t="s">
        <v>2476</v>
      </c>
      <c r="B393" s="60" t="s">
        <v>1834</v>
      </c>
      <c r="C393" s="60" t="s">
        <v>2506</v>
      </c>
      <c r="D393" s="60" t="str">
        <f>Tabla15[[#This Row],[cedula]]&amp;Tabla15[[#This Row],[prog]]&amp;LEFT(Tabla15[[#This Row],[TIPO]],3)</f>
        <v>4022250233401FIJ</v>
      </c>
      <c r="E393" s="60" t="str">
        <f>_xlfn.XLOOKUP(Tabla15[[#This Row],[cedula]],Tabla8[Numero Documento],Tabla8[Empleado])</f>
        <v>JUAN FRANCISCO GARCIA VALERIO</v>
      </c>
      <c r="F393" s="60" t="s">
        <v>588</v>
      </c>
      <c r="G393" s="60" t="s">
        <v>581</v>
      </c>
      <c r="H393" s="102" t="s">
        <v>11</v>
      </c>
      <c r="I393" s="75">
        <f>_xlfn.XLOOKUP(Tabla15[[#This Row],[cedula]],TCARRERA[CEDULA],TCARRERA[CATEGORIA DEL SERVIDOR],0)</f>
        <v>0</v>
      </c>
      <c r="J39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60" t="str">
        <f>IF(ISTEXT(Tabla15[[#This Row],[CARRERA]]),Tabla15[[#This Row],[CARRERA]],Tabla15[[#This Row],[STATUS_01]])</f>
        <v>ESTATUTO SIMPLIFICADO</v>
      </c>
      <c r="L393" s="70">
        <v>30000</v>
      </c>
      <c r="M393" s="74">
        <v>0</v>
      </c>
      <c r="N393" s="70">
        <v>912</v>
      </c>
      <c r="O393" s="70">
        <v>861</v>
      </c>
      <c r="P393" s="38">
        <f>Tabla15[[#This Row],[sbruto]]-SUM(Tabla15[[#This Row],[ISR]:[AFP]])-Tabla15[[#This Row],[sneto]]</f>
        <v>25</v>
      </c>
      <c r="Q393" s="38">
        <v>28202</v>
      </c>
      <c r="R393" s="60" t="str">
        <f>_xlfn.XLOOKUP(Tabla15[[#This Row],[cedula]],Tabla22[NODOC],Tabla22[GENERO])</f>
        <v>M</v>
      </c>
      <c r="S393" s="60" t="str">
        <f>_xlfn.XLOOKUP(Tabla15[[#This Row],[nomdepto]],Tabla21[LUGAR],Tabla21[CODLUGAR])</f>
        <v>01.83.00.00.11.02.01</v>
      </c>
      <c r="T393">
        <v>188</v>
      </c>
    </row>
    <row r="394" spans="1:20">
      <c r="A394" s="60" t="s">
        <v>2476</v>
      </c>
      <c r="B394" s="60" t="s">
        <v>1856</v>
      </c>
      <c r="C394" s="60" t="s">
        <v>2506</v>
      </c>
      <c r="D394" s="60" t="str">
        <f>Tabla15[[#This Row],[cedula]]&amp;Tabla15[[#This Row],[prog]]&amp;LEFT(Tabla15[[#This Row],[TIPO]],3)</f>
        <v>0680041261801FIJ</v>
      </c>
      <c r="E394" s="60" t="str">
        <f>_xlfn.XLOOKUP(Tabla15[[#This Row],[cedula]],Tabla8[Numero Documento],Tabla8[Empleado])</f>
        <v>LUIS MANUEL HERNANDEZ NIVAR</v>
      </c>
      <c r="F394" s="60" t="s">
        <v>132</v>
      </c>
      <c r="G394" s="60" t="s">
        <v>581</v>
      </c>
      <c r="H394" s="102" t="s">
        <v>11</v>
      </c>
      <c r="I394" s="75">
        <f>_xlfn.XLOOKUP(Tabla15[[#This Row],[cedula]],TCARRERA[CEDULA],TCARRERA[CATEGORIA DEL SERVIDOR],0)</f>
        <v>0</v>
      </c>
      <c r="J39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60" t="str">
        <f>IF(ISTEXT(Tabla15[[#This Row],[CARRERA]]),Tabla15[[#This Row],[CARRERA]],Tabla15[[#This Row],[STATUS_01]])</f>
        <v>ESTATUTO SIMPLIFICADO</v>
      </c>
      <c r="L394" s="70">
        <v>30000</v>
      </c>
      <c r="M394" s="74">
        <v>0</v>
      </c>
      <c r="N394" s="70">
        <v>912</v>
      </c>
      <c r="O394" s="70">
        <v>861</v>
      </c>
      <c r="P394" s="38">
        <f>Tabla15[[#This Row],[sbruto]]-SUM(Tabla15[[#This Row],[ISR]:[AFP]])-Tabla15[[#This Row],[sneto]]</f>
        <v>16978.48</v>
      </c>
      <c r="Q394" s="38">
        <v>11248.52</v>
      </c>
      <c r="R394" s="60" t="str">
        <f>_xlfn.XLOOKUP(Tabla15[[#This Row],[cedula]],Tabla22[NODOC],Tabla22[GENERO])</f>
        <v>M</v>
      </c>
      <c r="S394" s="60" t="str">
        <f>_xlfn.XLOOKUP(Tabla15[[#This Row],[nomdepto]],Tabla21[LUGAR],Tabla21[CODLUGAR])</f>
        <v>01.83.00.00.11.02.01</v>
      </c>
      <c r="T394">
        <v>231</v>
      </c>
    </row>
    <row r="395" spans="1:20">
      <c r="A395" s="60" t="s">
        <v>2476</v>
      </c>
      <c r="B395" s="60" t="s">
        <v>1129</v>
      </c>
      <c r="C395" s="60" t="s">
        <v>2506</v>
      </c>
      <c r="D395" s="60" t="str">
        <f>Tabla15[[#This Row],[cedula]]&amp;Tabla15[[#This Row],[prog]]&amp;LEFT(Tabla15[[#This Row],[TIPO]],3)</f>
        <v>0010624987301FIJ</v>
      </c>
      <c r="E395" s="60" t="str">
        <f>_xlfn.XLOOKUP(Tabla15[[#This Row],[cedula]],Tabla8[Numero Documento],Tabla8[Empleado])</f>
        <v>MARIO MONTERO ENCARNACION</v>
      </c>
      <c r="F395" s="60" t="s">
        <v>588</v>
      </c>
      <c r="G395" s="60" t="s">
        <v>581</v>
      </c>
      <c r="H395" s="102" t="s">
        <v>11</v>
      </c>
      <c r="I395" s="75" t="str">
        <f>_xlfn.XLOOKUP(Tabla15[[#This Row],[cedula]],TCARRERA[CEDULA],TCARRERA[CATEGORIA DEL SERVIDOR],0)</f>
        <v>CARRERA ADMINISTRATIVA</v>
      </c>
      <c r="J39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60" t="str">
        <f>IF(ISTEXT(Tabla15[[#This Row],[CARRERA]]),Tabla15[[#This Row],[CARRERA]],Tabla15[[#This Row],[STATUS_01]])</f>
        <v>CARRERA ADMINISTRATIVA</v>
      </c>
      <c r="L395" s="70">
        <v>30000</v>
      </c>
      <c r="M395" s="74">
        <v>0</v>
      </c>
      <c r="N395" s="70">
        <v>912</v>
      </c>
      <c r="O395" s="70">
        <v>861</v>
      </c>
      <c r="P395" s="38">
        <f>Tabla15[[#This Row],[sbruto]]-SUM(Tabla15[[#This Row],[ISR]:[AFP]])-Tabla15[[#This Row],[sneto]]</f>
        <v>21497.86</v>
      </c>
      <c r="Q395" s="38">
        <v>6729.14</v>
      </c>
      <c r="R395" s="60" t="str">
        <f>_xlfn.XLOOKUP(Tabla15[[#This Row],[cedula]],Tabla22[NODOC],Tabla22[GENERO])</f>
        <v>M</v>
      </c>
      <c r="S395" s="60" t="str">
        <f>_xlfn.XLOOKUP(Tabla15[[#This Row],[nomdepto]],Tabla21[LUGAR],Tabla21[CODLUGAR])</f>
        <v>01.83.00.00.11.02.01</v>
      </c>
      <c r="T395">
        <v>255</v>
      </c>
    </row>
    <row r="396" spans="1:20">
      <c r="A396" s="60" t="s">
        <v>2476</v>
      </c>
      <c r="B396" s="60" t="s">
        <v>1884</v>
      </c>
      <c r="C396" s="60" t="s">
        <v>2506</v>
      </c>
      <c r="D396" s="60" t="str">
        <f>Tabla15[[#This Row],[cedula]]&amp;Tabla15[[#This Row],[prog]]&amp;LEFT(Tabla15[[#This Row],[TIPO]],3)</f>
        <v>0011410820201FIJ</v>
      </c>
      <c r="E396" s="60" t="str">
        <f>_xlfn.XLOOKUP(Tabla15[[#This Row],[cedula]],Tabla8[Numero Documento],Tabla8[Empleado])</f>
        <v>ODALIS AMADOR SOLIS</v>
      </c>
      <c r="F396" s="60" t="s">
        <v>132</v>
      </c>
      <c r="G396" s="60" t="s">
        <v>581</v>
      </c>
      <c r="H396" s="102" t="s">
        <v>11</v>
      </c>
      <c r="I396" s="75">
        <f>_xlfn.XLOOKUP(Tabla15[[#This Row],[cedula]],TCARRERA[CEDULA],TCARRERA[CATEGORIA DEL SERVIDOR],0)</f>
        <v>0</v>
      </c>
      <c r="J39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6" s="60" t="str">
        <f>IF(ISTEXT(Tabla15[[#This Row],[CARRERA]]),Tabla15[[#This Row],[CARRERA]],Tabla15[[#This Row],[STATUS_01]])</f>
        <v>ESTATUTO SIMPLIFICADO</v>
      </c>
      <c r="L396" s="70">
        <v>30000</v>
      </c>
      <c r="M396" s="74">
        <v>0</v>
      </c>
      <c r="N396" s="70">
        <v>912</v>
      </c>
      <c r="O396" s="70">
        <v>861</v>
      </c>
      <c r="P396" s="38">
        <f>Tabla15[[#This Row],[sbruto]]-SUM(Tabla15[[#This Row],[ISR]:[AFP]])-Tabla15[[#This Row],[sneto]]</f>
        <v>19860.059999999998</v>
      </c>
      <c r="Q396" s="38">
        <v>8366.94</v>
      </c>
      <c r="R396" s="60" t="str">
        <f>_xlfn.XLOOKUP(Tabla15[[#This Row],[cedula]],Tabla22[NODOC],Tabla22[GENERO])</f>
        <v>M</v>
      </c>
      <c r="S396" s="60" t="str">
        <f>_xlfn.XLOOKUP(Tabla15[[#This Row],[nomdepto]],Tabla21[LUGAR],Tabla21[CODLUGAR])</f>
        <v>01.83.00.00.11.02.01</v>
      </c>
      <c r="T396">
        <v>288</v>
      </c>
    </row>
    <row r="397" spans="1:20">
      <c r="A397" s="60" t="s">
        <v>2476</v>
      </c>
      <c r="B397" s="60" t="s">
        <v>1808</v>
      </c>
      <c r="C397" s="60" t="s">
        <v>2506</v>
      </c>
      <c r="D397" s="60" t="str">
        <f>Tabla15[[#This Row],[cedula]]&amp;Tabla15[[#This Row],[prog]]&amp;LEFT(Tabla15[[#This Row],[TIPO]],3)</f>
        <v>0760015384001FIJ</v>
      </c>
      <c r="E397" s="60" t="str">
        <f>_xlfn.XLOOKUP(Tabla15[[#This Row],[cedula]],Tabla8[Numero Documento],Tabla8[Empleado])</f>
        <v>INOCENCIO RAMIREZ</v>
      </c>
      <c r="F397" s="60" t="s">
        <v>588</v>
      </c>
      <c r="G397" s="60" t="s">
        <v>581</v>
      </c>
      <c r="H397" s="102" t="s">
        <v>11</v>
      </c>
      <c r="I397" s="75">
        <f>_xlfn.XLOOKUP(Tabla15[[#This Row],[cedula]],TCARRERA[CEDULA],TCARRERA[CATEGORIA DEL SERVIDOR],0)</f>
        <v>0</v>
      </c>
      <c r="J39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60" t="str">
        <f>IF(ISTEXT(Tabla15[[#This Row],[CARRERA]]),Tabla15[[#This Row],[CARRERA]],Tabla15[[#This Row],[STATUS_01]])</f>
        <v>ESTATUTO SIMPLIFICADO</v>
      </c>
      <c r="L397" s="70">
        <v>25000</v>
      </c>
      <c r="M397" s="71">
        <v>0</v>
      </c>
      <c r="N397" s="70">
        <v>760</v>
      </c>
      <c r="O397" s="70">
        <v>717.5</v>
      </c>
      <c r="P397" s="38">
        <f>Tabla15[[#This Row],[sbruto]]-SUM(Tabla15[[#This Row],[ISR]:[AFP]])-Tabla15[[#This Row],[sneto]]</f>
        <v>7086</v>
      </c>
      <c r="Q397" s="38">
        <v>16436.5</v>
      </c>
      <c r="R397" s="60" t="str">
        <f>_xlfn.XLOOKUP(Tabla15[[#This Row],[cedula]],Tabla22[NODOC],Tabla22[GENERO])</f>
        <v>M</v>
      </c>
      <c r="S397" s="60" t="str">
        <f>_xlfn.XLOOKUP(Tabla15[[#This Row],[nomdepto]],Tabla21[LUGAR],Tabla21[CODLUGAR])</f>
        <v>01.83.00.00.11.02.01</v>
      </c>
      <c r="T397">
        <v>153</v>
      </c>
    </row>
    <row r="398" spans="1:20">
      <c r="A398" s="60" t="s">
        <v>2476</v>
      </c>
      <c r="B398" s="60" t="s">
        <v>2485</v>
      </c>
      <c r="C398" s="60" t="s">
        <v>2506</v>
      </c>
      <c r="D398" s="60" t="str">
        <f>Tabla15[[#This Row],[cedula]]&amp;Tabla15[[#This Row],[prog]]&amp;LEFT(Tabla15[[#This Row],[TIPO]],3)</f>
        <v>0680055333801FIJ</v>
      </c>
      <c r="E398" s="60" t="str">
        <f>_xlfn.XLOOKUP(Tabla15[[#This Row],[cedula]],Tabla8[Numero Documento],Tabla8[Empleado])</f>
        <v>ARTURO ANDRES DILONE DE JESUS</v>
      </c>
      <c r="F398" s="60" t="s">
        <v>588</v>
      </c>
      <c r="G398" s="60" t="s">
        <v>581</v>
      </c>
      <c r="H398" s="102" t="s">
        <v>11</v>
      </c>
      <c r="I398" s="75">
        <f>_xlfn.XLOOKUP(Tabla15[[#This Row],[cedula]],TCARRERA[CEDULA],TCARRERA[CATEGORIA DEL SERVIDOR],0)</f>
        <v>0</v>
      </c>
      <c r="J39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60" t="str">
        <f>IF(ISTEXT(Tabla15[[#This Row],[CARRERA]]),Tabla15[[#This Row],[CARRERA]],Tabla15[[#This Row],[STATUS_01]])</f>
        <v>ESTATUTO SIMPLIFICADO</v>
      </c>
      <c r="L398" s="70">
        <v>24000</v>
      </c>
      <c r="M398" s="73">
        <v>0</v>
      </c>
      <c r="N398" s="70">
        <v>729.6</v>
      </c>
      <c r="O398" s="70">
        <v>688.8</v>
      </c>
      <c r="P398" s="38">
        <f>Tabla15[[#This Row],[sbruto]]-SUM(Tabla15[[#This Row],[ISR]:[AFP]])-Tabla15[[#This Row],[sneto]]</f>
        <v>25</v>
      </c>
      <c r="Q398" s="38">
        <v>22556.6</v>
      </c>
      <c r="R398" s="60" t="str">
        <f>_xlfn.XLOOKUP(Tabla15[[#This Row],[cedula]],Tabla22[NODOC],Tabla22[GENERO])</f>
        <v>M</v>
      </c>
      <c r="S398" s="60" t="str">
        <f>_xlfn.XLOOKUP(Tabla15[[#This Row],[nomdepto]],Tabla21[LUGAR],Tabla21[CODLUGAR])</f>
        <v>01.83.00.00.11.02.01</v>
      </c>
      <c r="T398">
        <v>40</v>
      </c>
    </row>
    <row r="399" spans="1:20">
      <c r="A399" s="60" t="s">
        <v>2476</v>
      </c>
      <c r="B399" s="60" t="s">
        <v>1827</v>
      </c>
      <c r="C399" s="60" t="s">
        <v>2506</v>
      </c>
      <c r="D399" s="60" t="str">
        <f>Tabla15[[#This Row],[cedula]]&amp;Tabla15[[#This Row],[prog]]&amp;LEFT(Tabla15[[#This Row],[TIPO]],3)</f>
        <v>0010997392501FIJ</v>
      </c>
      <c r="E399" s="60" t="str">
        <f>_xlfn.XLOOKUP(Tabla15[[#This Row],[cedula]],Tabla8[Numero Documento],Tabla8[Empleado])</f>
        <v>JOSE MIGUEL RAMIREZ REGULIZ</v>
      </c>
      <c r="F399" s="60" t="s">
        <v>132</v>
      </c>
      <c r="G399" s="60" t="s">
        <v>581</v>
      </c>
      <c r="H399" s="102" t="s">
        <v>11</v>
      </c>
      <c r="I399" s="75">
        <f>_xlfn.XLOOKUP(Tabla15[[#This Row],[cedula]],TCARRERA[CEDULA],TCARRERA[CATEGORIA DEL SERVIDOR],0)</f>
        <v>0</v>
      </c>
      <c r="J39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60" t="str">
        <f>IF(ISTEXT(Tabla15[[#This Row],[CARRERA]]),Tabla15[[#This Row],[CARRERA]],Tabla15[[#This Row],[STATUS_01]])</f>
        <v>ESTATUTO SIMPLIFICADO</v>
      </c>
      <c r="L399" s="70">
        <v>24000</v>
      </c>
      <c r="M399" s="74">
        <v>0</v>
      </c>
      <c r="N399" s="73">
        <v>729.6</v>
      </c>
      <c r="O399" s="73">
        <v>688.8</v>
      </c>
      <c r="P399" s="38">
        <f>Tabla15[[#This Row],[sbruto]]-SUM(Tabla15[[#This Row],[ISR]:[AFP]])-Tabla15[[#This Row],[sneto]]</f>
        <v>25</v>
      </c>
      <c r="Q399" s="38">
        <v>22556.6</v>
      </c>
      <c r="R399" s="60" t="str">
        <f>_xlfn.XLOOKUP(Tabla15[[#This Row],[cedula]],Tabla22[NODOC],Tabla22[GENERO])</f>
        <v>M</v>
      </c>
      <c r="S399" s="60" t="str">
        <f>_xlfn.XLOOKUP(Tabla15[[#This Row],[nomdepto]],Tabla21[LUGAR],Tabla21[CODLUGAR])</f>
        <v>01.83.00.00.11.02.01</v>
      </c>
      <c r="T399">
        <v>178</v>
      </c>
    </row>
    <row r="400" spans="1:20">
      <c r="A400" s="60" t="s">
        <v>2476</v>
      </c>
      <c r="B400" s="60" t="s">
        <v>3818</v>
      </c>
      <c r="C400" s="60" t="s">
        <v>2506</v>
      </c>
      <c r="D400" s="60" t="str">
        <f>Tabla15[[#This Row],[cedula]]&amp;Tabla15[[#This Row],[prog]]&amp;LEFT(Tabla15[[#This Row],[TIPO]],3)</f>
        <v>2240008149701FIJ</v>
      </c>
      <c r="E400" s="60" t="str">
        <f>_xlfn.XLOOKUP(Tabla15[[#This Row],[cedula]],Tabla8[Numero Documento],Tabla8[Empleado])</f>
        <v>MILQUIADES REYNOSO MARTINEZ</v>
      </c>
      <c r="F400" s="60" t="s">
        <v>588</v>
      </c>
      <c r="G400" s="60" t="s">
        <v>581</v>
      </c>
      <c r="H400" s="102" t="s">
        <v>11</v>
      </c>
      <c r="I400" s="75">
        <f>_xlfn.XLOOKUP(Tabla15[[#This Row],[cedula]],TCARRERA[CEDULA],TCARRERA[CATEGORIA DEL SERVIDOR],0)</f>
        <v>0</v>
      </c>
      <c r="J40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60" t="str">
        <f>IF(ISTEXT(Tabla15[[#This Row],[CARRERA]]),Tabla15[[#This Row],[CARRERA]],Tabla15[[#This Row],[STATUS_01]])</f>
        <v>ESTATUTO SIMPLIFICADO</v>
      </c>
      <c r="L400" s="70">
        <v>24000</v>
      </c>
      <c r="M400" s="74">
        <v>0</v>
      </c>
      <c r="N400" s="70">
        <v>729.6</v>
      </c>
      <c r="O400" s="70">
        <v>688.8</v>
      </c>
      <c r="P400" s="38">
        <f>Tabla15[[#This Row],[sbruto]]-SUM(Tabla15[[#This Row],[ISR]:[AFP]])-Tabla15[[#This Row],[sneto]]</f>
        <v>25</v>
      </c>
      <c r="Q400" s="38">
        <v>22556.6</v>
      </c>
      <c r="R400" s="60" t="str">
        <f>_xlfn.XLOOKUP(Tabla15[[#This Row],[cedula]],Tabla22[NODOC],Tabla22[GENERO])</f>
        <v>M</v>
      </c>
      <c r="S400" s="60" t="str">
        <f>_xlfn.XLOOKUP(Tabla15[[#This Row],[nomdepto]],Tabla21[LUGAR],Tabla21[CODLUGAR])</f>
        <v>01.83.00.00.11.02.01</v>
      </c>
      <c r="T400">
        <v>270</v>
      </c>
    </row>
    <row r="401" spans="1:20">
      <c r="A401" s="60" t="s">
        <v>2476</v>
      </c>
      <c r="B401" s="60" t="s">
        <v>3191</v>
      </c>
      <c r="C401" s="60" t="s">
        <v>2506</v>
      </c>
      <c r="D401" s="60" t="str">
        <f>Tabla15[[#This Row],[cedula]]&amp;Tabla15[[#This Row],[prog]]&amp;LEFT(Tabla15[[#This Row],[TIPO]],3)</f>
        <v>0220023188001FIJ</v>
      </c>
      <c r="E401" s="60" t="str">
        <f>_xlfn.XLOOKUP(Tabla15[[#This Row],[cedula]],Tabla8[Numero Documento],Tabla8[Empleado])</f>
        <v>WILSON JIMENEZ SUAREZ</v>
      </c>
      <c r="F401" s="60" t="s">
        <v>588</v>
      </c>
      <c r="G401" s="60" t="s">
        <v>581</v>
      </c>
      <c r="H401" s="102" t="s">
        <v>11</v>
      </c>
      <c r="I401" s="75">
        <f>_xlfn.XLOOKUP(Tabla15[[#This Row],[cedula]],TCARRERA[CEDULA],TCARRERA[CATEGORIA DEL SERVIDOR],0)</f>
        <v>0</v>
      </c>
      <c r="J40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60" t="str">
        <f>IF(ISTEXT(Tabla15[[#This Row],[CARRERA]]),Tabla15[[#This Row],[CARRERA]],Tabla15[[#This Row],[STATUS_01]])</f>
        <v>ESTATUTO SIMPLIFICADO</v>
      </c>
      <c r="L401" s="70">
        <v>24000</v>
      </c>
      <c r="M401" s="73">
        <v>0</v>
      </c>
      <c r="N401" s="70">
        <v>729.6</v>
      </c>
      <c r="O401" s="70">
        <v>688.8</v>
      </c>
      <c r="P401" s="38">
        <f>Tabla15[[#This Row],[sbruto]]-SUM(Tabla15[[#This Row],[ISR]:[AFP]])-Tabla15[[#This Row],[sneto]]</f>
        <v>2071</v>
      </c>
      <c r="Q401" s="38">
        <v>20510.599999999999</v>
      </c>
      <c r="R401" s="60" t="str">
        <f>_xlfn.XLOOKUP(Tabla15[[#This Row],[cedula]],Tabla22[NODOC],Tabla22[GENERO])</f>
        <v>M</v>
      </c>
      <c r="S401" s="60" t="str">
        <f>_xlfn.XLOOKUP(Tabla15[[#This Row],[nomdepto]],Tabla21[LUGAR],Tabla21[CODLUGAR])</f>
        <v>01.83.00.00.11.02.01</v>
      </c>
      <c r="T401">
        <v>372</v>
      </c>
    </row>
    <row r="402" spans="1:20" hidden="1">
      <c r="A402" s="60" t="s">
        <v>2475</v>
      </c>
      <c r="B402" s="60" t="s">
        <v>2312</v>
      </c>
      <c r="C402" s="60" t="s">
        <v>2506</v>
      </c>
      <c r="D402" s="60" t="str">
        <f>Tabla15[[#This Row],[cedula]]&amp;Tabla15[[#This Row],[prog]]&amp;LEFT(Tabla15[[#This Row],[TIPO]],3)</f>
        <v>2230022027801TEM</v>
      </c>
      <c r="E402" s="60" t="str">
        <f>_xlfn.XLOOKUP(Tabla15[[#This Row],[cedula]],Tabla8[Numero Documento],Tabla8[Empleado])</f>
        <v>PEDRO LORENZO PEÑA LABOUR</v>
      </c>
      <c r="F402" s="60" t="s">
        <v>129</v>
      </c>
      <c r="G402" s="60" t="s">
        <v>581</v>
      </c>
      <c r="H402" s="102" t="s">
        <v>2696</v>
      </c>
      <c r="I402" s="75">
        <f>_xlfn.XLOOKUP(Tabla15[[#This Row],[cedula]],TCARRERA[CEDULA],TCARRERA[CATEGORIA DEL SERVIDOR],0)</f>
        <v>0</v>
      </c>
      <c r="J40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2" s="60" t="str">
        <f>IF(ISTEXT(Tabla15[[#This Row],[CARRERA]]),Tabla15[[#This Row],[CARRERA]],Tabla15[[#This Row],[STATUS_01]])</f>
        <v>TEMPORALES</v>
      </c>
      <c r="L402" s="70">
        <v>5333.33</v>
      </c>
      <c r="M402" s="74">
        <v>0</v>
      </c>
      <c r="N402" s="70">
        <v>162.13</v>
      </c>
      <c r="O402" s="70">
        <v>153.07</v>
      </c>
      <c r="P402" s="38">
        <f>Tabla15[[#This Row],[sbruto]]-SUM(Tabla15[[#This Row],[ISR]:[AFP]])-Tabla15[[#This Row],[sneto]]</f>
        <v>25</v>
      </c>
      <c r="Q402" s="38">
        <v>4993.13</v>
      </c>
      <c r="R402" s="60" t="str">
        <f>_xlfn.XLOOKUP(Tabla15[[#This Row],[cedula]],Tabla22[NODOC],Tabla22[GENERO])</f>
        <v>M</v>
      </c>
      <c r="S402" s="60" t="str">
        <f>_xlfn.XLOOKUP(Tabla15[[#This Row],[nomdepto]],Tabla21[LUGAR],Tabla21[CODLUGAR])</f>
        <v>01.83.00.00.11.02.01</v>
      </c>
      <c r="T402">
        <v>978</v>
      </c>
    </row>
    <row r="403" spans="1:20" hidden="1">
      <c r="A403" s="60" t="s">
        <v>2475</v>
      </c>
      <c r="B403" s="60" t="s">
        <v>2704</v>
      </c>
      <c r="C403" s="60" t="s">
        <v>2506</v>
      </c>
      <c r="D403" s="60" t="str">
        <f>Tabla15[[#This Row],[cedula]]&amp;Tabla15[[#This Row],[prog]]&amp;LEFT(Tabla15[[#This Row],[TIPO]],3)</f>
        <v>0011843608801TEM</v>
      </c>
      <c r="E403" s="60" t="str">
        <f>_xlfn.XLOOKUP(Tabla15[[#This Row],[cedula]],Tabla8[Numero Documento],Tabla8[Empleado])</f>
        <v>ELIEZER FERNANDO DECENA GARCIA</v>
      </c>
      <c r="F403" s="60" t="s">
        <v>129</v>
      </c>
      <c r="G403" s="60" t="s">
        <v>562</v>
      </c>
      <c r="H403" s="102" t="s">
        <v>2696</v>
      </c>
      <c r="I403" s="75">
        <f>_xlfn.XLOOKUP(Tabla15[[#This Row],[cedula]],TCARRERA[CEDULA],TCARRERA[CATEGORIA DEL SERVIDOR],0)</f>
        <v>0</v>
      </c>
      <c r="J40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3" s="60" t="str">
        <f>IF(ISTEXT(Tabla15[[#This Row],[CARRERA]]),Tabla15[[#This Row],[CARRERA]],Tabla15[[#This Row],[STATUS_01]])</f>
        <v>TEMPORALES</v>
      </c>
      <c r="L403" s="70">
        <v>75000</v>
      </c>
      <c r="M403" s="71">
        <v>5993.89</v>
      </c>
      <c r="N403" s="70">
        <v>2280</v>
      </c>
      <c r="O403" s="70">
        <v>2152.5</v>
      </c>
      <c r="P403" s="38">
        <f>Tabla15[[#This Row],[sbruto]]-SUM(Tabla15[[#This Row],[ISR]:[AFP]])-Tabla15[[#This Row],[sneto]]</f>
        <v>6648.4499999999971</v>
      </c>
      <c r="Q403" s="38">
        <v>57925.16</v>
      </c>
      <c r="R403" s="60" t="str">
        <f>_xlfn.XLOOKUP(Tabla15[[#This Row],[cedula]],Tabla22[NODOC],Tabla22[GENERO])</f>
        <v>M</v>
      </c>
      <c r="S403" s="60" t="str">
        <f>_xlfn.XLOOKUP(Tabla15[[#This Row],[nomdepto]],Tabla21[LUGAR],Tabla21[CODLUGAR])</f>
        <v>01.83.00.00.11.02.02</v>
      </c>
      <c r="T403">
        <v>841</v>
      </c>
    </row>
    <row r="404" spans="1:20">
      <c r="A404" s="60" t="s">
        <v>2476</v>
      </c>
      <c r="B404" s="60" t="s">
        <v>1716</v>
      </c>
      <c r="C404" s="60" t="s">
        <v>2506</v>
      </c>
      <c r="D404" s="60" t="str">
        <f>Tabla15[[#This Row],[cedula]]&amp;Tabla15[[#This Row],[prog]]&amp;LEFT(Tabla15[[#This Row],[TIPO]],3)</f>
        <v>0010494009301FIJ</v>
      </c>
      <c r="E404" s="60" t="str">
        <f>_xlfn.XLOOKUP(Tabla15[[#This Row],[cedula]],Tabla8[Numero Documento],Tabla8[Empleado])</f>
        <v>ALEJANDRO ANTONIO VASQUEZ ROSARIO</v>
      </c>
      <c r="F404" s="60" t="s">
        <v>30</v>
      </c>
      <c r="G404" s="60" t="s">
        <v>562</v>
      </c>
      <c r="H404" s="102" t="s">
        <v>11</v>
      </c>
      <c r="I404" s="75">
        <f>_xlfn.XLOOKUP(Tabla15[[#This Row],[cedula]],TCARRERA[CEDULA],TCARRERA[CATEGORIA DEL SERVIDOR],0)</f>
        <v>0</v>
      </c>
      <c r="J40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60" t="str">
        <f>IF(ISTEXT(Tabla15[[#This Row],[CARRERA]]),Tabla15[[#This Row],[CARRERA]],Tabla15[[#This Row],[STATUS_01]])</f>
        <v>ESTATUTO SIMPLIFICADO</v>
      </c>
      <c r="L404" s="70">
        <v>45000</v>
      </c>
      <c r="M404" s="74">
        <v>0</v>
      </c>
      <c r="N404" s="73">
        <v>1368</v>
      </c>
      <c r="O404" s="73">
        <v>1291.5</v>
      </c>
      <c r="P404" s="38">
        <f>Tabla15[[#This Row],[sbruto]]-SUM(Tabla15[[#This Row],[ISR]:[AFP]])-Tabla15[[#This Row],[sneto]]</f>
        <v>29614.73</v>
      </c>
      <c r="Q404" s="38">
        <v>12725.77</v>
      </c>
      <c r="R404" s="60" t="str">
        <f>_xlfn.XLOOKUP(Tabla15[[#This Row],[cedula]],Tabla22[NODOC],Tabla22[GENERO])</f>
        <v>M</v>
      </c>
      <c r="S404" s="60" t="str">
        <f>_xlfn.XLOOKUP(Tabla15[[#This Row],[nomdepto]],Tabla21[LUGAR],Tabla21[CODLUGAR])</f>
        <v>01.83.00.00.11.02.02</v>
      </c>
      <c r="T404">
        <v>11</v>
      </c>
    </row>
    <row r="405" spans="1:20">
      <c r="A405" s="60" t="s">
        <v>2476</v>
      </c>
      <c r="B405" s="60" t="s">
        <v>1771</v>
      </c>
      <c r="C405" s="60" t="s">
        <v>2506</v>
      </c>
      <c r="D405" s="60" t="str">
        <f>Tabla15[[#This Row],[cedula]]&amp;Tabla15[[#This Row],[prog]]&amp;LEFT(Tabla15[[#This Row],[TIPO]],3)</f>
        <v>0120098938001FIJ</v>
      </c>
      <c r="E405" s="60" t="str">
        <f>_xlfn.XLOOKUP(Tabla15[[#This Row],[cedula]],Tabla8[Numero Documento],Tabla8[Empleado])</f>
        <v>ERIC GABRIEL DIAZ MEDINA</v>
      </c>
      <c r="F405" s="60" t="s">
        <v>120</v>
      </c>
      <c r="G405" s="60" t="s">
        <v>562</v>
      </c>
      <c r="H405" s="102" t="s">
        <v>11</v>
      </c>
      <c r="I405" s="75">
        <f>_xlfn.XLOOKUP(Tabla15[[#This Row],[cedula]],TCARRERA[CEDULA],TCARRERA[CATEGORIA DEL SERVIDOR],0)</f>
        <v>0</v>
      </c>
      <c r="J40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60" t="str">
        <f>IF(ISTEXT(Tabla15[[#This Row],[CARRERA]]),Tabla15[[#This Row],[CARRERA]],Tabla15[[#This Row],[STATUS_01]])</f>
        <v>ESTATUTO SIMPLIFICADO</v>
      </c>
      <c r="L405" s="70">
        <v>36000</v>
      </c>
      <c r="M405" s="74">
        <v>0</v>
      </c>
      <c r="N405" s="70">
        <v>1094.4000000000001</v>
      </c>
      <c r="O405" s="70">
        <v>1033.2</v>
      </c>
      <c r="P405" s="38">
        <f>Tabla15[[#This Row],[sbruto]]-SUM(Tabla15[[#This Row],[ISR]:[AFP]])-Tabla15[[#This Row],[sneto]]</f>
        <v>9051</v>
      </c>
      <c r="Q405" s="38">
        <v>24821.4</v>
      </c>
      <c r="R405" s="60" t="str">
        <f>_xlfn.XLOOKUP(Tabla15[[#This Row],[cedula]],Tabla22[NODOC],Tabla22[GENERO])</f>
        <v>M</v>
      </c>
      <c r="S405" s="60" t="str">
        <f>_xlfn.XLOOKUP(Tabla15[[#This Row],[nomdepto]],Tabla21[LUGAR],Tabla21[CODLUGAR])</f>
        <v>01.83.00.00.11.02.02</v>
      </c>
      <c r="T405">
        <v>99</v>
      </c>
    </row>
    <row r="406" spans="1:20">
      <c r="A406" s="60" t="s">
        <v>2476</v>
      </c>
      <c r="B406" s="60" t="s">
        <v>1790</v>
      </c>
      <c r="C406" s="60" t="s">
        <v>2506</v>
      </c>
      <c r="D406" s="60" t="str">
        <f>Tabla15[[#This Row],[cedula]]&amp;Tabla15[[#This Row],[prog]]&amp;LEFT(Tabla15[[#This Row],[TIPO]],3)</f>
        <v>0110032084301FIJ</v>
      </c>
      <c r="E406" s="60" t="str">
        <f>_xlfn.XLOOKUP(Tabla15[[#This Row],[cedula]],Tabla8[Numero Documento],Tabla8[Empleado])</f>
        <v>FRANKLIN VARGAS BELTRE</v>
      </c>
      <c r="F406" s="60" t="s">
        <v>564</v>
      </c>
      <c r="G406" s="60" t="s">
        <v>562</v>
      </c>
      <c r="H406" s="102" t="s">
        <v>11</v>
      </c>
      <c r="I406" s="75">
        <f>_xlfn.XLOOKUP(Tabla15[[#This Row],[cedula]],TCARRERA[CEDULA],TCARRERA[CATEGORIA DEL SERVIDOR],0)</f>
        <v>0</v>
      </c>
      <c r="J40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60" t="str">
        <f>IF(ISTEXT(Tabla15[[#This Row],[CARRERA]]),Tabla15[[#This Row],[CARRERA]],Tabla15[[#This Row],[STATUS_01]])</f>
        <v>ESTATUTO SIMPLIFICADO</v>
      </c>
      <c r="L406" s="70">
        <v>35000</v>
      </c>
      <c r="M406" s="73">
        <v>0</v>
      </c>
      <c r="N406" s="73">
        <v>1064</v>
      </c>
      <c r="O406" s="73">
        <v>1004.5</v>
      </c>
      <c r="P406" s="38">
        <f>Tabla15[[#This Row],[sbruto]]-SUM(Tabla15[[#This Row],[ISR]:[AFP]])-Tabla15[[#This Row],[sneto]]</f>
        <v>1821</v>
      </c>
      <c r="Q406" s="38">
        <v>31110.5</v>
      </c>
      <c r="R406" s="60" t="str">
        <f>_xlfn.XLOOKUP(Tabla15[[#This Row],[cedula]],Tabla22[NODOC],Tabla22[GENERO])</f>
        <v>M</v>
      </c>
      <c r="S406" s="60" t="str">
        <f>_xlfn.XLOOKUP(Tabla15[[#This Row],[nomdepto]],Tabla21[LUGAR],Tabla21[CODLUGAR])</f>
        <v>01.83.00.00.11.02.02</v>
      </c>
      <c r="T406">
        <v>132</v>
      </c>
    </row>
    <row r="407" spans="1:20">
      <c r="A407" s="60" t="s">
        <v>2476</v>
      </c>
      <c r="B407" s="60" t="s">
        <v>1108</v>
      </c>
      <c r="C407" s="60" t="s">
        <v>2506</v>
      </c>
      <c r="D407" s="60" t="str">
        <f>Tabla15[[#This Row],[cedula]]&amp;Tabla15[[#This Row],[prog]]&amp;LEFT(Tabla15[[#This Row],[TIPO]],3)</f>
        <v>0011479032201FIJ</v>
      </c>
      <c r="E407" s="60" t="str">
        <f>_xlfn.XLOOKUP(Tabla15[[#This Row],[cedula]],Tabla8[Numero Documento],Tabla8[Empleado])</f>
        <v>JOSE RAMIREZ ROSARIO</v>
      </c>
      <c r="F407" s="60" t="s">
        <v>372</v>
      </c>
      <c r="G407" s="60" t="s">
        <v>562</v>
      </c>
      <c r="H407" s="102" t="s">
        <v>11</v>
      </c>
      <c r="I407" s="75" t="str">
        <f>_xlfn.XLOOKUP(Tabla15[[#This Row],[cedula]],TCARRERA[CEDULA],TCARRERA[CATEGORIA DEL SERVIDOR],0)</f>
        <v>CARRERA ADMINISTRATIVA</v>
      </c>
      <c r="J40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07" s="60" t="str">
        <f>IF(ISTEXT(Tabla15[[#This Row],[CARRERA]]),Tabla15[[#This Row],[CARRERA]],Tabla15[[#This Row],[STATUS_01]])</f>
        <v>CARRERA ADMINISTRATIVA</v>
      </c>
      <c r="L407" s="70">
        <v>25000</v>
      </c>
      <c r="M407" s="71">
        <v>0</v>
      </c>
      <c r="N407" s="70">
        <v>760</v>
      </c>
      <c r="O407" s="70">
        <v>717.5</v>
      </c>
      <c r="P407" s="38">
        <f>Tabla15[[#This Row],[sbruto]]-SUM(Tabla15[[#This Row],[ISR]:[AFP]])-Tabla15[[#This Row],[sneto]]</f>
        <v>16720.64</v>
      </c>
      <c r="Q407" s="38">
        <v>6801.86</v>
      </c>
      <c r="R407" s="60" t="str">
        <f>_xlfn.XLOOKUP(Tabla15[[#This Row],[cedula]],Tabla22[NODOC],Tabla22[GENERO])</f>
        <v>M</v>
      </c>
      <c r="S407" s="60" t="str">
        <f>_xlfn.XLOOKUP(Tabla15[[#This Row],[nomdepto]],Tabla21[LUGAR],Tabla21[CODLUGAR])</f>
        <v>01.83.00.00.11.02.02</v>
      </c>
      <c r="T407">
        <v>181</v>
      </c>
    </row>
    <row r="408" spans="1:20">
      <c r="A408" s="60" t="s">
        <v>2476</v>
      </c>
      <c r="B408" s="60" t="s">
        <v>1726</v>
      </c>
      <c r="C408" s="60" t="s">
        <v>2506</v>
      </c>
      <c r="D408" s="60" t="str">
        <f>Tabla15[[#This Row],[cedula]]&amp;Tabla15[[#This Row],[prog]]&amp;LEFT(Tabla15[[#This Row],[TIPO]],3)</f>
        <v>2250026051201FIJ</v>
      </c>
      <c r="E408" s="60" t="str">
        <f>_xlfn.XLOOKUP(Tabla15[[#This Row],[cedula]],Tabla8[Numero Documento],Tabla8[Empleado])</f>
        <v>ANDERSON GOMERA GARCIA</v>
      </c>
      <c r="F408" s="60" t="s">
        <v>395</v>
      </c>
      <c r="G408" s="60" t="s">
        <v>562</v>
      </c>
      <c r="H408" s="102" t="s">
        <v>11</v>
      </c>
      <c r="I408" s="75">
        <f>_xlfn.XLOOKUP(Tabla15[[#This Row],[cedula]],TCARRERA[CEDULA],TCARRERA[CATEGORIA DEL SERVIDOR],0)</f>
        <v>0</v>
      </c>
      <c r="J40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60" t="str">
        <f>IF(ISTEXT(Tabla15[[#This Row],[CARRERA]]),Tabla15[[#This Row],[CARRERA]],Tabla15[[#This Row],[STATUS_01]])</f>
        <v>ESTATUTO SIMPLIFICADO</v>
      </c>
      <c r="L408" s="70">
        <v>20000</v>
      </c>
      <c r="M408" s="74">
        <v>0</v>
      </c>
      <c r="N408" s="70">
        <v>608</v>
      </c>
      <c r="O408" s="70">
        <v>574</v>
      </c>
      <c r="P408" s="38">
        <f>Tabla15[[#This Row],[sbruto]]-SUM(Tabla15[[#This Row],[ISR]:[AFP]])-Tabla15[[#This Row],[sneto]]</f>
        <v>1602.4500000000007</v>
      </c>
      <c r="Q408" s="38">
        <v>17215.55</v>
      </c>
      <c r="R408" s="60" t="str">
        <f>_xlfn.XLOOKUP(Tabla15[[#This Row],[cedula]],Tabla22[NODOC],Tabla22[GENERO])</f>
        <v>M</v>
      </c>
      <c r="S408" s="60" t="str">
        <f>_xlfn.XLOOKUP(Tabla15[[#This Row],[nomdepto]],Tabla21[LUGAR],Tabla21[CODLUGAR])</f>
        <v>01.83.00.00.11.02.02</v>
      </c>
      <c r="T408">
        <v>30</v>
      </c>
    </row>
    <row r="409" spans="1:20">
      <c r="A409" s="60" t="s">
        <v>2476</v>
      </c>
      <c r="B409" s="60" t="s">
        <v>1842</v>
      </c>
      <c r="C409" s="60" t="s">
        <v>2506</v>
      </c>
      <c r="D409" s="60" t="str">
        <f>Tabla15[[#This Row],[cedula]]&amp;Tabla15[[#This Row],[prog]]&amp;LEFT(Tabla15[[#This Row],[TIPO]],3)</f>
        <v>0011644095901FIJ</v>
      </c>
      <c r="E409" s="60" t="str">
        <f>_xlfn.XLOOKUP(Tabla15[[#This Row],[cedula]],Tabla8[Numero Documento],Tabla8[Empleado])</f>
        <v>KERLIN VENTURA REYES</v>
      </c>
      <c r="F409" s="60" t="s">
        <v>395</v>
      </c>
      <c r="G409" s="60" t="s">
        <v>562</v>
      </c>
      <c r="H409" s="102" t="s">
        <v>11</v>
      </c>
      <c r="I409" s="75">
        <f>_xlfn.XLOOKUP(Tabla15[[#This Row],[cedula]],TCARRERA[CEDULA],TCARRERA[CATEGORIA DEL SERVIDOR],0)</f>
        <v>0</v>
      </c>
      <c r="J40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60" t="str">
        <f>IF(ISTEXT(Tabla15[[#This Row],[CARRERA]]),Tabla15[[#This Row],[CARRERA]],Tabla15[[#This Row],[STATUS_01]])</f>
        <v>ESTATUTO SIMPLIFICADO</v>
      </c>
      <c r="L409" s="70">
        <v>20000</v>
      </c>
      <c r="M409" s="74">
        <v>0</v>
      </c>
      <c r="N409" s="70">
        <v>608</v>
      </c>
      <c r="O409" s="70">
        <v>574</v>
      </c>
      <c r="P409" s="38">
        <f>Tabla15[[#This Row],[sbruto]]-SUM(Tabla15[[#This Row],[ISR]:[AFP]])-Tabla15[[#This Row],[sneto]]</f>
        <v>25</v>
      </c>
      <c r="Q409" s="38">
        <v>18793</v>
      </c>
      <c r="R409" s="60" t="str">
        <f>_xlfn.XLOOKUP(Tabla15[[#This Row],[cedula]],Tabla22[NODOC],Tabla22[GENERO])</f>
        <v>M</v>
      </c>
      <c r="S409" s="60" t="str">
        <f>_xlfn.XLOOKUP(Tabla15[[#This Row],[nomdepto]],Tabla21[LUGAR],Tabla21[CODLUGAR])</f>
        <v>01.83.00.00.11.02.02</v>
      </c>
      <c r="T409">
        <v>205</v>
      </c>
    </row>
    <row r="410" spans="1:20">
      <c r="A410" s="60" t="s">
        <v>2476</v>
      </c>
      <c r="B410" s="60" t="s">
        <v>1742</v>
      </c>
      <c r="C410" s="60" t="s">
        <v>2506</v>
      </c>
      <c r="D410" s="60" t="str">
        <f>Tabla15[[#This Row],[cedula]]&amp;Tabla15[[#This Row],[prog]]&amp;LEFT(Tabla15[[#This Row],[TIPO]],3)</f>
        <v>0010107597601FIJ</v>
      </c>
      <c r="E410" s="60" t="str">
        <f>_xlfn.XLOOKUP(Tabla15[[#This Row],[cedula]],Tabla8[Numero Documento],Tabla8[Empleado])</f>
        <v>CARLOS MIGUEL SOSA ALMONTE</v>
      </c>
      <c r="F410" s="60" t="s">
        <v>2629</v>
      </c>
      <c r="G410" s="113" t="s">
        <v>566</v>
      </c>
      <c r="H410" s="102" t="s">
        <v>11</v>
      </c>
      <c r="I410" s="75">
        <f>_xlfn.XLOOKUP(Tabla15[[#This Row],[cedula]],TCARRERA[CEDULA],TCARRERA[CATEGORIA DEL SERVIDOR],0)</f>
        <v>0</v>
      </c>
      <c r="J41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10" s="60" t="str">
        <f>IF(ISTEXT(Tabla15[[#This Row],[CARRERA]]),Tabla15[[#This Row],[CARRERA]],Tabla15[[#This Row],[STATUS_01]])</f>
        <v>FIJO</v>
      </c>
      <c r="L410" s="70">
        <v>35000</v>
      </c>
      <c r="M410" s="71">
        <v>0</v>
      </c>
      <c r="N410" s="70">
        <v>1064</v>
      </c>
      <c r="O410" s="70">
        <v>1004.5</v>
      </c>
      <c r="P410" s="38">
        <f>Tabla15[[#This Row],[sbruto]]-SUM(Tabla15[[#This Row],[ISR]:[AFP]])-Tabla15[[#This Row],[sneto]]</f>
        <v>15947.259999999998</v>
      </c>
      <c r="Q410" s="38">
        <v>16984.240000000002</v>
      </c>
      <c r="R410" s="60" t="str">
        <f>_xlfn.XLOOKUP(Tabla15[[#This Row],[cedula]],Tabla22[NODOC],Tabla22[GENERO])</f>
        <v>M</v>
      </c>
      <c r="S410" s="60" t="str">
        <f>_xlfn.XLOOKUP(Tabla15[[#This Row],[nomdepto]],Tabla21[LUGAR],Tabla21[CODLUGAR])</f>
        <v>01.83.00.00.11.02.03</v>
      </c>
      <c r="T410">
        <v>54</v>
      </c>
    </row>
    <row r="411" spans="1:20">
      <c r="A411" s="60" t="s">
        <v>2476</v>
      </c>
      <c r="B411" s="60" t="s">
        <v>1128</v>
      </c>
      <c r="C411" s="60" t="s">
        <v>2506</v>
      </c>
      <c r="D411" s="60" t="str">
        <f>Tabla15[[#This Row],[cedula]]&amp;Tabla15[[#This Row],[prog]]&amp;LEFT(Tabla15[[#This Row],[TIPO]],3)</f>
        <v>0010802971101FIJ</v>
      </c>
      <c r="E411" s="60" t="str">
        <f>_xlfn.XLOOKUP(Tabla15[[#This Row],[cedula]],Tabla8[Numero Documento],Tabla8[Empleado])</f>
        <v>MARIO DE LA CRUZ DE LA CRUZ</v>
      </c>
      <c r="F411" s="60" t="s">
        <v>395</v>
      </c>
      <c r="G411" s="60" t="s">
        <v>566</v>
      </c>
      <c r="H411" s="102" t="s">
        <v>11</v>
      </c>
      <c r="I411" s="75" t="str">
        <f>_xlfn.XLOOKUP(Tabla15[[#This Row],[cedula]],TCARRERA[CEDULA],TCARRERA[CATEGORIA DEL SERVIDOR],0)</f>
        <v>CARRERA ADMINISTRATIVA</v>
      </c>
      <c r="J41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60" t="str">
        <f>IF(ISTEXT(Tabla15[[#This Row],[CARRERA]]),Tabla15[[#This Row],[CARRERA]],Tabla15[[#This Row],[STATUS_01]])</f>
        <v>CARRERA ADMINISTRATIVA</v>
      </c>
      <c r="L411" s="70">
        <v>25000</v>
      </c>
      <c r="M411" s="74">
        <v>0</v>
      </c>
      <c r="N411" s="70">
        <v>760</v>
      </c>
      <c r="O411" s="70">
        <v>717.5</v>
      </c>
      <c r="P411" s="38">
        <f>Tabla15[[#This Row],[sbruto]]-SUM(Tabla15[[#This Row],[ISR]:[AFP]])-Tabla15[[#This Row],[sneto]]</f>
        <v>11878.61</v>
      </c>
      <c r="Q411" s="38">
        <v>11643.89</v>
      </c>
      <c r="R411" s="60" t="str">
        <f>_xlfn.XLOOKUP(Tabla15[[#This Row],[cedula]],Tabla22[NODOC],Tabla22[GENERO])</f>
        <v>M</v>
      </c>
      <c r="S411" s="60" t="str">
        <f>_xlfn.XLOOKUP(Tabla15[[#This Row],[nomdepto]],Tabla21[LUGAR],Tabla21[CODLUGAR])</f>
        <v>01.83.00.00.11.02.03</v>
      </c>
      <c r="T411">
        <v>253</v>
      </c>
    </row>
    <row r="412" spans="1:20">
      <c r="A412" s="60" t="s">
        <v>2476</v>
      </c>
      <c r="B412" s="60" t="s">
        <v>1135</v>
      </c>
      <c r="C412" s="60" t="s">
        <v>2506</v>
      </c>
      <c r="D412" s="60" t="str">
        <f>Tabla15[[#This Row],[cedula]]&amp;Tabla15[[#This Row],[prog]]&amp;LEFT(Tabla15[[#This Row],[TIPO]],3)</f>
        <v>0010155185101FIJ</v>
      </c>
      <c r="E412" s="60" t="str">
        <f>_xlfn.XLOOKUP(Tabla15[[#This Row],[cedula]],Tabla8[Numero Documento],Tabla8[Empleado])</f>
        <v>MOISES CASTILLO TAVAREZ</v>
      </c>
      <c r="F412" s="60" t="s">
        <v>127</v>
      </c>
      <c r="G412" s="60" t="s">
        <v>566</v>
      </c>
      <c r="H412" s="102" t="s">
        <v>11</v>
      </c>
      <c r="I412" s="75" t="str">
        <f>_xlfn.XLOOKUP(Tabla15[[#This Row],[cedula]],TCARRERA[CEDULA],TCARRERA[CATEGORIA DEL SERVIDOR],0)</f>
        <v>CARRERA ADMINISTRATIVA</v>
      </c>
      <c r="J41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60" t="str">
        <f>IF(ISTEXT(Tabla15[[#This Row],[CARRERA]]),Tabla15[[#This Row],[CARRERA]],Tabla15[[#This Row],[STATUS_01]])</f>
        <v>CARRERA ADMINISTRATIVA</v>
      </c>
      <c r="L412" s="70">
        <v>22000</v>
      </c>
      <c r="M412" s="73">
        <v>0</v>
      </c>
      <c r="N412" s="70">
        <v>668.8</v>
      </c>
      <c r="O412" s="70">
        <v>631.4</v>
      </c>
      <c r="P412" s="38">
        <f>Tabla15[[#This Row],[sbruto]]-SUM(Tabla15[[#This Row],[ISR]:[AFP]])-Tabla15[[#This Row],[sneto]]</f>
        <v>7808.58</v>
      </c>
      <c r="Q412" s="38">
        <v>12891.22</v>
      </c>
      <c r="R412" s="60" t="str">
        <f>_xlfn.XLOOKUP(Tabla15[[#This Row],[cedula]],Tabla22[NODOC],Tabla22[GENERO])</f>
        <v>M</v>
      </c>
      <c r="S412" s="60" t="str">
        <f>_xlfn.XLOOKUP(Tabla15[[#This Row],[nomdepto]],Tabla21[LUGAR],Tabla21[CODLUGAR])</f>
        <v>01.83.00.00.11.02.03</v>
      </c>
      <c r="T412">
        <v>275</v>
      </c>
    </row>
    <row r="413" spans="1:20">
      <c r="A413" s="60" t="s">
        <v>2476</v>
      </c>
      <c r="B413" s="60" t="s">
        <v>1896</v>
      </c>
      <c r="C413" s="60" t="s">
        <v>2506</v>
      </c>
      <c r="D413" s="60" t="str">
        <f>Tabla15[[#This Row],[cedula]]&amp;Tabla15[[#This Row],[prog]]&amp;LEFT(Tabla15[[#This Row],[TIPO]],3)</f>
        <v>0130038382301FIJ</v>
      </c>
      <c r="E413" s="60" t="str">
        <f>_xlfn.XLOOKUP(Tabla15[[#This Row],[cedula]],Tabla8[Numero Documento],Tabla8[Empleado])</f>
        <v>PEDRO PABLO VELAZQUEZ CALDERON</v>
      </c>
      <c r="F413" s="60" t="s">
        <v>127</v>
      </c>
      <c r="G413" s="60" t="s">
        <v>566</v>
      </c>
      <c r="H413" s="102" t="s">
        <v>11</v>
      </c>
      <c r="I413" s="75">
        <f>_xlfn.XLOOKUP(Tabla15[[#This Row],[cedula]],TCARRERA[CEDULA],TCARRERA[CATEGORIA DEL SERVIDOR],0)</f>
        <v>0</v>
      </c>
      <c r="J41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60" t="str">
        <f>IF(ISTEXT(Tabla15[[#This Row],[CARRERA]]),Tabla15[[#This Row],[CARRERA]],Tabla15[[#This Row],[STATUS_01]])</f>
        <v>ESTATUTO SIMPLIFICADO</v>
      </c>
      <c r="L413" s="70">
        <v>22000</v>
      </c>
      <c r="M413" s="73">
        <v>0</v>
      </c>
      <c r="N413" s="70">
        <v>668.8</v>
      </c>
      <c r="O413" s="70">
        <v>631.4</v>
      </c>
      <c r="P413" s="38">
        <f>Tabla15[[#This Row],[sbruto]]-SUM(Tabla15[[#This Row],[ISR]:[AFP]])-Tabla15[[#This Row],[sneto]]</f>
        <v>1071</v>
      </c>
      <c r="Q413" s="38">
        <v>19628.8</v>
      </c>
      <c r="R413" s="60" t="str">
        <f>_xlfn.XLOOKUP(Tabla15[[#This Row],[cedula]],Tabla22[NODOC],Tabla22[GENERO])</f>
        <v>M</v>
      </c>
      <c r="S413" s="60" t="str">
        <f>_xlfn.XLOOKUP(Tabla15[[#This Row],[nomdepto]],Tabla21[LUGAR],Tabla21[CODLUGAR])</f>
        <v>01.83.00.00.11.02.03</v>
      </c>
      <c r="T413">
        <v>304</v>
      </c>
    </row>
    <row r="414" spans="1:20">
      <c r="A414" s="60" t="s">
        <v>2476</v>
      </c>
      <c r="B414" s="60" t="s">
        <v>1152</v>
      </c>
      <c r="C414" s="60" t="s">
        <v>2506</v>
      </c>
      <c r="D414" s="60" t="str">
        <f>Tabla15[[#This Row],[cedula]]&amp;Tabla15[[#This Row],[prog]]&amp;LEFT(Tabla15[[#This Row],[TIPO]],3)</f>
        <v>0010037033701FIJ</v>
      </c>
      <c r="E414" s="60" t="str">
        <f>_xlfn.XLOOKUP(Tabla15[[#This Row],[cedula]],Tabla8[Numero Documento],Tabla8[Empleado])</f>
        <v>SONIA MERCEDES GUZMAN ACOSTA</v>
      </c>
      <c r="F414" s="60" t="s">
        <v>8</v>
      </c>
      <c r="G414" s="60" t="s">
        <v>566</v>
      </c>
      <c r="H414" s="102" t="s">
        <v>11</v>
      </c>
      <c r="I414" s="75" t="str">
        <f>_xlfn.XLOOKUP(Tabla15[[#This Row],[cedula]],TCARRERA[CEDULA],TCARRERA[CATEGORIA DEL SERVIDOR],0)</f>
        <v>CARRERA ADMINISTRATIVA</v>
      </c>
      <c r="J41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4" s="60" t="str">
        <f>IF(ISTEXT(Tabla15[[#This Row],[CARRERA]]),Tabla15[[#This Row],[CARRERA]],Tabla15[[#This Row],[STATUS_01]])</f>
        <v>CARRERA ADMINISTRATIVA</v>
      </c>
      <c r="L414" s="70">
        <v>22000</v>
      </c>
      <c r="M414" s="74">
        <v>0</v>
      </c>
      <c r="N414" s="70">
        <v>668.8</v>
      </c>
      <c r="O414" s="70">
        <v>631.4</v>
      </c>
      <c r="P414" s="38">
        <f>Tabla15[[#This Row],[sbruto]]-SUM(Tabla15[[#This Row],[ISR]:[AFP]])-Tabla15[[#This Row],[sneto]]</f>
        <v>14424.289999999999</v>
      </c>
      <c r="Q414" s="38">
        <v>6275.51</v>
      </c>
      <c r="R414" s="60" t="str">
        <f>_xlfn.XLOOKUP(Tabla15[[#This Row],[cedula]],Tabla22[NODOC],Tabla22[GENERO])</f>
        <v>M</v>
      </c>
      <c r="S414" s="60" t="str">
        <f>_xlfn.XLOOKUP(Tabla15[[#This Row],[nomdepto]],Tabla21[LUGAR],Tabla21[CODLUGAR])</f>
        <v>01.83.00.00.11.02.03</v>
      </c>
      <c r="T414">
        <v>352</v>
      </c>
    </row>
    <row r="415" spans="1:20">
      <c r="A415" s="60" t="s">
        <v>2476</v>
      </c>
      <c r="B415" s="60" t="s">
        <v>1750</v>
      </c>
      <c r="C415" s="60" t="s">
        <v>2506</v>
      </c>
      <c r="D415" s="60" t="str">
        <f>Tabla15[[#This Row],[cedula]]&amp;Tabla15[[#This Row],[prog]]&amp;LEFT(Tabla15[[#This Row],[TIPO]],3)</f>
        <v>0011541568901FIJ</v>
      </c>
      <c r="E415" s="60" t="str">
        <f>_xlfn.XLOOKUP(Tabla15[[#This Row],[cedula]],Tabla8[Numero Documento],Tabla8[Empleado])</f>
        <v>CONFESORA MORENO BELTRAN</v>
      </c>
      <c r="F415" s="60" t="s">
        <v>8</v>
      </c>
      <c r="G415" s="60" t="s">
        <v>566</v>
      </c>
      <c r="H415" s="102" t="s">
        <v>11</v>
      </c>
      <c r="I415" s="75">
        <f>_xlfn.XLOOKUP(Tabla15[[#This Row],[cedula]],TCARRERA[CEDULA],TCARRERA[CATEGORIA DEL SERVIDOR],0)</f>
        <v>0</v>
      </c>
      <c r="J41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60" t="str">
        <f>IF(ISTEXT(Tabla15[[#This Row],[CARRERA]]),Tabla15[[#This Row],[CARRERA]],Tabla15[[#This Row],[STATUS_01]])</f>
        <v>ESTATUTO SIMPLIFICADO</v>
      </c>
      <c r="L415" s="70">
        <v>20000</v>
      </c>
      <c r="M415" s="73">
        <v>0</v>
      </c>
      <c r="N415" s="70">
        <v>608</v>
      </c>
      <c r="O415" s="70">
        <v>574</v>
      </c>
      <c r="P415" s="38">
        <f>Tabla15[[#This Row],[sbruto]]-SUM(Tabla15[[#This Row],[ISR]:[AFP]])-Tabla15[[#This Row],[sneto]]</f>
        <v>12863.869999999999</v>
      </c>
      <c r="Q415" s="38">
        <v>5954.13</v>
      </c>
      <c r="R415" s="60" t="str">
        <f>_xlfn.XLOOKUP(Tabla15[[#This Row],[cedula]],Tabla22[NODOC],Tabla22[GENERO])</f>
        <v>F</v>
      </c>
      <c r="S415" s="60" t="str">
        <f>_xlfn.XLOOKUP(Tabla15[[#This Row],[nomdepto]],Tabla21[LUGAR],Tabla21[CODLUGAR])</f>
        <v>01.83.00.00.11.02.03</v>
      </c>
      <c r="T415">
        <v>67</v>
      </c>
    </row>
    <row r="416" spans="1:20">
      <c r="A416" s="60" t="s">
        <v>2476</v>
      </c>
      <c r="B416" s="60" t="s">
        <v>1097</v>
      </c>
      <c r="C416" s="60" t="s">
        <v>2506</v>
      </c>
      <c r="D416" s="60" t="str">
        <f>Tabla15[[#This Row],[cedula]]&amp;Tabla15[[#This Row],[prog]]&amp;LEFT(Tabla15[[#This Row],[TIPO]],3)</f>
        <v>0010352890701FIJ</v>
      </c>
      <c r="E416" s="60" t="str">
        <f>_xlfn.XLOOKUP(Tabla15[[#This Row],[cedula]],Tabla8[Numero Documento],Tabla8[Empleado])</f>
        <v>ELBA MARIA MONTERO FLORIAN</v>
      </c>
      <c r="F416" s="60" t="s">
        <v>8</v>
      </c>
      <c r="G416" s="60" t="s">
        <v>566</v>
      </c>
      <c r="H416" s="102" t="s">
        <v>11</v>
      </c>
      <c r="I416" s="75" t="str">
        <f>_xlfn.XLOOKUP(Tabla15[[#This Row],[cedula]],TCARRERA[CEDULA],TCARRERA[CATEGORIA DEL SERVIDOR],0)</f>
        <v>CARRERA ADMINISTRATIVA</v>
      </c>
      <c r="J41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6" s="60" t="str">
        <f>IF(ISTEXT(Tabla15[[#This Row],[CARRERA]]),Tabla15[[#This Row],[CARRERA]],Tabla15[[#This Row],[STATUS_01]])</f>
        <v>CARRERA ADMINISTRATIVA</v>
      </c>
      <c r="L416" s="70">
        <v>20000</v>
      </c>
      <c r="M416" s="74">
        <v>0</v>
      </c>
      <c r="N416" s="73">
        <v>608</v>
      </c>
      <c r="O416" s="73">
        <v>574</v>
      </c>
      <c r="P416" s="38">
        <f>Tabla15[[#This Row],[sbruto]]-SUM(Tabla15[[#This Row],[ISR]:[AFP]])-Tabla15[[#This Row],[sneto]]</f>
        <v>10177.219999999999</v>
      </c>
      <c r="Q416" s="38">
        <v>8640.7800000000007</v>
      </c>
      <c r="R416" s="60" t="str">
        <f>_xlfn.XLOOKUP(Tabla15[[#This Row],[cedula]],Tabla22[NODOC],Tabla22[GENERO])</f>
        <v>F</v>
      </c>
      <c r="S416" s="60" t="str">
        <f>_xlfn.XLOOKUP(Tabla15[[#This Row],[nomdepto]],Tabla21[LUGAR],Tabla21[CODLUGAR])</f>
        <v>01.83.00.00.11.02.03</v>
      </c>
      <c r="T416">
        <v>95</v>
      </c>
    </row>
    <row r="417" spans="1:20">
      <c r="A417" s="60" t="s">
        <v>2476</v>
      </c>
      <c r="B417" s="60" t="s">
        <v>1803</v>
      </c>
      <c r="C417" s="60" t="s">
        <v>2506</v>
      </c>
      <c r="D417" s="60" t="str">
        <f>Tabla15[[#This Row],[cedula]]&amp;Tabla15[[#This Row],[prog]]&amp;LEFT(Tabla15[[#This Row],[TIPO]],3)</f>
        <v>0200009165801FIJ</v>
      </c>
      <c r="E417" s="60" t="str">
        <f>_xlfn.XLOOKUP(Tabla15[[#This Row],[cedula]],Tabla8[Numero Documento],Tabla8[Empleado])</f>
        <v>GUSTAVO FLRORIAN SEIS</v>
      </c>
      <c r="F417" s="60" t="s">
        <v>8</v>
      </c>
      <c r="G417" s="60" t="s">
        <v>566</v>
      </c>
      <c r="H417" s="102" t="s">
        <v>11</v>
      </c>
      <c r="I417" s="75">
        <f>_xlfn.XLOOKUP(Tabla15[[#This Row],[cedula]],TCARRERA[CEDULA],TCARRERA[CATEGORIA DEL SERVIDOR],0)</f>
        <v>0</v>
      </c>
      <c r="J41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60" t="str">
        <f>IF(ISTEXT(Tabla15[[#This Row],[CARRERA]]),Tabla15[[#This Row],[CARRERA]],Tabla15[[#This Row],[STATUS_01]])</f>
        <v>ESTATUTO SIMPLIFICADO</v>
      </c>
      <c r="L417" s="70">
        <v>20000</v>
      </c>
      <c r="M417" s="71">
        <v>0</v>
      </c>
      <c r="N417" s="70">
        <v>608</v>
      </c>
      <c r="O417" s="70">
        <v>574</v>
      </c>
      <c r="P417" s="38">
        <f>Tabla15[[#This Row],[sbruto]]-SUM(Tabla15[[#This Row],[ISR]:[AFP]])-Tabla15[[#This Row],[sneto]]</f>
        <v>9405.67</v>
      </c>
      <c r="Q417" s="38">
        <v>9412.33</v>
      </c>
      <c r="R417" s="60" t="str">
        <f>_xlfn.XLOOKUP(Tabla15[[#This Row],[cedula]],Tabla22[NODOC],Tabla22[GENERO])</f>
        <v>M</v>
      </c>
      <c r="S417" s="60" t="str">
        <f>_xlfn.XLOOKUP(Tabla15[[#This Row],[nomdepto]],Tabla21[LUGAR],Tabla21[CODLUGAR])</f>
        <v>01.83.00.00.11.02.03</v>
      </c>
      <c r="T417">
        <v>147</v>
      </c>
    </row>
    <row r="418" spans="1:20">
      <c r="A418" s="60" t="s">
        <v>2476</v>
      </c>
      <c r="B418" s="60" t="s">
        <v>1812</v>
      </c>
      <c r="C418" s="60" t="s">
        <v>2506</v>
      </c>
      <c r="D418" s="60" t="str">
        <f>Tabla15[[#This Row],[cedula]]&amp;Tabla15[[#This Row],[prog]]&amp;LEFT(Tabla15[[#This Row],[TIPO]],3)</f>
        <v>0011887168001FIJ</v>
      </c>
      <c r="E418" s="60" t="str">
        <f>_xlfn.XLOOKUP(Tabla15[[#This Row],[cedula]],Tabla8[Numero Documento],Tabla8[Empleado])</f>
        <v>JESUS REYNALDO RODRIGUEZ MOYA</v>
      </c>
      <c r="F418" s="60" t="s">
        <v>127</v>
      </c>
      <c r="G418" s="60" t="s">
        <v>566</v>
      </c>
      <c r="H418" s="102" t="s">
        <v>11</v>
      </c>
      <c r="I418" s="75">
        <f>_xlfn.XLOOKUP(Tabla15[[#This Row],[cedula]],TCARRERA[CEDULA],TCARRERA[CATEGORIA DEL SERVIDOR],0)</f>
        <v>0</v>
      </c>
      <c r="J41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8" s="60" t="str">
        <f>IF(ISTEXT(Tabla15[[#This Row],[CARRERA]]),Tabla15[[#This Row],[CARRERA]],Tabla15[[#This Row],[STATUS_01]])</f>
        <v>ESTATUTO SIMPLIFICADO</v>
      </c>
      <c r="L418" s="70">
        <v>20000</v>
      </c>
      <c r="M418" s="71">
        <v>0</v>
      </c>
      <c r="N418" s="70">
        <v>608</v>
      </c>
      <c r="O418" s="70">
        <v>574</v>
      </c>
      <c r="P418" s="38">
        <f>Tabla15[[#This Row],[sbruto]]-SUM(Tabla15[[#This Row],[ISR]:[AFP]])-Tabla15[[#This Row],[sneto]]</f>
        <v>14883.83</v>
      </c>
      <c r="Q418" s="38">
        <v>3934.17</v>
      </c>
      <c r="R418" s="60" t="str">
        <f>_xlfn.XLOOKUP(Tabla15[[#This Row],[cedula]],Tabla22[NODOC],Tabla22[GENERO])</f>
        <v>M</v>
      </c>
      <c r="S418" s="60" t="str">
        <f>_xlfn.XLOOKUP(Tabla15[[#This Row],[nomdepto]],Tabla21[LUGAR],Tabla21[CODLUGAR])</f>
        <v>01.83.00.00.11.02.03</v>
      </c>
      <c r="T418">
        <v>162</v>
      </c>
    </row>
    <row r="419" spans="1:20">
      <c r="A419" s="60" t="s">
        <v>2476</v>
      </c>
      <c r="B419" s="60" t="s">
        <v>1860</v>
      </c>
      <c r="C419" s="60" t="s">
        <v>2506</v>
      </c>
      <c r="D419" s="60" t="str">
        <f>Tabla15[[#This Row],[cedula]]&amp;Tabla15[[#This Row],[prog]]&amp;LEFT(Tabla15[[#This Row],[TIPO]],3)</f>
        <v>0010264807801FIJ</v>
      </c>
      <c r="E419" s="60" t="str">
        <f>_xlfn.XLOOKUP(Tabla15[[#This Row],[cedula]],Tabla8[Numero Documento],Tabla8[Empleado])</f>
        <v>MARCELINA BUSI BERROA</v>
      </c>
      <c r="F419" s="60" t="s">
        <v>8</v>
      </c>
      <c r="G419" s="60" t="s">
        <v>566</v>
      </c>
      <c r="H419" s="102" t="s">
        <v>11</v>
      </c>
      <c r="I419" s="75">
        <f>_xlfn.XLOOKUP(Tabla15[[#This Row],[cedula]],TCARRERA[CEDULA],TCARRERA[CATEGORIA DEL SERVIDOR],0)</f>
        <v>0</v>
      </c>
      <c r="J41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9" s="60" t="str">
        <f>IF(ISTEXT(Tabla15[[#This Row],[CARRERA]]),Tabla15[[#This Row],[CARRERA]],Tabla15[[#This Row],[STATUS_01]])</f>
        <v>ESTATUTO SIMPLIFICADO</v>
      </c>
      <c r="L419" s="70">
        <v>20000</v>
      </c>
      <c r="M419" s="74">
        <v>0</v>
      </c>
      <c r="N419" s="73">
        <v>608</v>
      </c>
      <c r="O419" s="73">
        <v>574</v>
      </c>
      <c r="P419" s="38">
        <f>Tabla15[[#This Row],[sbruto]]-SUM(Tabla15[[#This Row],[ISR]:[AFP]])-Tabla15[[#This Row],[sneto]]</f>
        <v>8609.7900000000009</v>
      </c>
      <c r="Q419" s="38">
        <v>10208.209999999999</v>
      </c>
      <c r="R419" s="60" t="str">
        <f>_xlfn.XLOOKUP(Tabla15[[#This Row],[cedula]],Tabla22[NODOC],Tabla22[GENERO])</f>
        <v>F</v>
      </c>
      <c r="S419" s="60" t="str">
        <f>_xlfn.XLOOKUP(Tabla15[[#This Row],[nomdepto]],Tabla21[LUGAR],Tabla21[CODLUGAR])</f>
        <v>01.83.00.00.11.02.03</v>
      </c>
      <c r="T419">
        <v>240</v>
      </c>
    </row>
    <row r="420" spans="1:20">
      <c r="A420" s="60" t="s">
        <v>2476</v>
      </c>
      <c r="B420" s="60" t="s">
        <v>1125</v>
      </c>
      <c r="C420" s="60" t="s">
        <v>2506</v>
      </c>
      <c r="D420" s="60" t="str">
        <f>Tabla15[[#This Row],[cedula]]&amp;Tabla15[[#This Row],[prog]]&amp;LEFT(Tabla15[[#This Row],[TIPO]],3)</f>
        <v>0011767798901FIJ</v>
      </c>
      <c r="E420" s="60" t="str">
        <f>_xlfn.XLOOKUP(Tabla15[[#This Row],[cedula]],Tabla8[Numero Documento],Tabla8[Empleado])</f>
        <v>MARIA MERCEDES BAUTISTA SANCHEZ</v>
      </c>
      <c r="F420" s="60" t="s">
        <v>8</v>
      </c>
      <c r="G420" s="60" t="s">
        <v>566</v>
      </c>
      <c r="H420" s="102" t="s">
        <v>11</v>
      </c>
      <c r="I420" s="75" t="str">
        <f>_xlfn.XLOOKUP(Tabla15[[#This Row],[cedula]],TCARRERA[CEDULA],TCARRERA[CATEGORIA DEL SERVIDOR],0)</f>
        <v>CARRERA ADMINISTRATIVA</v>
      </c>
      <c r="J42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60" t="str">
        <f>IF(ISTEXT(Tabla15[[#This Row],[CARRERA]]),Tabla15[[#This Row],[CARRERA]],Tabla15[[#This Row],[STATUS_01]])</f>
        <v>CARRERA ADMINISTRATIVA</v>
      </c>
      <c r="L420" s="70">
        <v>20000</v>
      </c>
      <c r="M420" s="74">
        <v>0</v>
      </c>
      <c r="N420" s="70">
        <v>608</v>
      </c>
      <c r="O420" s="70">
        <v>574</v>
      </c>
      <c r="P420" s="38">
        <f>Tabla15[[#This Row],[sbruto]]-SUM(Tabla15[[#This Row],[ISR]:[AFP]])-Tabla15[[#This Row],[sneto]]</f>
        <v>2071</v>
      </c>
      <c r="Q420" s="38">
        <v>16747</v>
      </c>
      <c r="R420" s="60" t="str">
        <f>_xlfn.XLOOKUP(Tabla15[[#This Row],[cedula]],Tabla22[NODOC],Tabla22[GENERO])</f>
        <v>F</v>
      </c>
      <c r="S420" s="60" t="str">
        <f>_xlfn.XLOOKUP(Tabla15[[#This Row],[nomdepto]],Tabla21[LUGAR],Tabla21[CODLUGAR])</f>
        <v>01.83.00.00.11.02.03</v>
      </c>
      <c r="T420">
        <v>245</v>
      </c>
    </row>
    <row r="421" spans="1:20">
      <c r="A421" s="60" t="s">
        <v>2476</v>
      </c>
      <c r="B421" s="60" t="s">
        <v>1881</v>
      </c>
      <c r="C421" s="60" t="s">
        <v>2506</v>
      </c>
      <c r="D421" s="60" t="str">
        <f>Tabla15[[#This Row],[cedula]]&amp;Tabla15[[#This Row],[prog]]&amp;LEFT(Tabla15[[#This Row],[TIPO]],3)</f>
        <v>0010010460301FIJ</v>
      </c>
      <c r="E421" s="60" t="str">
        <f>_xlfn.XLOOKUP(Tabla15[[#This Row],[cedula]],Tabla8[Numero Documento],Tabla8[Empleado])</f>
        <v>NOEMI TORRE MERCEDES</v>
      </c>
      <c r="F421" s="60" t="s">
        <v>8</v>
      </c>
      <c r="G421" s="60" t="s">
        <v>566</v>
      </c>
      <c r="H421" s="102" t="s">
        <v>11</v>
      </c>
      <c r="I421" s="75">
        <f>_xlfn.XLOOKUP(Tabla15[[#This Row],[cedula]],TCARRERA[CEDULA],TCARRERA[CATEGORIA DEL SERVIDOR],0)</f>
        <v>0</v>
      </c>
      <c r="J42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1" s="60" t="str">
        <f>IF(ISTEXT(Tabla15[[#This Row],[CARRERA]]),Tabla15[[#This Row],[CARRERA]],Tabla15[[#This Row],[STATUS_01]])</f>
        <v>ESTATUTO SIMPLIFICADO</v>
      </c>
      <c r="L421" s="70">
        <v>20000</v>
      </c>
      <c r="M421" s="74">
        <v>0</v>
      </c>
      <c r="N421" s="70">
        <v>608</v>
      </c>
      <c r="O421" s="70">
        <v>574</v>
      </c>
      <c r="P421" s="38">
        <f>Tabla15[[#This Row],[sbruto]]-SUM(Tabla15[[#This Row],[ISR]:[AFP]])-Tabla15[[#This Row],[sneto]]</f>
        <v>3031</v>
      </c>
      <c r="Q421" s="38">
        <v>15787</v>
      </c>
      <c r="R421" s="60" t="str">
        <f>_xlfn.XLOOKUP(Tabla15[[#This Row],[cedula]],Tabla22[NODOC],Tabla22[GENERO])</f>
        <v>F</v>
      </c>
      <c r="S421" s="60" t="str">
        <f>_xlfn.XLOOKUP(Tabla15[[#This Row],[nomdepto]],Tabla21[LUGAR],Tabla21[CODLUGAR])</f>
        <v>01.83.00.00.11.02.03</v>
      </c>
      <c r="T421">
        <v>284</v>
      </c>
    </row>
    <row r="422" spans="1:20">
      <c r="A422" s="60" t="s">
        <v>2476</v>
      </c>
      <c r="B422" s="60" t="s">
        <v>2605</v>
      </c>
      <c r="C422" s="60" t="s">
        <v>2506</v>
      </c>
      <c r="D422" s="60" t="str">
        <f>Tabla15[[#This Row],[cedula]]&amp;Tabla15[[#This Row],[prog]]&amp;LEFT(Tabla15[[#This Row],[TIPO]],3)</f>
        <v>0011363972801FIJ</v>
      </c>
      <c r="E422" s="60" t="str">
        <f>_xlfn.XLOOKUP(Tabla15[[#This Row],[cedula]],Tabla8[Numero Documento],Tabla8[Empleado])</f>
        <v>BENITA CRUCEY CABRERA</v>
      </c>
      <c r="F422" s="60" t="s">
        <v>8</v>
      </c>
      <c r="G422" s="60" t="s">
        <v>566</v>
      </c>
      <c r="H422" s="102" t="s">
        <v>11</v>
      </c>
      <c r="I422" s="75">
        <f>_xlfn.XLOOKUP(Tabla15[[#This Row],[cedula]],TCARRERA[CEDULA],TCARRERA[CATEGORIA DEL SERVIDOR],0)</f>
        <v>0</v>
      </c>
      <c r="J42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2" s="60" t="str">
        <f>IF(ISTEXT(Tabla15[[#This Row],[CARRERA]]),Tabla15[[#This Row],[CARRERA]],Tabla15[[#This Row],[STATUS_01]])</f>
        <v>ESTATUTO SIMPLIFICADO</v>
      </c>
      <c r="L422" s="70">
        <v>17000</v>
      </c>
      <c r="M422" s="74">
        <v>0</v>
      </c>
      <c r="N422" s="70">
        <v>516.79999999999995</v>
      </c>
      <c r="O422" s="70">
        <v>487.9</v>
      </c>
      <c r="P422" s="38">
        <f>Tabla15[[#This Row],[sbruto]]-SUM(Tabla15[[#This Row],[ISR]:[AFP]])-Tabla15[[#This Row],[sneto]]</f>
        <v>4747.25</v>
      </c>
      <c r="Q422" s="38">
        <v>11248.05</v>
      </c>
      <c r="R422" s="60" t="str">
        <f>_xlfn.XLOOKUP(Tabla15[[#This Row],[cedula]],Tabla22[NODOC],Tabla22[GENERO])</f>
        <v>F</v>
      </c>
      <c r="S422" s="60" t="str">
        <f>_xlfn.XLOOKUP(Tabla15[[#This Row],[nomdepto]],Tabla21[LUGAR],Tabla21[CODLUGAR])</f>
        <v>01.83.00.00.11.02.03</v>
      </c>
      <c r="T422">
        <v>45</v>
      </c>
    </row>
    <row r="423" spans="1:20">
      <c r="A423" s="60" t="s">
        <v>2476</v>
      </c>
      <c r="B423" s="60" t="s">
        <v>2746</v>
      </c>
      <c r="C423" s="60" t="s">
        <v>2506</v>
      </c>
      <c r="D423" s="60" t="str">
        <f>Tabla15[[#This Row],[cedula]]&amp;Tabla15[[#This Row],[prog]]&amp;LEFT(Tabla15[[#This Row],[TIPO]],3)</f>
        <v>0011096857501FIJ</v>
      </c>
      <c r="E423" s="60" t="str">
        <f>_xlfn.XLOOKUP(Tabla15[[#This Row],[cedula]],Tabla8[Numero Documento],Tabla8[Empleado])</f>
        <v>LEDY ACOSTA FELIZ</v>
      </c>
      <c r="F423" s="60" t="s">
        <v>8</v>
      </c>
      <c r="G423" s="60" t="s">
        <v>566</v>
      </c>
      <c r="H423" s="102" t="s">
        <v>11</v>
      </c>
      <c r="I423" s="75">
        <f>_xlfn.XLOOKUP(Tabla15[[#This Row],[cedula]],TCARRERA[CEDULA],TCARRERA[CATEGORIA DEL SERVIDOR],0)</f>
        <v>0</v>
      </c>
      <c r="J42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3" s="60" t="str">
        <f>IF(ISTEXT(Tabla15[[#This Row],[CARRERA]]),Tabla15[[#This Row],[CARRERA]],Tabla15[[#This Row],[STATUS_01]])</f>
        <v>ESTATUTO SIMPLIFICADO</v>
      </c>
      <c r="L423" s="70">
        <v>17000</v>
      </c>
      <c r="M423" s="74">
        <v>0</v>
      </c>
      <c r="N423" s="70">
        <v>516.79999999999995</v>
      </c>
      <c r="O423" s="70">
        <v>487.9</v>
      </c>
      <c r="P423" s="38">
        <f>Tabla15[[#This Row],[sbruto]]-SUM(Tabla15[[#This Row],[ISR]:[AFP]])-Tabla15[[#This Row],[sneto]]</f>
        <v>1571</v>
      </c>
      <c r="Q423" s="38">
        <v>14424.3</v>
      </c>
      <c r="R423" s="60" t="str">
        <f>_xlfn.XLOOKUP(Tabla15[[#This Row],[cedula]],Tabla22[NODOC],Tabla22[GENERO])</f>
        <v>F</v>
      </c>
      <c r="S423" s="60" t="str">
        <f>_xlfn.XLOOKUP(Tabla15[[#This Row],[nomdepto]],Tabla21[LUGAR],Tabla21[CODLUGAR])</f>
        <v>01.83.00.00.11.02.03</v>
      </c>
      <c r="T423">
        <v>210</v>
      </c>
    </row>
    <row r="424" spans="1:20">
      <c r="A424" s="60" t="s">
        <v>2476</v>
      </c>
      <c r="B424" s="60" t="s">
        <v>2604</v>
      </c>
      <c r="C424" s="60" t="s">
        <v>2506</v>
      </c>
      <c r="D424" s="60" t="str">
        <f>Tabla15[[#This Row],[cedula]]&amp;Tabla15[[#This Row],[prog]]&amp;LEFT(Tabla15[[#This Row],[TIPO]],3)</f>
        <v>0010722691201FIJ</v>
      </c>
      <c r="E424" s="60" t="str">
        <f>_xlfn.XLOOKUP(Tabla15[[#This Row],[cedula]],Tabla8[Numero Documento],Tabla8[Empleado])</f>
        <v>PAULINA MOREL GRULLAR</v>
      </c>
      <c r="F424" s="60" t="s">
        <v>8</v>
      </c>
      <c r="G424" s="60" t="s">
        <v>566</v>
      </c>
      <c r="H424" s="102" t="s">
        <v>11</v>
      </c>
      <c r="I424" s="75">
        <f>_xlfn.XLOOKUP(Tabla15[[#This Row],[cedula]],TCARRERA[CEDULA],TCARRERA[CATEGORIA DEL SERVIDOR],0)</f>
        <v>0</v>
      </c>
      <c r="J42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4" s="60" t="str">
        <f>IF(ISTEXT(Tabla15[[#This Row],[CARRERA]]),Tabla15[[#This Row],[CARRERA]],Tabla15[[#This Row],[STATUS_01]])</f>
        <v>ESTATUTO SIMPLIFICADO</v>
      </c>
      <c r="L424" s="70">
        <v>17000</v>
      </c>
      <c r="M424" s="74">
        <v>0</v>
      </c>
      <c r="N424" s="70">
        <v>516.79999999999995</v>
      </c>
      <c r="O424" s="70">
        <v>487.9</v>
      </c>
      <c r="P424" s="38">
        <f>Tabla15[[#This Row],[sbruto]]-SUM(Tabla15[[#This Row],[ISR]:[AFP]])-Tabla15[[#This Row],[sneto]]</f>
        <v>6071</v>
      </c>
      <c r="Q424" s="38">
        <v>9924.2999999999993</v>
      </c>
      <c r="R424" s="60" t="str">
        <f>_xlfn.XLOOKUP(Tabla15[[#This Row],[cedula]],Tabla22[NODOC],Tabla22[GENERO])</f>
        <v>F</v>
      </c>
      <c r="S424" s="60" t="str">
        <f>_xlfn.XLOOKUP(Tabla15[[#This Row],[nomdepto]],Tabla21[LUGAR],Tabla21[CODLUGAR])</f>
        <v>01.83.00.00.11.02.03</v>
      </c>
      <c r="T424">
        <v>301</v>
      </c>
    </row>
    <row r="425" spans="1:20">
      <c r="A425" s="60" t="s">
        <v>2476</v>
      </c>
      <c r="B425" s="60" t="s">
        <v>2764</v>
      </c>
      <c r="C425" s="60" t="s">
        <v>2506</v>
      </c>
      <c r="D425" s="60" t="str">
        <f>Tabla15[[#This Row],[cedula]]&amp;Tabla15[[#This Row],[prog]]&amp;LEFT(Tabla15[[#This Row],[TIPO]],3)</f>
        <v>0011929753901FIJ</v>
      </c>
      <c r="E425" s="60" t="str">
        <f>_xlfn.XLOOKUP(Tabla15[[#This Row],[cedula]],Tabla8[Numero Documento],Tabla8[Empleado])</f>
        <v>YELISA CASTILLO AGUERO</v>
      </c>
      <c r="F425" s="60" t="s">
        <v>8</v>
      </c>
      <c r="G425" s="60" t="s">
        <v>566</v>
      </c>
      <c r="H425" s="102" t="s">
        <v>11</v>
      </c>
      <c r="I425" s="75">
        <f>_xlfn.XLOOKUP(Tabla15[[#This Row],[cedula]],TCARRERA[CEDULA],TCARRERA[CATEGORIA DEL SERVIDOR],0)</f>
        <v>0</v>
      </c>
      <c r="J42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5" s="60" t="str">
        <f>IF(ISTEXT(Tabla15[[#This Row],[CARRERA]]),Tabla15[[#This Row],[CARRERA]],Tabla15[[#This Row],[STATUS_01]])</f>
        <v>ESTATUTO SIMPLIFICADO</v>
      </c>
      <c r="L425" s="70">
        <v>17000</v>
      </c>
      <c r="M425" s="72">
        <v>0</v>
      </c>
      <c r="N425" s="70">
        <v>516.79999999999995</v>
      </c>
      <c r="O425" s="70">
        <v>487.9</v>
      </c>
      <c r="P425" s="38">
        <f>Tabla15[[#This Row],[sbruto]]-SUM(Tabla15[[#This Row],[ISR]:[AFP]])-Tabla15[[#This Row],[sneto]]</f>
        <v>7818.4999999999991</v>
      </c>
      <c r="Q425" s="38">
        <v>8176.8</v>
      </c>
      <c r="R425" s="60" t="str">
        <f>_xlfn.XLOOKUP(Tabla15[[#This Row],[cedula]],Tabla22[NODOC],Tabla22[GENERO])</f>
        <v>F</v>
      </c>
      <c r="S425" s="60" t="str">
        <f>_xlfn.XLOOKUP(Tabla15[[#This Row],[nomdepto]],Tabla21[LUGAR],Tabla21[CODLUGAR])</f>
        <v>01.83.00.00.11.02.03</v>
      </c>
      <c r="T425">
        <v>380</v>
      </c>
    </row>
    <row r="426" spans="1:20">
      <c r="A426" s="60" t="s">
        <v>2476</v>
      </c>
      <c r="B426" s="60" t="s">
        <v>1947</v>
      </c>
      <c r="C426" s="60" t="s">
        <v>2506</v>
      </c>
      <c r="D426" s="60" t="str">
        <f>Tabla15[[#This Row],[cedula]]&amp;Tabla15[[#This Row],[prog]]&amp;LEFT(Tabla15[[#This Row],[TIPO]],3)</f>
        <v>0011700068701FIJ</v>
      </c>
      <c r="E426" s="60" t="str">
        <f>_xlfn.XLOOKUP(Tabla15[[#This Row],[cedula]],Tabla8[Numero Documento],Tabla8[Empleado])</f>
        <v>WENDI ARACELIS PEREZ BRITO</v>
      </c>
      <c r="F426" s="60" t="s">
        <v>8</v>
      </c>
      <c r="G426" s="60" t="s">
        <v>566</v>
      </c>
      <c r="H426" s="102" t="s">
        <v>11</v>
      </c>
      <c r="I426" s="75">
        <f>_xlfn.XLOOKUP(Tabla15[[#This Row],[cedula]],TCARRERA[CEDULA],TCARRERA[CATEGORIA DEL SERVIDOR],0)</f>
        <v>0</v>
      </c>
      <c r="J42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6" s="60" t="str">
        <f>IF(ISTEXT(Tabla15[[#This Row],[CARRERA]]),Tabla15[[#This Row],[CARRERA]],Tabla15[[#This Row],[STATUS_01]])</f>
        <v>ESTATUTO SIMPLIFICADO</v>
      </c>
      <c r="L426" s="70">
        <v>16500</v>
      </c>
      <c r="M426" s="74">
        <v>0</v>
      </c>
      <c r="N426" s="70">
        <v>501.6</v>
      </c>
      <c r="O426" s="70">
        <v>473.55</v>
      </c>
      <c r="P426" s="38">
        <f>Tabla15[[#This Row],[sbruto]]-SUM(Tabla15[[#This Row],[ISR]:[AFP]])-Tabla15[[#This Row],[sneto]]</f>
        <v>3694.75</v>
      </c>
      <c r="Q426" s="38">
        <v>11830.1</v>
      </c>
      <c r="R426" s="60" t="str">
        <f>_xlfn.XLOOKUP(Tabla15[[#This Row],[cedula]],Tabla22[NODOC],Tabla22[GENERO])</f>
        <v>F</v>
      </c>
      <c r="S426" s="60" t="str">
        <f>_xlfn.XLOOKUP(Tabla15[[#This Row],[nomdepto]],Tabla21[LUGAR],Tabla21[CODLUGAR])</f>
        <v>01.83.00.00.11.02.03</v>
      </c>
      <c r="T426">
        <v>368</v>
      </c>
    </row>
    <row r="427" spans="1:20">
      <c r="A427" s="60" t="s">
        <v>2476</v>
      </c>
      <c r="B427" s="60" t="s">
        <v>1747</v>
      </c>
      <c r="C427" s="60" t="s">
        <v>2506</v>
      </c>
      <c r="D427" s="60" t="str">
        <f>Tabla15[[#This Row],[cedula]]&amp;Tabla15[[#This Row],[prog]]&amp;LEFT(Tabla15[[#This Row],[TIPO]],3)</f>
        <v>4022945310101FIJ</v>
      </c>
      <c r="E427" s="60" t="str">
        <f>_xlfn.XLOOKUP(Tabla15[[#This Row],[cedula]],Tabla8[Numero Documento],Tabla8[Empleado])</f>
        <v>CHARLENNY MICHEL TAVERAS CARVAJAL</v>
      </c>
      <c r="F427" s="60" t="s">
        <v>8</v>
      </c>
      <c r="G427" s="60" t="s">
        <v>566</v>
      </c>
      <c r="H427" s="102" t="s">
        <v>11</v>
      </c>
      <c r="I427" s="75">
        <f>_xlfn.XLOOKUP(Tabla15[[#This Row],[cedula]],TCARRERA[CEDULA],TCARRERA[CATEGORIA DEL SERVIDOR],0)</f>
        <v>0</v>
      </c>
      <c r="J42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7" s="60" t="str">
        <f>IF(ISTEXT(Tabla15[[#This Row],[CARRERA]]),Tabla15[[#This Row],[CARRERA]],Tabla15[[#This Row],[STATUS_01]])</f>
        <v>ESTATUTO SIMPLIFICADO</v>
      </c>
      <c r="L427" s="70">
        <v>16000</v>
      </c>
      <c r="M427" s="74">
        <v>0</v>
      </c>
      <c r="N427" s="70">
        <v>486.4</v>
      </c>
      <c r="O427" s="70">
        <v>459.2</v>
      </c>
      <c r="P427" s="38">
        <f>Tabla15[[#This Row],[sbruto]]-SUM(Tabla15[[#This Row],[ISR]:[AFP]])-Tabla15[[#This Row],[sneto]]</f>
        <v>1071</v>
      </c>
      <c r="Q427" s="38">
        <v>13983.4</v>
      </c>
      <c r="R427" s="60" t="str">
        <f>_xlfn.XLOOKUP(Tabla15[[#This Row],[cedula]],Tabla22[NODOC],Tabla22[GENERO])</f>
        <v>F</v>
      </c>
      <c r="S427" s="60" t="str">
        <f>_xlfn.XLOOKUP(Tabla15[[#This Row],[nomdepto]],Tabla21[LUGAR],Tabla21[CODLUGAR])</f>
        <v>01.83.00.00.11.02.03</v>
      </c>
      <c r="T427">
        <v>61</v>
      </c>
    </row>
    <row r="428" spans="1:20">
      <c r="A428" s="60" t="s">
        <v>2476</v>
      </c>
      <c r="B428" s="60" t="s">
        <v>1922</v>
      </c>
      <c r="C428" s="60" t="s">
        <v>2506</v>
      </c>
      <c r="D428" s="60" t="str">
        <f>Tabla15[[#This Row],[cedula]]&amp;Tabla15[[#This Row],[prog]]&amp;LEFT(Tabla15[[#This Row],[TIPO]],3)</f>
        <v>0011493885501FIJ</v>
      </c>
      <c r="E428" s="60" t="str">
        <f>_xlfn.XLOOKUP(Tabla15[[#This Row],[cedula]],Tabla8[Numero Documento],Tabla8[Empleado])</f>
        <v>ROSA ANGELICA NELCIDA NUÑEZ CASTRO</v>
      </c>
      <c r="F428" s="60" t="s">
        <v>8</v>
      </c>
      <c r="G428" s="60" t="s">
        <v>566</v>
      </c>
      <c r="H428" s="102" t="s">
        <v>11</v>
      </c>
      <c r="I428" s="75">
        <f>_xlfn.XLOOKUP(Tabla15[[#This Row],[cedula]],TCARRERA[CEDULA],TCARRERA[CATEGORIA DEL SERVIDOR],0)</f>
        <v>0</v>
      </c>
      <c r="J42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8" s="60" t="str">
        <f>IF(ISTEXT(Tabla15[[#This Row],[CARRERA]]),Tabla15[[#This Row],[CARRERA]],Tabla15[[#This Row],[STATUS_01]])</f>
        <v>ESTATUTO SIMPLIFICADO</v>
      </c>
      <c r="L428" s="70">
        <v>15000</v>
      </c>
      <c r="M428" s="74">
        <v>0</v>
      </c>
      <c r="N428" s="70">
        <v>456</v>
      </c>
      <c r="O428" s="70">
        <v>430.5</v>
      </c>
      <c r="P428" s="38">
        <f>Tabla15[[#This Row],[sbruto]]-SUM(Tabla15[[#This Row],[ISR]:[AFP]])-Tabla15[[#This Row],[sneto]]</f>
        <v>5763.8799999999992</v>
      </c>
      <c r="Q428" s="38">
        <v>8349.6200000000008</v>
      </c>
      <c r="R428" s="60" t="str">
        <f>_xlfn.XLOOKUP(Tabla15[[#This Row],[cedula]],Tabla22[NODOC],Tabla22[GENERO])</f>
        <v>F</v>
      </c>
      <c r="S428" s="60" t="str">
        <f>_xlfn.XLOOKUP(Tabla15[[#This Row],[nomdepto]],Tabla21[LUGAR],Tabla21[CODLUGAR])</f>
        <v>01.83.00.00.11.02.03</v>
      </c>
      <c r="T428">
        <v>331</v>
      </c>
    </row>
    <row r="429" spans="1:20">
      <c r="A429" s="60" t="s">
        <v>2476</v>
      </c>
      <c r="B429" s="60" t="s">
        <v>1852</v>
      </c>
      <c r="C429" s="60" t="s">
        <v>2506</v>
      </c>
      <c r="D429" s="60" t="str">
        <f>Tabla15[[#This Row],[cedula]]&amp;Tabla15[[#This Row],[prog]]&amp;LEFT(Tabla15[[#This Row],[TIPO]],3)</f>
        <v>0590009094401FIJ</v>
      </c>
      <c r="E429" s="60" t="str">
        <f>_xlfn.XLOOKUP(Tabla15[[#This Row],[cedula]],Tabla8[Numero Documento],Tabla8[Empleado])</f>
        <v>LUCRECIO AMPARO</v>
      </c>
      <c r="F429" s="60" t="s">
        <v>15</v>
      </c>
      <c r="G429" s="60" t="s">
        <v>566</v>
      </c>
      <c r="H429" s="102" t="s">
        <v>11</v>
      </c>
      <c r="I429" s="75">
        <f>_xlfn.XLOOKUP(Tabla15[[#This Row],[cedula]],TCARRERA[CEDULA],TCARRERA[CATEGORIA DEL SERVIDOR],0)</f>
        <v>0</v>
      </c>
      <c r="J42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29" s="60" t="str">
        <f>IF(ISTEXT(Tabla15[[#This Row],[CARRERA]]),Tabla15[[#This Row],[CARRERA]],Tabla15[[#This Row],[STATUS_01]])</f>
        <v>FIJO</v>
      </c>
      <c r="L429" s="70">
        <v>13200</v>
      </c>
      <c r="M429" s="73">
        <v>0</v>
      </c>
      <c r="N429" s="70">
        <v>401.28</v>
      </c>
      <c r="O429" s="70">
        <v>378.84</v>
      </c>
      <c r="P429" s="38">
        <f>Tabla15[[#This Row],[sbruto]]-SUM(Tabla15[[#This Row],[ISR]:[AFP]])-Tabla15[[#This Row],[sneto]]</f>
        <v>1163.0000000000018</v>
      </c>
      <c r="Q429" s="38">
        <v>11256.88</v>
      </c>
      <c r="R429" s="60" t="str">
        <f>_xlfn.XLOOKUP(Tabla15[[#This Row],[cedula]],Tabla22[NODOC],Tabla22[GENERO])</f>
        <v>M</v>
      </c>
      <c r="S429" s="60" t="str">
        <f>_xlfn.XLOOKUP(Tabla15[[#This Row],[nomdepto]],Tabla21[LUGAR],Tabla21[CODLUGAR])</f>
        <v>01.83.00.00.11.02.03</v>
      </c>
      <c r="T429">
        <v>226</v>
      </c>
    </row>
    <row r="430" spans="1:20">
      <c r="A430" s="60" t="s">
        <v>2476</v>
      </c>
      <c r="B430" s="60" t="s">
        <v>1745</v>
      </c>
      <c r="C430" s="60" t="s">
        <v>2506</v>
      </c>
      <c r="D430" s="60" t="str">
        <f>Tabla15[[#This Row],[cedula]]&amp;Tabla15[[#This Row],[prog]]&amp;LEFT(Tabla15[[#This Row],[TIPO]],3)</f>
        <v>0010685654501FIJ</v>
      </c>
      <c r="E430" s="60" t="str">
        <f>_xlfn.XLOOKUP(Tabla15[[#This Row],[cedula]],Tabla8[Numero Documento],Tabla8[Empleado])</f>
        <v>CARMEN TERRERO</v>
      </c>
      <c r="F430" s="60" t="s">
        <v>8</v>
      </c>
      <c r="G430" s="60" t="s">
        <v>566</v>
      </c>
      <c r="H430" s="102" t="s">
        <v>11</v>
      </c>
      <c r="I430" s="75" t="str">
        <f>_xlfn.XLOOKUP(Tabla15[[#This Row],[cedula]],TCARRERA[CEDULA],TCARRERA[CATEGORIA DEL SERVIDOR],0)</f>
        <v>CARRERA ADMINISTRATIVA</v>
      </c>
      <c r="J43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0" s="60" t="str">
        <f>IF(ISTEXT(Tabla15[[#This Row],[CARRERA]]),Tabla15[[#This Row],[CARRERA]],Tabla15[[#This Row],[STATUS_01]])</f>
        <v>CARRERA ADMINISTRATIVA</v>
      </c>
      <c r="L430" s="70">
        <v>11000</v>
      </c>
      <c r="M430" s="71">
        <v>0</v>
      </c>
      <c r="N430" s="70">
        <v>334.4</v>
      </c>
      <c r="O430" s="70">
        <v>315.7</v>
      </c>
      <c r="P430" s="38">
        <f>Tabla15[[#This Row],[sbruto]]-SUM(Tabla15[[#This Row],[ISR]:[AFP]])-Tabla15[[#This Row],[sneto]]</f>
        <v>451</v>
      </c>
      <c r="Q430" s="38">
        <v>9898.9</v>
      </c>
      <c r="R430" s="60" t="str">
        <f>_xlfn.XLOOKUP(Tabla15[[#This Row],[cedula]],Tabla22[NODOC],Tabla22[GENERO])</f>
        <v>F</v>
      </c>
      <c r="S430" s="60" t="str">
        <f>_xlfn.XLOOKUP(Tabla15[[#This Row],[nomdepto]],Tabla21[LUGAR],Tabla21[CODLUGAR])</f>
        <v>01.83.00.00.11.02.03</v>
      </c>
      <c r="T430">
        <v>57</v>
      </c>
    </row>
    <row r="431" spans="1:20">
      <c r="A431" s="60" t="s">
        <v>2476</v>
      </c>
      <c r="B431" s="60" t="s">
        <v>1848</v>
      </c>
      <c r="C431" s="60" t="s">
        <v>2506</v>
      </c>
      <c r="D431" s="60" t="str">
        <f>Tabla15[[#This Row],[cedula]]&amp;Tabla15[[#This Row],[prog]]&amp;LEFT(Tabla15[[#This Row],[TIPO]],3)</f>
        <v>0010430705301FIJ</v>
      </c>
      <c r="E431" s="60" t="str">
        <f>_xlfn.XLOOKUP(Tabla15[[#This Row],[cedula]],Tabla8[Numero Documento],Tabla8[Empleado])</f>
        <v>LIDIA RODRIGUEZ</v>
      </c>
      <c r="F431" s="60" t="s">
        <v>8</v>
      </c>
      <c r="G431" s="60" t="s">
        <v>566</v>
      </c>
      <c r="H431" s="102" t="s">
        <v>11</v>
      </c>
      <c r="I431" s="75" t="str">
        <f>_xlfn.XLOOKUP(Tabla15[[#This Row],[cedula]],TCARRERA[CEDULA],TCARRERA[CATEGORIA DEL SERVIDOR],0)</f>
        <v>CARRERA ADMINISTRATIVA</v>
      </c>
      <c r="J43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1" s="60" t="str">
        <f>IF(ISTEXT(Tabla15[[#This Row],[CARRERA]]),Tabla15[[#This Row],[CARRERA]],Tabla15[[#This Row],[STATUS_01]])</f>
        <v>CARRERA ADMINISTRATIVA</v>
      </c>
      <c r="L431" s="70">
        <v>10000</v>
      </c>
      <c r="M431" s="71">
        <v>0</v>
      </c>
      <c r="N431" s="70">
        <v>304</v>
      </c>
      <c r="O431" s="70">
        <v>287</v>
      </c>
      <c r="P431" s="38">
        <f>Tabla15[[#This Row],[sbruto]]-SUM(Tabla15[[#This Row],[ISR]:[AFP]])-Tabla15[[#This Row],[sneto]]</f>
        <v>75</v>
      </c>
      <c r="Q431" s="38">
        <v>9334</v>
      </c>
      <c r="R431" s="60" t="str">
        <f>_xlfn.XLOOKUP(Tabla15[[#This Row],[cedula]],Tabla22[NODOC],Tabla22[GENERO])</f>
        <v>F</v>
      </c>
      <c r="S431" s="60" t="str">
        <f>_xlfn.XLOOKUP(Tabla15[[#This Row],[nomdepto]],Tabla21[LUGAR],Tabla21[CODLUGAR])</f>
        <v>01.83.00.00.11.02.03</v>
      </c>
      <c r="T431">
        <v>217</v>
      </c>
    </row>
    <row r="432" spans="1:20">
      <c r="A432" s="60" t="s">
        <v>2476</v>
      </c>
      <c r="B432" s="60" t="s">
        <v>1153</v>
      </c>
      <c r="C432" s="60" t="s">
        <v>2506</v>
      </c>
      <c r="D432" s="60" t="str">
        <f>Tabla15[[#This Row],[cedula]]&amp;Tabla15[[#This Row],[prog]]&amp;LEFT(Tabla15[[#This Row],[TIPO]],3)</f>
        <v>0010802706101FIJ</v>
      </c>
      <c r="E432" s="60" t="str">
        <f>_xlfn.XLOOKUP(Tabla15[[#This Row],[cedula]],Tabla8[Numero Documento],Tabla8[Empleado])</f>
        <v>SORAYDA ISABEL VERAS LUNA</v>
      </c>
      <c r="F432" s="60" t="s">
        <v>129</v>
      </c>
      <c r="G432" s="60" t="s">
        <v>559</v>
      </c>
      <c r="H432" s="102" t="s">
        <v>11</v>
      </c>
      <c r="I432" s="75" t="str">
        <f>_xlfn.XLOOKUP(Tabla15[[#This Row],[cedula]],TCARRERA[CEDULA],TCARRERA[CATEGORIA DEL SERVIDOR],0)</f>
        <v>CARRERA ADMINISTRATIVA</v>
      </c>
      <c r="J43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32" s="60" t="str">
        <f>IF(ISTEXT(Tabla15[[#This Row],[CARRERA]]),Tabla15[[#This Row],[CARRERA]],Tabla15[[#This Row],[STATUS_01]])</f>
        <v>CARRERA ADMINISTRATIVA</v>
      </c>
      <c r="L432" s="70">
        <v>70000</v>
      </c>
      <c r="M432" s="74">
        <v>2170.85</v>
      </c>
      <c r="N432" s="70">
        <v>2128</v>
      </c>
      <c r="O432" s="70">
        <v>2009</v>
      </c>
      <c r="P432" s="38">
        <f>Tabla15[[#This Row],[sbruto]]-SUM(Tabla15[[#This Row],[ISR]:[AFP]])-Tabla15[[#This Row],[sneto]]</f>
        <v>3747.9700000000012</v>
      </c>
      <c r="Q432" s="38">
        <v>59944.18</v>
      </c>
      <c r="R432" s="60" t="str">
        <f>_xlfn.XLOOKUP(Tabla15[[#This Row],[cedula]],Tabla22[NODOC],Tabla22[GENERO])</f>
        <v>F</v>
      </c>
      <c r="S432" s="60" t="str">
        <f>_xlfn.XLOOKUP(Tabla15[[#This Row],[nomdepto]],Tabla21[LUGAR],Tabla21[CODLUGAR])</f>
        <v>01.83.00.00.11.02.04</v>
      </c>
      <c r="T432">
        <v>354</v>
      </c>
    </row>
    <row r="433" spans="1:20">
      <c r="A433" s="60" t="s">
        <v>2476</v>
      </c>
      <c r="B433" s="60" t="s">
        <v>1109</v>
      </c>
      <c r="C433" s="60" t="s">
        <v>2506</v>
      </c>
      <c r="D433" s="60" t="str">
        <f>Tabla15[[#This Row],[cedula]]&amp;Tabla15[[#This Row],[prog]]&amp;LEFT(Tabla15[[#This Row],[TIPO]],3)</f>
        <v>0011401071301FIJ</v>
      </c>
      <c r="E433" s="60" t="str">
        <f>_xlfn.XLOOKUP(Tabla15[[#This Row],[cedula]],Tabla8[Numero Documento],Tabla8[Empleado])</f>
        <v>JUAN ANTONIO MARTIR PUJOLS</v>
      </c>
      <c r="F433" s="60" t="s">
        <v>82</v>
      </c>
      <c r="G433" s="60" t="s">
        <v>559</v>
      </c>
      <c r="H433" s="102" t="s">
        <v>11</v>
      </c>
      <c r="I433" s="75" t="str">
        <f>_xlfn.XLOOKUP(Tabla15[[#This Row],[cedula]],TCARRERA[CEDULA],TCARRERA[CATEGORIA DEL SERVIDOR],0)</f>
        <v>CARRERA ADMINISTRATIVA</v>
      </c>
      <c r="J43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60" t="str">
        <f>IF(ISTEXT(Tabla15[[#This Row],[CARRERA]]),Tabla15[[#This Row],[CARRERA]],Tabla15[[#This Row],[STATUS_01]])</f>
        <v>CARRERA ADMINISTRATIVA</v>
      </c>
      <c r="L433" s="70">
        <v>30000</v>
      </c>
      <c r="M433" s="74">
        <v>0</v>
      </c>
      <c r="N433" s="70">
        <v>912</v>
      </c>
      <c r="O433" s="70">
        <v>861</v>
      </c>
      <c r="P433" s="38">
        <f>Tabla15[[#This Row],[sbruto]]-SUM(Tabla15[[#This Row],[ISR]:[AFP]])-Tabla15[[#This Row],[sneto]]</f>
        <v>12095.08</v>
      </c>
      <c r="Q433" s="38">
        <v>16131.92</v>
      </c>
      <c r="R433" s="60" t="str">
        <f>_xlfn.XLOOKUP(Tabla15[[#This Row],[cedula]],Tabla22[NODOC],Tabla22[GENERO])</f>
        <v>M</v>
      </c>
      <c r="S433" s="60" t="str">
        <f>_xlfn.XLOOKUP(Tabla15[[#This Row],[nomdepto]],Tabla21[LUGAR],Tabla21[CODLUGAR])</f>
        <v>01.83.00.00.11.02.04</v>
      </c>
      <c r="T433">
        <v>185</v>
      </c>
    </row>
    <row r="434" spans="1:20">
      <c r="A434" s="60" t="s">
        <v>2476</v>
      </c>
      <c r="B434" s="60" t="s">
        <v>2735</v>
      </c>
      <c r="C434" s="60" t="s">
        <v>2506</v>
      </c>
      <c r="D434" s="60" t="str">
        <f>Tabla15[[#This Row],[cedula]]&amp;Tabla15[[#This Row],[prog]]&amp;LEFT(Tabla15[[#This Row],[TIPO]],3)</f>
        <v>2230092928201FIJ</v>
      </c>
      <c r="E434" s="60" t="str">
        <f>_xlfn.XLOOKUP(Tabla15[[#This Row],[cedula]],Tabla8[Numero Documento],Tabla8[Empleado])</f>
        <v>EDWARD KARELL RAMIREZ FLORIAN</v>
      </c>
      <c r="F434" s="60" t="s">
        <v>2736</v>
      </c>
      <c r="G434" s="60" t="s">
        <v>559</v>
      </c>
      <c r="H434" s="102" t="s">
        <v>11</v>
      </c>
      <c r="I434" s="75">
        <f>_xlfn.XLOOKUP(Tabla15[[#This Row],[cedula]],TCARRERA[CEDULA],TCARRERA[CATEGORIA DEL SERVIDOR],0)</f>
        <v>0</v>
      </c>
      <c r="J43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34" s="60" t="str">
        <f>IF(ISTEXT(Tabla15[[#This Row],[CARRERA]]),Tabla15[[#This Row],[CARRERA]],Tabla15[[#This Row],[STATUS_01]])</f>
        <v>FIJO</v>
      </c>
      <c r="L434" s="70">
        <v>25000</v>
      </c>
      <c r="M434" s="74">
        <v>0</v>
      </c>
      <c r="N434" s="70">
        <v>760</v>
      </c>
      <c r="O434" s="70">
        <v>717.5</v>
      </c>
      <c r="P434" s="38">
        <f>Tabla15[[#This Row],[sbruto]]-SUM(Tabla15[[#This Row],[ISR]:[AFP]])-Tabla15[[#This Row],[sneto]]</f>
        <v>25</v>
      </c>
      <c r="Q434" s="38">
        <v>23497.5</v>
      </c>
      <c r="R434" s="60" t="str">
        <f>_xlfn.XLOOKUP(Tabla15[[#This Row],[cedula]],Tabla22[NODOC],Tabla22[GENERO])</f>
        <v>M</v>
      </c>
      <c r="S434" s="60" t="str">
        <f>_xlfn.XLOOKUP(Tabla15[[#This Row],[nomdepto]],Tabla21[LUGAR],Tabla21[CODLUGAR])</f>
        <v>01.83.00.00.11.02.04</v>
      </c>
      <c r="T434">
        <v>94</v>
      </c>
    </row>
    <row r="435" spans="1:20">
      <c r="A435" s="60" t="s">
        <v>2476</v>
      </c>
      <c r="B435" s="60" t="s">
        <v>1759</v>
      </c>
      <c r="C435" s="60" t="s">
        <v>2506</v>
      </c>
      <c r="D435" s="60" t="str">
        <f>Tabla15[[#This Row],[cedula]]&amp;Tabla15[[#This Row],[prog]]&amp;LEFT(Tabla15[[#This Row],[TIPO]],3)</f>
        <v>4021116593701FIJ</v>
      </c>
      <c r="E435" s="60" t="str">
        <f>_xlfn.XLOOKUP(Tabla15[[#This Row],[cedula]],Tabla8[Numero Documento],Tabla8[Empleado])</f>
        <v>DIANA MARIBEL CASTILLO MARTES</v>
      </c>
      <c r="F435" s="60" t="s">
        <v>10</v>
      </c>
      <c r="G435" s="60" t="s">
        <v>559</v>
      </c>
      <c r="H435" s="102" t="s">
        <v>11</v>
      </c>
      <c r="I435" s="75">
        <f>_xlfn.XLOOKUP(Tabla15[[#This Row],[cedula]],TCARRERA[CEDULA],TCARRERA[CATEGORIA DEL SERVIDOR],0)</f>
        <v>0</v>
      </c>
      <c r="J43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5" s="60" t="str">
        <f>IF(ISTEXT(Tabla15[[#This Row],[CARRERA]]),Tabla15[[#This Row],[CARRERA]],Tabla15[[#This Row],[STATUS_01]])</f>
        <v>ESTATUTO SIMPLIFICADO</v>
      </c>
      <c r="L435" s="70">
        <v>24000</v>
      </c>
      <c r="M435" s="74">
        <v>0</v>
      </c>
      <c r="N435" s="70">
        <v>729.6</v>
      </c>
      <c r="O435" s="70">
        <v>688.8</v>
      </c>
      <c r="P435" s="38">
        <f>Tabla15[[#This Row],[sbruto]]-SUM(Tabla15[[#This Row],[ISR]:[AFP]])-Tabla15[[#This Row],[sneto]]</f>
        <v>8463.2799999999988</v>
      </c>
      <c r="Q435" s="38">
        <v>14118.32</v>
      </c>
      <c r="R435" s="60" t="str">
        <f>_xlfn.XLOOKUP(Tabla15[[#This Row],[cedula]],Tabla22[NODOC],Tabla22[GENERO])</f>
        <v>F</v>
      </c>
      <c r="S435" s="60" t="str">
        <f>_xlfn.XLOOKUP(Tabla15[[#This Row],[nomdepto]],Tabla21[LUGAR],Tabla21[CODLUGAR])</f>
        <v>01.83.00.00.11.02.04</v>
      </c>
      <c r="T435">
        <v>79</v>
      </c>
    </row>
    <row r="436" spans="1:20">
      <c r="A436" s="60" t="s">
        <v>2476</v>
      </c>
      <c r="B436" s="60" t="s">
        <v>1570</v>
      </c>
      <c r="C436" s="60" t="s">
        <v>2506</v>
      </c>
      <c r="D436" s="60" t="str">
        <f>Tabla15[[#This Row],[cedula]]&amp;Tabla15[[#This Row],[prog]]&amp;LEFT(Tabla15[[#This Row],[TIPO]],3)</f>
        <v>0010411248701FIJ</v>
      </c>
      <c r="E436" s="60" t="str">
        <f>_xlfn.XLOOKUP(Tabla15[[#This Row],[cedula]],Tabla8[Numero Documento],Tabla8[Empleado])</f>
        <v>ANGEL FELICIANO CUEVAS RIJO</v>
      </c>
      <c r="F436" s="60" t="s">
        <v>3320</v>
      </c>
      <c r="G436" s="60" t="s">
        <v>204</v>
      </c>
      <c r="H436" s="102" t="s">
        <v>11</v>
      </c>
      <c r="I436" s="75" t="str">
        <f>_xlfn.XLOOKUP(Tabla15[[#This Row],[cedula]],TCARRERA[CEDULA],TCARRERA[CATEGORIA DEL SERVIDOR],0)</f>
        <v>CARRERA ADMINISTRATIVA</v>
      </c>
      <c r="J43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36" s="60" t="str">
        <f>IF(ISTEXT(Tabla15[[#This Row],[CARRERA]]),Tabla15[[#This Row],[CARRERA]],Tabla15[[#This Row],[STATUS_01]])</f>
        <v>CARRERA ADMINISTRATIVA</v>
      </c>
      <c r="L436" s="70">
        <v>100000</v>
      </c>
      <c r="M436" s="74">
        <v>11316.64</v>
      </c>
      <c r="N436" s="70">
        <v>3040</v>
      </c>
      <c r="O436" s="70">
        <v>2870</v>
      </c>
      <c r="P436" s="38">
        <f>Tabla15[[#This Row],[sbruto]]-SUM(Tabla15[[#This Row],[ISR]:[AFP]])-Tabla15[[#This Row],[sneto]]</f>
        <v>6225.8999999999942</v>
      </c>
      <c r="Q436" s="38">
        <v>76547.460000000006</v>
      </c>
      <c r="R436" s="60" t="str">
        <f>_xlfn.XLOOKUP(Tabla15[[#This Row],[cedula]],Tabla22[NODOC],Tabla22[GENERO])</f>
        <v>M</v>
      </c>
      <c r="S436" s="60" t="str">
        <f>_xlfn.XLOOKUP(Tabla15[[#This Row],[nomdepto]],Tabla21[LUGAR],Tabla21[CODLUGAR])</f>
        <v>01.83.00.00.11.03</v>
      </c>
      <c r="T436">
        <v>31</v>
      </c>
    </row>
    <row r="437" spans="1:20" hidden="1">
      <c r="A437" s="60" t="s">
        <v>4871</v>
      </c>
      <c r="B437" s="60" t="s">
        <v>4874</v>
      </c>
      <c r="C437" s="60" t="s">
        <v>2506</v>
      </c>
      <c r="D437" s="60" t="str">
        <f>Tabla15[[#This Row],[cedula]]&amp;Tabla15[[#This Row],[prog]]&amp;LEFT(Tabla15[[#This Row],[TIPO]],3)</f>
        <v>0011935246601PER</v>
      </c>
      <c r="E437" s="60" t="str">
        <f>_xlfn.XLOOKUP(Tabla15[[#This Row],[cedula]],Tabla8[Numero Documento],Tabla8[Empleado])</f>
        <v>ELIANA ANTONIA PICHARDO PEÑA</v>
      </c>
      <c r="F437" s="60" t="s">
        <v>4875</v>
      </c>
      <c r="G437" s="60" t="s">
        <v>204</v>
      </c>
      <c r="H437" s="102" t="s">
        <v>4872</v>
      </c>
      <c r="I437" s="75">
        <f>_xlfn.XLOOKUP(Tabla15[[#This Row],[cedula]],TCARRERA[CEDULA],TCARRERA[CATEGORIA DEL SERVIDOR],0)</f>
        <v>0</v>
      </c>
      <c r="J437" s="60" t="str">
        <f>_xlfn.XLOOKUP(Tabla15[[#This Row],[nombre]],TNOMBRADOS[EMPLEADO],TNOMBRADOS[STATUS],_xlfn.XLOOKUP(Tabla15[[#This Row],[cargo]],Tabla612[CARGO],Tabla612[CATEGORIA DEL SERVIDOR],Tabla15[[#This Row],[TIPO]]))</f>
        <v>PERIODO PROBATORIO</v>
      </c>
      <c r="K437" s="60" t="str">
        <f>IF(ISTEXT(Tabla15[[#This Row],[CARRERA]]),Tabla15[[#This Row],[CARRERA]],Tabla15[[#This Row],[STATUS_01]])</f>
        <v>PERIODO PROBATORIO</v>
      </c>
      <c r="L437" s="70">
        <v>70000</v>
      </c>
      <c r="M437" s="74">
        <v>5368.48</v>
      </c>
      <c r="N437" s="70">
        <v>2128</v>
      </c>
      <c r="O437" s="70">
        <v>2009</v>
      </c>
      <c r="P437" s="38">
        <f>Tabla15[[#This Row],[sbruto]]-SUM(Tabla15[[#This Row],[ISR]:[AFP]])-Tabla15[[#This Row],[sneto]]</f>
        <v>3546.0000000000073</v>
      </c>
      <c r="Q437" s="38">
        <v>56948.52</v>
      </c>
      <c r="R437" s="60" t="str">
        <f>_xlfn.XLOOKUP(Tabla15[[#This Row],[cedula]],Tabla22[NODOC],Tabla22[GENERO])</f>
        <v>F</v>
      </c>
      <c r="S437" s="60" t="str">
        <f>_xlfn.XLOOKUP(Tabla15[[#This Row],[nomdepto]],Tabla21[LUGAR],Tabla21[CODLUGAR])</f>
        <v>01.83.00.00.11.03</v>
      </c>
      <c r="T437">
        <v>782</v>
      </c>
    </row>
    <row r="438" spans="1:20" hidden="1">
      <c r="A438" s="60" t="s">
        <v>2475</v>
      </c>
      <c r="B438" s="60" t="s">
        <v>2341</v>
      </c>
      <c r="C438" s="60" t="s">
        <v>2506</v>
      </c>
      <c r="D438" s="60" t="str">
        <f>Tabla15[[#This Row],[cedula]]&amp;Tabla15[[#This Row],[prog]]&amp;LEFT(Tabla15[[#This Row],[TIPO]],3)</f>
        <v>4022180101801TEM</v>
      </c>
      <c r="E438" s="60" t="str">
        <f>_xlfn.XLOOKUP(Tabla15[[#This Row],[cedula]],Tabla8[Numero Documento],Tabla8[Empleado])</f>
        <v>YEMELI PAMELA SANTOS GARCIA</v>
      </c>
      <c r="F438" s="60" t="s">
        <v>4875</v>
      </c>
      <c r="G438" s="60" t="s">
        <v>204</v>
      </c>
      <c r="H438" s="102" t="s">
        <v>2696</v>
      </c>
      <c r="I438" s="75">
        <f>_xlfn.XLOOKUP(Tabla15[[#This Row],[cedula]],TCARRERA[CEDULA],TCARRERA[CATEGORIA DEL SERVIDOR],0)</f>
        <v>0</v>
      </c>
      <c r="J43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8" s="60" t="str">
        <f>IF(ISTEXT(Tabla15[[#This Row],[CARRERA]]),Tabla15[[#This Row],[CARRERA]],Tabla15[[#This Row],[STATUS_01]])</f>
        <v>TEMPORALES</v>
      </c>
      <c r="L438" s="70">
        <v>70000</v>
      </c>
      <c r="M438" s="73">
        <v>2188.2399999999998</v>
      </c>
      <c r="N438" s="70">
        <v>2128</v>
      </c>
      <c r="O438" s="70">
        <v>2009</v>
      </c>
      <c r="P438" s="38">
        <f>Tabla15[[#This Row],[sbruto]]-SUM(Tabla15[[#This Row],[ISR]:[AFP]])-Tabla15[[#This Row],[sneto]]</f>
        <v>2171</v>
      </c>
      <c r="Q438" s="38">
        <v>61503.76</v>
      </c>
      <c r="R438" s="60" t="str">
        <f>_xlfn.XLOOKUP(Tabla15[[#This Row],[cedula]],Tabla22[NODOC],Tabla22[GENERO])</f>
        <v>F</v>
      </c>
      <c r="S438" s="60" t="str">
        <f>_xlfn.XLOOKUP(Tabla15[[#This Row],[nomdepto]],Tabla21[LUGAR],Tabla21[CODLUGAR])</f>
        <v>01.83.00.00.11.03</v>
      </c>
      <c r="T438">
        <v>1043</v>
      </c>
    </row>
    <row r="439" spans="1:20" hidden="1">
      <c r="A439" s="60" t="s">
        <v>2475</v>
      </c>
      <c r="B439" s="60" t="s">
        <v>2254</v>
      </c>
      <c r="C439" s="60" t="s">
        <v>2506</v>
      </c>
      <c r="D439" s="60" t="str">
        <f>Tabla15[[#This Row],[cedula]]&amp;Tabla15[[#This Row],[prog]]&amp;LEFT(Tabla15[[#This Row],[TIPO]],3)</f>
        <v>2240033787301TEM</v>
      </c>
      <c r="E439" s="60" t="str">
        <f>_xlfn.XLOOKUP(Tabla15[[#This Row],[cedula]],Tabla8[Numero Documento],Tabla8[Empleado])</f>
        <v>DIANA JOSEFINA BISONO REYES</v>
      </c>
      <c r="F439" s="60" t="s">
        <v>4875</v>
      </c>
      <c r="G439" s="60" t="s">
        <v>204</v>
      </c>
      <c r="H439" s="102" t="s">
        <v>2696</v>
      </c>
      <c r="I439" s="75">
        <f>_xlfn.XLOOKUP(Tabla15[[#This Row],[cedula]],TCARRERA[CEDULA],TCARRERA[CATEGORIA DEL SERVIDOR],0)</f>
        <v>0</v>
      </c>
      <c r="J43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9" s="60" t="str">
        <f>IF(ISTEXT(Tabla15[[#This Row],[CARRERA]]),Tabla15[[#This Row],[CARRERA]],Tabla15[[#This Row],[STATUS_01]])</f>
        <v>TEMPORALES</v>
      </c>
      <c r="L439" s="70">
        <v>65000</v>
      </c>
      <c r="M439" s="74">
        <v>1417.08</v>
      </c>
      <c r="N439" s="70">
        <v>1976</v>
      </c>
      <c r="O439" s="70">
        <v>1865.5</v>
      </c>
      <c r="P439" s="38">
        <f>Tabla15[[#This Row],[sbruto]]-SUM(Tabla15[[#This Row],[ISR]:[AFP]])-Tabla15[[#This Row],[sneto]]</f>
        <v>1902.4499999999971</v>
      </c>
      <c r="Q439" s="38">
        <v>57838.97</v>
      </c>
      <c r="R439" s="60" t="str">
        <f>_xlfn.XLOOKUP(Tabla15[[#This Row],[cedula]],Tabla22[NODOC],Tabla22[GENERO])</f>
        <v>F</v>
      </c>
      <c r="S439" s="60" t="str">
        <f>_xlfn.XLOOKUP(Tabla15[[#This Row],[nomdepto]],Tabla21[LUGAR],Tabla21[CODLUGAR])</f>
        <v>01.83.00.00.11.03</v>
      </c>
      <c r="T439">
        <v>836</v>
      </c>
    </row>
    <row r="440" spans="1:20" hidden="1">
      <c r="A440" s="60" t="s">
        <v>2475</v>
      </c>
      <c r="B440" s="60" t="s">
        <v>2706</v>
      </c>
      <c r="C440" s="60" t="s">
        <v>2506</v>
      </c>
      <c r="D440" s="60" t="str">
        <f>Tabla15[[#This Row],[cedula]]&amp;Tabla15[[#This Row],[prog]]&amp;LEFT(Tabla15[[#This Row],[TIPO]],3)</f>
        <v>0011503337501TEM</v>
      </c>
      <c r="E440" s="60" t="str">
        <f>_xlfn.XLOOKUP(Tabla15[[#This Row],[cedula]],Tabla8[Numero Documento],Tabla8[Empleado])</f>
        <v>IRANY LUCRECIA FLORES DE LOS SANTOS</v>
      </c>
      <c r="F440" s="60" t="s">
        <v>4875</v>
      </c>
      <c r="G440" s="60" t="s">
        <v>204</v>
      </c>
      <c r="H440" s="102" t="s">
        <v>2696</v>
      </c>
      <c r="I440" s="75">
        <f>_xlfn.XLOOKUP(Tabla15[[#This Row],[cedula]],TCARRERA[CEDULA],TCARRERA[CATEGORIA DEL SERVIDOR],0)</f>
        <v>0</v>
      </c>
      <c r="J44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0" s="60" t="str">
        <f>IF(ISTEXT(Tabla15[[#This Row],[CARRERA]]),Tabla15[[#This Row],[CARRERA]],Tabla15[[#This Row],[STATUS_01]])</f>
        <v>TEMPORALES</v>
      </c>
      <c r="L440" s="70">
        <v>50000</v>
      </c>
      <c r="M440" s="71">
        <v>1854</v>
      </c>
      <c r="N440" s="70">
        <v>1520</v>
      </c>
      <c r="O440" s="70">
        <v>1435</v>
      </c>
      <c r="P440" s="38">
        <f>Tabla15[[#This Row],[sbruto]]-SUM(Tabla15[[#This Row],[ISR]:[AFP]])-Tabla15[[#This Row],[sneto]]</f>
        <v>7071</v>
      </c>
      <c r="Q440" s="38">
        <v>38120</v>
      </c>
      <c r="R440" s="60" t="str">
        <f>_xlfn.XLOOKUP(Tabla15[[#This Row],[cedula]],Tabla22[NODOC],Tabla22[GENERO])</f>
        <v>F</v>
      </c>
      <c r="S440" s="60" t="str">
        <f>_xlfn.XLOOKUP(Tabla15[[#This Row],[nomdepto]],Tabla21[LUGAR],Tabla21[CODLUGAR])</f>
        <v>01.83.00.00.11.03</v>
      </c>
      <c r="T440">
        <v>870</v>
      </c>
    </row>
    <row r="441" spans="1:20" hidden="1">
      <c r="A441" s="60" t="s">
        <v>2475</v>
      </c>
      <c r="B441" s="60" t="s">
        <v>2714</v>
      </c>
      <c r="C441" s="60" t="s">
        <v>2506</v>
      </c>
      <c r="D441" s="60" t="str">
        <f>Tabla15[[#This Row],[cedula]]&amp;Tabla15[[#This Row],[prog]]&amp;LEFT(Tabla15[[#This Row],[TIPO]],3)</f>
        <v>2230119483701TEM</v>
      </c>
      <c r="E441" s="60" t="str">
        <f>_xlfn.XLOOKUP(Tabla15[[#This Row],[cedula]],Tabla8[Numero Documento],Tabla8[Empleado])</f>
        <v>SHAILYN CATHERINE ROBLES PIMENTEL</v>
      </c>
      <c r="F441" s="60" t="s">
        <v>4875</v>
      </c>
      <c r="G441" s="60" t="s">
        <v>204</v>
      </c>
      <c r="H441" s="102" t="s">
        <v>2696</v>
      </c>
      <c r="I441" s="75">
        <f>_xlfn.XLOOKUP(Tabla15[[#This Row],[cedula]],TCARRERA[CEDULA],TCARRERA[CATEGORIA DEL SERVIDOR],0)</f>
        <v>0</v>
      </c>
      <c r="J44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1" s="60" t="str">
        <f>IF(ISTEXT(Tabla15[[#This Row],[CARRERA]]),Tabla15[[#This Row],[CARRERA]],Tabla15[[#This Row],[STATUS_01]])</f>
        <v>TEMPORALES</v>
      </c>
      <c r="L441" s="70">
        <v>50000</v>
      </c>
      <c r="M441" s="74">
        <v>0</v>
      </c>
      <c r="N441" s="70">
        <v>1520</v>
      </c>
      <c r="O441" s="70">
        <v>1435</v>
      </c>
      <c r="P441" s="38">
        <f>Tabla15[[#This Row],[sbruto]]-SUM(Tabla15[[#This Row],[ISR]:[AFP]])-Tabla15[[#This Row],[sneto]]</f>
        <v>25</v>
      </c>
      <c r="Q441" s="38">
        <v>47020</v>
      </c>
      <c r="R441" s="60" t="str">
        <f>_xlfn.XLOOKUP(Tabla15[[#This Row],[cedula]],Tabla22[NODOC],Tabla22[GENERO])</f>
        <v>F</v>
      </c>
      <c r="S441" s="60" t="str">
        <f>_xlfn.XLOOKUP(Tabla15[[#This Row],[nomdepto]],Tabla21[LUGAR],Tabla21[CODLUGAR])</f>
        <v>01.83.00.00.11.03</v>
      </c>
      <c r="T441">
        <v>1012</v>
      </c>
    </row>
    <row r="442" spans="1:20" hidden="1">
      <c r="A442" s="60" t="s">
        <v>2475</v>
      </c>
      <c r="B442" s="60" t="s">
        <v>2282</v>
      </c>
      <c r="C442" s="60" t="s">
        <v>2506</v>
      </c>
      <c r="D442" s="60" t="str">
        <f>Tabla15[[#This Row],[cedula]]&amp;Tabla15[[#This Row],[prog]]&amp;LEFT(Tabla15[[#This Row],[TIPO]],3)</f>
        <v>2250032297301TEM</v>
      </c>
      <c r="E442" s="60" t="str">
        <f>_xlfn.XLOOKUP(Tabla15[[#This Row],[cedula]],Tabla8[Numero Documento],Tabla8[Empleado])</f>
        <v>JULISSA VARGAS MORENO</v>
      </c>
      <c r="F442" s="60" t="s">
        <v>4875</v>
      </c>
      <c r="G442" s="60" t="s">
        <v>204</v>
      </c>
      <c r="H442" s="102" t="s">
        <v>2696</v>
      </c>
      <c r="I442" s="75">
        <f>_xlfn.XLOOKUP(Tabla15[[#This Row],[cedula]],TCARRERA[CEDULA],TCARRERA[CATEGORIA DEL SERVIDOR],0)</f>
        <v>0</v>
      </c>
      <c r="J44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60" t="str">
        <f>IF(ISTEXT(Tabla15[[#This Row],[CARRERA]]),Tabla15[[#This Row],[CARRERA]],Tabla15[[#This Row],[STATUS_01]])</f>
        <v>TEMPORALES</v>
      </c>
      <c r="L442" s="70">
        <v>45000</v>
      </c>
      <c r="M442" s="74">
        <v>1148.33</v>
      </c>
      <c r="N442" s="70">
        <v>1368</v>
      </c>
      <c r="O442" s="70">
        <v>1291.5</v>
      </c>
      <c r="P442" s="38">
        <f>Tabla15[[#This Row],[sbruto]]-SUM(Tabla15[[#This Row],[ISR]:[AFP]])-Tabla15[[#This Row],[sneto]]</f>
        <v>5515</v>
      </c>
      <c r="Q442" s="38">
        <v>35677.17</v>
      </c>
      <c r="R442" s="60" t="str">
        <f>_xlfn.XLOOKUP(Tabla15[[#This Row],[cedula]],Tabla22[NODOC],Tabla22[GENERO])</f>
        <v>F</v>
      </c>
      <c r="S442" s="60" t="str">
        <f>_xlfn.XLOOKUP(Tabla15[[#This Row],[nomdepto]],Tabla21[LUGAR],Tabla21[CODLUGAR])</f>
        <v>01.83.00.00.11.03</v>
      </c>
      <c r="T442">
        <v>919</v>
      </c>
    </row>
    <row r="443" spans="1:20" hidden="1">
      <c r="A443" s="60" t="s">
        <v>3054</v>
      </c>
      <c r="B443" s="60" t="s">
        <v>1570</v>
      </c>
      <c r="C443" s="60" t="s">
        <v>2506</v>
      </c>
      <c r="D443" s="60" t="str">
        <f>Tabla15[[#This Row],[cedula]]&amp;Tabla15[[#This Row],[prog]]&amp;LEFT(Tabla15[[#This Row],[TIPO]],3)</f>
        <v>0010411248701SUP</v>
      </c>
      <c r="E443" s="60" t="str">
        <f>_xlfn.XLOOKUP(Tabla15[[#This Row],[cedula]],Tabla8[Numero Documento],Tabla8[Empleado])</f>
        <v>ANGEL FELICIANO CUEVAS RIJO</v>
      </c>
      <c r="F443" s="60" t="s">
        <v>4837</v>
      </c>
      <c r="G443" s="60" t="s">
        <v>204</v>
      </c>
      <c r="H443" s="102" t="s">
        <v>2783</v>
      </c>
      <c r="I443" s="75" t="str">
        <f>_xlfn.XLOOKUP(Tabla15[[#This Row],[cedula]],TCARRERA[CEDULA],TCARRERA[CATEGORIA DEL SERVIDOR],0)</f>
        <v>CARRERA ADMINISTRATIVA</v>
      </c>
      <c r="J443" s="6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43" s="60" t="str">
        <f>IF(ISTEXT(Tabla15[[#This Row],[CARRERA]]),Tabla15[[#This Row],[CARRERA]],Tabla15[[#This Row],[STATUS_01]])</f>
        <v>CARRERA ADMINISTRATIVA</v>
      </c>
      <c r="L443" s="70">
        <v>35000</v>
      </c>
      <c r="M443" s="74">
        <v>8232.8799999999992</v>
      </c>
      <c r="N443" s="70">
        <v>1004.5</v>
      </c>
      <c r="O443" s="70">
        <v>1064</v>
      </c>
      <c r="P443" s="38">
        <f>Tabla15[[#This Row],[sbruto]]-SUM(Tabla15[[#This Row],[ISR]:[AFP]])-Tabla15[[#This Row],[sneto]]</f>
        <v>0</v>
      </c>
      <c r="Q443" s="38">
        <v>24698.62</v>
      </c>
      <c r="R443" s="60" t="str">
        <f>_xlfn.XLOOKUP(Tabla15[[#This Row],[cedula]],Tabla22[NODOC],Tabla22[GENERO])</f>
        <v>M</v>
      </c>
      <c r="S443" s="60" t="str">
        <f>_xlfn.XLOOKUP(Tabla15[[#This Row],[nomdepto]],Tabla21[LUGAR],Tabla21[CODLUGAR])</f>
        <v>01.83.00.00.11.03</v>
      </c>
      <c r="T443">
        <v>768</v>
      </c>
    </row>
    <row r="444" spans="1:20">
      <c r="A444" s="60" t="s">
        <v>2476</v>
      </c>
      <c r="B444" s="60" t="s">
        <v>1103</v>
      </c>
      <c r="C444" s="60" t="s">
        <v>2506</v>
      </c>
      <c r="D444" s="60" t="str">
        <f>Tabla15[[#This Row],[cedula]]&amp;Tabla15[[#This Row],[prog]]&amp;LEFT(Tabla15[[#This Row],[TIPO]],3)</f>
        <v>0011188872301FIJ</v>
      </c>
      <c r="E444" s="60" t="str">
        <f>_xlfn.XLOOKUP(Tabla15[[#This Row],[cedula]],Tabla8[Numero Documento],Tabla8[Empleado])</f>
        <v>GENRI RAFAEL UREÑA REYNOSO</v>
      </c>
      <c r="F444" s="60" t="s">
        <v>15</v>
      </c>
      <c r="G444" s="60" t="s">
        <v>204</v>
      </c>
      <c r="H444" s="102" t="s">
        <v>11</v>
      </c>
      <c r="I444" s="75" t="str">
        <f>_xlfn.XLOOKUP(Tabla15[[#This Row],[cedula]],TCARRERA[CEDULA],TCARRERA[CATEGORIA DEL SERVIDOR],0)</f>
        <v>CARRERA ADMINISTRATIVA</v>
      </c>
      <c r="J44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44" s="60" t="str">
        <f>IF(ISTEXT(Tabla15[[#This Row],[CARRERA]]),Tabla15[[#This Row],[CARRERA]],Tabla15[[#This Row],[STATUS_01]])</f>
        <v>CARRERA ADMINISTRATIVA</v>
      </c>
      <c r="L444" s="70">
        <v>24000</v>
      </c>
      <c r="M444" s="71">
        <v>0</v>
      </c>
      <c r="N444" s="70">
        <v>729.6</v>
      </c>
      <c r="O444" s="70">
        <v>688.8</v>
      </c>
      <c r="P444" s="38">
        <f>Tabla15[[#This Row],[sbruto]]-SUM(Tabla15[[#This Row],[ISR]:[AFP]])-Tabla15[[#This Row],[sneto]]</f>
        <v>2772.9499999999971</v>
      </c>
      <c r="Q444" s="38">
        <v>19808.650000000001</v>
      </c>
      <c r="R444" s="60" t="str">
        <f>_xlfn.XLOOKUP(Tabla15[[#This Row],[cedula]],Tabla22[NODOC],Tabla22[GENERO])</f>
        <v>M</v>
      </c>
      <c r="S444" s="60" t="str">
        <f>_xlfn.XLOOKUP(Tabla15[[#This Row],[nomdepto]],Tabla21[LUGAR],Tabla21[CODLUGAR])</f>
        <v>01.83.00.00.11.03</v>
      </c>
      <c r="T444">
        <v>137</v>
      </c>
    </row>
    <row r="445" spans="1:20" hidden="1">
      <c r="A445" s="60" t="s">
        <v>2475</v>
      </c>
      <c r="B445" s="60" t="s">
        <v>2324</v>
      </c>
      <c r="C445" s="60" t="s">
        <v>2506</v>
      </c>
      <c r="D445" s="60" t="str">
        <f>Tabla15[[#This Row],[cedula]]&amp;Tabla15[[#This Row],[prog]]&amp;LEFT(Tabla15[[#This Row],[TIPO]],3)</f>
        <v>2230054725801TEM</v>
      </c>
      <c r="E445" s="60" t="str">
        <f>_xlfn.XLOOKUP(Tabla15[[#This Row],[cedula]],Tabla8[Numero Documento],Tabla8[Empleado])</f>
        <v>ROXANNA LAKE GUERRERO</v>
      </c>
      <c r="F445" s="60" t="s">
        <v>129</v>
      </c>
      <c r="G445" s="60" t="s">
        <v>234</v>
      </c>
      <c r="H445" s="102" t="s">
        <v>2696</v>
      </c>
      <c r="I445" s="75">
        <f>_xlfn.XLOOKUP(Tabla15[[#This Row],[cedula]],TCARRERA[CEDULA],TCARRERA[CATEGORIA DEL SERVIDOR],0)</f>
        <v>0</v>
      </c>
      <c r="J44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60" t="str">
        <f>IF(ISTEXT(Tabla15[[#This Row],[CARRERA]]),Tabla15[[#This Row],[CARRERA]],Tabla15[[#This Row],[STATUS_01]])</f>
        <v>TEMPORALES</v>
      </c>
      <c r="L445" s="70">
        <v>135000</v>
      </c>
      <c r="M445" s="74">
        <v>20338.240000000002</v>
      </c>
      <c r="N445" s="70">
        <v>4104</v>
      </c>
      <c r="O445" s="70">
        <v>3874.5</v>
      </c>
      <c r="P445" s="38">
        <f>Tabla15[[#This Row],[sbruto]]-SUM(Tabla15[[#This Row],[ISR]:[AFP]])-Tabla15[[#This Row],[sneto]]</f>
        <v>25</v>
      </c>
      <c r="Q445" s="38">
        <v>106658.26</v>
      </c>
      <c r="R445" s="60" t="str">
        <f>_xlfn.XLOOKUP(Tabla15[[#This Row],[cedula]],Tabla22[NODOC],Tabla22[GENERO])</f>
        <v>F</v>
      </c>
      <c r="S445" s="60" t="str">
        <f>_xlfn.XLOOKUP(Tabla15[[#This Row],[nomdepto]],Tabla21[LUGAR],Tabla21[CODLUGAR])</f>
        <v>01.83.00.00.11.04</v>
      </c>
      <c r="T445">
        <v>1007</v>
      </c>
    </row>
    <row r="446" spans="1:20" hidden="1">
      <c r="A446" s="60" t="s">
        <v>2475</v>
      </c>
      <c r="B446" s="60" t="s">
        <v>2298</v>
      </c>
      <c r="C446" s="60" t="s">
        <v>2506</v>
      </c>
      <c r="D446" s="60" t="str">
        <f>Tabla15[[#This Row],[cedula]]&amp;Tabla15[[#This Row],[prog]]&amp;LEFT(Tabla15[[#This Row],[TIPO]],3)</f>
        <v>0011609837701TEM</v>
      </c>
      <c r="E446" s="60" t="str">
        <f>_xlfn.XLOOKUP(Tabla15[[#This Row],[cedula]],Tabla8[Numero Documento],Tabla8[Empleado])</f>
        <v>MAXIMO MICHEL GUZMAN PERICHE</v>
      </c>
      <c r="F446" s="60" t="s">
        <v>256</v>
      </c>
      <c r="G446" s="60" t="s">
        <v>234</v>
      </c>
      <c r="H446" s="102" t="s">
        <v>2696</v>
      </c>
      <c r="I446" s="75">
        <f>_xlfn.XLOOKUP(Tabla15[[#This Row],[cedula]],TCARRERA[CEDULA],TCARRERA[CATEGORIA DEL SERVIDOR],0)</f>
        <v>0</v>
      </c>
      <c r="J44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6" s="60" t="str">
        <f>IF(ISTEXT(Tabla15[[#This Row],[CARRERA]]),Tabla15[[#This Row],[CARRERA]],Tabla15[[#This Row],[STATUS_01]])</f>
        <v>TEMPORALES</v>
      </c>
      <c r="L446" s="70">
        <v>70000</v>
      </c>
      <c r="M446" s="74">
        <v>5368.45</v>
      </c>
      <c r="N446" s="70">
        <v>2128</v>
      </c>
      <c r="O446" s="70">
        <v>2009</v>
      </c>
      <c r="P446" s="38">
        <f>Tabla15[[#This Row],[sbruto]]-SUM(Tabla15[[#This Row],[ISR]:[AFP]])-Tabla15[[#This Row],[sneto]]</f>
        <v>25</v>
      </c>
      <c r="Q446" s="38">
        <v>60469.55</v>
      </c>
      <c r="R446" s="60" t="str">
        <f>_xlfn.XLOOKUP(Tabla15[[#This Row],[cedula]],Tabla22[NODOC],Tabla22[GENERO])</f>
        <v>M</v>
      </c>
      <c r="S446" s="60" t="str">
        <f>_xlfn.XLOOKUP(Tabla15[[#This Row],[nomdepto]],Tabla21[LUGAR],Tabla21[CODLUGAR])</f>
        <v>01.83.00.00.11.04</v>
      </c>
      <c r="T446">
        <v>953</v>
      </c>
    </row>
    <row r="447" spans="1:20">
      <c r="A447" s="60" t="s">
        <v>2476</v>
      </c>
      <c r="B447" s="60" t="s">
        <v>1722</v>
      </c>
      <c r="C447" s="60" t="s">
        <v>2506</v>
      </c>
      <c r="D447" s="60" t="str">
        <f>Tabla15[[#This Row],[cedula]]&amp;Tabla15[[#This Row],[prog]]&amp;LEFT(Tabla15[[#This Row],[TIPO]],3)</f>
        <v>0010003879301FIJ</v>
      </c>
      <c r="E447" s="60" t="str">
        <f>_xlfn.XLOOKUP(Tabla15[[#This Row],[cedula]],Tabla8[Numero Documento],Tabla8[Empleado])</f>
        <v>ANA MARIA OVIEDO HERNANDEZ</v>
      </c>
      <c r="F447" s="60" t="s">
        <v>235</v>
      </c>
      <c r="G447" s="60" t="s">
        <v>234</v>
      </c>
      <c r="H447" s="102" t="s">
        <v>11</v>
      </c>
      <c r="I447" s="75">
        <f>_xlfn.XLOOKUP(Tabla15[[#This Row],[cedula]],TCARRERA[CEDULA],TCARRERA[CATEGORIA DEL SERVIDOR],0)</f>
        <v>0</v>
      </c>
      <c r="J44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47" s="60" t="str">
        <f>IF(ISTEXT(Tabla15[[#This Row],[CARRERA]]),Tabla15[[#This Row],[CARRERA]],Tabla15[[#This Row],[STATUS_01]])</f>
        <v>FIJO</v>
      </c>
      <c r="L447" s="70">
        <v>60000</v>
      </c>
      <c r="M447" s="74">
        <v>3486.68</v>
      </c>
      <c r="N447" s="73">
        <v>1824</v>
      </c>
      <c r="O447" s="73">
        <v>1722</v>
      </c>
      <c r="P447" s="38">
        <f>Tabla15[[#This Row],[sbruto]]-SUM(Tabla15[[#This Row],[ISR]:[AFP]])-Tabla15[[#This Row],[sneto]]</f>
        <v>125</v>
      </c>
      <c r="Q447" s="38">
        <v>52842.32</v>
      </c>
      <c r="R447" s="60" t="str">
        <f>_xlfn.XLOOKUP(Tabla15[[#This Row],[cedula]],Tabla22[NODOC],Tabla22[GENERO])</f>
        <v>F</v>
      </c>
      <c r="S447" s="60" t="str">
        <f>_xlfn.XLOOKUP(Tabla15[[#This Row],[nomdepto]],Tabla21[LUGAR],Tabla21[CODLUGAR])</f>
        <v>01.83.00.00.11.04</v>
      </c>
      <c r="T447">
        <v>26</v>
      </c>
    </row>
    <row r="448" spans="1:20">
      <c r="A448" s="60" t="s">
        <v>2476</v>
      </c>
      <c r="B448" s="60" t="s">
        <v>1156</v>
      </c>
      <c r="C448" s="60" t="s">
        <v>2506</v>
      </c>
      <c r="D448" s="60" t="str">
        <f>Tabla15[[#This Row],[cedula]]&amp;Tabla15[[#This Row],[prog]]&amp;LEFT(Tabla15[[#This Row],[TIPO]],3)</f>
        <v>0011636047001FIJ</v>
      </c>
      <c r="E448" s="60" t="str">
        <f>_xlfn.XLOOKUP(Tabla15[[#This Row],[cedula]],Tabla8[Numero Documento],Tabla8[Empleado])</f>
        <v>VIRGINIA MARIA PEREZ TOLENTINO</v>
      </c>
      <c r="F448" s="60" t="s">
        <v>235</v>
      </c>
      <c r="G448" s="60" t="s">
        <v>234</v>
      </c>
      <c r="H448" s="102" t="s">
        <v>11</v>
      </c>
      <c r="I448" s="75" t="str">
        <f>_xlfn.XLOOKUP(Tabla15[[#This Row],[cedula]],TCARRERA[CEDULA],TCARRERA[CATEGORIA DEL SERVIDOR],0)</f>
        <v>CARRERA ADMINISTRATIVA</v>
      </c>
      <c r="J44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48" s="60" t="str">
        <f>IF(ISTEXT(Tabla15[[#This Row],[CARRERA]]),Tabla15[[#This Row],[CARRERA]],Tabla15[[#This Row],[STATUS_01]])</f>
        <v>CARRERA ADMINISTRATIVA</v>
      </c>
      <c r="L448" s="70">
        <v>60000</v>
      </c>
      <c r="M448" s="74">
        <v>0</v>
      </c>
      <c r="N448" s="70">
        <v>1824</v>
      </c>
      <c r="O448" s="70">
        <v>1722</v>
      </c>
      <c r="P448" s="38">
        <f>Tabla15[[#This Row],[sbruto]]-SUM(Tabla15[[#This Row],[ISR]:[AFP]])-Tabla15[[#This Row],[sneto]]</f>
        <v>2902.4499999999971</v>
      </c>
      <c r="Q448" s="38">
        <v>53551.55</v>
      </c>
      <c r="R448" s="60" t="str">
        <f>_xlfn.XLOOKUP(Tabla15[[#This Row],[cedula]],Tabla22[NODOC],Tabla22[GENERO])</f>
        <v>F</v>
      </c>
      <c r="S448" s="60" t="str">
        <f>_xlfn.XLOOKUP(Tabla15[[#This Row],[nomdepto]],Tabla21[LUGAR],Tabla21[CODLUGAR])</f>
        <v>01.83.00.00.11.04</v>
      </c>
      <c r="T448">
        <v>366</v>
      </c>
    </row>
    <row r="449" spans="1:20" hidden="1">
      <c r="A449" s="60" t="s">
        <v>2475</v>
      </c>
      <c r="B449" s="60" t="s">
        <v>2296</v>
      </c>
      <c r="C449" s="60" t="s">
        <v>2506</v>
      </c>
      <c r="D449" s="60" t="str">
        <f>Tabla15[[#This Row],[cedula]]&amp;Tabla15[[#This Row],[prog]]&amp;LEFT(Tabla15[[#This Row],[TIPO]],3)</f>
        <v>0020149125501TEM</v>
      </c>
      <c r="E449" s="60" t="str">
        <f>_xlfn.XLOOKUP(Tabla15[[#This Row],[cedula]],Tabla8[Numero Documento],Tabla8[Empleado])</f>
        <v>MAXILANIA FERREIRA RUIZ</v>
      </c>
      <c r="F449" s="60" t="s">
        <v>235</v>
      </c>
      <c r="G449" s="60" t="s">
        <v>234</v>
      </c>
      <c r="H449" s="102" t="s">
        <v>2696</v>
      </c>
      <c r="I449" s="75">
        <f>_xlfn.XLOOKUP(Tabla15[[#This Row],[cedula]],TCARRERA[CEDULA],TCARRERA[CATEGORIA DEL SERVIDOR],0)</f>
        <v>0</v>
      </c>
      <c r="J44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9" s="60" t="str">
        <f>IF(ISTEXT(Tabla15[[#This Row],[CARRERA]]),Tabla15[[#This Row],[CARRERA]],Tabla15[[#This Row],[STATUS_01]])</f>
        <v>TEMPORALES</v>
      </c>
      <c r="L449" s="70">
        <v>60000</v>
      </c>
      <c r="M449" s="74">
        <v>3486.68</v>
      </c>
      <c r="N449" s="70">
        <v>1824</v>
      </c>
      <c r="O449" s="70">
        <v>1722</v>
      </c>
      <c r="P449" s="38">
        <f>Tabla15[[#This Row],[sbruto]]-SUM(Tabla15[[#This Row],[ISR]:[AFP]])-Tabla15[[#This Row],[sneto]]</f>
        <v>6896.07</v>
      </c>
      <c r="Q449" s="38">
        <v>46071.25</v>
      </c>
      <c r="R449" s="60" t="str">
        <f>_xlfn.XLOOKUP(Tabla15[[#This Row],[cedula]],Tabla22[NODOC],Tabla22[GENERO])</f>
        <v>F</v>
      </c>
      <c r="S449" s="60" t="str">
        <f>_xlfn.XLOOKUP(Tabla15[[#This Row],[nomdepto]],Tabla21[LUGAR],Tabla21[CODLUGAR])</f>
        <v>01.83.00.00.11.04</v>
      </c>
      <c r="T449">
        <v>951</v>
      </c>
    </row>
    <row r="450" spans="1:20">
      <c r="A450" s="60" t="s">
        <v>2476</v>
      </c>
      <c r="B450" s="60" t="s">
        <v>1889</v>
      </c>
      <c r="C450" s="60" t="s">
        <v>2506</v>
      </c>
      <c r="D450" s="60" t="str">
        <f>Tabla15[[#This Row],[cedula]]&amp;Tabla15[[#This Row],[prog]]&amp;LEFT(Tabla15[[#This Row],[TIPO]],3)</f>
        <v>0011790615601FIJ</v>
      </c>
      <c r="E450" s="60" t="str">
        <f>_xlfn.XLOOKUP(Tabla15[[#This Row],[cedula]],Tabla8[Numero Documento],Tabla8[Empleado])</f>
        <v>PAMELA JOSEFINA RAMIREZ ALMANZAR</v>
      </c>
      <c r="F450" s="60" t="s">
        <v>238</v>
      </c>
      <c r="G450" s="60" t="s">
        <v>234</v>
      </c>
      <c r="H450" s="102" t="s">
        <v>11</v>
      </c>
      <c r="I450" s="75">
        <f>_xlfn.XLOOKUP(Tabla15[[#This Row],[cedula]],TCARRERA[CEDULA],TCARRERA[CATEGORIA DEL SERVIDOR],0)</f>
        <v>0</v>
      </c>
      <c r="J45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50" s="60" t="str">
        <f>IF(ISTEXT(Tabla15[[#This Row],[CARRERA]]),Tabla15[[#This Row],[CARRERA]],Tabla15[[#This Row],[STATUS_01]])</f>
        <v>FIJO</v>
      </c>
      <c r="L450" s="70">
        <v>55000</v>
      </c>
      <c r="M450" s="74">
        <v>681.89</v>
      </c>
      <c r="N450" s="70">
        <v>1672</v>
      </c>
      <c r="O450" s="70">
        <v>1578.5</v>
      </c>
      <c r="P450" s="38">
        <f>Tabla15[[#This Row],[sbruto]]-SUM(Tabla15[[#This Row],[ISR]:[AFP]])-Tabla15[[#This Row],[sneto]]</f>
        <v>25</v>
      </c>
      <c r="Q450" s="38">
        <v>51042.61</v>
      </c>
      <c r="R450" s="60" t="str">
        <f>_xlfn.XLOOKUP(Tabla15[[#This Row],[cedula]],Tabla22[NODOC],Tabla22[GENERO])</f>
        <v>F</v>
      </c>
      <c r="S450" s="60" t="str">
        <f>_xlfn.XLOOKUP(Tabla15[[#This Row],[nomdepto]],Tabla21[LUGAR],Tabla21[CODLUGAR])</f>
        <v>01.83.00.00.11.04</v>
      </c>
      <c r="T450">
        <v>295</v>
      </c>
    </row>
    <row r="451" spans="1:20" hidden="1">
      <c r="A451" s="60" t="s">
        <v>2475</v>
      </c>
      <c r="B451" s="60" t="s">
        <v>2965</v>
      </c>
      <c r="C451" s="60" t="s">
        <v>2506</v>
      </c>
      <c r="D451" s="60" t="str">
        <f>Tabla15[[#This Row],[cedula]]&amp;Tabla15[[#This Row],[prog]]&amp;LEFT(Tabla15[[#This Row],[TIPO]],3)</f>
        <v>0310494953601TEM</v>
      </c>
      <c r="E451" s="60" t="str">
        <f>_xlfn.XLOOKUP(Tabla15[[#This Row],[cedula]],Tabla8[Numero Documento],Tabla8[Empleado])</f>
        <v>NILO ANTONIO PEÑA BENJAMIN-GARNETT</v>
      </c>
      <c r="F451" s="60" t="s">
        <v>235</v>
      </c>
      <c r="G451" s="60" t="s">
        <v>234</v>
      </c>
      <c r="H451" s="102" t="s">
        <v>2696</v>
      </c>
      <c r="I451" s="75">
        <f>_xlfn.XLOOKUP(Tabla15[[#This Row],[cedula]],TCARRERA[CEDULA],TCARRERA[CATEGORIA DEL SERVIDOR],0)</f>
        <v>0</v>
      </c>
      <c r="J45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1" s="60" t="str">
        <f>IF(ISTEXT(Tabla15[[#This Row],[CARRERA]]),Tabla15[[#This Row],[CARRERA]],Tabla15[[#This Row],[STATUS_01]])</f>
        <v>TEMPORALES</v>
      </c>
      <c r="L451" s="70">
        <v>50000</v>
      </c>
      <c r="M451" s="73">
        <v>1854</v>
      </c>
      <c r="N451" s="70">
        <v>1520</v>
      </c>
      <c r="O451" s="70">
        <v>1435</v>
      </c>
      <c r="P451" s="38">
        <f>Tabla15[[#This Row],[sbruto]]-SUM(Tabla15[[#This Row],[ISR]:[AFP]])-Tabla15[[#This Row],[sneto]]</f>
        <v>25</v>
      </c>
      <c r="Q451" s="38">
        <v>45166</v>
      </c>
      <c r="R451" s="60" t="str">
        <f>_xlfn.XLOOKUP(Tabla15[[#This Row],[cedula]],Tabla22[NODOC],Tabla22[GENERO])</f>
        <v>M</v>
      </c>
      <c r="S451" s="60" t="str">
        <f>_xlfn.XLOOKUP(Tabla15[[#This Row],[nomdepto]],Tabla21[LUGAR],Tabla21[CODLUGAR])</f>
        <v>01.83.00.00.11.04</v>
      </c>
      <c r="T451">
        <v>972</v>
      </c>
    </row>
    <row r="452" spans="1:20" hidden="1">
      <c r="A452" s="60" t="s">
        <v>2475</v>
      </c>
      <c r="B452" s="60" t="s">
        <v>2985</v>
      </c>
      <c r="C452" s="60" t="s">
        <v>2506</v>
      </c>
      <c r="D452" s="60" t="str">
        <f>Tabla15[[#This Row],[cedula]]&amp;Tabla15[[#This Row],[prog]]&amp;LEFT(Tabla15[[#This Row],[TIPO]],3)</f>
        <v>2250029395001TEM</v>
      </c>
      <c r="E452" s="60" t="str">
        <f>_xlfn.XLOOKUP(Tabla15[[#This Row],[cedula]],Tabla8[Numero Documento],Tabla8[Empleado])</f>
        <v>REYBELYS PEREZ NUÑEZ</v>
      </c>
      <c r="F452" s="60" t="s">
        <v>235</v>
      </c>
      <c r="G452" s="60" t="s">
        <v>234</v>
      </c>
      <c r="H452" s="102" t="s">
        <v>2696</v>
      </c>
      <c r="I452" s="75">
        <f>_xlfn.XLOOKUP(Tabla15[[#This Row],[cedula]],TCARRERA[CEDULA],TCARRERA[CATEGORIA DEL SERVIDOR],0)</f>
        <v>0</v>
      </c>
      <c r="J45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2" s="60" t="str">
        <f>IF(ISTEXT(Tabla15[[#This Row],[CARRERA]]),Tabla15[[#This Row],[CARRERA]],Tabla15[[#This Row],[STATUS_01]])</f>
        <v>TEMPORALES</v>
      </c>
      <c r="L452" s="70">
        <v>50000</v>
      </c>
      <c r="M452" s="73">
        <v>0</v>
      </c>
      <c r="N452" s="73">
        <v>1520</v>
      </c>
      <c r="O452" s="73">
        <v>1435</v>
      </c>
      <c r="P452" s="38">
        <f>Tabla15[[#This Row],[sbruto]]-SUM(Tabla15[[#This Row],[ISR]:[AFP]])-Tabla15[[#This Row],[sneto]]</f>
        <v>25</v>
      </c>
      <c r="Q452" s="38">
        <v>47020</v>
      </c>
      <c r="R452" s="60" t="str">
        <f>_xlfn.XLOOKUP(Tabla15[[#This Row],[cedula]],Tabla22[NODOC],Tabla22[GENERO])</f>
        <v>F</v>
      </c>
      <c r="S452" s="60" t="str">
        <f>_xlfn.XLOOKUP(Tabla15[[#This Row],[nomdepto]],Tabla21[LUGAR],Tabla21[CODLUGAR])</f>
        <v>01.83.00.00.11.04</v>
      </c>
      <c r="T452">
        <v>993</v>
      </c>
    </row>
    <row r="453" spans="1:20" hidden="1">
      <c r="A453" s="60" t="s">
        <v>2475</v>
      </c>
      <c r="B453" s="60" t="s">
        <v>2602</v>
      </c>
      <c r="C453" s="60" t="s">
        <v>2506</v>
      </c>
      <c r="D453" s="60" t="str">
        <f>Tabla15[[#This Row],[cedula]]&amp;Tabla15[[#This Row],[prog]]&amp;LEFT(Tabla15[[#This Row],[TIPO]],3)</f>
        <v>0010977412501TEM</v>
      </c>
      <c r="E453" s="60" t="str">
        <f>_xlfn.XLOOKUP(Tabla15[[#This Row],[cedula]],Tabla8[Numero Documento],Tabla8[Empleado])</f>
        <v>FLORINDA MARIA MATRILLE LAJARA</v>
      </c>
      <c r="F453" s="60" t="s">
        <v>59</v>
      </c>
      <c r="G453" s="60" t="s">
        <v>331</v>
      </c>
      <c r="H453" s="102" t="s">
        <v>2696</v>
      </c>
      <c r="I453" s="75">
        <f>_xlfn.XLOOKUP(Tabla15[[#This Row],[cedula]],TCARRERA[CEDULA],TCARRERA[CATEGORIA DEL SERVIDOR],0)</f>
        <v>0</v>
      </c>
      <c r="J45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3" s="60" t="str">
        <f>IF(ISTEXT(Tabla15[[#This Row],[CARRERA]]),Tabla15[[#This Row],[CARRERA]],Tabla15[[#This Row],[STATUS_01]])</f>
        <v>TEMPORALES</v>
      </c>
      <c r="L453" s="70">
        <v>175000</v>
      </c>
      <c r="M453" s="71">
        <v>0</v>
      </c>
      <c r="N453" s="70">
        <v>5320</v>
      </c>
      <c r="O453" s="70">
        <v>5022.5</v>
      </c>
      <c r="P453" s="38">
        <f>Tabla15[[#This Row],[sbruto]]-SUM(Tabla15[[#This Row],[ISR]:[AFP]])-Tabla15[[#This Row],[sneto]]</f>
        <v>825</v>
      </c>
      <c r="Q453" s="38">
        <v>163832.5</v>
      </c>
      <c r="R453" s="60" t="str">
        <f>_xlfn.XLOOKUP(Tabla15[[#This Row],[cedula]],Tabla22[NODOC],Tabla22[GENERO])</f>
        <v>F</v>
      </c>
      <c r="S453" s="60" t="str">
        <f>_xlfn.XLOOKUP(Tabla15[[#This Row],[nomdepto]],Tabla21[LUGAR],Tabla21[CODLUGAR])</f>
        <v>01.83.00.00.12</v>
      </c>
      <c r="T453">
        <v>853</v>
      </c>
    </row>
    <row r="454" spans="1:20">
      <c r="A454" s="60" t="s">
        <v>2476</v>
      </c>
      <c r="B454" s="60" t="s">
        <v>1941</v>
      </c>
      <c r="C454" s="60" t="s">
        <v>2506</v>
      </c>
      <c r="D454" s="60" t="str">
        <f>Tabla15[[#This Row],[cedula]]&amp;Tabla15[[#This Row],[prog]]&amp;LEFT(Tabla15[[#This Row],[TIPO]],3)</f>
        <v>0011416372801FIJ</v>
      </c>
      <c r="E454" s="60" t="str">
        <f>_xlfn.XLOOKUP(Tabla15[[#This Row],[cedula]],Tabla8[Numero Documento],Tabla8[Empleado])</f>
        <v>VIANELA MARIA SANTANA MARTE</v>
      </c>
      <c r="F454" s="60" t="s">
        <v>2593</v>
      </c>
      <c r="G454" s="60" t="s">
        <v>331</v>
      </c>
      <c r="H454" s="102" t="s">
        <v>11</v>
      </c>
      <c r="I454" s="75">
        <f>_xlfn.XLOOKUP(Tabla15[[#This Row],[cedula]],TCARRERA[CEDULA],TCARRERA[CATEGORIA DEL SERVIDOR],0)</f>
        <v>0</v>
      </c>
      <c r="J45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60" t="str">
        <f>IF(ISTEXT(Tabla15[[#This Row],[CARRERA]]),Tabla15[[#This Row],[CARRERA]],Tabla15[[#This Row],[STATUS_01]])</f>
        <v>FIJO</v>
      </c>
      <c r="L454" s="70">
        <v>70000</v>
      </c>
      <c r="M454" s="74">
        <v>3158.69</v>
      </c>
      <c r="N454" s="70">
        <v>2128</v>
      </c>
      <c r="O454" s="70">
        <v>2009</v>
      </c>
      <c r="P454" s="38">
        <f>Tabla15[[#This Row],[sbruto]]-SUM(Tabla15[[#This Row],[ISR]:[AFP]])-Tabla15[[#This Row],[sneto]]</f>
        <v>19571</v>
      </c>
      <c r="Q454" s="38">
        <v>43133.31</v>
      </c>
      <c r="R454" s="60" t="str">
        <f>_xlfn.XLOOKUP(Tabla15[[#This Row],[cedula]],Tabla22[NODOC],Tabla22[GENERO])</f>
        <v>F</v>
      </c>
      <c r="S454" s="60" t="str">
        <f>_xlfn.XLOOKUP(Tabla15[[#This Row],[nomdepto]],Tabla21[LUGAR],Tabla21[CODLUGAR])</f>
        <v>01.83.00.00.12</v>
      </c>
      <c r="T454">
        <v>359</v>
      </c>
    </row>
    <row r="455" spans="1:20" hidden="1">
      <c r="A455" s="60" t="s">
        <v>2475</v>
      </c>
      <c r="B455" s="60" t="s">
        <v>3071</v>
      </c>
      <c r="C455" s="60" t="s">
        <v>2506</v>
      </c>
      <c r="D455" s="60" t="str">
        <f>Tabla15[[#This Row],[cedula]]&amp;Tabla15[[#This Row],[prog]]&amp;LEFT(Tabla15[[#This Row],[TIPO]],3)</f>
        <v>0030088824501TEM</v>
      </c>
      <c r="E455" s="60" t="str">
        <f>_xlfn.XLOOKUP(Tabla15[[#This Row],[cedula]],Tabla8[Numero Documento],Tabla8[Empleado])</f>
        <v>YOMAIRA MIROSLEIRIS BAEZ CABRERA</v>
      </c>
      <c r="F455" s="60" t="s">
        <v>2593</v>
      </c>
      <c r="G455" s="60" t="s">
        <v>331</v>
      </c>
      <c r="H455" s="102" t="s">
        <v>2696</v>
      </c>
      <c r="I455" s="75">
        <f>_xlfn.XLOOKUP(Tabla15[[#This Row],[cedula]],TCARRERA[CEDULA],TCARRERA[CATEGORIA DEL SERVIDOR],0)</f>
        <v>0</v>
      </c>
      <c r="J45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5" s="60" t="str">
        <f>IF(ISTEXT(Tabla15[[#This Row],[CARRERA]]),Tabla15[[#This Row],[CARRERA]],Tabla15[[#This Row],[STATUS_01]])</f>
        <v>TEMPORALES</v>
      </c>
      <c r="L455" s="70">
        <v>70000</v>
      </c>
      <c r="M455" s="73">
        <v>5368.48</v>
      </c>
      <c r="N455" s="70">
        <v>2128</v>
      </c>
      <c r="O455" s="70">
        <v>2009</v>
      </c>
      <c r="P455" s="38">
        <f>Tabla15[[#This Row],[sbruto]]-SUM(Tabla15[[#This Row],[ISR]:[AFP]])-Tabla15[[#This Row],[sneto]]</f>
        <v>8171.0000000000073</v>
      </c>
      <c r="Q455" s="38">
        <v>52323.519999999997</v>
      </c>
      <c r="R455" s="60" t="str">
        <f>_xlfn.XLOOKUP(Tabla15[[#This Row],[cedula]],Tabla22[NODOC],Tabla22[GENERO])</f>
        <v>F</v>
      </c>
      <c r="S455" s="60" t="str">
        <f>_xlfn.XLOOKUP(Tabla15[[#This Row],[nomdepto]],Tabla21[LUGAR],Tabla21[CODLUGAR])</f>
        <v>01.83.00.00.12</v>
      </c>
      <c r="T455">
        <v>1047</v>
      </c>
    </row>
    <row r="456" spans="1:20" hidden="1">
      <c r="A456" s="60" t="s">
        <v>2475</v>
      </c>
      <c r="B456" s="60" t="s">
        <v>2710</v>
      </c>
      <c r="C456" s="60" t="s">
        <v>2506</v>
      </c>
      <c r="D456" s="60" t="str">
        <f>Tabla15[[#This Row],[cedula]]&amp;Tabla15[[#This Row],[prog]]&amp;LEFT(Tabla15[[#This Row],[TIPO]],3)</f>
        <v>0930029780201TEM</v>
      </c>
      <c r="E456" s="60" t="str">
        <f>_xlfn.XLOOKUP(Tabla15[[#This Row],[cedula]],Tabla8[Numero Documento],Tabla8[Empleado])</f>
        <v>LIGIA ALTAGRACIA VOLQUEZ PEREZ</v>
      </c>
      <c r="F456" s="60" t="s">
        <v>279</v>
      </c>
      <c r="G456" s="60" t="s">
        <v>331</v>
      </c>
      <c r="H456" s="102" t="s">
        <v>2696</v>
      </c>
      <c r="I456" s="75">
        <f>_xlfn.XLOOKUP(Tabla15[[#This Row],[cedula]],TCARRERA[CEDULA],TCARRERA[CATEGORIA DEL SERVIDOR],0)</f>
        <v>0</v>
      </c>
      <c r="J45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6" s="60" t="str">
        <f>IF(ISTEXT(Tabla15[[#This Row],[CARRERA]]),Tabla15[[#This Row],[CARRERA]],Tabla15[[#This Row],[STATUS_01]])</f>
        <v>TEMPORALES</v>
      </c>
      <c r="L456" s="70">
        <v>60000</v>
      </c>
      <c r="M456" s="72">
        <v>0</v>
      </c>
      <c r="N456" s="70">
        <v>1824</v>
      </c>
      <c r="O456" s="70">
        <v>1722</v>
      </c>
      <c r="P456" s="38">
        <f>Tabla15[[#This Row],[sbruto]]-SUM(Tabla15[[#This Row],[ISR]:[AFP]])-Tabla15[[#This Row],[sneto]]</f>
        <v>25</v>
      </c>
      <c r="Q456" s="38">
        <v>56429</v>
      </c>
      <c r="R456" s="60" t="str">
        <f>_xlfn.XLOOKUP(Tabla15[[#This Row],[cedula]],Tabla22[NODOC],Tabla22[GENERO])</f>
        <v>F</v>
      </c>
      <c r="S456" s="60" t="str">
        <f>_xlfn.XLOOKUP(Tabla15[[#This Row],[nomdepto]],Tabla21[LUGAR],Tabla21[CODLUGAR])</f>
        <v>01.83.00.00.12</v>
      </c>
      <c r="T456">
        <v>929</v>
      </c>
    </row>
    <row r="457" spans="1:20" hidden="1">
      <c r="A457" s="60" t="s">
        <v>2475</v>
      </c>
      <c r="B457" s="60" t="s">
        <v>2299</v>
      </c>
      <c r="C457" s="60" t="s">
        <v>2506</v>
      </c>
      <c r="D457" s="60" t="str">
        <f>Tabla15[[#This Row],[cedula]]&amp;Tabla15[[#This Row],[prog]]&amp;LEFT(Tabla15[[#This Row],[TIPO]],3)</f>
        <v>0130049657501TEM</v>
      </c>
      <c r="E457" s="60" t="str">
        <f>_xlfn.XLOOKUP(Tabla15[[#This Row],[cedula]],Tabla8[Numero Documento],Tabla8[Empleado])</f>
        <v>MAYRA CRISTINA JIMENEZ ARIAS</v>
      </c>
      <c r="F457" s="60" t="s">
        <v>279</v>
      </c>
      <c r="G457" s="60" t="s">
        <v>331</v>
      </c>
      <c r="H457" s="102" t="s">
        <v>2696</v>
      </c>
      <c r="I457" s="75">
        <f>_xlfn.XLOOKUP(Tabla15[[#This Row],[cedula]],TCARRERA[CEDULA],TCARRERA[CATEGORIA DEL SERVIDOR],0)</f>
        <v>0</v>
      </c>
      <c r="J45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7" s="60" t="str">
        <f>IF(ISTEXT(Tabla15[[#This Row],[CARRERA]]),Tabla15[[#This Row],[CARRERA]],Tabla15[[#This Row],[STATUS_01]])</f>
        <v>TEMPORALES</v>
      </c>
      <c r="L457" s="70">
        <v>60000</v>
      </c>
      <c r="M457" s="74">
        <v>0</v>
      </c>
      <c r="N457" s="70">
        <v>1824</v>
      </c>
      <c r="O457" s="70">
        <v>1722</v>
      </c>
      <c r="P457" s="38">
        <f>Tabla15[[#This Row],[sbruto]]-SUM(Tabla15[[#This Row],[ISR]:[AFP]])-Tabla15[[#This Row],[sneto]]</f>
        <v>24047.84</v>
      </c>
      <c r="Q457" s="38">
        <v>32406.16</v>
      </c>
      <c r="R457" s="60" t="str">
        <f>_xlfn.XLOOKUP(Tabla15[[#This Row],[cedula]],Tabla22[NODOC],Tabla22[GENERO])</f>
        <v>F</v>
      </c>
      <c r="S457" s="60" t="str">
        <f>_xlfn.XLOOKUP(Tabla15[[#This Row],[nomdepto]],Tabla21[LUGAR],Tabla21[CODLUGAR])</f>
        <v>01.83.00.00.12</v>
      </c>
      <c r="T457">
        <v>954</v>
      </c>
    </row>
    <row r="458" spans="1:20" hidden="1">
      <c r="A458" s="60" t="s">
        <v>2475</v>
      </c>
      <c r="B458" s="60" t="s">
        <v>3031</v>
      </c>
      <c r="C458" s="60" t="s">
        <v>2506</v>
      </c>
      <c r="D458" s="60" t="str">
        <f>Tabla15[[#This Row],[cedula]]&amp;Tabla15[[#This Row],[prog]]&amp;LEFT(Tabla15[[#This Row],[TIPO]],3)</f>
        <v>2230119020701TEM</v>
      </c>
      <c r="E458" s="60" t="str">
        <f>_xlfn.XLOOKUP(Tabla15[[#This Row],[cedula]],Tabla8[Numero Documento],Tabla8[Empleado])</f>
        <v>YESIKA ARIAS SANTANA</v>
      </c>
      <c r="F458" s="60" t="s">
        <v>2593</v>
      </c>
      <c r="G458" s="60" t="s">
        <v>331</v>
      </c>
      <c r="H458" s="102" t="s">
        <v>2696</v>
      </c>
      <c r="I458" s="75">
        <f>_xlfn.XLOOKUP(Tabla15[[#This Row],[cedula]],TCARRERA[CEDULA],TCARRERA[CATEGORIA DEL SERVIDOR],0)</f>
        <v>0</v>
      </c>
      <c r="J45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8" s="60" t="str">
        <f>IF(ISTEXT(Tabla15[[#This Row],[CARRERA]]),Tabla15[[#This Row],[CARRERA]],Tabla15[[#This Row],[STATUS_01]])</f>
        <v>TEMPORALES</v>
      </c>
      <c r="L458" s="70">
        <v>60000</v>
      </c>
      <c r="M458" s="74">
        <v>0.03</v>
      </c>
      <c r="N458" s="70">
        <v>1824</v>
      </c>
      <c r="O458" s="70">
        <v>1722</v>
      </c>
      <c r="P458" s="38">
        <f>Tabla15[[#This Row],[sbruto]]-SUM(Tabla15[[#This Row],[ISR]:[AFP]])-Tabla15[[#This Row],[sneto]]</f>
        <v>6971</v>
      </c>
      <c r="Q458" s="38">
        <v>49482.97</v>
      </c>
      <c r="R458" s="60" t="str">
        <f>_xlfn.XLOOKUP(Tabla15[[#This Row],[cedula]],Tabla22[NODOC],Tabla22[GENERO])</f>
        <v>F</v>
      </c>
      <c r="S458" s="60" t="str">
        <f>_xlfn.XLOOKUP(Tabla15[[#This Row],[nomdepto]],Tabla21[LUGAR],Tabla21[CODLUGAR])</f>
        <v>01.83.00.00.12</v>
      </c>
      <c r="T458">
        <v>1044</v>
      </c>
    </row>
    <row r="459" spans="1:20">
      <c r="A459" s="60" t="s">
        <v>2476</v>
      </c>
      <c r="B459" s="60" t="s">
        <v>3065</v>
      </c>
      <c r="C459" s="60" t="s">
        <v>2506</v>
      </c>
      <c r="D459" s="60" t="str">
        <f>Tabla15[[#This Row],[cedula]]&amp;Tabla15[[#This Row],[prog]]&amp;LEFT(Tabla15[[#This Row],[TIPO]],3)</f>
        <v>0011238344301FIJ</v>
      </c>
      <c r="E459" s="60" t="str">
        <f>_xlfn.XLOOKUP(Tabla15[[#This Row],[cedula]],Tabla8[Numero Documento],Tabla8[Empleado])</f>
        <v>CLARIBEL DE LA ROSA CABRERA</v>
      </c>
      <c r="F459" s="60" t="s">
        <v>459</v>
      </c>
      <c r="G459" s="60" t="s">
        <v>331</v>
      </c>
      <c r="H459" s="102" t="s">
        <v>11</v>
      </c>
      <c r="I459" s="75" t="str">
        <f>_xlfn.XLOOKUP(Tabla15[[#This Row],[cedula]],TCARRERA[CEDULA],TCARRERA[CATEGORIA DEL SERVIDOR],0)</f>
        <v>CARRERA ADMINISTRATIVA</v>
      </c>
      <c r="J45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59" s="60" t="str">
        <f>IF(ISTEXT(Tabla15[[#This Row],[CARRERA]]),Tabla15[[#This Row],[CARRERA]],Tabla15[[#This Row],[STATUS_01]])</f>
        <v>CARRERA ADMINISTRATIVA</v>
      </c>
      <c r="L459" s="70">
        <v>45000</v>
      </c>
      <c r="M459" s="74">
        <v>1148.33</v>
      </c>
      <c r="N459" s="70">
        <v>1368</v>
      </c>
      <c r="O459" s="70">
        <v>1291.5</v>
      </c>
      <c r="P459" s="38">
        <f>Tabla15[[#This Row],[sbruto]]-SUM(Tabla15[[#This Row],[ISR]:[AFP]])-Tabla15[[#This Row],[sneto]]</f>
        <v>25</v>
      </c>
      <c r="Q459" s="38">
        <v>41167.17</v>
      </c>
      <c r="R459" s="60" t="str">
        <f>_xlfn.XLOOKUP(Tabla15[[#This Row],[cedula]],Tabla22[NODOC],Tabla22[GENERO])</f>
        <v>F</v>
      </c>
      <c r="S459" s="60" t="str">
        <f>_xlfn.XLOOKUP(Tabla15[[#This Row],[nomdepto]],Tabla21[LUGAR],Tabla21[CODLUGAR])</f>
        <v>01.83.00.00.12</v>
      </c>
      <c r="T459">
        <v>64</v>
      </c>
    </row>
    <row r="460" spans="1:20">
      <c r="A460" s="60" t="s">
        <v>2476</v>
      </c>
      <c r="B460" s="60" t="s">
        <v>2733</v>
      </c>
      <c r="C460" s="60" t="s">
        <v>2506</v>
      </c>
      <c r="D460" s="60" t="str">
        <f>Tabla15[[#This Row],[cedula]]&amp;Tabla15[[#This Row],[prog]]&amp;LEFT(Tabla15[[#This Row],[TIPO]],3)</f>
        <v>2230180165401FIJ</v>
      </c>
      <c r="E460" s="60" t="str">
        <f>_xlfn.XLOOKUP(Tabla15[[#This Row],[cedula]],Tabla8[Numero Documento],Tabla8[Empleado])</f>
        <v>DIANA ALICIA DIAZ DE LA CRUZ</v>
      </c>
      <c r="F460" s="60" t="s">
        <v>10</v>
      </c>
      <c r="G460" s="60" t="s">
        <v>331</v>
      </c>
      <c r="H460" s="102" t="s">
        <v>11</v>
      </c>
      <c r="I460" s="75">
        <f>_xlfn.XLOOKUP(Tabla15[[#This Row],[cedula]],TCARRERA[CEDULA],TCARRERA[CATEGORIA DEL SERVIDOR],0)</f>
        <v>0</v>
      </c>
      <c r="J46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0" s="60" t="str">
        <f>IF(ISTEXT(Tabla15[[#This Row],[CARRERA]]),Tabla15[[#This Row],[CARRERA]],Tabla15[[#This Row],[STATUS_01]])</f>
        <v>ESTATUTO SIMPLIFICADO</v>
      </c>
      <c r="L460" s="70">
        <v>35000</v>
      </c>
      <c r="M460" s="74">
        <v>0</v>
      </c>
      <c r="N460" s="70">
        <v>1064</v>
      </c>
      <c r="O460" s="70">
        <v>1004.5</v>
      </c>
      <c r="P460" s="38">
        <f>Tabla15[[#This Row],[sbruto]]-SUM(Tabla15[[#This Row],[ISR]:[AFP]])-Tabla15[[#This Row],[sneto]]</f>
        <v>25</v>
      </c>
      <c r="Q460" s="38">
        <v>32906.5</v>
      </c>
      <c r="R460" s="60" t="str">
        <f>_xlfn.XLOOKUP(Tabla15[[#This Row],[cedula]],Tabla22[NODOC],Tabla22[GENERO])</f>
        <v>F</v>
      </c>
      <c r="S460" s="60" t="str">
        <f>_xlfn.XLOOKUP(Tabla15[[#This Row],[nomdepto]],Tabla21[LUGAR],Tabla21[CODLUGAR])</f>
        <v>01.83.00.00.12</v>
      </c>
      <c r="T460">
        <v>78</v>
      </c>
    </row>
    <row r="461" spans="1:20">
      <c r="A461" s="60" t="s">
        <v>2476</v>
      </c>
      <c r="B461" s="60" t="s">
        <v>1893</v>
      </c>
      <c r="C461" s="60" t="s">
        <v>2506</v>
      </c>
      <c r="D461" s="60" t="str">
        <f>Tabla15[[#This Row],[cedula]]&amp;Tabla15[[#This Row],[prog]]&amp;LEFT(Tabla15[[#This Row],[TIPO]],3)</f>
        <v>0010069499101FIJ</v>
      </c>
      <c r="E461" s="60" t="str">
        <f>_xlfn.XLOOKUP(Tabla15[[#This Row],[cedula]],Tabla8[Numero Documento],Tabla8[Empleado])</f>
        <v>PATRICIO RAMIREZ MARTE</v>
      </c>
      <c r="F461" s="60" t="s">
        <v>82</v>
      </c>
      <c r="G461" s="60" t="s">
        <v>331</v>
      </c>
      <c r="H461" s="102" t="s">
        <v>11</v>
      </c>
      <c r="I461" s="75">
        <f>_xlfn.XLOOKUP(Tabla15[[#This Row],[cedula]],TCARRERA[CEDULA],TCARRERA[CATEGORIA DEL SERVIDOR],0)</f>
        <v>0</v>
      </c>
      <c r="J46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61" s="60" t="str">
        <f>IF(ISTEXT(Tabla15[[#This Row],[CARRERA]]),Tabla15[[#This Row],[CARRERA]],Tabla15[[#This Row],[STATUS_01]])</f>
        <v>FIJO</v>
      </c>
      <c r="L461" s="70">
        <v>35000</v>
      </c>
      <c r="M461" s="71">
        <v>0</v>
      </c>
      <c r="N461" s="70">
        <v>1064</v>
      </c>
      <c r="O461" s="70">
        <v>1004.5</v>
      </c>
      <c r="P461" s="38">
        <f>Tabla15[[#This Row],[sbruto]]-SUM(Tabla15[[#This Row],[ISR]:[AFP]])-Tabla15[[#This Row],[sneto]]</f>
        <v>24726.75</v>
      </c>
      <c r="Q461" s="38">
        <v>8204.75</v>
      </c>
      <c r="R461" s="60" t="str">
        <f>_xlfn.XLOOKUP(Tabla15[[#This Row],[cedula]],Tabla22[NODOC],Tabla22[GENERO])</f>
        <v>M</v>
      </c>
      <c r="S461" s="60" t="str">
        <f>_xlfn.XLOOKUP(Tabla15[[#This Row],[nomdepto]],Tabla21[LUGAR],Tabla21[CODLUGAR])</f>
        <v>01.83.00.00.12</v>
      </c>
      <c r="T461">
        <v>300</v>
      </c>
    </row>
    <row r="462" spans="1:20">
      <c r="A462" s="60" t="s">
        <v>2476</v>
      </c>
      <c r="B462" s="60" t="s">
        <v>2740</v>
      </c>
      <c r="C462" s="60" t="s">
        <v>2506</v>
      </c>
      <c r="D462" s="60" t="str">
        <f>Tabla15[[#This Row],[cedula]]&amp;Tabla15[[#This Row],[prog]]&amp;LEFT(Tabla15[[#This Row],[TIPO]],3)</f>
        <v>0570010536301FIJ</v>
      </c>
      <c r="E462" s="60" t="str">
        <f>_xlfn.XLOOKUP(Tabla15[[#This Row],[cedula]],Tabla8[Numero Documento],Tabla8[Empleado])</f>
        <v>FELIPE PERDOMO MEJIA</v>
      </c>
      <c r="F462" s="60" t="s">
        <v>588</v>
      </c>
      <c r="G462" s="60" t="s">
        <v>331</v>
      </c>
      <c r="H462" s="102" t="s">
        <v>11</v>
      </c>
      <c r="I462" s="75">
        <f>_xlfn.XLOOKUP(Tabla15[[#This Row],[cedula]],TCARRERA[CEDULA],TCARRERA[CATEGORIA DEL SERVIDOR],0)</f>
        <v>0</v>
      </c>
      <c r="J46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2" s="60" t="str">
        <f>IF(ISTEXT(Tabla15[[#This Row],[CARRERA]]),Tabla15[[#This Row],[CARRERA]],Tabla15[[#This Row],[STATUS_01]])</f>
        <v>ESTATUTO SIMPLIFICADO</v>
      </c>
      <c r="L462" s="70">
        <v>24000</v>
      </c>
      <c r="M462" s="74">
        <v>0</v>
      </c>
      <c r="N462" s="70">
        <v>729.6</v>
      </c>
      <c r="O462" s="70">
        <v>688.8</v>
      </c>
      <c r="P462" s="38">
        <f>Tabla15[[#This Row],[sbruto]]-SUM(Tabla15[[#This Row],[ISR]:[AFP]])-Tabla15[[#This Row],[sneto]]</f>
        <v>2231</v>
      </c>
      <c r="Q462" s="38">
        <v>20350.599999999999</v>
      </c>
      <c r="R462" s="60" t="str">
        <f>_xlfn.XLOOKUP(Tabla15[[#This Row],[cedula]],Tabla22[NODOC],Tabla22[GENERO])</f>
        <v>M</v>
      </c>
      <c r="S462" s="60" t="str">
        <f>_xlfn.XLOOKUP(Tabla15[[#This Row],[nomdepto]],Tabla21[LUGAR],Tabla21[CODLUGAR])</f>
        <v>01.83.00.00.12</v>
      </c>
      <c r="T462">
        <v>112</v>
      </c>
    </row>
    <row r="463" spans="1:20" hidden="1">
      <c r="A463" s="60" t="s">
        <v>2475</v>
      </c>
      <c r="B463" s="60" t="s">
        <v>2229</v>
      </c>
      <c r="C463" s="60" t="s">
        <v>2506</v>
      </c>
      <c r="D463" s="60" t="str">
        <f>Tabla15[[#This Row],[cedula]]&amp;Tabla15[[#This Row],[prog]]&amp;LEFT(Tabla15[[#This Row],[TIPO]],3)</f>
        <v>0011833417601TEM</v>
      </c>
      <c r="E463" s="60" t="str">
        <f>_xlfn.XLOOKUP(Tabla15[[#This Row],[cedula]],Tabla8[Numero Documento],Tabla8[Empleado])</f>
        <v>ANA ESTHER VIZCAINO NUÑEZ</v>
      </c>
      <c r="F463" s="60" t="s">
        <v>129</v>
      </c>
      <c r="G463" s="60" t="s">
        <v>210</v>
      </c>
      <c r="H463" s="102" t="s">
        <v>2696</v>
      </c>
      <c r="I463" s="75">
        <f>_xlfn.XLOOKUP(Tabla15[[#This Row],[cedula]],TCARRERA[CEDULA],TCARRERA[CATEGORIA DEL SERVIDOR],0)</f>
        <v>0</v>
      </c>
      <c r="J46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3" s="60" t="str">
        <f>IF(ISTEXT(Tabla15[[#This Row],[CARRERA]]),Tabla15[[#This Row],[CARRERA]],Tabla15[[#This Row],[STATUS_01]])</f>
        <v>TEMPORALES</v>
      </c>
      <c r="L463" s="70">
        <v>100000</v>
      </c>
      <c r="M463" s="71">
        <v>12105.37</v>
      </c>
      <c r="N463" s="70">
        <v>3040</v>
      </c>
      <c r="O463" s="70">
        <v>2870</v>
      </c>
      <c r="P463" s="38">
        <f>Tabla15[[#This Row],[sbruto]]-SUM(Tabla15[[#This Row],[ISR]:[AFP]])-Tabla15[[#This Row],[sneto]]</f>
        <v>12071</v>
      </c>
      <c r="Q463" s="38">
        <v>69913.63</v>
      </c>
      <c r="R463" s="60" t="str">
        <f>_xlfn.XLOOKUP(Tabla15[[#This Row],[cedula]],Tabla22[NODOC],Tabla22[GENERO])</f>
        <v>F</v>
      </c>
      <c r="S463" s="60" t="str">
        <f>_xlfn.XLOOKUP(Tabla15[[#This Row],[nomdepto]],Tabla21[LUGAR],Tabla21[CODLUGAR])</f>
        <v>01.83.00.00.12.01</v>
      </c>
      <c r="T463">
        <v>790</v>
      </c>
    </row>
    <row r="464" spans="1:20">
      <c r="A464" s="60" t="s">
        <v>2476</v>
      </c>
      <c r="B464" s="60" t="s">
        <v>1127</v>
      </c>
      <c r="C464" s="60" t="s">
        <v>2506</v>
      </c>
      <c r="D464" s="60" t="str">
        <f>Tabla15[[#This Row],[cedula]]&amp;Tabla15[[#This Row],[prog]]&amp;LEFT(Tabla15[[#This Row],[TIPO]],3)</f>
        <v>0820022689501FIJ</v>
      </c>
      <c r="E464" s="60" t="str">
        <f>_xlfn.XLOOKUP(Tabla15[[#This Row],[cedula]],Tabla8[Numero Documento],Tabla8[Empleado])</f>
        <v>MARIA YSABEL PEREZ PEREZ</v>
      </c>
      <c r="F464" s="60" t="s">
        <v>211</v>
      </c>
      <c r="G464" s="60" t="s">
        <v>210</v>
      </c>
      <c r="H464" s="102" t="s">
        <v>11</v>
      </c>
      <c r="I464" s="75" t="str">
        <f>_xlfn.XLOOKUP(Tabla15[[#This Row],[cedula]],TCARRERA[CEDULA],TCARRERA[CATEGORIA DEL SERVIDOR],0)</f>
        <v>CARRERA ADMINISTRATIVA</v>
      </c>
      <c r="J46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64" s="60" t="str">
        <f>IF(ISTEXT(Tabla15[[#This Row],[CARRERA]]),Tabla15[[#This Row],[CARRERA]],Tabla15[[#This Row],[STATUS_01]])</f>
        <v>CARRERA ADMINISTRATIVA</v>
      </c>
      <c r="L464" s="70">
        <v>65000</v>
      </c>
      <c r="M464" s="74">
        <v>0</v>
      </c>
      <c r="N464" s="70">
        <v>1976</v>
      </c>
      <c r="O464" s="70">
        <v>1865.5</v>
      </c>
      <c r="P464" s="38">
        <f>Tabla15[[#This Row],[sbruto]]-SUM(Tabla15[[#This Row],[ISR]:[AFP]])-Tabla15[[#This Row],[sneto]]</f>
        <v>1652.4499999999971</v>
      </c>
      <c r="Q464" s="38">
        <v>59506.05</v>
      </c>
      <c r="R464" s="60" t="str">
        <f>_xlfn.XLOOKUP(Tabla15[[#This Row],[cedula]],Tabla22[NODOC],Tabla22[GENERO])</f>
        <v>F</v>
      </c>
      <c r="S464" s="60" t="str">
        <f>_xlfn.XLOOKUP(Tabla15[[#This Row],[nomdepto]],Tabla21[LUGAR],Tabla21[CODLUGAR])</f>
        <v>01.83.00.00.12.01</v>
      </c>
      <c r="T464">
        <v>248</v>
      </c>
    </row>
    <row r="465" spans="1:20" hidden="1">
      <c r="A465" s="60" t="s">
        <v>2475</v>
      </c>
      <c r="B465" s="60" t="s">
        <v>2996</v>
      </c>
      <c r="C465" s="60" t="s">
        <v>2506</v>
      </c>
      <c r="D465" s="60" t="str">
        <f>Tabla15[[#This Row],[cedula]]&amp;Tabla15[[#This Row],[prog]]&amp;LEFT(Tabla15[[#This Row],[TIPO]],3)</f>
        <v>2250028712701TEM</v>
      </c>
      <c r="E465" s="60" t="str">
        <f>_xlfn.XLOOKUP(Tabla15[[#This Row],[cedula]],Tabla8[Numero Documento],Tabla8[Empleado])</f>
        <v>ROSANNA ELIZABETH MOLANO MIGUEL</v>
      </c>
      <c r="F465" s="60" t="s">
        <v>1480</v>
      </c>
      <c r="G465" s="60" t="s">
        <v>210</v>
      </c>
      <c r="H465" s="102" t="s">
        <v>2696</v>
      </c>
      <c r="I465" s="75">
        <f>_xlfn.XLOOKUP(Tabla15[[#This Row],[cedula]],TCARRERA[CEDULA],TCARRERA[CATEGORIA DEL SERVIDOR],0)</f>
        <v>0</v>
      </c>
      <c r="J46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5" s="60" t="str">
        <f>IF(ISTEXT(Tabla15[[#This Row],[CARRERA]]),Tabla15[[#This Row],[CARRERA]],Tabla15[[#This Row],[STATUS_01]])</f>
        <v>TEMPORALES</v>
      </c>
      <c r="L465" s="70">
        <v>65000</v>
      </c>
      <c r="M465" s="74">
        <v>0.03</v>
      </c>
      <c r="N465" s="70">
        <v>1976</v>
      </c>
      <c r="O465" s="70">
        <v>1865.5</v>
      </c>
      <c r="P465" s="38">
        <f>Tabla15[[#This Row],[sbruto]]-SUM(Tabla15[[#This Row],[ISR]:[AFP]])-Tabla15[[#This Row],[sneto]]</f>
        <v>5971</v>
      </c>
      <c r="Q465" s="38">
        <v>55187.47</v>
      </c>
      <c r="R465" s="60" t="str">
        <f>_xlfn.XLOOKUP(Tabla15[[#This Row],[cedula]],Tabla22[NODOC],Tabla22[GENERO])</f>
        <v>F</v>
      </c>
      <c r="S465" s="60" t="str">
        <f>_xlfn.XLOOKUP(Tabla15[[#This Row],[nomdepto]],Tabla21[LUGAR],Tabla21[CODLUGAR])</f>
        <v>01.83.00.00.12.01</v>
      </c>
      <c r="T465">
        <v>1005</v>
      </c>
    </row>
    <row r="466" spans="1:20">
      <c r="A466" s="60" t="s">
        <v>2476</v>
      </c>
      <c r="B466" s="60" t="s">
        <v>1843</v>
      </c>
      <c r="C466" s="60" t="s">
        <v>2506</v>
      </c>
      <c r="D466" s="60" t="str">
        <f>Tabla15[[#This Row],[cedula]]&amp;Tabla15[[#This Row],[prog]]&amp;LEFT(Tabla15[[#This Row],[TIPO]],3)</f>
        <v>0011149723601FIJ</v>
      </c>
      <c r="E466" s="60" t="str">
        <f>_xlfn.XLOOKUP(Tabla15[[#This Row],[cedula]],Tabla8[Numero Documento],Tabla8[Empleado])</f>
        <v>KIRSIS SUSANA DIAZ DE LA CRUZ</v>
      </c>
      <c r="F466" s="60" t="s">
        <v>254</v>
      </c>
      <c r="G466" s="60" t="s">
        <v>210</v>
      </c>
      <c r="H466" s="102" t="s">
        <v>11</v>
      </c>
      <c r="I466" s="75">
        <f>_xlfn.XLOOKUP(Tabla15[[#This Row],[cedula]],TCARRERA[CEDULA],TCARRERA[CATEGORIA DEL SERVIDOR],0)</f>
        <v>0</v>
      </c>
      <c r="J46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66" s="60" t="str">
        <f>IF(ISTEXT(Tabla15[[#This Row],[CARRERA]]),Tabla15[[#This Row],[CARRERA]],Tabla15[[#This Row],[STATUS_01]])</f>
        <v>FIJO</v>
      </c>
      <c r="L466" s="70">
        <v>55000</v>
      </c>
      <c r="M466" s="74">
        <v>0</v>
      </c>
      <c r="N466" s="70">
        <v>1672</v>
      </c>
      <c r="O466" s="70">
        <v>1578.5</v>
      </c>
      <c r="P466" s="38">
        <f>Tabla15[[#This Row],[sbruto]]-SUM(Tabla15[[#This Row],[ISR]:[AFP]])-Tabla15[[#This Row],[sneto]]</f>
        <v>3179.9000000000015</v>
      </c>
      <c r="Q466" s="38">
        <v>48569.599999999999</v>
      </c>
      <c r="R466" s="60" t="str">
        <f>_xlfn.XLOOKUP(Tabla15[[#This Row],[cedula]],Tabla22[NODOC],Tabla22[GENERO])</f>
        <v>F</v>
      </c>
      <c r="S466" s="60" t="str">
        <f>_xlfn.XLOOKUP(Tabla15[[#This Row],[nomdepto]],Tabla21[LUGAR],Tabla21[CODLUGAR])</f>
        <v>01.83.00.00.12.01</v>
      </c>
      <c r="T466">
        <v>206</v>
      </c>
    </row>
    <row r="467" spans="1:20">
      <c r="A467" s="60" t="s">
        <v>2476</v>
      </c>
      <c r="B467" s="60" t="s">
        <v>2608</v>
      </c>
      <c r="C467" s="60" t="s">
        <v>2506</v>
      </c>
      <c r="D467" s="60" t="str">
        <f>Tabla15[[#This Row],[cedula]]&amp;Tabla15[[#This Row],[prog]]&amp;LEFT(Tabla15[[#This Row],[TIPO]],3)</f>
        <v>0930052440301FIJ</v>
      </c>
      <c r="E467" s="60" t="str">
        <f>_xlfn.XLOOKUP(Tabla15[[#This Row],[cedula]],Tabla8[Numero Documento],Tabla8[Empleado])</f>
        <v>JUANA ROBELINA VILLAR GUERRERO</v>
      </c>
      <c r="F467" s="60" t="s">
        <v>2593</v>
      </c>
      <c r="G467" s="60" t="s">
        <v>273</v>
      </c>
      <c r="H467" s="102" t="s">
        <v>11</v>
      </c>
      <c r="I467" s="75" t="str">
        <f>_xlfn.XLOOKUP(Tabla15[[#This Row],[cedula]],TCARRERA[CEDULA],TCARRERA[CATEGORIA DEL SERVIDOR],0)</f>
        <v>CARRERA ADMINISTRATIVA</v>
      </c>
      <c r="J46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67" s="60" t="str">
        <f>IF(ISTEXT(Tabla15[[#This Row],[CARRERA]]),Tabla15[[#This Row],[CARRERA]],Tabla15[[#This Row],[STATUS_01]])</f>
        <v>CARRERA ADMINISTRATIVA</v>
      </c>
      <c r="L467" s="70">
        <v>70000</v>
      </c>
      <c r="M467" s="70">
        <v>0</v>
      </c>
      <c r="N467" s="70">
        <v>2128</v>
      </c>
      <c r="O467" s="70">
        <v>2009</v>
      </c>
      <c r="P467" s="38">
        <f>Tabla15[[#This Row],[sbruto]]-SUM(Tabla15[[#This Row],[ISR]:[AFP]])-Tabla15[[#This Row],[sneto]]</f>
        <v>6571</v>
      </c>
      <c r="Q467" s="38">
        <v>59292</v>
      </c>
      <c r="R467" s="60" t="str">
        <f>_xlfn.XLOOKUP(Tabla15[[#This Row],[cedula]],Tabla22[NODOC],Tabla22[GENERO])</f>
        <v>F</v>
      </c>
      <c r="S467" s="60" t="str">
        <f>_xlfn.XLOOKUP(Tabla15[[#This Row],[nomdepto]],Tabla21[LUGAR],Tabla21[CODLUGAR])</f>
        <v>01.83.00.00.12.02</v>
      </c>
      <c r="T467">
        <v>192</v>
      </c>
    </row>
    <row r="468" spans="1:20">
      <c r="A468" s="60" t="s">
        <v>2476</v>
      </c>
      <c r="B468" s="60" t="s">
        <v>1121</v>
      </c>
      <c r="C468" s="60" t="s">
        <v>2506</v>
      </c>
      <c r="D468" s="60" t="str">
        <f>Tabla15[[#This Row],[cedula]]&amp;Tabla15[[#This Row],[prog]]&amp;LEFT(Tabla15[[#This Row],[TIPO]],3)</f>
        <v>0010118428101FIJ</v>
      </c>
      <c r="E468" s="60" t="str">
        <f>_xlfn.XLOOKUP(Tabla15[[#This Row],[cedula]],Tabla8[Numero Documento],Tabla8[Empleado])</f>
        <v>LUISA MIRQUELINA MATOS TONOS</v>
      </c>
      <c r="F468" s="60" t="s">
        <v>254</v>
      </c>
      <c r="G468" s="60" t="s">
        <v>273</v>
      </c>
      <c r="H468" s="102" t="s">
        <v>11</v>
      </c>
      <c r="I468" s="75" t="str">
        <f>_xlfn.XLOOKUP(Tabla15[[#This Row],[cedula]],TCARRERA[CEDULA],TCARRERA[CATEGORIA DEL SERVIDOR],0)</f>
        <v>CARRERA ADMINISTRATIVA</v>
      </c>
      <c r="J46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60" t="str">
        <f>IF(ISTEXT(Tabla15[[#This Row],[CARRERA]]),Tabla15[[#This Row],[CARRERA]],Tabla15[[#This Row],[STATUS_01]])</f>
        <v>CARRERA ADMINISTRATIVA</v>
      </c>
      <c r="L468" s="70">
        <v>65000</v>
      </c>
      <c r="M468" s="74">
        <v>0</v>
      </c>
      <c r="N468" s="70">
        <v>1976</v>
      </c>
      <c r="O468" s="70">
        <v>1865.5</v>
      </c>
      <c r="P468" s="38">
        <f>Tabla15[[#This Row],[sbruto]]-SUM(Tabla15[[#This Row],[ISR]:[AFP]])-Tabla15[[#This Row],[sneto]]</f>
        <v>28596.42</v>
      </c>
      <c r="Q468" s="38">
        <v>32562.080000000002</v>
      </c>
      <c r="R468" s="60" t="str">
        <f>_xlfn.XLOOKUP(Tabla15[[#This Row],[cedula]],Tabla22[NODOC],Tabla22[GENERO])</f>
        <v>F</v>
      </c>
      <c r="S468" s="60" t="str">
        <f>_xlfn.XLOOKUP(Tabla15[[#This Row],[nomdepto]],Tabla21[LUGAR],Tabla21[CODLUGAR])</f>
        <v>01.83.00.00.12.02</v>
      </c>
      <c r="T468">
        <v>235</v>
      </c>
    </row>
    <row r="469" spans="1:20" hidden="1">
      <c r="A469" s="60" t="s">
        <v>2475</v>
      </c>
      <c r="B469" s="60" t="s">
        <v>2799</v>
      </c>
      <c r="C469" s="60" t="s">
        <v>2506</v>
      </c>
      <c r="D469" s="60" t="str">
        <f>Tabla15[[#This Row],[cedula]]&amp;Tabla15[[#This Row],[prog]]&amp;LEFT(Tabla15[[#This Row],[TIPO]],3)</f>
        <v>4022333960301TEM</v>
      </c>
      <c r="E469" s="60" t="str">
        <f>_xlfn.XLOOKUP(Tabla15[[#This Row],[cedula]],Tabla8[Numero Documento],Tabla8[Empleado])</f>
        <v>ANTONIA MENDEZ NOVAS</v>
      </c>
      <c r="F469" s="60" t="s">
        <v>279</v>
      </c>
      <c r="G469" s="60" t="s">
        <v>273</v>
      </c>
      <c r="H469" s="102" t="s">
        <v>2696</v>
      </c>
      <c r="I469" s="75">
        <f>_xlfn.XLOOKUP(Tabla15[[#This Row],[cedula]],TCARRERA[CEDULA],TCARRERA[CATEGORIA DEL SERVIDOR],0)</f>
        <v>0</v>
      </c>
      <c r="J46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9" s="60" t="str">
        <f>IF(ISTEXT(Tabla15[[#This Row],[CARRERA]]),Tabla15[[#This Row],[CARRERA]],Tabla15[[#This Row],[STATUS_01]])</f>
        <v>TEMPORALES</v>
      </c>
      <c r="L469" s="70">
        <v>50000</v>
      </c>
      <c r="M469" s="71">
        <v>0</v>
      </c>
      <c r="N469" s="70">
        <v>1520</v>
      </c>
      <c r="O469" s="70">
        <v>1435</v>
      </c>
      <c r="P469" s="38">
        <f>Tabla15[[#This Row],[sbruto]]-SUM(Tabla15[[#This Row],[ISR]:[AFP]])-Tabla15[[#This Row],[sneto]]</f>
        <v>4571</v>
      </c>
      <c r="Q469" s="38">
        <v>42474</v>
      </c>
      <c r="R469" s="60" t="str">
        <f>_xlfn.XLOOKUP(Tabla15[[#This Row],[cedula]],Tabla22[NODOC],Tabla22[GENERO])</f>
        <v>F</v>
      </c>
      <c r="S469" s="60" t="str">
        <f>_xlfn.XLOOKUP(Tabla15[[#This Row],[nomdepto]],Tabla21[LUGAR],Tabla21[CODLUGAR])</f>
        <v>01.83.00.00.12.02</v>
      </c>
      <c r="T469">
        <v>802</v>
      </c>
    </row>
    <row r="470" spans="1:20" hidden="1">
      <c r="A470" s="60" t="s">
        <v>3054</v>
      </c>
      <c r="B470" s="60" t="s">
        <v>2608</v>
      </c>
      <c r="C470" s="60" t="s">
        <v>2506</v>
      </c>
      <c r="D470" s="60" t="str">
        <f>Tabla15[[#This Row],[cedula]]&amp;Tabla15[[#This Row],[prog]]&amp;LEFT(Tabla15[[#This Row],[TIPO]],3)</f>
        <v>0930052440301SUP</v>
      </c>
      <c r="E470" s="60" t="str">
        <f>_xlfn.XLOOKUP(Tabla15[[#This Row],[cedula]],Tabla8[Numero Documento],Tabla8[Empleado])</f>
        <v>JUANA ROBELINA VILLAR GUERRERO</v>
      </c>
      <c r="F470" s="60" t="s">
        <v>4853</v>
      </c>
      <c r="G470" s="60" t="s">
        <v>273</v>
      </c>
      <c r="H470" s="102" t="s">
        <v>2783</v>
      </c>
      <c r="I470" s="75" t="str">
        <f>_xlfn.XLOOKUP(Tabla15[[#This Row],[cedula]],TCARRERA[CEDULA],TCARRERA[CATEGORIA DEL SERVIDOR],0)</f>
        <v>CARRERA ADMINISTRATIVA</v>
      </c>
      <c r="J470" s="6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70" s="60" t="str">
        <f>IF(ISTEXT(Tabla15[[#This Row],[CARRERA]]),Tabla15[[#This Row],[CARRERA]],Tabla15[[#This Row],[STATUS_01]])</f>
        <v>CARRERA ADMINISTRATIVA</v>
      </c>
      <c r="L470" s="70">
        <v>30000</v>
      </c>
      <c r="M470" s="74">
        <v>6736.99</v>
      </c>
      <c r="N470" s="73">
        <v>861</v>
      </c>
      <c r="O470" s="73">
        <v>912</v>
      </c>
      <c r="P470" s="38">
        <f>Tabla15[[#This Row],[sbruto]]-SUM(Tabla15[[#This Row],[ISR]:[AFP]])-Tabla15[[#This Row],[sneto]]</f>
        <v>0</v>
      </c>
      <c r="Q470" s="38">
        <v>21490.01</v>
      </c>
      <c r="R470" s="60" t="str">
        <f>_xlfn.XLOOKUP(Tabla15[[#This Row],[cedula]],Tabla22[NODOC],Tabla22[GENERO])</f>
        <v>F</v>
      </c>
      <c r="S470" s="60" t="str">
        <f>_xlfn.XLOOKUP(Tabla15[[#This Row],[nomdepto]],Tabla21[LUGAR],Tabla21[CODLUGAR])</f>
        <v>01.83.00.00.12.02</v>
      </c>
      <c r="T470">
        <v>773</v>
      </c>
    </row>
    <row r="471" spans="1:20" hidden="1">
      <c r="A471" s="60" t="s">
        <v>2475</v>
      </c>
      <c r="B471" s="60" t="s">
        <v>2267</v>
      </c>
      <c r="C471" s="60" t="s">
        <v>2506</v>
      </c>
      <c r="D471" s="60" t="str">
        <f>Tabla15[[#This Row],[cedula]]&amp;Tabla15[[#This Row],[prog]]&amp;LEFT(Tabla15[[#This Row],[TIPO]],3)</f>
        <v>2230099700801TEM</v>
      </c>
      <c r="E471" s="60" t="str">
        <f>_xlfn.XLOOKUP(Tabla15[[#This Row],[cedula]],Tabla8[Numero Documento],Tabla8[Empleado])</f>
        <v>JAVIER CORREA MARTINEZ</v>
      </c>
      <c r="F471" s="60" t="s">
        <v>129</v>
      </c>
      <c r="G471" s="60" t="s">
        <v>186</v>
      </c>
      <c r="H471" s="102" t="s">
        <v>2696</v>
      </c>
      <c r="I471" s="75">
        <f>_xlfn.XLOOKUP(Tabla15[[#This Row],[cedula]],TCARRERA[CEDULA],TCARRERA[CATEGORIA DEL SERVIDOR],0)</f>
        <v>0</v>
      </c>
      <c r="J47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1" s="60" t="str">
        <f>IF(ISTEXT(Tabla15[[#This Row],[CARRERA]]),Tabla15[[#This Row],[CARRERA]],Tabla15[[#This Row],[STATUS_01]])</f>
        <v>TEMPORALES</v>
      </c>
      <c r="L471" s="70">
        <v>100000</v>
      </c>
      <c r="M471" s="74">
        <v>12105.37</v>
      </c>
      <c r="N471" s="70">
        <v>3040</v>
      </c>
      <c r="O471" s="70">
        <v>2870</v>
      </c>
      <c r="P471" s="38">
        <f>Tabla15[[#This Row],[sbruto]]-SUM(Tabla15[[#This Row],[ISR]:[AFP]])-Tabla15[[#This Row],[sneto]]</f>
        <v>425</v>
      </c>
      <c r="Q471" s="38">
        <v>81559.63</v>
      </c>
      <c r="R471" s="60" t="str">
        <f>_xlfn.XLOOKUP(Tabla15[[#This Row],[cedula]],Tabla22[NODOC],Tabla22[GENERO])</f>
        <v>M</v>
      </c>
      <c r="S471" s="60" t="str">
        <f>_xlfn.XLOOKUP(Tabla15[[#This Row],[nomdepto]],Tabla21[LUGAR],Tabla21[CODLUGAR])</f>
        <v>01.83.00.00.12.03</v>
      </c>
      <c r="T471">
        <v>875</v>
      </c>
    </row>
    <row r="472" spans="1:20">
      <c r="A472" s="60" t="s">
        <v>2476</v>
      </c>
      <c r="B472" s="60" t="s">
        <v>1099</v>
      </c>
      <c r="C472" s="60" t="s">
        <v>2506</v>
      </c>
      <c r="D472" s="60" t="str">
        <f>Tabla15[[#This Row],[cedula]]&amp;Tabla15[[#This Row],[prog]]&amp;LEFT(Tabla15[[#This Row],[TIPO]],3)</f>
        <v>0010464126101FIJ</v>
      </c>
      <c r="E472" s="60" t="str">
        <f>_xlfn.XLOOKUP(Tabla15[[#This Row],[cedula]],Tabla8[Numero Documento],Tabla8[Empleado])</f>
        <v>FATIMA MIOSOTIS BATISTA QUEZADA</v>
      </c>
      <c r="F472" s="60" t="s">
        <v>1652</v>
      </c>
      <c r="G472" s="60" t="s">
        <v>186</v>
      </c>
      <c r="H472" s="102" t="s">
        <v>11</v>
      </c>
      <c r="I472" s="75" t="str">
        <f>_xlfn.XLOOKUP(Tabla15[[#This Row],[cedula]],TCARRERA[CEDULA],TCARRERA[CATEGORIA DEL SERVIDOR],0)</f>
        <v>CARRERA ADMINISTRATIVA</v>
      </c>
      <c r="J47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72" s="60" t="str">
        <f>IF(ISTEXT(Tabla15[[#This Row],[CARRERA]]),Tabla15[[#This Row],[CARRERA]],Tabla15[[#This Row],[STATUS_01]])</f>
        <v>CARRERA ADMINISTRATIVA</v>
      </c>
      <c r="L472" s="70">
        <v>60000</v>
      </c>
      <c r="M472" s="74">
        <v>1527.8</v>
      </c>
      <c r="N472" s="70">
        <v>1824</v>
      </c>
      <c r="O472" s="70">
        <v>1722</v>
      </c>
      <c r="P472" s="38">
        <f>Tabla15[[#This Row],[sbruto]]-SUM(Tabla15[[#This Row],[ISR]:[AFP]])-Tabla15[[#This Row],[sneto]]</f>
        <v>5625.8999999999942</v>
      </c>
      <c r="Q472" s="38">
        <v>49300.3</v>
      </c>
      <c r="R472" s="60" t="str">
        <f>_xlfn.XLOOKUP(Tabla15[[#This Row],[cedula]],Tabla22[NODOC],Tabla22[GENERO])</f>
        <v>F</v>
      </c>
      <c r="S472" s="60" t="str">
        <f>_xlfn.XLOOKUP(Tabla15[[#This Row],[nomdepto]],Tabla21[LUGAR],Tabla21[CODLUGAR])</f>
        <v>01.83.00.00.12.03</v>
      </c>
      <c r="T472">
        <v>110</v>
      </c>
    </row>
    <row r="473" spans="1:20" hidden="1">
      <c r="A473" s="60" t="s">
        <v>5443</v>
      </c>
      <c r="B473" s="60" t="s">
        <v>3226</v>
      </c>
      <c r="C473" s="60" t="s">
        <v>2506</v>
      </c>
      <c r="D473" s="60" t="str">
        <f>Tabla15[[#This Row],[cedula]]&amp;Tabla15[[#This Row],[prog]]&amp;LEFT(Tabla15[[#This Row],[TIPO]],3)</f>
        <v>0011662924701CAR</v>
      </c>
      <c r="E473" s="60" t="str">
        <f>_xlfn.XLOOKUP(Tabla15[[#This Row],[cedula]],Tabla8[Numero Documento],Tabla8[Empleado])</f>
        <v>ADARIS EMILIO DE LA CRUZ PEREZ</v>
      </c>
      <c r="F473" s="60" t="s">
        <v>82</v>
      </c>
      <c r="G473" s="60" t="s">
        <v>186</v>
      </c>
      <c r="H473" s="102" t="s">
        <v>5444</v>
      </c>
      <c r="I473" s="75">
        <f>_xlfn.XLOOKUP(Tabla15[[#This Row],[cedula]],TCARRERA[CEDULA],TCARRERA[CATEGORIA DEL SERVIDOR],0)</f>
        <v>0</v>
      </c>
      <c r="J473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73" s="60" t="str">
        <f>IF(ISTEXT(Tabla15[[#This Row],[CARRERA]]),Tabla15[[#This Row],[CARRERA]],Tabla15[[#This Row],[STATUS_01]])</f>
        <v>CARACTER EVENTUAL</v>
      </c>
      <c r="L473" s="70">
        <v>30000</v>
      </c>
      <c r="M473" s="74">
        <v>0</v>
      </c>
      <c r="N473" s="70">
        <v>912</v>
      </c>
      <c r="O473" s="70">
        <v>861</v>
      </c>
      <c r="P473" s="38">
        <f>Tabla15[[#This Row],[sbruto]]-SUM(Tabla15[[#This Row],[ISR]:[AFP]])-Tabla15[[#This Row],[sneto]]</f>
        <v>25</v>
      </c>
      <c r="Q473" s="38">
        <v>28202</v>
      </c>
      <c r="R473" s="60" t="str">
        <f>_xlfn.XLOOKUP(Tabla15[[#This Row],[cedula]],Tabla22[NODOC],Tabla22[GENERO])</f>
        <v>M</v>
      </c>
      <c r="S473" s="60" t="str">
        <f>_xlfn.XLOOKUP(Tabla15[[#This Row],[nomdepto]],Tabla21[LUGAR],Tabla21[CODLUGAR])</f>
        <v>01.83.00.00.12.03</v>
      </c>
      <c r="T473">
        <v>1050</v>
      </c>
    </row>
    <row r="474" spans="1:20" hidden="1">
      <c r="A474" s="60" t="s">
        <v>5443</v>
      </c>
      <c r="B474" s="60" t="s">
        <v>3227</v>
      </c>
      <c r="C474" s="60" t="s">
        <v>2506</v>
      </c>
      <c r="D474" s="60" t="str">
        <f>Tabla15[[#This Row],[cedula]]&amp;Tabla15[[#This Row],[prog]]&amp;LEFT(Tabla15[[#This Row],[TIPO]],3)</f>
        <v>4023446983701CAR</v>
      </c>
      <c r="E474" s="60" t="str">
        <f>_xlfn.XLOOKUP(Tabla15[[#This Row],[cedula]],Tabla8[Numero Documento],Tabla8[Empleado])</f>
        <v>JUAN ALCIBIADES QUEVEDO ADAMES</v>
      </c>
      <c r="F474" s="60" t="s">
        <v>82</v>
      </c>
      <c r="G474" s="60" t="s">
        <v>186</v>
      </c>
      <c r="H474" s="102" t="s">
        <v>5444</v>
      </c>
      <c r="I474" s="75">
        <f>_xlfn.XLOOKUP(Tabla15[[#This Row],[cedula]],TCARRERA[CEDULA],TCARRERA[CATEGORIA DEL SERVIDOR],0)</f>
        <v>0</v>
      </c>
      <c r="J474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74" s="60" t="str">
        <f>IF(ISTEXT(Tabla15[[#This Row],[CARRERA]]),Tabla15[[#This Row],[CARRERA]],Tabla15[[#This Row],[STATUS_01]])</f>
        <v>CARACTER EVENTUAL</v>
      </c>
      <c r="L474" s="70">
        <v>30000</v>
      </c>
      <c r="M474" s="74">
        <v>0</v>
      </c>
      <c r="N474" s="73">
        <v>912</v>
      </c>
      <c r="O474" s="73">
        <v>861</v>
      </c>
      <c r="P474" s="38">
        <f>Tabla15[[#This Row],[sbruto]]-SUM(Tabla15[[#This Row],[ISR]:[AFP]])-Tabla15[[#This Row],[sneto]]</f>
        <v>25</v>
      </c>
      <c r="Q474" s="38">
        <v>28202</v>
      </c>
      <c r="R474" s="60" t="str">
        <f>_xlfn.XLOOKUP(Tabla15[[#This Row],[cedula]],Tabla22[NODOC],Tabla22[GENERO])</f>
        <v>F</v>
      </c>
      <c r="S474" s="60" t="str">
        <f>_xlfn.XLOOKUP(Tabla15[[#This Row],[nomdepto]],Tabla21[LUGAR],Tabla21[CODLUGAR])</f>
        <v>01.83.00.00.12.03</v>
      </c>
      <c r="T474">
        <v>1057</v>
      </c>
    </row>
    <row r="475" spans="1:20" hidden="1">
      <c r="A475" s="60" t="s">
        <v>2478</v>
      </c>
      <c r="B475" s="60" t="s">
        <v>2353</v>
      </c>
      <c r="C475" s="60" t="s">
        <v>2506</v>
      </c>
      <c r="D475" s="60" t="str">
        <f>Tabla15[[#This Row],[cedula]]&amp;Tabla15[[#This Row],[prog]]&amp;LEFT(Tabla15[[#This Row],[TIPO]],3)</f>
        <v>0010012281101TRA</v>
      </c>
      <c r="E475" s="60" t="str">
        <f>_xlfn.XLOOKUP(Tabla15[[#This Row],[cedula]],Tabla8[Numero Documento],Tabla8[Empleado])</f>
        <v>RAFAEL BIENVENIDO PEREZ ESPINAL</v>
      </c>
      <c r="F475" s="60" t="s">
        <v>187</v>
      </c>
      <c r="G475" s="60" t="s">
        <v>186</v>
      </c>
      <c r="H475" s="102" t="s">
        <v>2473</v>
      </c>
      <c r="I475" s="75">
        <f>_xlfn.XLOOKUP(Tabla15[[#This Row],[cedula]],TCARRERA[CEDULA],TCARRERA[CATEGORIA DEL SERVIDOR],0)</f>
        <v>0</v>
      </c>
      <c r="J475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75" s="60" t="str">
        <f>IF(ISTEXT(Tabla15[[#This Row],[CARRERA]]),Tabla15[[#This Row],[CARRERA]],Tabla15[[#This Row],[STATUS_01]])</f>
        <v>TRAMITE DE PENSION</v>
      </c>
      <c r="L475" s="70">
        <v>21735</v>
      </c>
      <c r="M475" s="74">
        <v>0</v>
      </c>
      <c r="N475" s="73">
        <v>660.74</v>
      </c>
      <c r="O475" s="73">
        <v>623.79</v>
      </c>
      <c r="P475" s="38">
        <f>Tabla15[[#This Row],[sbruto]]-SUM(Tabla15[[#This Row],[ISR]:[AFP]])-Tabla15[[#This Row],[sneto]]</f>
        <v>475</v>
      </c>
      <c r="Q475" s="38">
        <v>19975.47</v>
      </c>
      <c r="R475" s="60" t="str">
        <f>_xlfn.XLOOKUP(Tabla15[[#This Row],[cedula]],Tabla22[NODOC],Tabla22[GENERO])</f>
        <v>M</v>
      </c>
      <c r="S475" s="60" t="str">
        <f>_xlfn.XLOOKUP(Tabla15[[#This Row],[nomdepto]],Tabla21[LUGAR],Tabla21[CODLUGAR])</f>
        <v>01.83.00.00.12.03</v>
      </c>
      <c r="T475">
        <v>1092</v>
      </c>
    </row>
    <row r="476" spans="1:20" hidden="1">
      <c r="A476" s="60" t="s">
        <v>2478</v>
      </c>
      <c r="B476" s="60" t="s">
        <v>2354</v>
      </c>
      <c r="C476" s="60" t="s">
        <v>2506</v>
      </c>
      <c r="D476" s="60" t="str">
        <f>Tabla15[[#This Row],[cedula]]&amp;Tabla15[[#This Row],[prog]]&amp;LEFT(Tabla15[[#This Row],[TIPO]],3)</f>
        <v>0010034457101TRA</v>
      </c>
      <c r="E476" s="60" t="str">
        <f>_xlfn.XLOOKUP(Tabla15[[#This Row],[cedula]],Tabla8[Numero Documento],Tabla8[Empleado])</f>
        <v>RAFAEL ERNESTO JOVINE CEBALLOS</v>
      </c>
      <c r="F476" s="60" t="s">
        <v>456</v>
      </c>
      <c r="G476" s="60" t="s">
        <v>186</v>
      </c>
      <c r="H476" s="102" t="s">
        <v>2473</v>
      </c>
      <c r="I476" s="75">
        <f>_xlfn.XLOOKUP(Tabla15[[#This Row],[cedula]],TCARRERA[CEDULA],TCARRERA[CATEGORIA DEL SERVIDOR],0)</f>
        <v>0</v>
      </c>
      <c r="J476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76" s="60" t="str">
        <f>IF(ISTEXT(Tabla15[[#This Row],[CARRERA]]),Tabla15[[#This Row],[CARRERA]],Tabla15[[#This Row],[STATUS_01]])</f>
        <v>TRAMITE DE PENSION</v>
      </c>
      <c r="L476" s="70">
        <v>19000.55</v>
      </c>
      <c r="M476" s="74">
        <v>0</v>
      </c>
      <c r="N476" s="70">
        <v>577.62</v>
      </c>
      <c r="O476" s="70">
        <v>545.32000000000005</v>
      </c>
      <c r="P476" s="38">
        <f>Tabla15[[#This Row],[sbruto]]-SUM(Tabla15[[#This Row],[ISR]:[AFP]])-Tabla15[[#This Row],[sneto]]</f>
        <v>75</v>
      </c>
      <c r="Q476" s="38">
        <v>17802.61</v>
      </c>
      <c r="R476" s="60" t="str">
        <f>_xlfn.XLOOKUP(Tabla15[[#This Row],[cedula]],Tabla22[NODOC],Tabla22[GENERO])</f>
        <v>M</v>
      </c>
      <c r="S476" s="60" t="str">
        <f>_xlfn.XLOOKUP(Tabla15[[#This Row],[nomdepto]],Tabla21[LUGAR],Tabla21[CODLUGAR])</f>
        <v>01.83.00.00.12.03</v>
      </c>
      <c r="T476">
        <v>1093</v>
      </c>
    </row>
    <row r="477" spans="1:20" hidden="1">
      <c r="A477" s="60" t="s">
        <v>2475</v>
      </c>
      <c r="B477" s="60" t="s">
        <v>2654</v>
      </c>
      <c r="C477" s="60" t="s">
        <v>2506</v>
      </c>
      <c r="D477" s="60" t="str">
        <f>Tabla15[[#This Row],[cedula]]&amp;Tabla15[[#This Row],[prog]]&amp;LEFT(Tabla15[[#This Row],[TIPO]],3)</f>
        <v>2240064730501TEM</v>
      </c>
      <c r="E477" s="60" t="str">
        <f>_xlfn.XLOOKUP(Tabla15[[#This Row],[cedula]],Tabla8[Numero Documento],Tabla8[Empleado])</f>
        <v>MARINO ANTONIO PEREZ VASQUEZ</v>
      </c>
      <c r="F477" s="60" t="s">
        <v>129</v>
      </c>
      <c r="G477" s="60" t="s">
        <v>269</v>
      </c>
      <c r="H477" s="102" t="s">
        <v>2696</v>
      </c>
      <c r="I477" s="75">
        <f>_xlfn.XLOOKUP(Tabla15[[#This Row],[cedula]],TCARRERA[CEDULA],TCARRERA[CATEGORIA DEL SERVIDOR],0)</f>
        <v>0</v>
      </c>
      <c r="J47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7" s="60" t="str">
        <f>IF(ISTEXT(Tabla15[[#This Row],[CARRERA]]),Tabla15[[#This Row],[CARRERA]],Tabla15[[#This Row],[STATUS_01]])</f>
        <v>TEMPORALES</v>
      </c>
      <c r="L477" s="70">
        <v>100000</v>
      </c>
      <c r="M477" s="71">
        <v>0</v>
      </c>
      <c r="N477" s="70">
        <v>3040</v>
      </c>
      <c r="O477" s="70">
        <v>2870</v>
      </c>
      <c r="P477" s="38">
        <f>Tabla15[[#This Row],[sbruto]]-SUM(Tabla15[[#This Row],[ISR]:[AFP]])-Tabla15[[#This Row],[sneto]]</f>
        <v>25</v>
      </c>
      <c r="Q477" s="38">
        <v>94065</v>
      </c>
      <c r="R477" s="60" t="str">
        <f>_xlfn.XLOOKUP(Tabla15[[#This Row],[cedula]],Tabla22[NODOC],Tabla22[GENERO])</f>
        <v>M</v>
      </c>
      <c r="S477" s="60" t="str">
        <f>_xlfn.XLOOKUP(Tabla15[[#This Row],[nomdepto]],Tabla21[LUGAR],Tabla21[CODLUGAR])</f>
        <v>01.83.00.00.12.04</v>
      </c>
      <c r="T477">
        <v>947</v>
      </c>
    </row>
    <row r="478" spans="1:20" hidden="1">
      <c r="A478" s="60" t="s">
        <v>2475</v>
      </c>
      <c r="B478" s="60" t="s">
        <v>2332</v>
      </c>
      <c r="C478" s="60" t="s">
        <v>2506</v>
      </c>
      <c r="D478" s="60" t="str">
        <f>Tabla15[[#This Row],[cedula]]&amp;Tabla15[[#This Row],[prog]]&amp;LEFT(Tabla15[[#This Row],[TIPO]],3)</f>
        <v>0170001181801TEM</v>
      </c>
      <c r="E478" s="60" t="str">
        <f>_xlfn.XLOOKUP(Tabla15[[#This Row],[cedula]],Tabla8[Numero Documento],Tabla8[Empleado])</f>
        <v>UNICA PETRONILA MENDEZ RAMIREZ</v>
      </c>
      <c r="F478" s="60" t="s">
        <v>100</v>
      </c>
      <c r="G478" s="60" t="s">
        <v>269</v>
      </c>
      <c r="H478" s="102" t="s">
        <v>2696</v>
      </c>
      <c r="I478" s="75">
        <f>_xlfn.XLOOKUP(Tabla15[[#This Row],[cedula]],TCARRERA[CEDULA],TCARRERA[CATEGORIA DEL SERVIDOR],0)</f>
        <v>0</v>
      </c>
      <c r="J47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8" s="60" t="str">
        <f>IF(ISTEXT(Tabla15[[#This Row],[CARRERA]]),Tabla15[[#This Row],[CARRERA]],Tabla15[[#This Row],[STATUS_01]])</f>
        <v>TEMPORALES</v>
      </c>
      <c r="L478" s="70">
        <v>70000</v>
      </c>
      <c r="M478" s="74">
        <v>0</v>
      </c>
      <c r="N478" s="70">
        <v>2128</v>
      </c>
      <c r="O478" s="70">
        <v>2009</v>
      </c>
      <c r="P478" s="38">
        <f>Tabla15[[#This Row],[sbruto]]-SUM(Tabla15[[#This Row],[ISR]:[AFP]])-Tabla15[[#This Row],[sneto]]</f>
        <v>3171</v>
      </c>
      <c r="Q478" s="38">
        <v>62692</v>
      </c>
      <c r="R478" s="60" t="str">
        <f>_xlfn.XLOOKUP(Tabla15[[#This Row],[cedula]],Tabla22[NODOC],Tabla22[GENERO])</f>
        <v>F</v>
      </c>
      <c r="S478" s="60" t="str">
        <f>_xlfn.XLOOKUP(Tabla15[[#This Row],[nomdepto]],Tabla21[LUGAR],Tabla21[CODLUGAR])</f>
        <v>01.83.00.00.12.04</v>
      </c>
      <c r="T478">
        <v>1024</v>
      </c>
    </row>
    <row r="479" spans="1:20">
      <c r="A479" s="60" t="s">
        <v>2476</v>
      </c>
      <c r="B479" s="60" t="s">
        <v>1717</v>
      </c>
      <c r="C479" s="60" t="s">
        <v>2506</v>
      </c>
      <c r="D479" s="60" t="str">
        <f>Tabla15[[#This Row],[cedula]]&amp;Tabla15[[#This Row],[prog]]&amp;LEFT(Tabla15[[#This Row],[TIPO]],3)</f>
        <v>0010549621001FIJ</v>
      </c>
      <c r="E479" s="60" t="str">
        <f>_xlfn.XLOOKUP(Tabla15[[#This Row],[cedula]],Tabla8[Numero Documento],Tabla8[Empleado])</f>
        <v>ALEXANDRA DEL CARMEN CUELLO</v>
      </c>
      <c r="F479" s="60" t="s">
        <v>254</v>
      </c>
      <c r="G479" s="60" t="s">
        <v>269</v>
      </c>
      <c r="H479" s="102" t="s">
        <v>11</v>
      </c>
      <c r="I479" s="75">
        <f>_xlfn.XLOOKUP(Tabla15[[#This Row],[cedula]],TCARRERA[CEDULA],TCARRERA[CATEGORIA DEL SERVIDOR],0)</f>
        <v>0</v>
      </c>
      <c r="J47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79" s="60" t="str">
        <f>IF(ISTEXT(Tabla15[[#This Row],[CARRERA]]),Tabla15[[#This Row],[CARRERA]],Tabla15[[#This Row],[STATUS_01]])</f>
        <v>FIJO</v>
      </c>
      <c r="L479" s="70">
        <v>65000</v>
      </c>
      <c r="M479" s="74">
        <v>1732.57</v>
      </c>
      <c r="N479" s="70">
        <v>1976</v>
      </c>
      <c r="O479" s="70">
        <v>1865.5</v>
      </c>
      <c r="P479" s="38">
        <f>Tabla15[[#This Row],[sbruto]]-SUM(Tabla15[[#This Row],[ISR]:[AFP]])-Tabla15[[#This Row],[sneto]]</f>
        <v>9772.010000000002</v>
      </c>
      <c r="Q479" s="38">
        <v>49653.919999999998</v>
      </c>
      <c r="R479" s="60" t="str">
        <f>_xlfn.XLOOKUP(Tabla15[[#This Row],[cedula]],Tabla22[NODOC],Tabla22[GENERO])</f>
        <v>F</v>
      </c>
      <c r="S479" s="60" t="str">
        <f>_xlfn.XLOOKUP(Tabla15[[#This Row],[nomdepto]],Tabla21[LUGAR],Tabla21[CODLUGAR])</f>
        <v>01.83.00.00.12.04</v>
      </c>
      <c r="T479">
        <v>12</v>
      </c>
    </row>
    <row r="480" spans="1:20">
      <c r="A480" s="60" t="s">
        <v>2476</v>
      </c>
      <c r="B480" s="60" t="s">
        <v>1897</v>
      </c>
      <c r="C480" s="60" t="s">
        <v>2506</v>
      </c>
      <c r="D480" s="60" t="str">
        <f>Tabla15[[#This Row],[cedula]]&amp;Tabla15[[#This Row],[prog]]&amp;LEFT(Tabla15[[#This Row],[TIPO]],3)</f>
        <v>0010183064401FIJ</v>
      </c>
      <c r="E480" s="60" t="str">
        <f>_xlfn.XLOOKUP(Tabla15[[#This Row],[cedula]],Tabla8[Numero Documento],Tabla8[Empleado])</f>
        <v>PEDRO RAMIRO GRULLON VIDAL</v>
      </c>
      <c r="F480" s="60" t="s">
        <v>254</v>
      </c>
      <c r="G480" s="60" t="s">
        <v>269</v>
      </c>
      <c r="H480" s="102" t="s">
        <v>11</v>
      </c>
      <c r="I480" s="75">
        <f>_xlfn.XLOOKUP(Tabla15[[#This Row],[cedula]],TCARRERA[CEDULA],TCARRERA[CATEGORIA DEL SERVIDOR],0)</f>
        <v>0</v>
      </c>
      <c r="J48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80" s="60" t="str">
        <f>IF(ISTEXT(Tabla15[[#This Row],[CARRERA]]),Tabla15[[#This Row],[CARRERA]],Tabla15[[#This Row],[STATUS_01]])</f>
        <v>FIJO</v>
      </c>
      <c r="L480" s="70">
        <v>55000</v>
      </c>
      <c r="M480" s="71">
        <v>681.89</v>
      </c>
      <c r="N480" s="70">
        <v>1672</v>
      </c>
      <c r="O480" s="70">
        <v>1578.5</v>
      </c>
      <c r="P480" s="38">
        <f>Tabla15[[#This Row],[sbruto]]-SUM(Tabla15[[#This Row],[ISR]:[AFP]])-Tabla15[[#This Row],[sneto]]</f>
        <v>2221</v>
      </c>
      <c r="Q480" s="38">
        <v>48846.61</v>
      </c>
      <c r="R480" s="60" t="str">
        <f>_xlfn.XLOOKUP(Tabla15[[#This Row],[cedula]],Tabla22[NODOC],Tabla22[GENERO])</f>
        <v>M</v>
      </c>
      <c r="S480" s="60" t="str">
        <f>_xlfn.XLOOKUP(Tabla15[[#This Row],[nomdepto]],Tabla21[LUGAR],Tabla21[CODLUGAR])</f>
        <v>01.83.00.00.12.04</v>
      </c>
      <c r="T480">
        <v>305</v>
      </c>
    </row>
    <row r="481" spans="1:20">
      <c r="A481" s="60" t="s">
        <v>2476</v>
      </c>
      <c r="B481" s="60" t="s">
        <v>2728</v>
      </c>
      <c r="C481" s="60" t="s">
        <v>2506</v>
      </c>
      <c r="D481" s="60" t="str">
        <f>Tabla15[[#This Row],[cedula]]&amp;Tabla15[[#This Row],[prog]]&amp;LEFT(Tabla15[[#This Row],[TIPO]],3)</f>
        <v>0170020336501FIJ</v>
      </c>
      <c r="E481" s="60" t="str">
        <f>_xlfn.XLOOKUP(Tabla15[[#This Row],[cedula]],Tabla8[Numero Documento],Tabla8[Empleado])</f>
        <v>ANGELA MIGUELINA BELTRE CASTILLO</v>
      </c>
      <c r="F481" s="60" t="s">
        <v>355</v>
      </c>
      <c r="G481" s="60" t="s">
        <v>269</v>
      </c>
      <c r="H481" s="102" t="s">
        <v>11</v>
      </c>
      <c r="I481" s="75">
        <f>_xlfn.XLOOKUP(Tabla15[[#This Row],[cedula]],TCARRERA[CEDULA],TCARRERA[CATEGORIA DEL SERVIDOR],0)</f>
        <v>0</v>
      </c>
      <c r="J48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81" s="60" t="str">
        <f>IF(ISTEXT(Tabla15[[#This Row],[CARRERA]]),Tabla15[[#This Row],[CARRERA]],Tabla15[[#This Row],[STATUS_01]])</f>
        <v>FIJO</v>
      </c>
      <c r="L481" s="70">
        <v>35000</v>
      </c>
      <c r="M481" s="74">
        <v>0</v>
      </c>
      <c r="N481" s="70">
        <v>1064</v>
      </c>
      <c r="O481" s="70">
        <v>1004.5</v>
      </c>
      <c r="P481" s="38">
        <f>Tabla15[[#This Row],[sbruto]]-SUM(Tabla15[[#This Row],[ISR]:[AFP]])-Tabla15[[#This Row],[sneto]]</f>
        <v>25</v>
      </c>
      <c r="Q481" s="38">
        <v>32906.5</v>
      </c>
      <c r="R481" s="60" t="str">
        <f>_xlfn.XLOOKUP(Tabla15[[#This Row],[cedula]],Tabla22[NODOC],Tabla22[GENERO])</f>
        <v>F</v>
      </c>
      <c r="S481" s="60" t="str">
        <f>_xlfn.XLOOKUP(Tabla15[[#This Row],[nomdepto]],Tabla21[LUGAR],Tabla21[CODLUGAR])</f>
        <v>01.83.00.00.12.04</v>
      </c>
      <c r="T481">
        <v>33</v>
      </c>
    </row>
    <row r="482" spans="1:20" hidden="1">
      <c r="A482" s="60" t="s">
        <v>2475</v>
      </c>
      <c r="B482" s="60" t="s">
        <v>2323</v>
      </c>
      <c r="C482" s="60" t="s">
        <v>2506</v>
      </c>
      <c r="D482" s="60" t="str">
        <f>Tabla15[[#This Row],[cedula]]&amp;Tabla15[[#This Row],[prog]]&amp;LEFT(Tabla15[[#This Row],[TIPO]],3)</f>
        <v>0710047753301TEM</v>
      </c>
      <c r="E482" s="60" t="str">
        <f>_xlfn.XLOOKUP(Tabla15[[#This Row],[cedula]],Tabla8[Numero Documento],Tabla8[Empleado])</f>
        <v>ROSA MARIA DE LA CRUZ YEB</v>
      </c>
      <c r="F482" s="60" t="s">
        <v>59</v>
      </c>
      <c r="G482" s="60" t="s">
        <v>467</v>
      </c>
      <c r="H482" s="102" t="s">
        <v>2696</v>
      </c>
      <c r="I482" s="75">
        <f>_xlfn.XLOOKUP(Tabla15[[#This Row],[cedula]],TCARRERA[CEDULA],TCARRERA[CATEGORIA DEL SERVIDOR],0)</f>
        <v>0</v>
      </c>
      <c r="J48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60" t="str">
        <f>IF(ISTEXT(Tabla15[[#This Row],[CARRERA]]),Tabla15[[#This Row],[CARRERA]],Tabla15[[#This Row],[STATUS_01]])</f>
        <v>TEMPORALES</v>
      </c>
      <c r="L482" s="70">
        <v>175000</v>
      </c>
      <c r="M482" s="74">
        <v>29747.24</v>
      </c>
      <c r="N482" s="70">
        <v>5320</v>
      </c>
      <c r="O482" s="70">
        <v>5022.5</v>
      </c>
      <c r="P482" s="38">
        <f>Tabla15[[#This Row],[sbruto]]-SUM(Tabla15[[#This Row],[ISR]:[AFP]])-Tabla15[[#This Row],[sneto]]</f>
        <v>6025.0000000000146</v>
      </c>
      <c r="Q482" s="38">
        <v>128885.26</v>
      </c>
      <c r="R482" s="60" t="str">
        <f>_xlfn.XLOOKUP(Tabla15[[#This Row],[cedula]],Tabla22[NODOC],Tabla22[GENERO])</f>
        <v>F</v>
      </c>
      <c r="S482" s="60" t="str">
        <f>_xlfn.XLOOKUP(Tabla15[[#This Row],[nomdepto]],Tabla21[LUGAR],Tabla21[CODLUGAR])</f>
        <v>01.83.00.08</v>
      </c>
      <c r="T482">
        <v>1002</v>
      </c>
    </row>
    <row r="483" spans="1:20" hidden="1">
      <c r="A483" s="60" t="s">
        <v>2475</v>
      </c>
      <c r="B483" s="60" t="s">
        <v>2258</v>
      </c>
      <c r="C483" s="60" t="s">
        <v>2506</v>
      </c>
      <c r="D483" s="60" t="str">
        <f>Tabla15[[#This Row],[cedula]]&amp;Tabla15[[#This Row],[prog]]&amp;LEFT(Tabla15[[#This Row],[TIPO]],3)</f>
        <v>0011810393601TEM</v>
      </c>
      <c r="E483" s="60" t="str">
        <f>_xlfn.XLOOKUP(Tabla15[[#This Row],[cedula]],Tabla8[Numero Documento],Tabla8[Empleado])</f>
        <v>EVA MASSIEL PEÑA BATISTA</v>
      </c>
      <c r="F483" s="60" t="s">
        <v>1481</v>
      </c>
      <c r="G483" s="60" t="s">
        <v>467</v>
      </c>
      <c r="H483" s="102" t="s">
        <v>2696</v>
      </c>
      <c r="I483" s="75">
        <f>_xlfn.XLOOKUP(Tabla15[[#This Row],[cedula]],TCARRERA[CEDULA],TCARRERA[CATEGORIA DEL SERVIDOR],0)</f>
        <v>0</v>
      </c>
      <c r="J48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3" s="60" t="str">
        <f>IF(ISTEXT(Tabla15[[#This Row],[CARRERA]]),Tabla15[[#This Row],[CARRERA]],Tabla15[[#This Row],[STATUS_01]])</f>
        <v>TEMPORALES</v>
      </c>
      <c r="L483" s="70">
        <v>70000</v>
      </c>
      <c r="M483" s="74">
        <v>0</v>
      </c>
      <c r="N483" s="73">
        <v>2128</v>
      </c>
      <c r="O483" s="73">
        <v>2009</v>
      </c>
      <c r="P483" s="38">
        <f>Tabla15[[#This Row],[sbruto]]-SUM(Tabla15[[#This Row],[ISR]:[AFP]])-Tabla15[[#This Row],[sneto]]</f>
        <v>25</v>
      </c>
      <c r="Q483" s="38">
        <v>65838</v>
      </c>
      <c r="R483" s="60" t="str">
        <f>_xlfn.XLOOKUP(Tabla15[[#This Row],[cedula]],Tabla22[NODOC],Tabla22[GENERO])</f>
        <v>F</v>
      </c>
      <c r="S483" s="60" t="str">
        <f>_xlfn.XLOOKUP(Tabla15[[#This Row],[nomdepto]],Tabla21[LUGAR],Tabla21[CODLUGAR])</f>
        <v>01.83.00.08</v>
      </c>
      <c r="T483">
        <v>848</v>
      </c>
    </row>
    <row r="484" spans="1:20" hidden="1">
      <c r="A484" s="60" t="s">
        <v>2475</v>
      </c>
      <c r="B484" s="60" t="s">
        <v>2288</v>
      </c>
      <c r="C484" s="60" t="s">
        <v>2506</v>
      </c>
      <c r="D484" s="60" t="str">
        <f>Tabla15[[#This Row],[cedula]]&amp;Tabla15[[#This Row],[prog]]&amp;LEFT(Tabla15[[#This Row],[TIPO]],3)</f>
        <v>0011843426501TEM</v>
      </c>
      <c r="E484" s="60" t="str">
        <f>_xlfn.XLOOKUP(Tabla15[[#This Row],[cedula]],Tabla8[Numero Documento],Tabla8[Empleado])</f>
        <v>MADELAINE NOELIA SARRAFF BELLO</v>
      </c>
      <c r="F484" s="60" t="s">
        <v>1481</v>
      </c>
      <c r="G484" s="60" t="s">
        <v>467</v>
      </c>
      <c r="H484" s="102" t="s">
        <v>2696</v>
      </c>
      <c r="I484" s="75">
        <f>_xlfn.XLOOKUP(Tabla15[[#This Row],[cedula]],TCARRERA[CEDULA],TCARRERA[CATEGORIA DEL SERVIDOR],0)</f>
        <v>0</v>
      </c>
      <c r="J48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4" s="60" t="str">
        <f>IF(ISTEXT(Tabla15[[#This Row],[CARRERA]]),Tabla15[[#This Row],[CARRERA]],Tabla15[[#This Row],[STATUS_01]])</f>
        <v>TEMPORALES</v>
      </c>
      <c r="L484" s="70">
        <v>70000</v>
      </c>
      <c r="M484" s="73">
        <v>5368.48</v>
      </c>
      <c r="N484" s="70">
        <v>2128</v>
      </c>
      <c r="O484" s="70">
        <v>2009</v>
      </c>
      <c r="P484" s="38">
        <f>Tabla15[[#This Row],[sbruto]]-SUM(Tabla15[[#This Row],[ISR]:[AFP]])-Tabla15[[#This Row],[sneto]]</f>
        <v>25.000000000007276</v>
      </c>
      <c r="Q484" s="38">
        <v>60469.52</v>
      </c>
      <c r="R484" s="60" t="str">
        <f>_xlfn.XLOOKUP(Tabla15[[#This Row],[cedula]],Tabla22[NODOC],Tabla22[GENERO])</f>
        <v>F</v>
      </c>
      <c r="S484" s="60" t="str">
        <f>_xlfn.XLOOKUP(Tabla15[[#This Row],[nomdepto]],Tabla21[LUGAR],Tabla21[CODLUGAR])</f>
        <v>01.83.00.08</v>
      </c>
      <c r="T484">
        <v>935</v>
      </c>
    </row>
    <row r="485" spans="1:20" hidden="1">
      <c r="A485" s="60" t="s">
        <v>2475</v>
      </c>
      <c r="B485" s="60" t="s">
        <v>3205</v>
      </c>
      <c r="C485" s="60" t="s">
        <v>2506</v>
      </c>
      <c r="D485" s="60" t="str">
        <f>Tabla15[[#This Row],[cedula]]&amp;Tabla15[[#This Row],[prog]]&amp;LEFT(Tabla15[[#This Row],[TIPO]],3)</f>
        <v>0011831062201TEM</v>
      </c>
      <c r="E485" s="60" t="str">
        <f>_xlfn.XLOOKUP(Tabla15[[#This Row],[cedula]],Tabla8[Numero Documento],Tabla8[Empleado])</f>
        <v>ROSSANNA ISABEL SALDAÑA BAEZ</v>
      </c>
      <c r="F485" s="60" t="s">
        <v>1481</v>
      </c>
      <c r="G485" s="60" t="s">
        <v>467</v>
      </c>
      <c r="H485" s="102" t="s">
        <v>2696</v>
      </c>
      <c r="I485" s="75">
        <f>_xlfn.XLOOKUP(Tabla15[[#This Row],[cedula]],TCARRERA[CEDULA],TCARRERA[CATEGORIA DEL SERVIDOR],0)</f>
        <v>0</v>
      </c>
      <c r="J48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5" s="60" t="str">
        <f>IF(ISTEXT(Tabla15[[#This Row],[CARRERA]]),Tabla15[[#This Row],[CARRERA]],Tabla15[[#This Row],[STATUS_01]])</f>
        <v>TEMPORALES</v>
      </c>
      <c r="L485" s="70">
        <v>70000</v>
      </c>
      <c r="M485" s="71">
        <v>5368.48</v>
      </c>
      <c r="N485" s="70">
        <v>2128</v>
      </c>
      <c r="O485" s="70">
        <v>2009</v>
      </c>
      <c r="P485" s="38">
        <f>Tabla15[[#This Row],[sbruto]]-SUM(Tabla15[[#This Row],[ISR]:[AFP]])-Tabla15[[#This Row],[sneto]]</f>
        <v>25.000000000007276</v>
      </c>
      <c r="Q485" s="38">
        <v>60469.52</v>
      </c>
      <c r="R485" s="60" t="str">
        <f>_xlfn.XLOOKUP(Tabla15[[#This Row],[cedula]],Tabla22[NODOC],Tabla22[GENERO])</f>
        <v>F</v>
      </c>
      <c r="S485" s="60" t="str">
        <f>_xlfn.XLOOKUP(Tabla15[[#This Row],[nomdepto]],Tabla21[LUGAR],Tabla21[CODLUGAR])</f>
        <v>01.83.00.08</v>
      </c>
      <c r="T485">
        <v>1006</v>
      </c>
    </row>
    <row r="486" spans="1:20" hidden="1">
      <c r="A486" s="60" t="s">
        <v>2475</v>
      </c>
      <c r="B486" s="60" t="s">
        <v>2327</v>
      </c>
      <c r="C486" s="60" t="s">
        <v>2506</v>
      </c>
      <c r="D486" s="60" t="str">
        <f>Tabla15[[#This Row],[cedula]]&amp;Tabla15[[#This Row],[prog]]&amp;LEFT(Tabla15[[#This Row],[TIPO]],3)</f>
        <v>0010384833901TEM</v>
      </c>
      <c r="E486" s="60" t="str">
        <f>_xlfn.XLOOKUP(Tabla15[[#This Row],[cedula]],Tabla8[Numero Documento],Tabla8[Empleado])</f>
        <v>SARA YVELISSE GOMEZ RIVAS</v>
      </c>
      <c r="F486" s="60" t="s">
        <v>1481</v>
      </c>
      <c r="G486" s="60" t="s">
        <v>467</v>
      </c>
      <c r="H486" s="102" t="s">
        <v>2696</v>
      </c>
      <c r="I486" s="75">
        <f>_xlfn.XLOOKUP(Tabla15[[#This Row],[cedula]],TCARRERA[CEDULA],TCARRERA[CATEGORIA DEL SERVIDOR],0)</f>
        <v>0</v>
      </c>
      <c r="J48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6" s="60" t="str">
        <f>IF(ISTEXT(Tabla15[[#This Row],[CARRERA]]),Tabla15[[#This Row],[CARRERA]],Tabla15[[#This Row],[STATUS_01]])</f>
        <v>TEMPORALES</v>
      </c>
      <c r="L486" s="70">
        <v>70000</v>
      </c>
      <c r="M486" s="74">
        <v>0</v>
      </c>
      <c r="N486" s="70">
        <v>2128</v>
      </c>
      <c r="O486" s="70">
        <v>2009</v>
      </c>
      <c r="P486" s="38">
        <f>Tabla15[[#This Row],[sbruto]]-SUM(Tabla15[[#This Row],[ISR]:[AFP]])-Tabla15[[#This Row],[sneto]]</f>
        <v>2471</v>
      </c>
      <c r="Q486" s="38">
        <v>63392</v>
      </c>
      <c r="R486" s="60" t="str">
        <f>_xlfn.XLOOKUP(Tabla15[[#This Row],[cedula]],Tabla22[NODOC],Tabla22[GENERO])</f>
        <v>F</v>
      </c>
      <c r="S486" s="60" t="str">
        <f>_xlfn.XLOOKUP(Tabla15[[#This Row],[nomdepto]],Tabla21[LUGAR],Tabla21[CODLUGAR])</f>
        <v>01.83.00.08</v>
      </c>
      <c r="T486">
        <v>1011</v>
      </c>
    </row>
    <row r="487" spans="1:20">
      <c r="A487" s="60" t="s">
        <v>2476</v>
      </c>
      <c r="B487" s="60" t="s">
        <v>1088</v>
      </c>
      <c r="C487" s="60" t="s">
        <v>2506</v>
      </c>
      <c r="D487" s="60" t="str">
        <f>Tabla15[[#This Row],[cedula]]&amp;Tabla15[[#This Row],[prog]]&amp;LEFT(Tabla15[[#This Row],[TIPO]],3)</f>
        <v>0011669373001FIJ</v>
      </c>
      <c r="E487" s="60" t="str">
        <f>_xlfn.XLOOKUP(Tabla15[[#This Row],[cedula]],Tabla8[Numero Documento],Tabla8[Empleado])</f>
        <v>CARLOS ALBERTO REYES TEJADA</v>
      </c>
      <c r="F487" s="60" t="s">
        <v>108</v>
      </c>
      <c r="G487" s="60" t="s">
        <v>467</v>
      </c>
      <c r="H487" s="102" t="s">
        <v>11</v>
      </c>
      <c r="I487" s="75" t="str">
        <f>_xlfn.XLOOKUP(Tabla15[[#This Row],[cedula]],TCARRERA[CEDULA],TCARRERA[CATEGORIA DEL SERVIDOR],0)</f>
        <v>CARRERA ADMINISTRATIVA</v>
      </c>
      <c r="J48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87" s="60" t="str">
        <f>IF(ISTEXT(Tabla15[[#This Row],[CARRERA]]),Tabla15[[#This Row],[CARRERA]],Tabla15[[#This Row],[STATUS_01]])</f>
        <v>CARRERA ADMINISTRATIVA</v>
      </c>
      <c r="L487" s="70">
        <v>65000</v>
      </c>
      <c r="M487" s="74">
        <v>0</v>
      </c>
      <c r="N487" s="70">
        <v>1976</v>
      </c>
      <c r="O487" s="70">
        <v>1865.5</v>
      </c>
      <c r="P487" s="38">
        <f>Tabla15[[#This Row],[sbruto]]-SUM(Tabla15[[#This Row],[ISR]:[AFP]])-Tabla15[[#This Row],[sneto]]</f>
        <v>26403.309999999998</v>
      </c>
      <c r="Q487" s="38">
        <v>34755.19</v>
      </c>
      <c r="R487" s="60" t="str">
        <f>_xlfn.XLOOKUP(Tabla15[[#This Row],[cedula]],Tabla22[NODOC],Tabla22[GENERO])</f>
        <v>M</v>
      </c>
      <c r="S487" s="60" t="str">
        <f>_xlfn.XLOOKUP(Tabla15[[#This Row],[nomdepto]],Tabla21[LUGAR],Tabla21[CODLUGAR])</f>
        <v>01.83.00.08</v>
      </c>
      <c r="T487">
        <v>50</v>
      </c>
    </row>
    <row r="488" spans="1:20" hidden="1">
      <c r="A488" s="60" t="s">
        <v>2475</v>
      </c>
      <c r="B488" s="60" t="s">
        <v>2853</v>
      </c>
      <c r="C488" s="60" t="s">
        <v>2506</v>
      </c>
      <c r="D488" s="60" t="str">
        <f>Tabla15[[#This Row],[cedula]]&amp;Tabla15[[#This Row],[prog]]&amp;LEFT(Tabla15[[#This Row],[TIPO]],3)</f>
        <v>0010524116001TEM</v>
      </c>
      <c r="E488" s="60" t="str">
        <f>_xlfn.XLOOKUP(Tabla15[[#This Row],[cedula]],Tabla8[Numero Documento],Tabla8[Empleado])</f>
        <v>GREGORIO GUARIONEZ PICHARDO RODRIGUEZ</v>
      </c>
      <c r="F488" s="60" t="s">
        <v>1481</v>
      </c>
      <c r="G488" s="60" t="s">
        <v>467</v>
      </c>
      <c r="H488" s="102" t="s">
        <v>2696</v>
      </c>
      <c r="I488" s="75">
        <f>_xlfn.XLOOKUP(Tabla15[[#This Row],[cedula]],TCARRERA[CEDULA],TCARRERA[CATEGORIA DEL SERVIDOR],0)</f>
        <v>0</v>
      </c>
      <c r="J48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60" t="str">
        <f>IF(ISTEXT(Tabla15[[#This Row],[CARRERA]]),Tabla15[[#This Row],[CARRERA]],Tabla15[[#This Row],[STATUS_01]])</f>
        <v>TEMPORALES</v>
      </c>
      <c r="L488" s="70">
        <v>60000</v>
      </c>
      <c r="M488" s="74">
        <v>0.03</v>
      </c>
      <c r="N488" s="70">
        <v>1824</v>
      </c>
      <c r="O488" s="70">
        <v>1722</v>
      </c>
      <c r="P488" s="38">
        <f>Tabla15[[#This Row],[sbruto]]-SUM(Tabla15[[#This Row],[ISR]:[AFP]])-Tabla15[[#This Row],[sneto]]</f>
        <v>2571</v>
      </c>
      <c r="Q488" s="38">
        <v>53882.97</v>
      </c>
      <c r="R488" s="60" t="str">
        <f>_xlfn.XLOOKUP(Tabla15[[#This Row],[cedula]],Tabla22[NODOC],Tabla22[GENERO])</f>
        <v>M</v>
      </c>
      <c r="S488" s="60" t="str">
        <f>_xlfn.XLOOKUP(Tabla15[[#This Row],[nomdepto]],Tabla21[LUGAR],Tabla21[CODLUGAR])</f>
        <v>01.83.00.08</v>
      </c>
      <c r="T488">
        <v>860</v>
      </c>
    </row>
    <row r="489" spans="1:20">
      <c r="A489" s="60" t="s">
        <v>2476</v>
      </c>
      <c r="B489" s="60" t="s">
        <v>1144</v>
      </c>
      <c r="C489" s="60" t="s">
        <v>2506</v>
      </c>
      <c r="D489" s="60" t="str">
        <f>Tabla15[[#This Row],[cedula]]&amp;Tabla15[[#This Row],[prog]]&amp;LEFT(Tabla15[[#This Row],[TIPO]],3)</f>
        <v>0010546770801FIJ</v>
      </c>
      <c r="E489" s="60" t="str">
        <f>_xlfn.XLOOKUP(Tabla15[[#This Row],[cedula]],Tabla8[Numero Documento],Tabla8[Empleado])</f>
        <v>RAMON ANTONIO PEÑA SAVIÑON</v>
      </c>
      <c r="F489" s="60" t="s">
        <v>108</v>
      </c>
      <c r="G489" s="60" t="s">
        <v>467</v>
      </c>
      <c r="H489" s="102" t="s">
        <v>11</v>
      </c>
      <c r="I489" s="75" t="str">
        <f>_xlfn.XLOOKUP(Tabla15[[#This Row],[cedula]],TCARRERA[CEDULA],TCARRERA[CATEGORIA DEL SERVIDOR],0)</f>
        <v>CARRERA ADMINISTRATIVA</v>
      </c>
      <c r="J48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89" s="60" t="str">
        <f>IF(ISTEXT(Tabla15[[#This Row],[CARRERA]]),Tabla15[[#This Row],[CARRERA]],Tabla15[[#This Row],[STATUS_01]])</f>
        <v>CARRERA ADMINISTRATIVA</v>
      </c>
      <c r="L489" s="70">
        <v>50000</v>
      </c>
      <c r="M489" s="71">
        <v>0</v>
      </c>
      <c r="N489" s="70">
        <v>1520</v>
      </c>
      <c r="O489" s="70">
        <v>1435</v>
      </c>
      <c r="P489" s="38">
        <f>Tabla15[[#This Row],[sbruto]]-SUM(Tabla15[[#This Row],[ISR]:[AFP]])-Tabla15[[#This Row],[sneto]]</f>
        <v>2691</v>
      </c>
      <c r="Q489" s="38">
        <v>44354</v>
      </c>
      <c r="R489" s="60" t="str">
        <f>_xlfn.XLOOKUP(Tabla15[[#This Row],[cedula]],Tabla22[NODOC],Tabla22[GENERO])</f>
        <v>M</v>
      </c>
      <c r="S489" s="60" t="str">
        <f>_xlfn.XLOOKUP(Tabla15[[#This Row],[nomdepto]],Tabla21[LUGAR],Tabla21[CODLUGAR])</f>
        <v>01.83.00.08</v>
      </c>
      <c r="T489">
        <v>317</v>
      </c>
    </row>
    <row r="490" spans="1:20">
      <c r="A490" s="60" t="s">
        <v>2476</v>
      </c>
      <c r="B490" s="60" t="s">
        <v>1930</v>
      </c>
      <c r="C490" s="60" t="s">
        <v>2506</v>
      </c>
      <c r="D490" s="60" t="str">
        <f>Tabla15[[#This Row],[cedula]]&amp;Tabla15[[#This Row],[prog]]&amp;LEFT(Tabla15[[#This Row],[TIPO]],3)</f>
        <v>0011287467201FIJ</v>
      </c>
      <c r="E490" s="60" t="str">
        <f>_xlfn.XLOOKUP(Tabla15[[#This Row],[cedula]],Tabla8[Numero Documento],Tabla8[Empleado])</f>
        <v>SANTOS LOPEZ ROMERO</v>
      </c>
      <c r="F490" s="60" t="s">
        <v>205</v>
      </c>
      <c r="G490" s="60" t="s">
        <v>467</v>
      </c>
      <c r="H490" s="102" t="s">
        <v>11</v>
      </c>
      <c r="I490" s="75">
        <f>_xlfn.XLOOKUP(Tabla15[[#This Row],[cedula]],TCARRERA[CEDULA],TCARRERA[CATEGORIA DEL SERVIDOR],0)</f>
        <v>0</v>
      </c>
      <c r="J49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90" s="60" t="str">
        <f>IF(ISTEXT(Tabla15[[#This Row],[CARRERA]]),Tabla15[[#This Row],[CARRERA]],Tabla15[[#This Row],[STATUS_01]])</f>
        <v>FIJO</v>
      </c>
      <c r="L490" s="70">
        <v>40000</v>
      </c>
      <c r="M490" s="74">
        <v>442.65</v>
      </c>
      <c r="N490" s="70">
        <v>1216</v>
      </c>
      <c r="O490" s="70">
        <v>1148</v>
      </c>
      <c r="P490" s="38">
        <f>Tabla15[[#This Row],[sbruto]]-SUM(Tabla15[[#This Row],[ISR]:[AFP]])-Tabla15[[#This Row],[sneto]]</f>
        <v>1271</v>
      </c>
      <c r="Q490" s="38">
        <v>35922.35</v>
      </c>
      <c r="R490" s="60" t="str">
        <f>_xlfn.XLOOKUP(Tabla15[[#This Row],[cedula]],Tabla22[NODOC],Tabla22[GENERO])</f>
        <v>M</v>
      </c>
      <c r="S490" s="60" t="str">
        <f>_xlfn.XLOOKUP(Tabla15[[#This Row],[nomdepto]],Tabla21[LUGAR],Tabla21[CODLUGAR])</f>
        <v>01.83.00.08</v>
      </c>
      <c r="T490">
        <v>344</v>
      </c>
    </row>
    <row r="491" spans="1:20">
      <c r="A491" s="60" t="s">
        <v>2476</v>
      </c>
      <c r="B491" s="60" t="s">
        <v>1892</v>
      </c>
      <c r="C491" s="60" t="s">
        <v>2506</v>
      </c>
      <c r="D491" s="60" t="str">
        <f>Tabla15[[#This Row],[cedula]]&amp;Tabla15[[#This Row],[prog]]&amp;LEFT(Tabla15[[#This Row],[TIPO]],3)</f>
        <v>4021369428001FIJ</v>
      </c>
      <c r="E491" s="60" t="str">
        <f>_xlfn.XLOOKUP(Tabla15[[#This Row],[cedula]],Tabla8[Numero Documento],Tabla8[Empleado])</f>
        <v>PATRICIA SOLANYI CORDERO RAMIREZ</v>
      </c>
      <c r="F491" s="60" t="s">
        <v>10</v>
      </c>
      <c r="G491" s="60" t="s">
        <v>467</v>
      </c>
      <c r="H491" s="102" t="s">
        <v>11</v>
      </c>
      <c r="I491" s="75">
        <f>_xlfn.XLOOKUP(Tabla15[[#This Row],[cedula]],TCARRERA[CEDULA],TCARRERA[CATEGORIA DEL SERVIDOR],0)</f>
        <v>0</v>
      </c>
      <c r="J49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1" s="60" t="str">
        <f>IF(ISTEXT(Tabla15[[#This Row],[CARRERA]]),Tabla15[[#This Row],[CARRERA]],Tabla15[[#This Row],[STATUS_01]])</f>
        <v>ESTATUTO SIMPLIFICADO</v>
      </c>
      <c r="L491" s="70">
        <v>35000</v>
      </c>
      <c r="M491" s="74">
        <v>0</v>
      </c>
      <c r="N491" s="73">
        <v>1064</v>
      </c>
      <c r="O491" s="73">
        <v>1004.5</v>
      </c>
      <c r="P491" s="38">
        <f>Tabla15[[#This Row],[sbruto]]-SUM(Tabla15[[#This Row],[ISR]:[AFP]])-Tabla15[[#This Row],[sneto]]</f>
        <v>3221</v>
      </c>
      <c r="Q491" s="38">
        <v>29710.5</v>
      </c>
      <c r="R491" s="60" t="str">
        <f>_xlfn.XLOOKUP(Tabla15[[#This Row],[cedula]],Tabla22[NODOC],Tabla22[GENERO])</f>
        <v>F</v>
      </c>
      <c r="S491" s="60" t="str">
        <f>_xlfn.XLOOKUP(Tabla15[[#This Row],[nomdepto]],Tabla21[LUGAR],Tabla21[CODLUGAR])</f>
        <v>01.83.00.08</v>
      </c>
      <c r="T491">
        <v>299</v>
      </c>
    </row>
    <row r="492" spans="1:20" hidden="1">
      <c r="A492" s="60" t="s">
        <v>3133</v>
      </c>
      <c r="B492" s="60" t="s">
        <v>1930</v>
      </c>
      <c r="C492" s="60" t="s">
        <v>2506</v>
      </c>
      <c r="D492" s="60" t="str">
        <f>Tabla15[[#This Row],[cedula]]&amp;Tabla15[[#This Row],[prog]]&amp;LEFT(Tabla15[[#This Row],[TIPO]],3)</f>
        <v>0011287467201INT</v>
      </c>
      <c r="E492" s="60" t="str">
        <f>_xlfn.XLOOKUP(Tabla15[[#This Row],[cedula]],Tabla8[Numero Documento],Tabla8[Empleado])</f>
        <v>SANTOS LOPEZ ROMERO</v>
      </c>
      <c r="F492" s="60" t="s">
        <v>205</v>
      </c>
      <c r="G492" s="60" t="s">
        <v>467</v>
      </c>
      <c r="H492" s="102" t="s">
        <v>3134</v>
      </c>
      <c r="I492" s="75">
        <f>_xlfn.XLOOKUP(Tabla15[[#This Row],[cedula]],TCARRERA[CEDULA],TCARRERA[CATEGORIA DEL SERVIDOR],0)</f>
        <v>0</v>
      </c>
      <c r="J492" s="60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92" s="60" t="str">
        <f>IF(ISTEXT(Tabla15[[#This Row],[CARRERA]]),Tabla15[[#This Row],[CARRERA]],Tabla15[[#This Row],[STATUS_01]])</f>
        <v>INTERINATO</v>
      </c>
      <c r="L492" s="70">
        <v>15000</v>
      </c>
      <c r="M492" s="74">
        <v>2117.02</v>
      </c>
      <c r="N492" s="70">
        <v>430.5</v>
      </c>
      <c r="O492" s="70">
        <v>456</v>
      </c>
      <c r="P492" s="38">
        <f>Tabla15[[#This Row],[sbruto]]-SUM(Tabla15[[#This Row],[ISR]:[AFP]])-Tabla15[[#This Row],[sneto]]</f>
        <v>0</v>
      </c>
      <c r="Q492" s="38">
        <v>11996.48</v>
      </c>
      <c r="R492" s="60" t="str">
        <f>_xlfn.XLOOKUP(Tabla15[[#This Row],[cedula]],Tabla22[NODOC],Tabla22[GENERO])</f>
        <v>M</v>
      </c>
      <c r="S492" s="60" t="str">
        <f>_xlfn.XLOOKUP(Tabla15[[#This Row],[nomdepto]],Tabla21[LUGAR],Tabla21[CODLUGAR])</f>
        <v>01.83.00.08</v>
      </c>
      <c r="T492">
        <v>1066</v>
      </c>
    </row>
    <row r="493" spans="1:20">
      <c r="A493" s="60" t="s">
        <v>2476</v>
      </c>
      <c r="B493" s="60" t="s">
        <v>1925</v>
      </c>
      <c r="C493" s="60" t="s">
        <v>2506</v>
      </c>
      <c r="D493" s="60" t="str">
        <f>Tabla15[[#This Row],[cedula]]&amp;Tabla15[[#This Row],[prog]]&amp;LEFT(Tabla15[[#This Row],[TIPO]],3)</f>
        <v>4022037278901FIJ</v>
      </c>
      <c r="E493" s="60" t="str">
        <f>_xlfn.XLOOKUP(Tabla15[[#This Row],[cedula]],Tabla8[Numero Documento],Tabla8[Empleado])</f>
        <v>RUBEN TASCON BEDOYA</v>
      </c>
      <c r="F493" s="60" t="s">
        <v>982</v>
      </c>
      <c r="G493" s="60" t="s">
        <v>282</v>
      </c>
      <c r="H493" s="102" t="s">
        <v>11</v>
      </c>
      <c r="I493" s="75">
        <f>_xlfn.XLOOKUP(Tabla15[[#This Row],[cedula]],TCARRERA[CEDULA],TCARRERA[CATEGORIA DEL SERVIDOR],0)</f>
        <v>0</v>
      </c>
      <c r="J493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93" s="60" t="str">
        <f>IF(ISTEXT(Tabla15[[#This Row],[CARRERA]]),Tabla15[[#This Row],[CARRERA]],Tabla15[[#This Row],[STATUS_01]])</f>
        <v>EMPLEADO DE CONFIANZA</v>
      </c>
      <c r="L493" s="70">
        <v>145000</v>
      </c>
      <c r="M493" s="71">
        <v>22690.49</v>
      </c>
      <c r="N493" s="70">
        <v>4408</v>
      </c>
      <c r="O493" s="70">
        <v>4161.5</v>
      </c>
      <c r="P493" s="38">
        <f>Tabla15[[#This Row],[sbruto]]-SUM(Tabla15[[#This Row],[ISR]:[AFP]])-Tabla15[[#This Row],[sneto]]</f>
        <v>25</v>
      </c>
      <c r="Q493" s="38">
        <v>113715.01</v>
      </c>
      <c r="R493" s="60" t="str">
        <f>_xlfn.XLOOKUP(Tabla15[[#This Row],[cedula]],Tabla22[NODOC],Tabla22[GENERO])</f>
        <v>M</v>
      </c>
      <c r="S493" s="60" t="str">
        <f>_xlfn.XLOOKUP(Tabla15[[#This Row],[nomdepto]],Tabla21[LUGAR],Tabla21[CODLUGAR])</f>
        <v>01.83.00.09</v>
      </c>
      <c r="T493">
        <v>338</v>
      </c>
    </row>
    <row r="494" spans="1:20" hidden="1">
      <c r="A494" s="60" t="s">
        <v>2475</v>
      </c>
      <c r="B494" s="60" t="s">
        <v>2286</v>
      </c>
      <c r="C494" s="60" t="s">
        <v>2506</v>
      </c>
      <c r="D494" s="60" t="str">
        <f>Tabla15[[#This Row],[cedula]]&amp;Tabla15[[#This Row],[prog]]&amp;LEFT(Tabla15[[#This Row],[TIPO]],3)</f>
        <v>2230075986101TEM</v>
      </c>
      <c r="E494" s="60" t="str">
        <f>_xlfn.XLOOKUP(Tabla15[[#This Row],[cedula]],Tabla8[Numero Documento],Tabla8[Empleado])</f>
        <v>LEIDY TORRES CABA</v>
      </c>
      <c r="F494" s="60" t="s">
        <v>1399</v>
      </c>
      <c r="G494" s="60" t="s">
        <v>282</v>
      </c>
      <c r="H494" s="102" t="s">
        <v>2696</v>
      </c>
      <c r="I494" s="75">
        <f>_xlfn.XLOOKUP(Tabla15[[#This Row],[cedula]],TCARRERA[CEDULA],TCARRERA[CATEGORIA DEL SERVIDOR],0)</f>
        <v>0</v>
      </c>
      <c r="J49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4" s="60" t="str">
        <f>IF(ISTEXT(Tabla15[[#This Row],[CARRERA]]),Tabla15[[#This Row],[CARRERA]],Tabla15[[#This Row],[STATUS_01]])</f>
        <v>TEMPORALES</v>
      </c>
      <c r="L494" s="70">
        <v>115000</v>
      </c>
      <c r="M494" s="74">
        <v>15633.74</v>
      </c>
      <c r="N494" s="70">
        <v>3496</v>
      </c>
      <c r="O494" s="70">
        <v>3300.5</v>
      </c>
      <c r="P494" s="38">
        <f>Tabla15[[#This Row],[sbruto]]-SUM(Tabla15[[#This Row],[ISR]:[AFP]])-Tabla15[[#This Row],[sneto]]</f>
        <v>25.000000000014552</v>
      </c>
      <c r="Q494" s="38">
        <v>92544.76</v>
      </c>
      <c r="R494" s="60" t="str">
        <f>_xlfn.XLOOKUP(Tabla15[[#This Row],[cedula]],Tabla22[NODOC],Tabla22[GENERO])</f>
        <v>F</v>
      </c>
      <c r="S494" s="60" t="str">
        <f>_xlfn.XLOOKUP(Tabla15[[#This Row],[nomdepto]],Tabla21[LUGAR],Tabla21[CODLUGAR])</f>
        <v>01.83.00.09</v>
      </c>
      <c r="T494">
        <v>926</v>
      </c>
    </row>
    <row r="495" spans="1:20" hidden="1">
      <c r="A495" s="60" t="s">
        <v>2475</v>
      </c>
      <c r="B495" s="60" t="s">
        <v>2294</v>
      </c>
      <c r="C495" s="60" t="s">
        <v>2506</v>
      </c>
      <c r="D495" s="60" t="str">
        <f>Tabla15[[#This Row],[cedula]]&amp;Tabla15[[#This Row],[prog]]&amp;LEFT(Tabla15[[#This Row],[TIPO]],3)</f>
        <v>0011267708301TEM</v>
      </c>
      <c r="E495" s="60" t="str">
        <f>_xlfn.XLOOKUP(Tabla15[[#This Row],[cedula]],Tabla8[Numero Documento],Tabla8[Empleado])</f>
        <v>MARIELLE DENISE DE LUNA GUZMAN</v>
      </c>
      <c r="F495" s="60" t="s">
        <v>2586</v>
      </c>
      <c r="G495" s="60" t="s">
        <v>282</v>
      </c>
      <c r="H495" s="102" t="s">
        <v>2696</v>
      </c>
      <c r="I495" s="75">
        <f>_xlfn.XLOOKUP(Tabla15[[#This Row],[cedula]],TCARRERA[CEDULA],TCARRERA[CATEGORIA DEL SERVIDOR],0)</f>
        <v>0</v>
      </c>
      <c r="J49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5" s="60" t="str">
        <f>IF(ISTEXT(Tabla15[[#This Row],[CARRERA]]),Tabla15[[#This Row],[CARRERA]],Tabla15[[#This Row],[STATUS_01]])</f>
        <v>TEMPORALES</v>
      </c>
      <c r="L495" s="70">
        <v>75000</v>
      </c>
      <c r="M495" s="72">
        <v>4763.76</v>
      </c>
      <c r="N495" s="70">
        <v>2280</v>
      </c>
      <c r="O495" s="70">
        <v>2152.5</v>
      </c>
      <c r="P495" s="38">
        <f>Tabla15[[#This Row],[sbruto]]-SUM(Tabla15[[#This Row],[ISR]:[AFP]])-Tabla15[[#This Row],[sneto]]</f>
        <v>25</v>
      </c>
      <c r="Q495" s="38">
        <v>65778.740000000005</v>
      </c>
      <c r="R495" s="60" t="str">
        <f>_xlfn.XLOOKUP(Tabla15[[#This Row],[cedula]],Tabla22[NODOC],Tabla22[GENERO])</f>
        <v>F</v>
      </c>
      <c r="S495" s="60" t="str">
        <f>_xlfn.XLOOKUP(Tabla15[[#This Row],[nomdepto]],Tabla21[LUGAR],Tabla21[CODLUGAR])</f>
        <v>01.83.00.09</v>
      </c>
      <c r="T495">
        <v>945</v>
      </c>
    </row>
    <row r="496" spans="1:20">
      <c r="A496" s="60" t="s">
        <v>2476</v>
      </c>
      <c r="B496" s="60" t="s">
        <v>1891</v>
      </c>
      <c r="C496" s="60" t="s">
        <v>2506</v>
      </c>
      <c r="D496" s="60" t="str">
        <f>Tabla15[[#This Row],[cedula]]&amp;Tabla15[[#This Row],[prog]]&amp;LEFT(Tabla15[[#This Row],[TIPO]],3)</f>
        <v>0010929068401FIJ</v>
      </c>
      <c r="E496" s="60" t="str">
        <f>_xlfn.XLOOKUP(Tabla15[[#This Row],[cedula]],Tabla8[Numero Documento],Tabla8[Empleado])</f>
        <v>PATRICIA MARIA NADAL MARTINEZ</v>
      </c>
      <c r="F496" s="60" t="s">
        <v>32</v>
      </c>
      <c r="G496" s="60" t="s">
        <v>282</v>
      </c>
      <c r="H496" s="102" t="s">
        <v>11</v>
      </c>
      <c r="I496" s="75">
        <f>_xlfn.XLOOKUP(Tabla15[[#This Row],[cedula]],TCARRERA[CEDULA],TCARRERA[CATEGORIA DEL SERVIDOR],0)</f>
        <v>0</v>
      </c>
      <c r="J49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96" s="60" t="str">
        <f>IF(ISTEXT(Tabla15[[#This Row],[CARRERA]]),Tabla15[[#This Row],[CARRERA]],Tabla15[[#This Row],[STATUS_01]])</f>
        <v>FIJO</v>
      </c>
      <c r="L496" s="70">
        <v>70000</v>
      </c>
      <c r="M496" s="74">
        <v>2188.2399999999998</v>
      </c>
      <c r="N496" s="70">
        <v>2128</v>
      </c>
      <c r="O496" s="70">
        <v>2009</v>
      </c>
      <c r="P496" s="38">
        <f>Tabla15[[#This Row],[sbruto]]-SUM(Tabla15[[#This Row],[ISR]:[AFP]])-Tabla15[[#This Row],[sneto]]</f>
        <v>25</v>
      </c>
      <c r="Q496" s="38">
        <v>63649.760000000002</v>
      </c>
      <c r="R496" s="60" t="str">
        <f>_xlfn.XLOOKUP(Tabla15[[#This Row],[cedula]],Tabla22[NODOC],Tabla22[GENERO])</f>
        <v>F</v>
      </c>
      <c r="S496" s="60" t="str">
        <f>_xlfn.XLOOKUP(Tabla15[[#This Row],[nomdepto]],Tabla21[LUGAR],Tabla21[CODLUGAR])</f>
        <v>01.83.00.09</v>
      </c>
      <c r="T496">
        <v>298</v>
      </c>
    </row>
    <row r="497" spans="1:20" hidden="1">
      <c r="A497" s="60" t="s">
        <v>2475</v>
      </c>
      <c r="B497" s="60" t="s">
        <v>2851</v>
      </c>
      <c r="C497" s="60" t="s">
        <v>2506</v>
      </c>
      <c r="D497" s="60" t="str">
        <f>Tabla15[[#This Row],[cedula]]&amp;Tabla15[[#This Row],[prog]]&amp;LEFT(Tabla15[[#This Row],[TIPO]],3)</f>
        <v>0011875961201TEM</v>
      </c>
      <c r="E497" s="60" t="str">
        <f>_xlfn.XLOOKUP(Tabla15[[#This Row],[cedula]],Tabla8[Numero Documento],Tabla8[Empleado])</f>
        <v>GEORGE MIGUEL DIAZ MEJIA</v>
      </c>
      <c r="F497" s="60" t="s">
        <v>1587</v>
      </c>
      <c r="G497" s="60" t="s">
        <v>282</v>
      </c>
      <c r="H497" s="102" t="s">
        <v>2696</v>
      </c>
      <c r="I497" s="75">
        <f>_xlfn.XLOOKUP(Tabla15[[#This Row],[cedula]],TCARRERA[CEDULA],TCARRERA[CATEGORIA DEL SERVIDOR],0)</f>
        <v>0</v>
      </c>
      <c r="J49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7" s="60" t="str">
        <f>IF(ISTEXT(Tabla15[[#This Row],[CARRERA]]),Tabla15[[#This Row],[CARRERA]],Tabla15[[#This Row],[STATUS_01]])</f>
        <v>TEMPORALES</v>
      </c>
      <c r="L497" s="70">
        <v>70000</v>
      </c>
      <c r="M497" s="73">
        <v>0.03</v>
      </c>
      <c r="N497" s="70">
        <v>2128</v>
      </c>
      <c r="O497" s="70">
        <v>2009</v>
      </c>
      <c r="P497" s="38">
        <f>Tabla15[[#This Row],[sbruto]]-SUM(Tabla15[[#This Row],[ISR]:[AFP]])-Tabla15[[#This Row],[sneto]]</f>
        <v>25</v>
      </c>
      <c r="Q497" s="38">
        <v>65837.97</v>
      </c>
      <c r="R497" s="60" t="str">
        <f>_xlfn.XLOOKUP(Tabla15[[#This Row],[cedula]],Tabla22[NODOC],Tabla22[GENERO])</f>
        <v>M</v>
      </c>
      <c r="S497" s="60" t="str">
        <f>_xlfn.XLOOKUP(Tabla15[[#This Row],[nomdepto]],Tabla21[LUGAR],Tabla21[CODLUGAR])</f>
        <v>01.83.00.09</v>
      </c>
      <c r="T497">
        <v>857</v>
      </c>
    </row>
    <row r="498" spans="1:20" hidden="1">
      <c r="A498" s="60" t="s">
        <v>2475</v>
      </c>
      <c r="B498" s="60" t="s">
        <v>2916</v>
      </c>
      <c r="C498" s="60" t="s">
        <v>2506</v>
      </c>
      <c r="D498" s="60" t="str">
        <f>Tabla15[[#This Row],[cedula]]&amp;Tabla15[[#This Row],[prog]]&amp;LEFT(Tabla15[[#This Row],[TIPO]],3)</f>
        <v>4020051229701TEM</v>
      </c>
      <c r="E498" s="60" t="str">
        <f>_xlfn.XLOOKUP(Tabla15[[#This Row],[cedula]],Tabla8[Numero Documento],Tabla8[Empleado])</f>
        <v>JUAN DANIEL BERROA PEREZ</v>
      </c>
      <c r="F498" s="60" t="s">
        <v>1587</v>
      </c>
      <c r="G498" s="60" t="s">
        <v>282</v>
      </c>
      <c r="H498" s="102" t="s">
        <v>2696</v>
      </c>
      <c r="I498" s="75">
        <f>_xlfn.XLOOKUP(Tabla15[[#This Row],[cedula]],TCARRERA[CEDULA],TCARRERA[CATEGORIA DEL SERVIDOR],0)</f>
        <v>0</v>
      </c>
      <c r="J49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8" s="60" t="str">
        <f>IF(ISTEXT(Tabla15[[#This Row],[CARRERA]]),Tabla15[[#This Row],[CARRERA]],Tabla15[[#This Row],[STATUS_01]])</f>
        <v>TEMPORALES</v>
      </c>
      <c r="L498" s="70">
        <v>70000</v>
      </c>
      <c r="M498" s="74">
        <v>0.03</v>
      </c>
      <c r="N498" s="70">
        <v>2128</v>
      </c>
      <c r="O498" s="70">
        <v>2009</v>
      </c>
      <c r="P498" s="38">
        <f>Tabla15[[#This Row],[sbruto]]-SUM(Tabla15[[#This Row],[ISR]:[AFP]])-Tabla15[[#This Row],[sneto]]</f>
        <v>25</v>
      </c>
      <c r="Q498" s="38">
        <v>65837.97</v>
      </c>
      <c r="R498" s="60" t="str">
        <f>_xlfn.XLOOKUP(Tabla15[[#This Row],[cedula]],Tabla22[NODOC],Tabla22[GENERO])</f>
        <v>M</v>
      </c>
      <c r="S498" s="60" t="str">
        <f>_xlfn.XLOOKUP(Tabla15[[#This Row],[nomdepto]],Tabla21[LUGAR],Tabla21[CODLUGAR])</f>
        <v>01.83.00.09</v>
      </c>
      <c r="T498">
        <v>910</v>
      </c>
    </row>
    <row r="499" spans="1:20" hidden="1">
      <c r="A499" s="60" t="s">
        <v>2475</v>
      </c>
      <c r="B499" s="60" t="s">
        <v>2308</v>
      </c>
      <c r="C499" s="60" t="s">
        <v>2506</v>
      </c>
      <c r="D499" s="60" t="str">
        <f>Tabla15[[#This Row],[cedula]]&amp;Tabla15[[#This Row],[prog]]&amp;LEFT(Tabla15[[#This Row],[TIPO]],3)</f>
        <v>2230042677601TEM</v>
      </c>
      <c r="E499" s="60" t="str">
        <f>_xlfn.XLOOKUP(Tabla15[[#This Row],[cedula]],Tabla8[Numero Documento],Tabla8[Empleado])</f>
        <v>NIKAURY YURIDIA GARCIA PEREZ</v>
      </c>
      <c r="F499" s="60" t="s">
        <v>284</v>
      </c>
      <c r="G499" s="60" t="s">
        <v>282</v>
      </c>
      <c r="H499" s="102" t="s">
        <v>2696</v>
      </c>
      <c r="I499" s="75">
        <f>_xlfn.XLOOKUP(Tabla15[[#This Row],[cedula]],TCARRERA[CEDULA],TCARRERA[CATEGORIA DEL SERVIDOR],0)</f>
        <v>0</v>
      </c>
      <c r="J49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9" s="60" t="str">
        <f>IF(ISTEXT(Tabla15[[#This Row],[CARRERA]]),Tabla15[[#This Row],[CARRERA]],Tabla15[[#This Row],[STATUS_01]])</f>
        <v>TEMPORALES</v>
      </c>
      <c r="L499" s="70">
        <v>70000</v>
      </c>
      <c r="M499" s="71">
        <v>1708.52</v>
      </c>
      <c r="N499" s="70">
        <v>2128</v>
      </c>
      <c r="O499" s="70">
        <v>2009</v>
      </c>
      <c r="P499" s="38">
        <f>Tabla15[[#This Row],[sbruto]]-SUM(Tabla15[[#This Row],[ISR]:[AFP]])-Tabla15[[#This Row],[sneto]]</f>
        <v>3179.8999999999942</v>
      </c>
      <c r="Q499" s="38">
        <v>60974.58</v>
      </c>
      <c r="R499" s="60" t="str">
        <f>_xlfn.XLOOKUP(Tabla15[[#This Row],[cedula]],Tabla22[NODOC],Tabla22[GENERO])</f>
        <v>F</v>
      </c>
      <c r="S499" s="60" t="str">
        <f>_xlfn.XLOOKUP(Tabla15[[#This Row],[nomdepto]],Tabla21[LUGAR],Tabla21[CODLUGAR])</f>
        <v>01.83.00.09</v>
      </c>
      <c r="T499">
        <v>971</v>
      </c>
    </row>
    <row r="500" spans="1:20" hidden="1">
      <c r="A500" s="60" t="s">
        <v>2475</v>
      </c>
      <c r="B500" s="60" t="s">
        <v>2319</v>
      </c>
      <c r="C500" s="60" t="s">
        <v>2506</v>
      </c>
      <c r="D500" s="60" t="str">
        <f>Tabla15[[#This Row],[cedula]]&amp;Tabla15[[#This Row],[prog]]&amp;LEFT(Tabla15[[#This Row],[TIPO]],3)</f>
        <v>0010815422001TEM</v>
      </c>
      <c r="E500" s="60" t="str">
        <f>_xlfn.XLOOKUP(Tabla15[[#This Row],[cedula]],Tabla8[Numero Documento],Tabla8[Empleado])</f>
        <v>RAUL ERNESTO MIRANDA CRUZ</v>
      </c>
      <c r="F500" s="60" t="s">
        <v>1487</v>
      </c>
      <c r="G500" s="60" t="s">
        <v>282</v>
      </c>
      <c r="H500" s="102" t="s">
        <v>2696</v>
      </c>
      <c r="I500" s="75">
        <f>_xlfn.XLOOKUP(Tabla15[[#This Row],[cedula]],TCARRERA[CEDULA],TCARRERA[CATEGORIA DEL SERVIDOR],0)</f>
        <v>0</v>
      </c>
      <c r="J50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0" s="60" t="str">
        <f>IF(ISTEXT(Tabla15[[#This Row],[CARRERA]]),Tabla15[[#This Row],[CARRERA]],Tabla15[[#This Row],[STATUS_01]])</f>
        <v>TEMPORALES</v>
      </c>
      <c r="L500" s="70">
        <v>70000</v>
      </c>
      <c r="M500" s="73">
        <v>2188.2399999999998</v>
      </c>
      <c r="N500" s="70">
        <v>2128</v>
      </c>
      <c r="O500" s="70">
        <v>2009</v>
      </c>
      <c r="P500" s="38">
        <f>Tabla15[[#This Row],[sbruto]]-SUM(Tabla15[[#This Row],[ISR]:[AFP]])-Tabla15[[#This Row],[sneto]]</f>
        <v>25</v>
      </c>
      <c r="Q500" s="38">
        <v>63649.760000000002</v>
      </c>
      <c r="R500" s="60" t="str">
        <f>_xlfn.XLOOKUP(Tabla15[[#This Row],[cedula]],Tabla22[NODOC],Tabla22[GENERO])</f>
        <v>M</v>
      </c>
      <c r="S500" s="60" t="str">
        <f>_xlfn.XLOOKUP(Tabla15[[#This Row],[nomdepto]],Tabla21[LUGAR],Tabla21[CODLUGAR])</f>
        <v>01.83.00.09</v>
      </c>
      <c r="T500">
        <v>990</v>
      </c>
    </row>
    <row r="501" spans="1:20">
      <c r="A501" s="60" t="s">
        <v>2476</v>
      </c>
      <c r="B501" s="60" t="s">
        <v>1091</v>
      </c>
      <c r="C501" s="60" t="s">
        <v>2506</v>
      </c>
      <c r="D501" s="60" t="str">
        <f>Tabla15[[#This Row],[cedula]]&amp;Tabla15[[#This Row],[prog]]&amp;LEFT(Tabla15[[#This Row],[TIPO]],3)</f>
        <v>0120006276601FIJ</v>
      </c>
      <c r="E501" s="60" t="str">
        <f>_xlfn.XLOOKUP(Tabla15[[#This Row],[cedula]],Tabla8[Numero Documento],Tabla8[Empleado])</f>
        <v>DANIEL ROBERTO FORTUNA TERRERO</v>
      </c>
      <c r="F501" s="60" t="s">
        <v>286</v>
      </c>
      <c r="G501" s="60" t="s">
        <v>282</v>
      </c>
      <c r="H501" s="102" t="s">
        <v>11</v>
      </c>
      <c r="I501" s="75" t="str">
        <f>_xlfn.XLOOKUP(Tabla15[[#This Row],[cedula]],TCARRERA[CEDULA],TCARRERA[CATEGORIA DEL SERVIDOR],0)</f>
        <v>CARRERA ADMINISTRATIVA</v>
      </c>
      <c r="J50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1" s="60" t="str">
        <f>IF(ISTEXT(Tabla15[[#This Row],[CARRERA]]),Tabla15[[#This Row],[CARRERA]],Tabla15[[#This Row],[STATUS_01]])</f>
        <v>CARRERA ADMINISTRATIVA</v>
      </c>
      <c r="L501" s="70">
        <v>65000</v>
      </c>
      <c r="M501" s="74">
        <v>1732.57</v>
      </c>
      <c r="N501" s="70">
        <v>1976</v>
      </c>
      <c r="O501" s="70">
        <v>1865.5</v>
      </c>
      <c r="P501" s="38">
        <f>Tabla15[[#This Row],[sbruto]]-SUM(Tabla15[[#This Row],[ISR]:[AFP]])-Tabla15[[#This Row],[sneto]]</f>
        <v>4421</v>
      </c>
      <c r="Q501" s="38">
        <v>55004.93</v>
      </c>
      <c r="R501" s="60" t="str">
        <f>_xlfn.XLOOKUP(Tabla15[[#This Row],[cedula]],Tabla22[NODOC],Tabla22[GENERO])</f>
        <v>M</v>
      </c>
      <c r="S501" s="60" t="str">
        <f>_xlfn.XLOOKUP(Tabla15[[#This Row],[nomdepto]],Tabla21[LUGAR],Tabla21[CODLUGAR])</f>
        <v>01.83.00.09</v>
      </c>
      <c r="T501">
        <v>72</v>
      </c>
    </row>
    <row r="502" spans="1:20">
      <c r="A502" s="60" t="s">
        <v>2476</v>
      </c>
      <c r="B502" s="60" t="s">
        <v>1096</v>
      </c>
      <c r="C502" s="60" t="s">
        <v>2506</v>
      </c>
      <c r="D502" s="60" t="str">
        <f>Tabla15[[#This Row],[cedula]]&amp;Tabla15[[#This Row],[prog]]&amp;LEFT(Tabla15[[#This Row],[TIPO]],3)</f>
        <v>0010031623101FIJ</v>
      </c>
      <c r="E502" s="60" t="str">
        <f>_xlfn.XLOOKUP(Tabla15[[#This Row],[cedula]],Tabla8[Numero Documento],Tabla8[Empleado])</f>
        <v>EDSON DANILO AMIN TORIBIO GOMEZ</v>
      </c>
      <c r="F502" s="60" t="s">
        <v>286</v>
      </c>
      <c r="G502" s="60" t="s">
        <v>282</v>
      </c>
      <c r="H502" s="102" t="s">
        <v>11</v>
      </c>
      <c r="I502" s="75" t="str">
        <f>_xlfn.XLOOKUP(Tabla15[[#This Row],[cedula]],TCARRERA[CEDULA],TCARRERA[CATEGORIA DEL SERVIDOR],0)</f>
        <v>CARRERA ADMINISTRATIVA</v>
      </c>
      <c r="J50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60" t="str">
        <f>IF(ISTEXT(Tabla15[[#This Row],[CARRERA]]),Tabla15[[#This Row],[CARRERA]],Tabla15[[#This Row],[STATUS_01]])</f>
        <v>CARRERA ADMINISTRATIVA</v>
      </c>
      <c r="L502" s="70">
        <v>65000</v>
      </c>
      <c r="M502" s="74">
        <v>4427.58</v>
      </c>
      <c r="N502" s="70">
        <v>1976</v>
      </c>
      <c r="O502" s="70">
        <v>1865.5</v>
      </c>
      <c r="P502" s="38">
        <f>Tabla15[[#This Row],[sbruto]]-SUM(Tabla15[[#This Row],[ISR]:[AFP]])-Tabla15[[#This Row],[sneto]]</f>
        <v>35914.58</v>
      </c>
      <c r="Q502" s="38">
        <v>20816.34</v>
      </c>
      <c r="R502" s="60" t="str">
        <f>_xlfn.XLOOKUP(Tabla15[[#This Row],[cedula]],Tabla22[NODOC],Tabla22[GENERO])</f>
        <v>M</v>
      </c>
      <c r="S502" s="60" t="str">
        <f>_xlfn.XLOOKUP(Tabla15[[#This Row],[nomdepto]],Tabla21[LUGAR],Tabla21[CODLUGAR])</f>
        <v>01.83.00.09</v>
      </c>
      <c r="T502">
        <v>93</v>
      </c>
    </row>
    <row r="503" spans="1:20">
      <c r="A503" s="60" t="s">
        <v>2476</v>
      </c>
      <c r="B503" s="60" t="s">
        <v>1133</v>
      </c>
      <c r="C503" s="60" t="s">
        <v>2506</v>
      </c>
      <c r="D503" s="60" t="str">
        <f>Tabla15[[#This Row],[cedula]]&amp;Tabla15[[#This Row],[prog]]&amp;LEFT(Tabla15[[#This Row],[TIPO]],3)</f>
        <v>0011690235401FIJ</v>
      </c>
      <c r="E503" s="60" t="str">
        <f>_xlfn.XLOOKUP(Tabla15[[#This Row],[cedula]],Tabla8[Numero Documento],Tabla8[Empleado])</f>
        <v>MIRFAK ROWLAND ANTIGUA</v>
      </c>
      <c r="F503" s="60" t="s">
        <v>100</v>
      </c>
      <c r="G503" s="60" t="s">
        <v>282</v>
      </c>
      <c r="H503" s="102" t="s">
        <v>11</v>
      </c>
      <c r="I503" s="75" t="str">
        <f>_xlfn.XLOOKUP(Tabla15[[#This Row],[cedula]],TCARRERA[CEDULA],TCARRERA[CATEGORIA DEL SERVIDOR],0)</f>
        <v>CARRERA ADMINISTRATIVA</v>
      </c>
      <c r="J50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03" s="60" t="str">
        <f>IF(ISTEXT(Tabla15[[#This Row],[CARRERA]]),Tabla15[[#This Row],[CARRERA]],Tabla15[[#This Row],[STATUS_01]])</f>
        <v>CARRERA ADMINISTRATIVA</v>
      </c>
      <c r="L503" s="70">
        <v>60000</v>
      </c>
      <c r="M503" s="74">
        <v>3486.68</v>
      </c>
      <c r="N503" s="70">
        <v>1824</v>
      </c>
      <c r="O503" s="70">
        <v>1722</v>
      </c>
      <c r="P503" s="38">
        <f>Tabla15[[#This Row],[sbruto]]-SUM(Tabla15[[#This Row],[ISR]:[AFP]])-Tabla15[[#This Row],[sneto]]</f>
        <v>505</v>
      </c>
      <c r="Q503" s="38">
        <v>52462.32</v>
      </c>
      <c r="R503" s="60" t="str">
        <f>_xlfn.XLOOKUP(Tabla15[[#This Row],[cedula]],Tabla22[NODOC],Tabla22[GENERO])</f>
        <v>F</v>
      </c>
      <c r="S503" s="60" t="str">
        <f>_xlfn.XLOOKUP(Tabla15[[#This Row],[nomdepto]],Tabla21[LUGAR],Tabla21[CODLUGAR])</f>
        <v>01.83.00.09</v>
      </c>
      <c r="T503">
        <v>271</v>
      </c>
    </row>
    <row r="504" spans="1:20">
      <c r="A504" s="60" t="s">
        <v>2476</v>
      </c>
      <c r="B504" s="60" t="s">
        <v>2227</v>
      </c>
      <c r="C504" s="60" t="s">
        <v>2506</v>
      </c>
      <c r="D504" s="60" t="str">
        <f>Tabla15[[#This Row],[cedula]]&amp;Tabla15[[#This Row],[prog]]&amp;LEFT(Tabla15[[#This Row],[TIPO]],3)</f>
        <v>4022505366501FIJ</v>
      </c>
      <c r="E504" s="60" t="str">
        <f>_xlfn.XLOOKUP(Tabla15[[#This Row],[cedula]],Tabla8[Numero Documento],Tabla8[Empleado])</f>
        <v>ALXIS JAVIER GONZALEZ</v>
      </c>
      <c r="F504" s="60" t="s">
        <v>5777</v>
      </c>
      <c r="G504" s="60" t="s">
        <v>282</v>
      </c>
      <c r="H504" s="102" t="s">
        <v>11</v>
      </c>
      <c r="I504" s="75">
        <f>_xlfn.XLOOKUP(Tabla15[[#This Row],[cedula]],TCARRERA[CEDULA],TCARRERA[CATEGORIA DEL SERVIDOR],0)</f>
        <v>0</v>
      </c>
      <c r="J50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04" s="60" t="str">
        <f>IF(ISTEXT(Tabla15[[#This Row],[CARRERA]]),Tabla15[[#This Row],[CARRERA]],Tabla15[[#This Row],[STATUS_01]])</f>
        <v>FIJO</v>
      </c>
      <c r="L504" s="70">
        <v>55000</v>
      </c>
      <c r="M504" s="74">
        <v>2559.6799999999998</v>
      </c>
      <c r="N504" s="70">
        <v>1672</v>
      </c>
      <c r="O504" s="70">
        <v>1578.5</v>
      </c>
      <c r="P504" s="38">
        <f>Tabla15[[#This Row],[sbruto]]-SUM(Tabla15[[#This Row],[ISR]:[AFP]])-Tabla15[[#This Row],[sneto]]</f>
        <v>25</v>
      </c>
      <c r="Q504" s="38">
        <v>49164.82</v>
      </c>
      <c r="R504" s="60" t="str">
        <f>_xlfn.XLOOKUP(Tabla15[[#This Row],[cedula]],Tabla22[NODOC],Tabla22[GENERO])</f>
        <v>M</v>
      </c>
      <c r="S504" s="60" t="str">
        <f>_xlfn.XLOOKUP(Tabla15[[#This Row],[nomdepto]],Tabla21[LUGAR],Tabla21[CODLUGAR])</f>
        <v>01.83.00.09</v>
      </c>
      <c r="T504">
        <v>18</v>
      </c>
    </row>
    <row r="505" spans="1:20" hidden="1">
      <c r="A505" s="60" t="s">
        <v>2475</v>
      </c>
      <c r="B505" s="60" t="s">
        <v>2248</v>
      </c>
      <c r="C505" s="60" t="s">
        <v>2506</v>
      </c>
      <c r="D505" s="60" t="str">
        <f>Tabla15[[#This Row],[cedula]]&amp;Tabla15[[#This Row],[prog]]&amp;LEFT(Tabla15[[#This Row],[TIPO]],3)</f>
        <v>4022099927601TEM</v>
      </c>
      <c r="E505" s="60" t="str">
        <f>_xlfn.XLOOKUP(Tabla15[[#This Row],[cedula]],Tabla8[Numero Documento],Tabla8[Empleado])</f>
        <v>DAHIANNA WHITE DE LOS SANTOS</v>
      </c>
      <c r="F505" s="60" t="s">
        <v>1487</v>
      </c>
      <c r="G505" s="60" t="s">
        <v>282</v>
      </c>
      <c r="H505" s="102" t="s">
        <v>2696</v>
      </c>
      <c r="I505" s="75">
        <f>_xlfn.XLOOKUP(Tabla15[[#This Row],[cedula]],TCARRERA[CEDULA],TCARRERA[CATEGORIA DEL SERVIDOR],0)</f>
        <v>0</v>
      </c>
      <c r="J50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5" s="60" t="str">
        <f>IF(ISTEXT(Tabla15[[#This Row],[CARRERA]]),Tabla15[[#This Row],[CARRERA]],Tabla15[[#This Row],[STATUS_01]])</f>
        <v>TEMPORALES</v>
      </c>
      <c r="L505" s="70">
        <v>55000</v>
      </c>
      <c r="M505" s="74">
        <v>681.89</v>
      </c>
      <c r="N505" s="70">
        <v>1672</v>
      </c>
      <c r="O505" s="70">
        <v>1578.5</v>
      </c>
      <c r="P505" s="38">
        <f>Tabla15[[#This Row],[sbruto]]-SUM(Tabla15[[#This Row],[ISR]:[AFP]])-Tabla15[[#This Row],[sneto]]</f>
        <v>5071</v>
      </c>
      <c r="Q505" s="38">
        <v>45996.61</v>
      </c>
      <c r="R505" s="60" t="str">
        <f>_xlfn.XLOOKUP(Tabla15[[#This Row],[cedula]],Tabla22[NODOC],Tabla22[GENERO])</f>
        <v>F</v>
      </c>
      <c r="S505" s="60" t="str">
        <f>_xlfn.XLOOKUP(Tabla15[[#This Row],[nomdepto]],Tabla21[LUGAR],Tabla21[CODLUGAR])</f>
        <v>01.83.00.09</v>
      </c>
      <c r="T505">
        <v>827</v>
      </c>
    </row>
    <row r="506" spans="1:20">
      <c r="A506" s="60" t="s">
        <v>2476</v>
      </c>
      <c r="B506" s="60" t="s">
        <v>2225</v>
      </c>
      <c r="C506" s="60" t="s">
        <v>2506</v>
      </c>
      <c r="D506" s="60" t="str">
        <f>Tabla15[[#This Row],[cedula]]&amp;Tabla15[[#This Row],[prog]]&amp;LEFT(Tabla15[[#This Row],[TIPO]],3)</f>
        <v>4022415755801FIJ</v>
      </c>
      <c r="E506" s="60" t="str">
        <f>_xlfn.XLOOKUP(Tabla15[[#This Row],[cedula]],Tabla8[Numero Documento],Tabla8[Empleado])</f>
        <v>ALINA MARIA SANTANA ABINADER</v>
      </c>
      <c r="F506" s="60" t="s">
        <v>5777</v>
      </c>
      <c r="G506" s="60" t="s">
        <v>282</v>
      </c>
      <c r="H506" s="102" t="s">
        <v>11</v>
      </c>
      <c r="I506" s="75">
        <f>_xlfn.XLOOKUP(Tabla15[[#This Row],[cedula]],TCARRERA[CEDULA],TCARRERA[CATEGORIA DEL SERVIDOR],0)</f>
        <v>0</v>
      </c>
      <c r="J50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06" s="60" t="str">
        <f>IF(ISTEXT(Tabla15[[#This Row],[CARRERA]]),Tabla15[[#This Row],[CARRERA]],Tabla15[[#This Row],[STATUS_01]])</f>
        <v>FIJO</v>
      </c>
      <c r="L506" s="70">
        <v>50000</v>
      </c>
      <c r="M506" s="71">
        <v>1854</v>
      </c>
      <c r="N506" s="70">
        <v>1520</v>
      </c>
      <c r="O506" s="70">
        <v>1435</v>
      </c>
      <c r="P506" s="38">
        <f>Tabla15[[#This Row],[sbruto]]-SUM(Tabla15[[#This Row],[ISR]:[AFP]])-Tabla15[[#This Row],[sneto]]</f>
        <v>25</v>
      </c>
      <c r="Q506" s="38">
        <v>45166</v>
      </c>
      <c r="R506" s="60" t="str">
        <f>_xlfn.XLOOKUP(Tabla15[[#This Row],[cedula]],Tabla22[NODOC],Tabla22[GENERO])</f>
        <v>F</v>
      </c>
      <c r="S506" s="60" t="str">
        <f>_xlfn.XLOOKUP(Tabla15[[#This Row],[nomdepto]],Tabla21[LUGAR],Tabla21[CODLUGAR])</f>
        <v>01.83.00.09</v>
      </c>
      <c r="T506">
        <v>14</v>
      </c>
    </row>
    <row r="507" spans="1:20">
      <c r="A507" s="60" t="s">
        <v>2476</v>
      </c>
      <c r="B507" s="60" t="s">
        <v>1782</v>
      </c>
      <c r="C507" s="60" t="s">
        <v>2506</v>
      </c>
      <c r="D507" s="60" t="str">
        <f>Tabla15[[#This Row],[cedula]]&amp;Tabla15[[#This Row],[prog]]&amp;LEFT(Tabla15[[#This Row],[TIPO]],3)</f>
        <v>0010289347601FIJ</v>
      </c>
      <c r="E507" s="60" t="str">
        <f>_xlfn.XLOOKUP(Tabla15[[#This Row],[cedula]],Tabla8[Numero Documento],Tabla8[Empleado])</f>
        <v>FRANCISCO ANTONIO TEJADA BURGOS</v>
      </c>
      <c r="F507" s="60" t="s">
        <v>100</v>
      </c>
      <c r="G507" s="60" t="s">
        <v>282</v>
      </c>
      <c r="H507" s="102" t="s">
        <v>11</v>
      </c>
      <c r="I507" s="75">
        <f>_xlfn.XLOOKUP(Tabla15[[#This Row],[cedula]],TCARRERA[CEDULA],TCARRERA[CATEGORIA DEL SERVIDOR],0)</f>
        <v>0</v>
      </c>
      <c r="J50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60" t="str">
        <f>IF(ISTEXT(Tabla15[[#This Row],[CARRERA]]),Tabla15[[#This Row],[CARRERA]],Tabla15[[#This Row],[STATUS_01]])</f>
        <v>FIJO</v>
      </c>
      <c r="L507" s="70">
        <v>50000</v>
      </c>
      <c r="M507" s="74">
        <v>1854</v>
      </c>
      <c r="N507" s="70">
        <v>1520</v>
      </c>
      <c r="O507" s="70">
        <v>1435</v>
      </c>
      <c r="P507" s="38">
        <f>Tabla15[[#This Row],[sbruto]]-SUM(Tabla15[[#This Row],[ISR]:[AFP]])-Tabla15[[#This Row],[sneto]]</f>
        <v>25</v>
      </c>
      <c r="Q507" s="38">
        <v>45166</v>
      </c>
      <c r="R507" s="60" t="str">
        <f>_xlfn.XLOOKUP(Tabla15[[#This Row],[cedula]],Tabla22[NODOC],Tabla22[GENERO])</f>
        <v>M</v>
      </c>
      <c r="S507" s="60" t="str">
        <f>_xlfn.XLOOKUP(Tabla15[[#This Row],[nomdepto]],Tabla21[LUGAR],Tabla21[CODLUGAR])</f>
        <v>01.83.00.09</v>
      </c>
      <c r="T507">
        <v>123</v>
      </c>
    </row>
    <row r="508" spans="1:20" hidden="1">
      <c r="A508" s="60" t="s">
        <v>2475</v>
      </c>
      <c r="B508" s="60" t="s">
        <v>2230</v>
      </c>
      <c r="C508" s="60" t="s">
        <v>2506</v>
      </c>
      <c r="D508" s="60" t="str">
        <f>Tabla15[[#This Row],[cedula]]&amp;Tabla15[[#This Row],[prog]]&amp;LEFT(Tabla15[[#This Row],[TIPO]],3)</f>
        <v>4022249306201TEM</v>
      </c>
      <c r="E508" s="60" t="str">
        <f>_xlfn.XLOOKUP(Tabla15[[#This Row],[cedula]],Tabla8[Numero Documento],Tabla8[Empleado])</f>
        <v>ANDREA SUHEIDY TERRERO GARCIA</v>
      </c>
      <c r="F508" s="60" t="s">
        <v>284</v>
      </c>
      <c r="G508" s="60" t="s">
        <v>282</v>
      </c>
      <c r="H508" s="102" t="s">
        <v>2696</v>
      </c>
      <c r="I508" s="75">
        <f>_xlfn.XLOOKUP(Tabla15[[#This Row],[cedula]],TCARRERA[CEDULA],TCARRERA[CATEGORIA DEL SERVIDOR],0)</f>
        <v>0</v>
      </c>
      <c r="J50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8" s="60" t="str">
        <f>IF(ISTEXT(Tabla15[[#This Row],[CARRERA]]),Tabla15[[#This Row],[CARRERA]],Tabla15[[#This Row],[STATUS_01]])</f>
        <v>TEMPORALES</v>
      </c>
      <c r="L508" s="70">
        <v>50000</v>
      </c>
      <c r="M508" s="71">
        <v>1854</v>
      </c>
      <c r="N508" s="70">
        <v>1520</v>
      </c>
      <c r="O508" s="70">
        <v>1435</v>
      </c>
      <c r="P508" s="38">
        <f>Tabla15[[#This Row],[sbruto]]-SUM(Tabla15[[#This Row],[ISR]:[AFP]])-Tabla15[[#This Row],[sneto]]</f>
        <v>3671</v>
      </c>
      <c r="Q508" s="38">
        <v>41520</v>
      </c>
      <c r="R508" s="60" t="str">
        <f>_xlfn.XLOOKUP(Tabla15[[#This Row],[cedula]],Tabla22[NODOC],Tabla22[GENERO])</f>
        <v>F</v>
      </c>
      <c r="S508" s="60" t="str">
        <f>_xlfn.XLOOKUP(Tabla15[[#This Row],[nomdepto]],Tabla21[LUGAR],Tabla21[CODLUGAR])</f>
        <v>01.83.00.09</v>
      </c>
      <c r="T508">
        <v>793</v>
      </c>
    </row>
    <row r="509" spans="1:20" hidden="1">
      <c r="A509" s="60" t="s">
        <v>2475</v>
      </c>
      <c r="B509" s="60" t="s">
        <v>2233</v>
      </c>
      <c r="C509" s="60" t="s">
        <v>2506</v>
      </c>
      <c r="D509" s="60" t="str">
        <f>Tabla15[[#This Row],[cedula]]&amp;Tabla15[[#This Row],[prog]]&amp;LEFT(Tabla15[[#This Row],[TIPO]],3)</f>
        <v>2250050773001TEM</v>
      </c>
      <c r="E509" s="60" t="str">
        <f>_xlfn.XLOOKUP(Tabla15[[#This Row],[cedula]],Tabla8[Numero Documento],Tabla8[Empleado])</f>
        <v>ANGEL DEMOSTENES MANZUETA MUESES</v>
      </c>
      <c r="F509" s="60" t="s">
        <v>284</v>
      </c>
      <c r="G509" s="60" t="s">
        <v>282</v>
      </c>
      <c r="H509" s="102" t="s">
        <v>2696</v>
      </c>
      <c r="I509" s="75">
        <f>_xlfn.XLOOKUP(Tabla15[[#This Row],[cedula]],TCARRERA[CEDULA],TCARRERA[CATEGORIA DEL SERVIDOR],0)</f>
        <v>0</v>
      </c>
      <c r="J50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9" s="60" t="str">
        <f>IF(ISTEXT(Tabla15[[#This Row],[CARRERA]]),Tabla15[[#This Row],[CARRERA]],Tabla15[[#This Row],[STATUS_01]])</f>
        <v>TEMPORALES</v>
      </c>
      <c r="L509" s="70">
        <v>50000</v>
      </c>
      <c r="M509" s="71">
        <v>0</v>
      </c>
      <c r="N509" s="70">
        <v>1520</v>
      </c>
      <c r="O509" s="70">
        <v>1435</v>
      </c>
      <c r="P509" s="38">
        <f>Tabla15[[#This Row],[sbruto]]-SUM(Tabla15[[#This Row],[ISR]:[AFP]])-Tabla15[[#This Row],[sneto]]</f>
        <v>25</v>
      </c>
      <c r="Q509" s="38">
        <v>47020</v>
      </c>
      <c r="R509" s="60" t="str">
        <f>_xlfn.XLOOKUP(Tabla15[[#This Row],[cedula]],Tabla22[NODOC],Tabla22[GENERO])</f>
        <v>M</v>
      </c>
      <c r="S509" s="60" t="str">
        <f>_xlfn.XLOOKUP(Tabla15[[#This Row],[nomdepto]],Tabla21[LUGAR],Tabla21[CODLUGAR])</f>
        <v>01.83.00.09</v>
      </c>
      <c r="T509">
        <v>797</v>
      </c>
    </row>
    <row r="510" spans="1:20" hidden="1">
      <c r="A510" s="60" t="s">
        <v>2475</v>
      </c>
      <c r="B510" s="60" t="s">
        <v>2266</v>
      </c>
      <c r="C510" s="60" t="s">
        <v>2506</v>
      </c>
      <c r="D510" s="60" t="str">
        <f>Tabla15[[#This Row],[cedula]]&amp;Tabla15[[#This Row],[prog]]&amp;LEFT(Tabla15[[#This Row],[TIPO]],3)</f>
        <v>0510021785901TEM</v>
      </c>
      <c r="E510" s="60" t="str">
        <f>_xlfn.XLOOKUP(Tabla15[[#This Row],[cedula]],Tabla8[Numero Documento],Tabla8[Empleado])</f>
        <v>IVETTE AWILDA RODRIGUEZ PAULINO</v>
      </c>
      <c r="F510" s="60" t="s">
        <v>1487</v>
      </c>
      <c r="G510" s="60" t="s">
        <v>282</v>
      </c>
      <c r="H510" s="102" t="s">
        <v>2696</v>
      </c>
      <c r="I510" s="75">
        <f>_xlfn.XLOOKUP(Tabla15[[#This Row],[cedula]],TCARRERA[CEDULA],TCARRERA[CATEGORIA DEL SERVIDOR],0)</f>
        <v>0</v>
      </c>
      <c r="J51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0" s="60" t="str">
        <f>IF(ISTEXT(Tabla15[[#This Row],[CARRERA]]),Tabla15[[#This Row],[CARRERA]],Tabla15[[#This Row],[STATUS_01]])</f>
        <v>TEMPORALES</v>
      </c>
      <c r="L510" s="70">
        <v>50000</v>
      </c>
      <c r="M510" s="74">
        <v>1854</v>
      </c>
      <c r="N510" s="70">
        <v>1520</v>
      </c>
      <c r="O510" s="70">
        <v>1435</v>
      </c>
      <c r="P510" s="38">
        <f>Tabla15[[#This Row],[sbruto]]-SUM(Tabla15[[#This Row],[ISR]:[AFP]])-Tabla15[[#This Row],[sneto]]</f>
        <v>8221</v>
      </c>
      <c r="Q510" s="38">
        <v>36970</v>
      </c>
      <c r="R510" s="60" t="str">
        <f>_xlfn.XLOOKUP(Tabla15[[#This Row],[cedula]],Tabla22[NODOC],Tabla22[GENERO])</f>
        <v>F</v>
      </c>
      <c r="S510" s="60" t="str">
        <f>_xlfn.XLOOKUP(Tabla15[[#This Row],[nomdepto]],Tabla21[LUGAR],Tabla21[CODLUGAR])</f>
        <v>01.83.00.09</v>
      </c>
      <c r="T510">
        <v>873</v>
      </c>
    </row>
    <row r="511" spans="1:20" hidden="1">
      <c r="A511" s="60" t="s">
        <v>2475</v>
      </c>
      <c r="B511" s="60" t="s">
        <v>2295</v>
      </c>
      <c r="C511" s="60" t="s">
        <v>2506</v>
      </c>
      <c r="D511" s="60" t="str">
        <f>Tabla15[[#This Row],[cedula]]&amp;Tabla15[[#This Row],[prog]]&amp;LEFT(Tabla15[[#This Row],[TIPO]],3)</f>
        <v>0011074663301TEM</v>
      </c>
      <c r="E511" s="60" t="str">
        <f>_xlfn.XLOOKUP(Tabla15[[#This Row],[cedula]],Tabla8[Numero Documento],Tabla8[Empleado])</f>
        <v>MAUVIE LIDWISKA ESPINOSA GARCIA</v>
      </c>
      <c r="F511" s="60" t="s">
        <v>284</v>
      </c>
      <c r="G511" s="60" t="s">
        <v>282</v>
      </c>
      <c r="H511" s="102" t="s">
        <v>2696</v>
      </c>
      <c r="I511" s="75">
        <f>_xlfn.XLOOKUP(Tabla15[[#This Row],[cedula]],TCARRERA[CEDULA],TCARRERA[CATEGORIA DEL SERVIDOR],0)</f>
        <v>0</v>
      </c>
      <c r="J51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1" s="60" t="str">
        <f>IF(ISTEXT(Tabla15[[#This Row],[CARRERA]]),Tabla15[[#This Row],[CARRERA]],Tabla15[[#This Row],[STATUS_01]])</f>
        <v>TEMPORALES</v>
      </c>
      <c r="L511" s="70">
        <v>50000</v>
      </c>
      <c r="M511" s="74">
        <v>0</v>
      </c>
      <c r="N511" s="70">
        <v>1520</v>
      </c>
      <c r="O511" s="70">
        <v>1435</v>
      </c>
      <c r="P511" s="38">
        <f>Tabla15[[#This Row],[sbruto]]-SUM(Tabla15[[#This Row],[ISR]:[AFP]])-Tabla15[[#This Row],[sneto]]</f>
        <v>25</v>
      </c>
      <c r="Q511" s="38">
        <v>47020</v>
      </c>
      <c r="R511" s="60" t="str">
        <f>_xlfn.XLOOKUP(Tabla15[[#This Row],[cedula]],Tabla22[NODOC],Tabla22[GENERO])</f>
        <v>F</v>
      </c>
      <c r="S511" s="60" t="str">
        <f>_xlfn.XLOOKUP(Tabla15[[#This Row],[nomdepto]],Tabla21[LUGAR],Tabla21[CODLUGAR])</f>
        <v>01.83.00.09</v>
      </c>
      <c r="T511">
        <v>950</v>
      </c>
    </row>
    <row r="512" spans="1:20">
      <c r="A512" s="60" t="s">
        <v>2476</v>
      </c>
      <c r="B512" s="60" t="s">
        <v>1746</v>
      </c>
      <c r="C512" s="60" t="s">
        <v>2506</v>
      </c>
      <c r="D512" s="60" t="str">
        <f>Tabla15[[#This Row],[cedula]]&amp;Tabla15[[#This Row],[prog]]&amp;LEFT(Tabla15[[#This Row],[TIPO]],3)</f>
        <v>0010010311801FIJ</v>
      </c>
      <c r="E512" s="60" t="str">
        <f>_xlfn.XLOOKUP(Tabla15[[#This Row],[cedula]],Tabla8[Numero Documento],Tabla8[Empleado])</f>
        <v>CESAR ANTONIO GUZMAN BENCOSME</v>
      </c>
      <c r="F512" s="60" t="s">
        <v>288</v>
      </c>
      <c r="G512" s="60" t="s">
        <v>282</v>
      </c>
      <c r="H512" s="102" t="s">
        <v>11</v>
      </c>
      <c r="I512" s="75">
        <f>_xlfn.XLOOKUP(Tabla15[[#This Row],[cedula]],TCARRERA[CEDULA],TCARRERA[CATEGORIA DEL SERVIDOR],0)</f>
        <v>0</v>
      </c>
      <c r="J51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2" s="60" t="str">
        <f>IF(ISTEXT(Tabla15[[#This Row],[CARRERA]]),Tabla15[[#This Row],[CARRERA]],Tabla15[[#This Row],[STATUS_01]])</f>
        <v>ESTATUTO SIMPLIFICADO</v>
      </c>
      <c r="L512" s="70">
        <v>45000</v>
      </c>
      <c r="M512" s="74">
        <v>0</v>
      </c>
      <c r="N512" s="70">
        <v>1368</v>
      </c>
      <c r="O512" s="70">
        <v>1291.5</v>
      </c>
      <c r="P512" s="38">
        <f>Tabla15[[#This Row],[sbruto]]-SUM(Tabla15[[#This Row],[ISR]:[AFP]])-Tabla15[[#This Row],[sneto]]</f>
        <v>1421</v>
      </c>
      <c r="Q512" s="38">
        <v>40919.5</v>
      </c>
      <c r="R512" s="60" t="str">
        <f>_xlfn.XLOOKUP(Tabla15[[#This Row],[cedula]],Tabla22[NODOC],Tabla22[GENERO])</f>
        <v>M</v>
      </c>
      <c r="S512" s="60" t="str">
        <f>_xlfn.XLOOKUP(Tabla15[[#This Row],[nomdepto]],Tabla21[LUGAR],Tabla21[CODLUGAR])</f>
        <v>01.83.00.09</v>
      </c>
      <c r="T512">
        <v>60</v>
      </c>
    </row>
    <row r="513" spans="1:20">
      <c r="A513" s="60" t="s">
        <v>2476</v>
      </c>
      <c r="B513" s="60" t="s">
        <v>1791</v>
      </c>
      <c r="C513" s="60" t="s">
        <v>2506</v>
      </c>
      <c r="D513" s="60" t="str">
        <f>Tabla15[[#This Row],[cedula]]&amp;Tabla15[[#This Row],[prog]]&amp;LEFT(Tabla15[[#This Row],[TIPO]],3)</f>
        <v>0470188754101FIJ</v>
      </c>
      <c r="E513" s="60" t="str">
        <f>_xlfn.XLOOKUP(Tabla15[[#This Row],[cedula]],Tabla8[Numero Documento],Tabla8[Empleado])</f>
        <v>FREDERY REINOSO MARTINEZ</v>
      </c>
      <c r="F513" s="60" t="s">
        <v>1002</v>
      </c>
      <c r="G513" s="60" t="s">
        <v>282</v>
      </c>
      <c r="H513" s="102" t="s">
        <v>11</v>
      </c>
      <c r="I513" s="75">
        <f>_xlfn.XLOOKUP(Tabla15[[#This Row],[cedula]],TCARRERA[CEDULA],TCARRERA[CATEGORIA DEL SERVIDOR],0)</f>
        <v>0</v>
      </c>
      <c r="J51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13" s="60" t="str">
        <f>IF(ISTEXT(Tabla15[[#This Row],[CARRERA]]),Tabla15[[#This Row],[CARRERA]],Tabla15[[#This Row],[STATUS_01]])</f>
        <v>FIJO</v>
      </c>
      <c r="L513" s="70">
        <v>45000</v>
      </c>
      <c r="M513" s="71">
        <v>0</v>
      </c>
      <c r="N513" s="70">
        <v>1368</v>
      </c>
      <c r="O513" s="70">
        <v>1291.5</v>
      </c>
      <c r="P513" s="38">
        <f>Tabla15[[#This Row],[sbruto]]-SUM(Tabla15[[#This Row],[ISR]:[AFP]])-Tabla15[[#This Row],[sneto]]</f>
        <v>25</v>
      </c>
      <c r="Q513" s="38">
        <v>42315.5</v>
      </c>
      <c r="R513" s="60" t="str">
        <f>_xlfn.XLOOKUP(Tabla15[[#This Row],[cedula]],Tabla22[NODOC],Tabla22[GENERO])</f>
        <v>M</v>
      </c>
      <c r="S513" s="60" t="str">
        <f>_xlfn.XLOOKUP(Tabla15[[#This Row],[nomdepto]],Tabla21[LUGAR],Tabla21[CODLUGAR])</f>
        <v>01.83.00.09</v>
      </c>
      <c r="T513">
        <v>133</v>
      </c>
    </row>
    <row r="514" spans="1:20">
      <c r="A514" s="60" t="s">
        <v>2476</v>
      </c>
      <c r="B514" s="60" t="s">
        <v>1807</v>
      </c>
      <c r="C514" s="60" t="s">
        <v>2506</v>
      </c>
      <c r="D514" s="60" t="str">
        <f>Tabla15[[#This Row],[cedula]]&amp;Tabla15[[#This Row],[prog]]&amp;LEFT(Tabla15[[#This Row],[TIPO]],3)</f>
        <v>4022016653801FIJ</v>
      </c>
      <c r="E514" s="60" t="str">
        <f>_xlfn.XLOOKUP(Tabla15[[#This Row],[cedula]],Tabla8[Numero Documento],Tabla8[Empleado])</f>
        <v>IGHOR ESPINAL SANTOS</v>
      </c>
      <c r="F514" s="60" t="s">
        <v>286</v>
      </c>
      <c r="G514" s="60" t="s">
        <v>282</v>
      </c>
      <c r="H514" s="102" t="s">
        <v>11</v>
      </c>
      <c r="I514" s="75">
        <f>_xlfn.XLOOKUP(Tabla15[[#This Row],[cedula]],TCARRERA[CEDULA],TCARRERA[CATEGORIA DEL SERVIDOR],0)</f>
        <v>0</v>
      </c>
      <c r="J51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4" s="60" t="str">
        <f>IF(ISTEXT(Tabla15[[#This Row],[CARRERA]]),Tabla15[[#This Row],[CARRERA]],Tabla15[[#This Row],[STATUS_01]])</f>
        <v>ESTATUTO SIMPLIFICADO</v>
      </c>
      <c r="L514" s="70">
        <v>45000</v>
      </c>
      <c r="M514" s="71">
        <v>0</v>
      </c>
      <c r="N514" s="70">
        <v>1368</v>
      </c>
      <c r="O514" s="70">
        <v>1291.5</v>
      </c>
      <c r="P514" s="38">
        <f>Tabla15[[#This Row],[sbruto]]-SUM(Tabla15[[#This Row],[ISR]:[AFP]])-Tabla15[[#This Row],[sneto]]</f>
        <v>25</v>
      </c>
      <c r="Q514" s="38">
        <v>42315.5</v>
      </c>
      <c r="R514" s="60" t="str">
        <f>_xlfn.XLOOKUP(Tabla15[[#This Row],[cedula]],Tabla22[NODOC],Tabla22[GENERO])</f>
        <v>M</v>
      </c>
      <c r="S514" s="60" t="str">
        <f>_xlfn.XLOOKUP(Tabla15[[#This Row],[nomdepto]],Tabla21[LUGAR],Tabla21[CODLUGAR])</f>
        <v>01.83.00.09</v>
      </c>
      <c r="T514">
        <v>151</v>
      </c>
    </row>
    <row r="515" spans="1:20">
      <c r="A515" s="60" t="s">
        <v>2476</v>
      </c>
      <c r="B515" s="60" t="s">
        <v>3078</v>
      </c>
      <c r="C515" s="60" t="s">
        <v>2506</v>
      </c>
      <c r="D515" s="60" t="str">
        <f>Tabla15[[#This Row],[cedula]]&amp;Tabla15[[#This Row],[prog]]&amp;LEFT(Tabla15[[#This Row],[TIPO]],3)</f>
        <v>2230156619001FIJ</v>
      </c>
      <c r="E515" s="60" t="str">
        <f>_xlfn.XLOOKUP(Tabla15[[#This Row],[cedula]],Tabla8[Numero Documento],Tabla8[Empleado])</f>
        <v>MASSIEL GONZALEZ UCETA</v>
      </c>
      <c r="F515" s="60" t="s">
        <v>286</v>
      </c>
      <c r="G515" s="60" t="s">
        <v>282</v>
      </c>
      <c r="H515" s="102" t="s">
        <v>11</v>
      </c>
      <c r="I515" s="75">
        <f>_xlfn.XLOOKUP(Tabla15[[#This Row],[cedula]],TCARRERA[CEDULA],TCARRERA[CATEGORIA DEL SERVIDOR],0)</f>
        <v>0</v>
      </c>
      <c r="J51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5" s="60" t="str">
        <f>IF(ISTEXT(Tabla15[[#This Row],[CARRERA]]),Tabla15[[#This Row],[CARRERA]],Tabla15[[#This Row],[STATUS_01]])</f>
        <v>ESTATUTO SIMPLIFICADO</v>
      </c>
      <c r="L515" s="70">
        <v>45000</v>
      </c>
      <c r="M515" s="70">
        <v>1148.33</v>
      </c>
      <c r="N515" s="70">
        <v>1368</v>
      </c>
      <c r="O515" s="70">
        <v>1291.5</v>
      </c>
      <c r="P515" s="38">
        <f>Tabla15[[#This Row],[sbruto]]-SUM(Tabla15[[#This Row],[ISR]:[AFP]])-Tabla15[[#This Row],[sneto]]</f>
        <v>25</v>
      </c>
      <c r="Q515" s="38">
        <v>41167.17</v>
      </c>
      <c r="R515" s="60" t="str">
        <f>_xlfn.XLOOKUP(Tabla15[[#This Row],[cedula]],Tabla22[NODOC],Tabla22[GENERO])</f>
        <v>F</v>
      </c>
      <c r="S515" s="60" t="str">
        <f>_xlfn.XLOOKUP(Tabla15[[#This Row],[nomdepto]],Tabla21[LUGAR],Tabla21[CODLUGAR])</f>
        <v>01.83.00.09</v>
      </c>
      <c r="T515">
        <v>259</v>
      </c>
    </row>
    <row r="516" spans="1:20" hidden="1">
      <c r="A516" s="60" t="s">
        <v>2475</v>
      </c>
      <c r="B516" s="60" t="s">
        <v>3067</v>
      </c>
      <c r="C516" s="60" t="s">
        <v>2506</v>
      </c>
      <c r="D516" s="60" t="str">
        <f>Tabla15[[#This Row],[cedula]]&amp;Tabla15[[#This Row],[prog]]&amp;LEFT(Tabla15[[#This Row],[TIPO]],3)</f>
        <v>0011778795201TEM</v>
      </c>
      <c r="E516" s="60" t="str">
        <f>_xlfn.XLOOKUP(Tabla15[[#This Row],[cedula]],Tabla8[Numero Documento],Tabla8[Empleado])</f>
        <v>JINNETTE CAROLINA DIAZ SANTOS</v>
      </c>
      <c r="F516" s="60" t="s">
        <v>1587</v>
      </c>
      <c r="G516" s="60" t="s">
        <v>282</v>
      </c>
      <c r="H516" s="102" t="s">
        <v>2696</v>
      </c>
      <c r="I516" s="75">
        <f>_xlfn.XLOOKUP(Tabla15[[#This Row],[cedula]],TCARRERA[CEDULA],TCARRERA[CATEGORIA DEL SERVIDOR],0)</f>
        <v>0</v>
      </c>
      <c r="J51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6" s="60" t="str">
        <f>IF(ISTEXT(Tabla15[[#This Row],[CARRERA]]),Tabla15[[#This Row],[CARRERA]],Tabla15[[#This Row],[STATUS_01]])</f>
        <v>TEMPORALES</v>
      </c>
      <c r="L516" s="70">
        <v>45000</v>
      </c>
      <c r="M516" s="71">
        <v>1148.33</v>
      </c>
      <c r="N516" s="70">
        <v>1368</v>
      </c>
      <c r="O516" s="70">
        <v>1291.5</v>
      </c>
      <c r="P516" s="38">
        <f>Tabla15[[#This Row],[sbruto]]-SUM(Tabla15[[#This Row],[ISR]:[AFP]])-Tabla15[[#This Row],[sneto]]</f>
        <v>25</v>
      </c>
      <c r="Q516" s="38">
        <v>41167.17</v>
      </c>
      <c r="R516" s="60" t="str">
        <f>_xlfn.XLOOKUP(Tabla15[[#This Row],[cedula]],Tabla22[NODOC],Tabla22[GENERO])</f>
        <v>F</v>
      </c>
      <c r="S516" s="60" t="str">
        <f>_xlfn.XLOOKUP(Tabla15[[#This Row],[nomdepto]],Tabla21[LUGAR],Tabla21[CODLUGAR])</f>
        <v>01.83.00.09</v>
      </c>
      <c r="T516">
        <v>884</v>
      </c>
    </row>
    <row r="517" spans="1:20" hidden="1">
      <c r="A517" s="60" t="s">
        <v>2475</v>
      </c>
      <c r="B517" s="60" t="s">
        <v>2716</v>
      </c>
      <c r="C517" s="60" t="s">
        <v>2506</v>
      </c>
      <c r="D517" s="60" t="str">
        <f>Tabla15[[#This Row],[cedula]]&amp;Tabla15[[#This Row],[prog]]&amp;LEFT(Tabla15[[#This Row],[TIPO]],3)</f>
        <v>4022374417401TEM</v>
      </c>
      <c r="E517" s="60" t="str">
        <f>_xlfn.XLOOKUP(Tabla15[[#This Row],[cedula]],Tabla8[Numero Documento],Tabla8[Empleado])</f>
        <v>YLONKA ROCIO DIAZ CORONA</v>
      </c>
      <c r="F517" s="60" t="s">
        <v>284</v>
      </c>
      <c r="G517" s="60" t="s">
        <v>282</v>
      </c>
      <c r="H517" s="102" t="s">
        <v>2696</v>
      </c>
      <c r="I517" s="75">
        <f>_xlfn.XLOOKUP(Tabla15[[#This Row],[cedula]],TCARRERA[CEDULA],TCARRERA[CATEGORIA DEL SERVIDOR],0)</f>
        <v>0</v>
      </c>
      <c r="J51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7" s="60" t="str">
        <f>IF(ISTEXT(Tabla15[[#This Row],[CARRERA]]),Tabla15[[#This Row],[CARRERA]],Tabla15[[#This Row],[STATUS_01]])</f>
        <v>TEMPORALES</v>
      </c>
      <c r="L517" s="70">
        <v>45000</v>
      </c>
      <c r="M517" s="70">
        <v>1148.33</v>
      </c>
      <c r="N517" s="70">
        <v>1368</v>
      </c>
      <c r="O517" s="70">
        <v>1291.5</v>
      </c>
      <c r="P517" s="38">
        <f>Tabla15[[#This Row],[sbruto]]-SUM(Tabla15[[#This Row],[ISR]:[AFP]])-Tabla15[[#This Row],[sneto]]</f>
        <v>25</v>
      </c>
      <c r="Q517" s="38">
        <v>41167.17</v>
      </c>
      <c r="R517" s="60" t="str">
        <f>_xlfn.XLOOKUP(Tabla15[[#This Row],[cedula]],Tabla22[NODOC],Tabla22[GENERO])</f>
        <v>F</v>
      </c>
      <c r="S517" s="60" t="str">
        <f>_xlfn.XLOOKUP(Tabla15[[#This Row],[nomdepto]],Tabla21[LUGAR],Tabla21[CODLUGAR])</f>
        <v>01.83.00.09</v>
      </c>
      <c r="T517">
        <v>1046</v>
      </c>
    </row>
    <row r="518" spans="1:20">
      <c r="A518" s="60" t="s">
        <v>2476</v>
      </c>
      <c r="B518" s="60" t="s">
        <v>1753</v>
      </c>
      <c r="C518" s="60" t="s">
        <v>2506</v>
      </c>
      <c r="D518" s="60" t="str">
        <f>Tabla15[[#This Row],[cedula]]&amp;Tabla15[[#This Row],[prog]]&amp;LEFT(Tabla15[[#This Row],[TIPO]],3)</f>
        <v>0960026061701FIJ</v>
      </c>
      <c r="E518" s="60" t="str">
        <f>_xlfn.XLOOKUP(Tabla15[[#This Row],[cedula]],Tabla8[Numero Documento],Tabla8[Empleado])</f>
        <v>DAHIANA ARABELIS VARGAS</v>
      </c>
      <c r="F518" s="60" t="s">
        <v>284</v>
      </c>
      <c r="G518" s="60" t="s">
        <v>282</v>
      </c>
      <c r="H518" s="102" t="s">
        <v>11</v>
      </c>
      <c r="I518" s="75">
        <f>_xlfn.XLOOKUP(Tabla15[[#This Row],[cedula]],TCARRERA[CEDULA],TCARRERA[CATEGORIA DEL SERVIDOR],0)</f>
        <v>0</v>
      </c>
      <c r="J51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18" s="60" t="str">
        <f>IF(ISTEXT(Tabla15[[#This Row],[CARRERA]]),Tabla15[[#This Row],[CARRERA]],Tabla15[[#This Row],[STATUS_01]])</f>
        <v>FIJO</v>
      </c>
      <c r="L518" s="70">
        <v>40000</v>
      </c>
      <c r="M518" s="74">
        <v>0</v>
      </c>
      <c r="N518" s="70">
        <v>1216</v>
      </c>
      <c r="O518" s="70">
        <v>1148</v>
      </c>
      <c r="P518" s="38">
        <f>Tabla15[[#This Row],[sbruto]]-SUM(Tabla15[[#This Row],[ISR]:[AFP]])-Tabla15[[#This Row],[sneto]]</f>
        <v>25</v>
      </c>
      <c r="Q518" s="38">
        <v>37611</v>
      </c>
      <c r="R518" s="60" t="str">
        <f>_xlfn.XLOOKUP(Tabla15[[#This Row],[cedula]],Tabla22[NODOC],Tabla22[GENERO])</f>
        <v>F</v>
      </c>
      <c r="S518" s="60" t="str">
        <f>_xlfn.XLOOKUP(Tabla15[[#This Row],[nomdepto]],Tabla21[LUGAR],Tabla21[CODLUGAR])</f>
        <v>01.83.00.09</v>
      </c>
      <c r="T518">
        <v>70</v>
      </c>
    </row>
    <row r="519" spans="1:20">
      <c r="A519" s="60" t="s">
        <v>2476</v>
      </c>
      <c r="B519" s="60" t="s">
        <v>1098</v>
      </c>
      <c r="C519" s="60" t="s">
        <v>2506</v>
      </c>
      <c r="D519" s="60" t="str">
        <f>Tabla15[[#This Row],[cedula]]&amp;Tabla15[[#This Row],[prog]]&amp;LEFT(Tabla15[[#This Row],[TIPO]],3)</f>
        <v>0010302212501FIJ</v>
      </c>
      <c r="E519" s="60" t="str">
        <f>_xlfn.XLOOKUP(Tabla15[[#This Row],[cedula]],Tabla8[Numero Documento],Tabla8[Empleado])</f>
        <v>EUSEBIO MARTE SORIANO</v>
      </c>
      <c r="F519" s="60" t="s">
        <v>284</v>
      </c>
      <c r="G519" s="60" t="s">
        <v>282</v>
      </c>
      <c r="H519" s="102" t="s">
        <v>11</v>
      </c>
      <c r="I519" s="75" t="str">
        <f>_xlfn.XLOOKUP(Tabla15[[#This Row],[cedula]],TCARRERA[CEDULA],TCARRERA[CATEGORIA DEL SERVIDOR],0)</f>
        <v>CARRERA ADMINISTRATIVA</v>
      </c>
      <c r="J51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19" s="60" t="str">
        <f>IF(ISTEXT(Tabla15[[#This Row],[CARRERA]]),Tabla15[[#This Row],[CARRERA]],Tabla15[[#This Row],[STATUS_01]])</f>
        <v>CARRERA ADMINISTRATIVA</v>
      </c>
      <c r="L519" s="70">
        <v>40000</v>
      </c>
      <c r="M519" s="71">
        <v>0</v>
      </c>
      <c r="N519" s="73">
        <v>1216</v>
      </c>
      <c r="O519" s="73">
        <v>1148</v>
      </c>
      <c r="P519" s="38">
        <f>Tabla15[[#This Row],[sbruto]]-SUM(Tabla15[[#This Row],[ISR]:[AFP]])-Tabla15[[#This Row],[sneto]]</f>
        <v>4898.4500000000007</v>
      </c>
      <c r="Q519" s="38">
        <v>32737.55</v>
      </c>
      <c r="R519" s="60" t="str">
        <f>_xlfn.XLOOKUP(Tabla15[[#This Row],[cedula]],Tabla22[NODOC],Tabla22[GENERO])</f>
        <v>M</v>
      </c>
      <c r="S519" s="60" t="str">
        <f>_xlfn.XLOOKUP(Tabla15[[#This Row],[nomdepto]],Tabla21[LUGAR],Tabla21[CODLUGAR])</f>
        <v>01.83.00.09</v>
      </c>
      <c r="T519">
        <v>105</v>
      </c>
    </row>
    <row r="520" spans="1:20">
      <c r="A520" s="60" t="s">
        <v>2476</v>
      </c>
      <c r="B520" s="60" t="s">
        <v>1853</v>
      </c>
      <c r="C520" s="60" t="s">
        <v>2506</v>
      </c>
      <c r="D520" s="60" t="str">
        <f>Tabla15[[#This Row],[cedula]]&amp;Tabla15[[#This Row],[prog]]&amp;LEFT(Tabla15[[#This Row],[TIPO]],3)</f>
        <v>4022448906801FIJ</v>
      </c>
      <c r="E520" s="60" t="str">
        <f>_xlfn.XLOOKUP(Tabla15[[#This Row],[cedula]],Tabla8[Numero Documento],Tabla8[Empleado])</f>
        <v>LUIS ADOLFO PEÑA FLORENTINO</v>
      </c>
      <c r="F520" s="60" t="s">
        <v>288</v>
      </c>
      <c r="G520" s="60" t="s">
        <v>282</v>
      </c>
      <c r="H520" s="102" t="s">
        <v>11</v>
      </c>
      <c r="I520" s="75">
        <f>_xlfn.XLOOKUP(Tabla15[[#This Row],[cedula]],TCARRERA[CEDULA],TCARRERA[CATEGORIA DEL SERVIDOR],0)</f>
        <v>0</v>
      </c>
      <c r="J52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0" s="60" t="str">
        <f>IF(ISTEXT(Tabla15[[#This Row],[CARRERA]]),Tabla15[[#This Row],[CARRERA]],Tabla15[[#This Row],[STATUS_01]])</f>
        <v>ESTATUTO SIMPLIFICADO</v>
      </c>
      <c r="L520" s="70">
        <v>40000</v>
      </c>
      <c r="M520" s="74">
        <v>442.65</v>
      </c>
      <c r="N520" s="70">
        <v>1216</v>
      </c>
      <c r="O520" s="70">
        <v>1148</v>
      </c>
      <c r="P520" s="38">
        <f>Tabla15[[#This Row],[sbruto]]-SUM(Tabla15[[#This Row],[ISR]:[AFP]])-Tabla15[[#This Row],[sneto]]</f>
        <v>25</v>
      </c>
      <c r="Q520" s="38">
        <v>37168.35</v>
      </c>
      <c r="R520" s="60" t="str">
        <f>_xlfn.XLOOKUP(Tabla15[[#This Row],[cedula]],Tabla22[NODOC],Tabla22[GENERO])</f>
        <v>M</v>
      </c>
      <c r="S520" s="60" t="str">
        <f>_xlfn.XLOOKUP(Tabla15[[#This Row],[nomdepto]],Tabla21[LUGAR],Tabla21[CODLUGAR])</f>
        <v>01.83.00.09</v>
      </c>
      <c r="T520">
        <v>227</v>
      </c>
    </row>
    <row r="521" spans="1:20">
      <c r="A521" s="60" t="s">
        <v>2476</v>
      </c>
      <c r="B521" s="60" t="s">
        <v>1813</v>
      </c>
      <c r="C521" s="60" t="s">
        <v>2506</v>
      </c>
      <c r="D521" s="60" t="str">
        <f>Tabla15[[#This Row],[cedula]]&amp;Tabla15[[#This Row],[prog]]&amp;LEFT(Tabla15[[#This Row],[TIPO]],3)</f>
        <v>4021537611801FIJ</v>
      </c>
      <c r="E521" s="60" t="str">
        <f>_xlfn.XLOOKUP(Tabla15[[#This Row],[cedula]],Tabla8[Numero Documento],Tabla8[Empleado])</f>
        <v>JHON COMPRES BRITO</v>
      </c>
      <c r="F521" s="60" t="s">
        <v>288</v>
      </c>
      <c r="G521" s="60" t="s">
        <v>282</v>
      </c>
      <c r="H521" s="102" t="s">
        <v>11</v>
      </c>
      <c r="I521" s="75">
        <f>_xlfn.XLOOKUP(Tabla15[[#This Row],[cedula]],TCARRERA[CEDULA],TCARRERA[CATEGORIA DEL SERVIDOR],0)</f>
        <v>0</v>
      </c>
      <c r="J52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1" s="60" t="str">
        <f>IF(ISTEXT(Tabla15[[#This Row],[CARRERA]]),Tabla15[[#This Row],[CARRERA]],Tabla15[[#This Row],[STATUS_01]])</f>
        <v>ESTATUTO SIMPLIFICADO</v>
      </c>
      <c r="L521" s="70">
        <v>35000</v>
      </c>
      <c r="M521" s="73">
        <v>0</v>
      </c>
      <c r="N521" s="73">
        <v>1064</v>
      </c>
      <c r="O521" s="73">
        <v>1004.5</v>
      </c>
      <c r="P521" s="38">
        <f>Tabla15[[#This Row],[sbruto]]-SUM(Tabla15[[#This Row],[ISR]:[AFP]])-Tabla15[[#This Row],[sneto]]</f>
        <v>25</v>
      </c>
      <c r="Q521" s="38">
        <v>32906.5</v>
      </c>
      <c r="R521" s="60" t="str">
        <f>_xlfn.XLOOKUP(Tabla15[[#This Row],[cedula]],Tabla22[NODOC],Tabla22[GENERO])</f>
        <v>M</v>
      </c>
      <c r="S521" s="60" t="str">
        <f>_xlfn.XLOOKUP(Tabla15[[#This Row],[nomdepto]],Tabla21[LUGAR],Tabla21[CODLUGAR])</f>
        <v>01.83.00.09</v>
      </c>
      <c r="T521">
        <v>163</v>
      </c>
    </row>
    <row r="522" spans="1:20">
      <c r="A522" s="60" t="s">
        <v>2476</v>
      </c>
      <c r="B522" s="60" t="s">
        <v>1760</v>
      </c>
      <c r="C522" s="60" t="s">
        <v>2506</v>
      </c>
      <c r="D522" s="60" t="str">
        <f>Tabla15[[#This Row],[cedula]]&amp;Tabla15[[#This Row],[prog]]&amp;LEFT(Tabla15[[#This Row],[TIPO]],3)</f>
        <v>0010391003001FIJ</v>
      </c>
      <c r="E522" s="60" t="str">
        <f>_xlfn.XLOOKUP(Tabla15[[#This Row],[cedula]],Tabla8[Numero Documento],Tabla8[Empleado])</f>
        <v>DIEGO FELIX VILLA FAÑA</v>
      </c>
      <c r="F522" s="60" t="s">
        <v>288</v>
      </c>
      <c r="G522" s="60" t="s">
        <v>282</v>
      </c>
      <c r="H522" s="102" t="s">
        <v>11</v>
      </c>
      <c r="I522" s="75">
        <f>_xlfn.XLOOKUP(Tabla15[[#This Row],[cedula]],TCARRERA[CEDULA],TCARRERA[CATEGORIA DEL SERVIDOR],0)</f>
        <v>0</v>
      </c>
      <c r="J52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60" t="str">
        <f>IF(ISTEXT(Tabla15[[#This Row],[CARRERA]]),Tabla15[[#This Row],[CARRERA]],Tabla15[[#This Row],[STATUS_01]])</f>
        <v>ESTATUTO SIMPLIFICADO</v>
      </c>
      <c r="L522" s="70">
        <v>31500</v>
      </c>
      <c r="M522" s="74">
        <v>0</v>
      </c>
      <c r="N522" s="70">
        <v>957.6</v>
      </c>
      <c r="O522" s="70">
        <v>904.05</v>
      </c>
      <c r="P522" s="38">
        <f>Tabla15[[#This Row],[sbruto]]-SUM(Tabla15[[#This Row],[ISR]:[AFP]])-Tabla15[[#This Row],[sneto]]</f>
        <v>75</v>
      </c>
      <c r="Q522" s="38">
        <v>29563.35</v>
      </c>
      <c r="R522" s="60" t="str">
        <f>_xlfn.XLOOKUP(Tabla15[[#This Row],[cedula]],Tabla22[NODOC],Tabla22[GENERO])</f>
        <v>M</v>
      </c>
      <c r="S522" s="60" t="str">
        <f>_xlfn.XLOOKUP(Tabla15[[#This Row],[nomdepto]],Tabla21[LUGAR],Tabla21[CODLUGAR])</f>
        <v>01.83.00.09</v>
      </c>
      <c r="T522">
        <v>80</v>
      </c>
    </row>
    <row r="523" spans="1:20">
      <c r="A523" s="60" t="s">
        <v>2476</v>
      </c>
      <c r="B523" s="60" t="s">
        <v>1748</v>
      </c>
      <c r="C523" s="60" t="s">
        <v>2506</v>
      </c>
      <c r="D523" s="60" t="str">
        <f>Tabla15[[#This Row],[cedula]]&amp;Tabla15[[#This Row],[prog]]&amp;LEFT(Tabla15[[#This Row],[TIPO]],3)</f>
        <v>4024293863301FIJ</v>
      </c>
      <c r="E523" s="60" t="str">
        <f>_xlfn.XLOOKUP(Tabla15[[#This Row],[cedula]],Tabla8[Numero Documento],Tabla8[Empleado])</f>
        <v>CHRISTOPHER CASTILLO PERDOMO</v>
      </c>
      <c r="F523" s="60" t="s">
        <v>286</v>
      </c>
      <c r="G523" s="60" t="s">
        <v>282</v>
      </c>
      <c r="H523" s="102" t="s">
        <v>11</v>
      </c>
      <c r="I523" s="75">
        <f>_xlfn.XLOOKUP(Tabla15[[#This Row],[cedula]],TCARRERA[CEDULA],TCARRERA[CATEGORIA DEL SERVIDOR],0)</f>
        <v>0</v>
      </c>
      <c r="J52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3" s="60" t="str">
        <f>IF(ISTEXT(Tabla15[[#This Row],[CARRERA]]),Tabla15[[#This Row],[CARRERA]],Tabla15[[#This Row],[STATUS_01]])</f>
        <v>ESTATUTO SIMPLIFICADO</v>
      </c>
      <c r="L523" s="70">
        <v>30000</v>
      </c>
      <c r="M523" s="74">
        <v>0</v>
      </c>
      <c r="N523" s="70">
        <v>912</v>
      </c>
      <c r="O523" s="70">
        <v>861</v>
      </c>
      <c r="P523" s="38">
        <f>Tabla15[[#This Row],[sbruto]]-SUM(Tabla15[[#This Row],[ISR]:[AFP]])-Tabla15[[#This Row],[sneto]]</f>
        <v>25</v>
      </c>
      <c r="Q523" s="38">
        <v>28202</v>
      </c>
      <c r="R523" s="60" t="str">
        <f>_xlfn.XLOOKUP(Tabla15[[#This Row],[cedula]],Tabla22[NODOC],Tabla22[GENERO])</f>
        <v>M</v>
      </c>
      <c r="S523" s="60" t="str">
        <f>_xlfn.XLOOKUP(Tabla15[[#This Row],[nomdepto]],Tabla21[LUGAR],Tabla21[CODLUGAR])</f>
        <v>01.83.00.09</v>
      </c>
      <c r="T523">
        <v>62</v>
      </c>
    </row>
    <row r="524" spans="1:20">
      <c r="A524" s="60" t="s">
        <v>2476</v>
      </c>
      <c r="B524" s="60" t="s">
        <v>1751</v>
      </c>
      <c r="C524" s="60" t="s">
        <v>2506</v>
      </c>
      <c r="D524" s="60" t="str">
        <f>Tabla15[[#This Row],[cedula]]&amp;Tabla15[[#This Row],[prog]]&amp;LEFT(Tabla15[[#This Row],[TIPO]],3)</f>
        <v>0340063594601FIJ</v>
      </c>
      <c r="E524" s="60" t="str">
        <f>_xlfn.XLOOKUP(Tabla15[[#This Row],[cedula]],Tabla8[Numero Documento],Tabla8[Empleado])</f>
        <v>CORAL PIMENTEL PEÑA</v>
      </c>
      <c r="F524" s="60" t="s">
        <v>286</v>
      </c>
      <c r="G524" s="60" t="s">
        <v>282</v>
      </c>
      <c r="H524" s="102" t="s">
        <v>11</v>
      </c>
      <c r="I524" s="75">
        <f>_xlfn.XLOOKUP(Tabla15[[#This Row],[cedula]],TCARRERA[CEDULA],TCARRERA[CATEGORIA DEL SERVIDOR],0)</f>
        <v>0</v>
      </c>
      <c r="J52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4" s="60" t="str">
        <f>IF(ISTEXT(Tabla15[[#This Row],[CARRERA]]),Tabla15[[#This Row],[CARRERA]],Tabla15[[#This Row],[STATUS_01]])</f>
        <v>ESTATUTO SIMPLIFICADO</v>
      </c>
      <c r="L524" s="70">
        <v>30000</v>
      </c>
      <c r="M524" s="74">
        <v>0</v>
      </c>
      <c r="N524" s="70">
        <v>912</v>
      </c>
      <c r="O524" s="70">
        <v>861</v>
      </c>
      <c r="P524" s="38">
        <f>Tabla15[[#This Row],[sbruto]]-SUM(Tabla15[[#This Row],[ISR]:[AFP]])-Tabla15[[#This Row],[sneto]]</f>
        <v>25</v>
      </c>
      <c r="Q524" s="38">
        <v>28202</v>
      </c>
      <c r="R524" s="60" t="str">
        <f>_xlfn.XLOOKUP(Tabla15[[#This Row],[cedula]],Tabla22[NODOC],Tabla22[GENERO])</f>
        <v>F</v>
      </c>
      <c r="S524" s="60" t="str">
        <f>_xlfn.XLOOKUP(Tabla15[[#This Row],[nomdepto]],Tabla21[LUGAR],Tabla21[CODLUGAR])</f>
        <v>01.83.00.09</v>
      </c>
      <c r="T524">
        <v>68</v>
      </c>
    </row>
    <row r="525" spans="1:20" hidden="1">
      <c r="A525" s="60" t="s">
        <v>2475</v>
      </c>
      <c r="B525" s="60" t="s">
        <v>2480</v>
      </c>
      <c r="C525" s="60" t="s">
        <v>2506</v>
      </c>
      <c r="D525" s="60" t="str">
        <f>Tabla15[[#This Row],[cedula]]&amp;Tabla15[[#This Row],[prog]]&amp;LEFT(Tabla15[[#This Row],[TIPO]],3)</f>
        <v>0011783781501TEM</v>
      </c>
      <c r="E525" s="60" t="str">
        <f>_xlfn.XLOOKUP(Tabla15[[#This Row],[cedula]],Tabla8[Numero Documento],Tabla8[Empleado])</f>
        <v>LORENA DEL PILAR VALENZUELA SOUSA</v>
      </c>
      <c r="F525" s="60" t="s">
        <v>59</v>
      </c>
      <c r="G525" s="60" t="s">
        <v>309</v>
      </c>
      <c r="H525" s="102" t="s">
        <v>2696</v>
      </c>
      <c r="I525" s="75">
        <f>_xlfn.XLOOKUP(Tabla15[[#This Row],[cedula]],TCARRERA[CEDULA],TCARRERA[CATEGORIA DEL SERVIDOR],0)</f>
        <v>0</v>
      </c>
      <c r="J52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5" s="60" t="str">
        <f>IF(ISTEXT(Tabla15[[#This Row],[CARRERA]]),Tabla15[[#This Row],[CARRERA]],Tabla15[[#This Row],[STATUS_01]])</f>
        <v>TEMPORALES</v>
      </c>
      <c r="L525" s="70">
        <v>165000</v>
      </c>
      <c r="M525" s="71">
        <v>0</v>
      </c>
      <c r="N525" s="70">
        <v>5016</v>
      </c>
      <c r="O525" s="70">
        <v>4735.5</v>
      </c>
      <c r="P525" s="38">
        <f>Tabla15[[#This Row],[sbruto]]-SUM(Tabla15[[#This Row],[ISR]:[AFP]])-Tabla15[[#This Row],[sneto]]</f>
        <v>3179.8999999999942</v>
      </c>
      <c r="Q525" s="38">
        <v>152068.6</v>
      </c>
      <c r="R525" s="60" t="str">
        <f>_xlfn.XLOOKUP(Tabla15[[#This Row],[cedula]],Tabla22[NODOC],Tabla22[GENERO])</f>
        <v>F</v>
      </c>
      <c r="S525" s="60" t="str">
        <f>_xlfn.XLOOKUP(Tabla15[[#This Row],[nomdepto]],Tabla21[LUGAR],Tabla21[CODLUGAR])</f>
        <v>01.83.00.10</v>
      </c>
      <c r="T525">
        <v>930</v>
      </c>
    </row>
    <row r="526" spans="1:20" hidden="1">
      <c r="A526" s="60" t="s">
        <v>2475</v>
      </c>
      <c r="B526" s="60" t="s">
        <v>3081</v>
      </c>
      <c r="C526" s="60" t="s">
        <v>2506</v>
      </c>
      <c r="D526" s="60" t="str">
        <f>Tabla15[[#This Row],[cedula]]&amp;Tabla15[[#This Row],[prog]]&amp;LEFT(Tabla15[[#This Row],[TIPO]],3)</f>
        <v>4023090828301TEM</v>
      </c>
      <c r="E526" s="60" t="str">
        <f>_xlfn.XLOOKUP(Tabla15[[#This Row],[cedula]],Tabla8[Numero Documento],Tabla8[Empleado])</f>
        <v>JULIANA ANGELICA SANCHEZ ENCARNACION</v>
      </c>
      <c r="F526" s="60" t="s">
        <v>2623</v>
      </c>
      <c r="G526" s="60" t="s">
        <v>309</v>
      </c>
      <c r="H526" s="102" t="s">
        <v>2696</v>
      </c>
      <c r="I526" s="75">
        <f>_xlfn.XLOOKUP(Tabla15[[#This Row],[cedula]],TCARRERA[CEDULA],TCARRERA[CATEGORIA DEL SERVIDOR],0)</f>
        <v>0</v>
      </c>
      <c r="J52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6" s="60" t="str">
        <f>IF(ISTEXT(Tabla15[[#This Row],[CARRERA]]),Tabla15[[#This Row],[CARRERA]],Tabla15[[#This Row],[STATUS_01]])</f>
        <v>TEMPORALES</v>
      </c>
      <c r="L526" s="70">
        <v>70000</v>
      </c>
      <c r="M526" s="74">
        <v>5368.48</v>
      </c>
      <c r="N526" s="70">
        <v>2128</v>
      </c>
      <c r="O526" s="70">
        <v>2009</v>
      </c>
      <c r="P526" s="38">
        <f>Tabla15[[#This Row],[sbruto]]-SUM(Tabla15[[#This Row],[ISR]:[AFP]])-Tabla15[[#This Row],[sneto]]</f>
        <v>25.000000000007276</v>
      </c>
      <c r="Q526" s="38">
        <v>60469.52</v>
      </c>
      <c r="R526" s="60" t="str">
        <f>_xlfn.XLOOKUP(Tabla15[[#This Row],[cedula]],Tabla22[NODOC],Tabla22[GENERO])</f>
        <v>F</v>
      </c>
      <c r="S526" s="60" t="str">
        <f>_xlfn.XLOOKUP(Tabla15[[#This Row],[nomdepto]],Tabla21[LUGAR],Tabla21[CODLUGAR])</f>
        <v>01.83.00.10</v>
      </c>
      <c r="T526">
        <v>916</v>
      </c>
    </row>
    <row r="527" spans="1:20">
      <c r="A527" s="60" t="s">
        <v>2476</v>
      </c>
      <c r="B527" s="60" t="s">
        <v>1800</v>
      </c>
      <c r="C527" s="60" t="s">
        <v>2506</v>
      </c>
      <c r="D527" s="60" t="str">
        <f>Tabla15[[#This Row],[cedula]]&amp;Tabla15[[#This Row],[prog]]&amp;LEFT(Tabla15[[#This Row],[TIPO]],3)</f>
        <v>2280001178901FIJ</v>
      </c>
      <c r="E527" s="60" t="str">
        <f>_xlfn.XLOOKUP(Tabla15[[#This Row],[cedula]],Tabla8[Numero Documento],Tabla8[Empleado])</f>
        <v>GUADALUPE LISSETTE RUBIO GARCIA</v>
      </c>
      <c r="F527" s="60" t="s">
        <v>254</v>
      </c>
      <c r="G527" s="60" t="s">
        <v>309</v>
      </c>
      <c r="H527" s="102" t="s">
        <v>11</v>
      </c>
      <c r="I527" s="75">
        <f>_xlfn.XLOOKUP(Tabla15[[#This Row],[cedula]],TCARRERA[CEDULA],TCARRERA[CATEGORIA DEL SERVIDOR],0)</f>
        <v>0</v>
      </c>
      <c r="J52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27" s="60" t="str">
        <f>IF(ISTEXT(Tabla15[[#This Row],[CARRERA]]),Tabla15[[#This Row],[CARRERA]],Tabla15[[#This Row],[STATUS_01]])</f>
        <v>FIJO</v>
      </c>
      <c r="L527" s="70">
        <v>65000</v>
      </c>
      <c r="M527" s="73">
        <v>1732.57</v>
      </c>
      <c r="N527" s="70">
        <v>1976</v>
      </c>
      <c r="O527" s="70">
        <v>1865.5</v>
      </c>
      <c r="P527" s="38">
        <f>Tabla15[[#This Row],[sbruto]]-SUM(Tabla15[[#This Row],[ISR]:[AFP]])-Tabla15[[#This Row],[sneto]]</f>
        <v>25</v>
      </c>
      <c r="Q527" s="38">
        <v>59400.93</v>
      </c>
      <c r="R527" s="60" t="str">
        <f>_xlfn.XLOOKUP(Tabla15[[#This Row],[cedula]],Tabla22[NODOC],Tabla22[GENERO])</f>
        <v>F</v>
      </c>
      <c r="S527" s="60" t="str">
        <f>_xlfn.XLOOKUP(Tabla15[[#This Row],[nomdepto]],Tabla21[LUGAR],Tabla21[CODLUGAR])</f>
        <v>01.83.00.10</v>
      </c>
      <c r="T527">
        <v>144</v>
      </c>
    </row>
    <row r="528" spans="1:20" hidden="1">
      <c r="A528" s="60" t="s">
        <v>2475</v>
      </c>
      <c r="B528" s="60" t="s">
        <v>3068</v>
      </c>
      <c r="C528" s="60" t="s">
        <v>2506</v>
      </c>
      <c r="D528" s="60" t="str">
        <f>Tabla15[[#This Row],[cedula]]&amp;Tabla15[[#This Row],[prog]]&amp;LEFT(Tabla15[[#This Row],[TIPO]],3)</f>
        <v>0011834357301TEM</v>
      </c>
      <c r="E528" s="60" t="str">
        <f>_xlfn.XLOOKUP(Tabla15[[#This Row],[cedula]],Tabla8[Numero Documento],Tabla8[Empleado])</f>
        <v>ROXIN AIME NUÑEZ ADAMS</v>
      </c>
      <c r="F528" s="60" t="s">
        <v>2623</v>
      </c>
      <c r="G528" s="60" t="s">
        <v>309</v>
      </c>
      <c r="H528" s="102" t="s">
        <v>2696</v>
      </c>
      <c r="I528" s="75">
        <f>_xlfn.XLOOKUP(Tabla15[[#This Row],[cedula]],TCARRERA[CEDULA],TCARRERA[CATEGORIA DEL SERVIDOR],0)</f>
        <v>0</v>
      </c>
      <c r="J52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8" s="60" t="str">
        <f>IF(ISTEXT(Tabla15[[#This Row],[CARRERA]]),Tabla15[[#This Row],[CARRERA]],Tabla15[[#This Row],[STATUS_01]])</f>
        <v>TEMPORALES</v>
      </c>
      <c r="L528" s="70">
        <v>60000</v>
      </c>
      <c r="M528" s="74">
        <v>3486.68</v>
      </c>
      <c r="N528" s="70">
        <v>1824</v>
      </c>
      <c r="O528" s="70">
        <v>1722</v>
      </c>
      <c r="P528" s="38">
        <f>Tabla15[[#This Row],[sbruto]]-SUM(Tabla15[[#This Row],[ISR]:[AFP]])-Tabla15[[#This Row],[sneto]]</f>
        <v>25</v>
      </c>
      <c r="Q528" s="38">
        <v>52942.32</v>
      </c>
      <c r="R528" s="60" t="str">
        <f>_xlfn.XLOOKUP(Tabla15[[#This Row],[cedula]],Tabla22[NODOC],Tabla22[GENERO])</f>
        <v>F</v>
      </c>
      <c r="S528" s="60" t="str">
        <f>_xlfn.XLOOKUP(Tabla15[[#This Row],[nomdepto]],Tabla21[LUGAR],Tabla21[CODLUGAR])</f>
        <v>01.83.00.10</v>
      </c>
      <c r="T528">
        <v>1008</v>
      </c>
    </row>
    <row r="529" spans="1:20">
      <c r="A529" s="60" t="s">
        <v>2476</v>
      </c>
      <c r="B529" s="60" t="s">
        <v>5785</v>
      </c>
      <c r="C529" s="60" t="s">
        <v>2506</v>
      </c>
      <c r="D529" s="60" t="str">
        <f>Tabla15[[#This Row],[cedula]]&amp;Tabla15[[#This Row],[prog]]&amp;LEFT(Tabla15[[#This Row],[TIPO]],3)</f>
        <v>4022412969801FIJ</v>
      </c>
      <c r="E529" s="60" t="str">
        <f>_xlfn.XLOOKUP(Tabla15[[#This Row],[cedula]],Tabla8[Numero Documento],Tabla8[Empleado])</f>
        <v>GEMELIN FRANCISCO VALDEZ BALDERA</v>
      </c>
      <c r="F529" s="60" t="s">
        <v>5786</v>
      </c>
      <c r="G529" s="60" t="s">
        <v>309</v>
      </c>
      <c r="H529" s="102" t="s">
        <v>11</v>
      </c>
      <c r="I529" s="75" t="str">
        <f>_xlfn.XLOOKUP(Tabla15[[#This Row],[cedula]],TCARRERA[CEDULA],TCARRERA[CATEGORIA DEL SERVIDOR],0)</f>
        <v>CARRERA ADMINISTRATIVA</v>
      </c>
      <c r="J52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29" s="60" t="str">
        <f>IF(ISTEXT(Tabla15[[#This Row],[CARRERA]]),Tabla15[[#This Row],[CARRERA]],Tabla15[[#This Row],[STATUS_01]])</f>
        <v>CARRERA ADMINISTRATIVA</v>
      </c>
      <c r="L529" s="70">
        <v>50000</v>
      </c>
      <c r="M529" s="73">
        <v>1854</v>
      </c>
      <c r="N529" s="70">
        <v>1520</v>
      </c>
      <c r="O529" s="70">
        <v>1435</v>
      </c>
      <c r="P529" s="38">
        <f>Tabla15[[#This Row],[sbruto]]-SUM(Tabla15[[#This Row],[ISR]:[AFP]])-Tabla15[[#This Row],[sneto]]</f>
        <v>25</v>
      </c>
      <c r="Q529" s="38">
        <v>45166</v>
      </c>
      <c r="R529" s="60" t="str">
        <f>_xlfn.XLOOKUP(Tabla15[[#This Row],[cedula]],Tabla22[NODOC],Tabla22[GENERO])</f>
        <v>M</v>
      </c>
      <c r="S529" s="60" t="str">
        <f>_xlfn.XLOOKUP(Tabla15[[#This Row],[nomdepto]],Tabla21[LUGAR],Tabla21[CODLUGAR])</f>
        <v>01.83.00.10</v>
      </c>
      <c r="T529">
        <v>134</v>
      </c>
    </row>
    <row r="530" spans="1:20" hidden="1">
      <c r="A530" s="60" t="s">
        <v>2475</v>
      </c>
      <c r="B530" s="60" t="s">
        <v>2937</v>
      </c>
      <c r="C530" s="60" t="s">
        <v>2506</v>
      </c>
      <c r="D530" s="60" t="str">
        <f>Tabla15[[#This Row],[cedula]]&amp;Tabla15[[#This Row],[prog]]&amp;LEFT(Tabla15[[#This Row],[TIPO]],3)</f>
        <v>2290002120901TEM</v>
      </c>
      <c r="E530" s="60" t="str">
        <f>_xlfn.XLOOKUP(Tabla15[[#This Row],[cedula]],Tabla8[Numero Documento],Tabla8[Empleado])</f>
        <v>MARIA JUSTINO PEÑA</v>
      </c>
      <c r="F530" s="60" t="s">
        <v>2623</v>
      </c>
      <c r="G530" s="60" t="s">
        <v>309</v>
      </c>
      <c r="H530" s="102" t="s">
        <v>2696</v>
      </c>
      <c r="I530" s="75">
        <f>_xlfn.XLOOKUP(Tabla15[[#This Row],[cedula]],TCARRERA[CEDULA],TCARRERA[CATEGORIA DEL SERVIDOR],0)</f>
        <v>0</v>
      </c>
      <c r="J53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0" s="60" t="str">
        <f>IF(ISTEXT(Tabla15[[#This Row],[CARRERA]]),Tabla15[[#This Row],[CARRERA]],Tabla15[[#This Row],[STATUS_01]])</f>
        <v>TEMPORALES</v>
      </c>
      <c r="L530" s="70">
        <v>50000</v>
      </c>
      <c r="M530" s="74">
        <v>0</v>
      </c>
      <c r="N530" s="73">
        <v>1520</v>
      </c>
      <c r="O530" s="73">
        <v>1435</v>
      </c>
      <c r="P530" s="38">
        <f>Tabla15[[#This Row],[sbruto]]-SUM(Tabla15[[#This Row],[ISR]:[AFP]])-Tabla15[[#This Row],[sneto]]</f>
        <v>5071</v>
      </c>
      <c r="Q530" s="38">
        <v>41974</v>
      </c>
      <c r="R530" s="60" t="str">
        <f>_xlfn.XLOOKUP(Tabla15[[#This Row],[cedula]],Tabla22[NODOC],Tabla22[GENERO])</f>
        <v>F</v>
      </c>
      <c r="S530" s="60" t="str">
        <f>_xlfn.XLOOKUP(Tabla15[[#This Row],[nomdepto]],Tabla21[LUGAR],Tabla21[CODLUGAR])</f>
        <v>01.83.00.10</v>
      </c>
      <c r="T530">
        <v>941</v>
      </c>
    </row>
    <row r="531" spans="1:20">
      <c r="A531" s="60" t="s">
        <v>2476</v>
      </c>
      <c r="B531" s="60" t="s">
        <v>1851</v>
      </c>
      <c r="C531" s="60" t="s">
        <v>2506</v>
      </c>
      <c r="D531" s="60" t="str">
        <f>Tabla15[[#This Row],[cedula]]&amp;Tabla15[[#This Row],[prog]]&amp;LEFT(Tabla15[[#This Row],[TIPO]],3)</f>
        <v>4022325076801FIJ</v>
      </c>
      <c r="E531" s="60" t="str">
        <f>_xlfn.XLOOKUP(Tabla15[[#This Row],[cedula]],Tabla8[Numero Documento],Tabla8[Empleado])</f>
        <v>LOURDES YDALIZA SUZAÑA</v>
      </c>
      <c r="F531" s="60" t="s">
        <v>10</v>
      </c>
      <c r="G531" s="60" t="s">
        <v>309</v>
      </c>
      <c r="H531" s="102" t="s">
        <v>11</v>
      </c>
      <c r="I531" s="75">
        <f>_xlfn.XLOOKUP(Tabla15[[#This Row],[cedula]],TCARRERA[CEDULA],TCARRERA[CATEGORIA DEL SERVIDOR],0)</f>
        <v>0</v>
      </c>
      <c r="J53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1" s="60" t="str">
        <f>IF(ISTEXT(Tabla15[[#This Row],[CARRERA]]),Tabla15[[#This Row],[CARRERA]],Tabla15[[#This Row],[STATUS_01]])</f>
        <v>ESTATUTO SIMPLIFICADO</v>
      </c>
      <c r="L531" s="70">
        <v>35000</v>
      </c>
      <c r="M531" s="74">
        <v>0</v>
      </c>
      <c r="N531" s="73">
        <v>1064</v>
      </c>
      <c r="O531" s="73">
        <v>1004.5</v>
      </c>
      <c r="P531" s="38">
        <f>Tabla15[[#This Row],[sbruto]]-SUM(Tabla15[[#This Row],[ISR]:[AFP]])-Tabla15[[#This Row],[sneto]]</f>
        <v>1602.4500000000007</v>
      </c>
      <c r="Q531" s="38">
        <v>31329.05</v>
      </c>
      <c r="R531" s="60" t="str">
        <f>_xlfn.XLOOKUP(Tabla15[[#This Row],[cedula]],Tabla22[NODOC],Tabla22[GENERO])</f>
        <v>F</v>
      </c>
      <c r="S531" s="60" t="str">
        <f>_xlfn.XLOOKUP(Tabla15[[#This Row],[nomdepto]],Tabla21[LUGAR],Tabla21[CODLUGAR])</f>
        <v>01.83.00.10</v>
      </c>
      <c r="T531">
        <v>224</v>
      </c>
    </row>
    <row r="532" spans="1:20">
      <c r="A532" s="60" t="s">
        <v>2476</v>
      </c>
      <c r="B532" s="60" t="s">
        <v>1969</v>
      </c>
      <c r="C532" s="60" t="s">
        <v>2506</v>
      </c>
      <c r="D532" s="60" t="str">
        <f>Tabla15[[#This Row],[cedula]]&amp;Tabla15[[#This Row],[prog]]&amp;LEFT(Tabla15[[#This Row],[TIPO]],3)</f>
        <v>4022078042901FIJ</v>
      </c>
      <c r="E532" s="60" t="str">
        <f>_xlfn.XLOOKUP(Tabla15[[#This Row],[cedula]],Tabla8[Numero Documento],Tabla8[Empleado])</f>
        <v>EURYS NOEL PAREDES RODRIGUEZ</v>
      </c>
      <c r="F532" s="60" t="s">
        <v>355</v>
      </c>
      <c r="G532" s="60" t="s">
        <v>309</v>
      </c>
      <c r="H532" s="102" t="s">
        <v>11</v>
      </c>
      <c r="I532" s="75">
        <f>_xlfn.XLOOKUP(Tabla15[[#This Row],[cedula]],TCARRERA[CEDULA],TCARRERA[CATEGORIA DEL SERVIDOR],0)</f>
        <v>0</v>
      </c>
      <c r="J53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32" s="60" t="str">
        <f>IF(ISTEXT(Tabla15[[#This Row],[CARRERA]]),Tabla15[[#This Row],[CARRERA]],Tabla15[[#This Row],[STATUS_01]])</f>
        <v>FIJO</v>
      </c>
      <c r="L532" s="70">
        <v>25000</v>
      </c>
      <c r="M532" s="74">
        <v>0</v>
      </c>
      <c r="N532" s="70">
        <v>760</v>
      </c>
      <c r="O532" s="70">
        <v>717.5</v>
      </c>
      <c r="P532" s="38">
        <f>Tabla15[[#This Row],[sbruto]]-SUM(Tabla15[[#This Row],[ISR]:[AFP]])-Tabla15[[#This Row],[sneto]]</f>
        <v>25</v>
      </c>
      <c r="Q532" s="38">
        <v>23497.5</v>
      </c>
      <c r="R532" s="60" t="str">
        <f>_xlfn.XLOOKUP(Tabla15[[#This Row],[cedula]],Tabla22[NODOC],Tabla22[GENERO])</f>
        <v>M</v>
      </c>
      <c r="S532" s="60" t="str">
        <f>_xlfn.XLOOKUP(Tabla15[[#This Row],[nomdepto]],Tabla21[LUGAR],Tabla21[CODLUGAR])</f>
        <v>01.83.00.10</v>
      </c>
      <c r="T532">
        <v>104</v>
      </c>
    </row>
    <row r="533" spans="1:20" hidden="1">
      <c r="A533" s="60" t="s">
        <v>3054</v>
      </c>
      <c r="B533" s="60" t="s">
        <v>1192</v>
      </c>
      <c r="C533" s="60" t="s">
        <v>2506</v>
      </c>
      <c r="D533" s="60" t="str">
        <f>Tabla15[[#This Row],[cedula]]&amp;Tabla15[[#This Row],[prog]]&amp;LEFT(Tabla15[[#This Row],[TIPO]],3)</f>
        <v>2230068705401SUP</v>
      </c>
      <c r="E533" s="60" t="str">
        <f>_xlfn.XLOOKUP(Tabla15[[#This Row],[cedula]],Tabla8[Numero Documento],Tabla8[Empleado])</f>
        <v>ESTHEFANY AMINTA PEREZ ADAMES</v>
      </c>
      <c r="F533" s="60" t="s">
        <v>336</v>
      </c>
      <c r="G533" s="60" t="s">
        <v>309</v>
      </c>
      <c r="H533" s="102" t="s">
        <v>2783</v>
      </c>
      <c r="I533" s="75" t="str">
        <f>_xlfn.XLOOKUP(Tabla15[[#This Row],[cedula]],TCARRERA[CEDULA],TCARRERA[CATEGORIA DEL SERVIDOR],0)</f>
        <v>CARRERA ADMINISTRATIVA</v>
      </c>
      <c r="J533" s="6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33" s="60" t="str">
        <f>IF(ISTEXT(Tabla15[[#This Row],[CARRERA]]),Tabla15[[#This Row],[CARRERA]],Tabla15[[#This Row],[STATUS_01]])</f>
        <v>CARRERA ADMINISTRATIVA</v>
      </c>
      <c r="L533" s="70">
        <v>22000</v>
      </c>
      <c r="M533" s="74">
        <v>1380.76</v>
      </c>
      <c r="N533" s="73">
        <v>631.4</v>
      </c>
      <c r="O533" s="73">
        <v>668.8</v>
      </c>
      <c r="P533" s="38">
        <f>Tabla15[[#This Row],[sbruto]]-SUM(Tabla15[[#This Row],[ISR]:[AFP]])-Tabla15[[#This Row],[sneto]]</f>
        <v>0</v>
      </c>
      <c r="Q533" s="38">
        <v>19319.04</v>
      </c>
      <c r="R533" s="60" t="str">
        <f>_xlfn.XLOOKUP(Tabla15[[#This Row],[cedula]],Tabla22[NODOC],Tabla22[GENERO])</f>
        <v>F</v>
      </c>
      <c r="S533" s="60" t="str">
        <f>_xlfn.XLOOKUP(Tabla15[[#This Row],[nomdepto]],Tabla21[LUGAR],Tabla21[CODLUGAR])</f>
        <v>01.83.00.10</v>
      </c>
      <c r="T533">
        <v>771</v>
      </c>
    </row>
    <row r="534" spans="1:20" hidden="1">
      <c r="A534" s="60" t="s">
        <v>3133</v>
      </c>
      <c r="B534" s="60" t="s">
        <v>1851</v>
      </c>
      <c r="C534" s="60" t="s">
        <v>2506</v>
      </c>
      <c r="D534" s="60" t="str">
        <f>Tabla15[[#This Row],[cedula]]&amp;Tabla15[[#This Row],[prog]]&amp;LEFT(Tabla15[[#This Row],[TIPO]],3)</f>
        <v>4022325076801INT</v>
      </c>
      <c r="E534" s="60" t="str">
        <f>_xlfn.XLOOKUP(Tabla15[[#This Row],[cedula]],Tabla8[Numero Documento],Tabla8[Empleado])</f>
        <v>LOURDES YDALIZA SUZAÑA</v>
      </c>
      <c r="F534" s="60" t="s">
        <v>10</v>
      </c>
      <c r="G534" s="60" t="s">
        <v>309</v>
      </c>
      <c r="H534" s="102" t="s">
        <v>3134</v>
      </c>
      <c r="I534" s="75">
        <f>_xlfn.XLOOKUP(Tabla15[[#This Row],[cedula]],TCARRERA[CEDULA],TCARRERA[CATEGORIA DEL SERVIDOR],0)</f>
        <v>0</v>
      </c>
      <c r="J53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4" s="60" t="str">
        <f>IF(ISTEXT(Tabla15[[#This Row],[CARRERA]]),Tabla15[[#This Row],[CARRERA]],Tabla15[[#This Row],[STATUS_01]])</f>
        <v>ESTATUTO SIMPLIFICADO</v>
      </c>
      <c r="L534" s="70">
        <v>13000</v>
      </c>
      <c r="M534" s="74">
        <v>1571.73</v>
      </c>
      <c r="N534" s="70">
        <v>373.1</v>
      </c>
      <c r="O534" s="70">
        <v>395.2</v>
      </c>
      <c r="P534" s="38">
        <f>Tabla15[[#This Row],[sbruto]]-SUM(Tabla15[[#This Row],[ISR]:[AFP]])-Tabla15[[#This Row],[sneto]]</f>
        <v>0</v>
      </c>
      <c r="Q534" s="38">
        <v>10659.97</v>
      </c>
      <c r="R534" s="60" t="str">
        <f>_xlfn.XLOOKUP(Tabla15[[#This Row],[cedula]],Tabla22[NODOC],Tabla22[GENERO])</f>
        <v>F</v>
      </c>
      <c r="S534" s="60" t="str">
        <f>_xlfn.XLOOKUP(Tabla15[[#This Row],[nomdepto]],Tabla21[LUGAR],Tabla21[CODLUGAR])</f>
        <v>01.83.00.10</v>
      </c>
      <c r="T534">
        <v>1065</v>
      </c>
    </row>
    <row r="535" spans="1:20" hidden="1">
      <c r="A535" s="60" t="s">
        <v>2475</v>
      </c>
      <c r="B535" s="60" t="s">
        <v>2718</v>
      </c>
      <c r="C535" s="60" t="s">
        <v>2506</v>
      </c>
      <c r="D535" s="60" t="str">
        <f>Tabla15[[#This Row],[cedula]]&amp;Tabla15[[#This Row],[prog]]&amp;LEFT(Tabla15[[#This Row],[TIPO]],3)</f>
        <v>4022496884801TEM</v>
      </c>
      <c r="E535" s="60" t="str">
        <f>_xlfn.XLOOKUP(Tabla15[[#This Row],[cedula]],Tabla8[Numero Documento],Tabla8[Empleado])</f>
        <v>ZAIDY MARIA GUILLEN ALVAREZ</v>
      </c>
      <c r="F535" s="60" t="s">
        <v>129</v>
      </c>
      <c r="G535" s="60" t="s">
        <v>3119</v>
      </c>
      <c r="H535" s="102" t="s">
        <v>2696</v>
      </c>
      <c r="I535" s="75">
        <f>_xlfn.XLOOKUP(Tabla15[[#This Row],[cedula]],TCARRERA[CEDULA],TCARRERA[CATEGORIA DEL SERVIDOR],0)</f>
        <v>0</v>
      </c>
      <c r="J53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5" s="60" t="str">
        <f>IF(ISTEXT(Tabla15[[#This Row],[CARRERA]]),Tabla15[[#This Row],[CARRERA]],Tabla15[[#This Row],[STATUS_01]])</f>
        <v>TEMPORALES</v>
      </c>
      <c r="L535" s="70">
        <v>115000</v>
      </c>
      <c r="M535" s="71">
        <v>0</v>
      </c>
      <c r="N535" s="70">
        <v>3496</v>
      </c>
      <c r="O535" s="70">
        <v>3300.5</v>
      </c>
      <c r="P535" s="38">
        <f>Tabla15[[#This Row],[sbruto]]-SUM(Tabla15[[#This Row],[ISR]:[AFP]])-Tabla15[[#This Row],[sneto]]</f>
        <v>25</v>
      </c>
      <c r="Q535" s="38">
        <v>108178.5</v>
      </c>
      <c r="R535" s="60" t="str">
        <f>_xlfn.XLOOKUP(Tabla15[[#This Row],[cedula]],Tabla22[NODOC],Tabla22[GENERO])</f>
        <v>F</v>
      </c>
      <c r="S535" s="60" t="str">
        <f>_xlfn.XLOOKUP(Tabla15[[#This Row],[nomdepto]],Tabla21[LUGAR],Tabla21[CODLUGAR])</f>
        <v>01.83.00.10.00.01</v>
      </c>
      <c r="T535">
        <v>1049</v>
      </c>
    </row>
    <row r="536" spans="1:20">
      <c r="A536" s="60" t="s">
        <v>2476</v>
      </c>
      <c r="B536" s="60" t="s">
        <v>1116</v>
      </c>
      <c r="C536" s="60" t="s">
        <v>2506</v>
      </c>
      <c r="D536" s="60" t="str">
        <f>Tabla15[[#This Row],[cedula]]&amp;Tabla15[[#This Row],[prog]]&amp;LEFT(Tabla15[[#This Row],[TIPO]],3)</f>
        <v>0010882499601FIJ</v>
      </c>
      <c r="E536" s="60" t="str">
        <f>_xlfn.XLOOKUP(Tabla15[[#This Row],[cedula]],Tabla8[Numero Documento],Tabla8[Empleado])</f>
        <v>LAUTERIA GENAO MOREL</v>
      </c>
      <c r="F536" s="60" t="s">
        <v>129</v>
      </c>
      <c r="G536" s="60" t="s">
        <v>227</v>
      </c>
      <c r="H536" s="102" t="s">
        <v>11</v>
      </c>
      <c r="I536" s="75" t="str">
        <f>_xlfn.XLOOKUP(Tabla15[[#This Row],[cedula]],TCARRERA[CEDULA],TCARRERA[CATEGORIA DEL SERVIDOR],0)</f>
        <v>CARRERA ADMINISTRATIVA</v>
      </c>
      <c r="J53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36" s="60" t="str">
        <f>IF(ISTEXT(Tabla15[[#This Row],[CARRERA]]),Tabla15[[#This Row],[CARRERA]],Tabla15[[#This Row],[STATUS_01]])</f>
        <v>CARRERA ADMINISTRATIVA</v>
      </c>
      <c r="L536" s="70">
        <v>115000</v>
      </c>
      <c r="M536" s="74">
        <v>15633.74</v>
      </c>
      <c r="N536" s="70">
        <v>3496</v>
      </c>
      <c r="O536" s="70">
        <v>3300.5</v>
      </c>
      <c r="P536" s="38">
        <f>Tabla15[[#This Row],[sbruto]]-SUM(Tabla15[[#This Row],[ISR]:[AFP]])-Tabla15[[#This Row],[sneto]]</f>
        <v>29624.73000000001</v>
      </c>
      <c r="Q536" s="38">
        <v>62945.03</v>
      </c>
      <c r="R536" s="60" t="str">
        <f>_xlfn.XLOOKUP(Tabla15[[#This Row],[cedula]],Tabla22[NODOC],Tabla22[GENERO])</f>
        <v>F</v>
      </c>
      <c r="S536" s="60" t="str">
        <f>_xlfn.XLOOKUP(Tabla15[[#This Row],[nomdepto]],Tabla21[LUGAR],Tabla21[CODLUGAR])</f>
        <v>01.83.00.10.00.02</v>
      </c>
      <c r="T536">
        <v>209</v>
      </c>
    </row>
    <row r="537" spans="1:20" hidden="1">
      <c r="A537" s="60" t="s">
        <v>2475</v>
      </c>
      <c r="B537" s="60" t="s">
        <v>2250</v>
      </c>
      <c r="C537" s="60" t="s">
        <v>2506</v>
      </c>
      <c r="D537" s="60" t="str">
        <f>Tabla15[[#This Row],[cedula]]&amp;Tabla15[[#This Row],[prog]]&amp;LEFT(Tabla15[[#This Row],[TIPO]],3)</f>
        <v>0470108151701TEM</v>
      </c>
      <c r="E537" s="60" t="str">
        <f>_xlfn.XLOOKUP(Tabla15[[#This Row],[cedula]],Tabla8[Numero Documento],Tabla8[Empleado])</f>
        <v>DANIA MERCEDES FERMIN GONZALEZ</v>
      </c>
      <c r="F537" s="60" t="s">
        <v>4978</v>
      </c>
      <c r="G537" s="60" t="s">
        <v>227</v>
      </c>
      <c r="H537" s="102" t="s">
        <v>2696</v>
      </c>
      <c r="I537" s="75">
        <f>_xlfn.XLOOKUP(Tabla15[[#This Row],[cedula]],TCARRERA[CEDULA],TCARRERA[CATEGORIA DEL SERVIDOR],0)</f>
        <v>0</v>
      </c>
      <c r="J53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7" s="60" t="str">
        <f>IF(ISTEXT(Tabla15[[#This Row],[CARRERA]]),Tabla15[[#This Row],[CARRERA]],Tabla15[[#This Row],[STATUS_01]])</f>
        <v>TEMPORALES</v>
      </c>
      <c r="L537" s="70">
        <v>70000</v>
      </c>
      <c r="M537" s="74">
        <v>1948.38</v>
      </c>
      <c r="N537" s="70">
        <v>2128</v>
      </c>
      <c r="O537" s="70">
        <v>2009</v>
      </c>
      <c r="P537" s="38">
        <f>Tabla15[[#This Row],[sbruto]]-SUM(Tabla15[[#This Row],[ISR]:[AFP]])-Tabla15[[#This Row],[sneto]]</f>
        <v>1602.4500000000044</v>
      </c>
      <c r="Q537" s="38">
        <v>62312.17</v>
      </c>
      <c r="R537" s="60" t="str">
        <f>_xlfn.XLOOKUP(Tabla15[[#This Row],[cedula]],Tabla22[NODOC],Tabla22[GENERO])</f>
        <v>F</v>
      </c>
      <c r="S537" s="60" t="str">
        <f>_xlfn.XLOOKUP(Tabla15[[#This Row],[nomdepto]],Tabla21[LUGAR],Tabla21[CODLUGAR])</f>
        <v>01.83.00.10.00.02</v>
      </c>
      <c r="T537">
        <v>829</v>
      </c>
    </row>
    <row r="538" spans="1:20" hidden="1">
      <c r="A538" s="60" t="s">
        <v>2475</v>
      </c>
      <c r="B538" s="60" t="s">
        <v>3199</v>
      </c>
      <c r="C538" s="60" t="s">
        <v>2506</v>
      </c>
      <c r="D538" s="60" t="str">
        <f>Tabla15[[#This Row],[cedula]]&amp;Tabla15[[#This Row],[prog]]&amp;LEFT(Tabla15[[#This Row],[TIPO]],3)</f>
        <v>4021544252201TEM</v>
      </c>
      <c r="E538" s="60" t="str">
        <f>_xlfn.XLOOKUP(Tabla15[[#This Row],[cedula]],Tabla8[Numero Documento],Tabla8[Empleado])</f>
        <v>ERIKA VICTORIA CUEVAS RAMIREZ</v>
      </c>
      <c r="F538" s="60" t="s">
        <v>4978</v>
      </c>
      <c r="G538" s="60" t="s">
        <v>227</v>
      </c>
      <c r="H538" s="102" t="s">
        <v>2696</v>
      </c>
      <c r="I538" s="75">
        <f>_xlfn.XLOOKUP(Tabla15[[#This Row],[cedula]],TCARRERA[CEDULA],TCARRERA[CATEGORIA DEL SERVIDOR],0)</f>
        <v>0</v>
      </c>
      <c r="J53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8" s="60" t="str">
        <f>IF(ISTEXT(Tabla15[[#This Row],[CARRERA]]),Tabla15[[#This Row],[CARRERA]],Tabla15[[#This Row],[STATUS_01]])</f>
        <v>TEMPORALES</v>
      </c>
      <c r="L538" s="70">
        <v>50000</v>
      </c>
      <c r="M538" s="71">
        <v>1854</v>
      </c>
      <c r="N538" s="70">
        <v>1520</v>
      </c>
      <c r="O538" s="70">
        <v>1435</v>
      </c>
      <c r="P538" s="38">
        <f>Tabla15[[#This Row],[sbruto]]-SUM(Tabla15[[#This Row],[ISR]:[AFP]])-Tabla15[[#This Row],[sneto]]</f>
        <v>1571</v>
      </c>
      <c r="Q538" s="38">
        <v>43620</v>
      </c>
      <c r="R538" s="60" t="str">
        <f>_xlfn.XLOOKUP(Tabla15[[#This Row],[cedula]],Tabla22[NODOC],Tabla22[GENERO])</f>
        <v>F</v>
      </c>
      <c r="S538" s="60" t="str">
        <f>_xlfn.XLOOKUP(Tabla15[[#This Row],[nomdepto]],Tabla21[LUGAR],Tabla21[CODLUGAR])</f>
        <v>01.83.00.10.00.02</v>
      </c>
      <c r="T538">
        <v>845</v>
      </c>
    </row>
    <row r="539" spans="1:20">
      <c r="A539" s="60" t="s">
        <v>2476</v>
      </c>
      <c r="B539" s="60" t="s">
        <v>1192</v>
      </c>
      <c r="C539" s="60" t="s">
        <v>2506</v>
      </c>
      <c r="D539" s="60" t="str">
        <f>Tabla15[[#This Row],[cedula]]&amp;Tabla15[[#This Row],[prog]]&amp;LEFT(Tabla15[[#This Row],[TIPO]],3)</f>
        <v>2230068705401FIJ</v>
      </c>
      <c r="E539" s="60" t="str">
        <f>_xlfn.XLOOKUP(Tabla15[[#This Row],[cedula]],Tabla8[Numero Documento],Tabla8[Empleado])</f>
        <v>ESTHEFANY AMINTA PEREZ ADAMES</v>
      </c>
      <c r="F539" s="60" t="s">
        <v>336</v>
      </c>
      <c r="G539" s="60" t="s">
        <v>227</v>
      </c>
      <c r="H539" s="102" t="s">
        <v>11</v>
      </c>
      <c r="I539" s="75" t="str">
        <f>_xlfn.XLOOKUP(Tabla15[[#This Row],[cedula]],TCARRERA[CEDULA],TCARRERA[CATEGORIA DEL SERVIDOR],0)</f>
        <v>CARRERA ADMINISTRATIVA</v>
      </c>
      <c r="J53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60" t="str">
        <f>IF(ISTEXT(Tabla15[[#This Row],[CARRERA]]),Tabla15[[#This Row],[CARRERA]],Tabla15[[#This Row],[STATUS_01]])</f>
        <v>CARRERA ADMINISTRATIVA</v>
      </c>
      <c r="L539" s="70">
        <v>28000</v>
      </c>
      <c r="M539" s="71">
        <v>0</v>
      </c>
      <c r="N539" s="70">
        <v>851.2</v>
      </c>
      <c r="O539" s="70">
        <v>803.6</v>
      </c>
      <c r="P539" s="38">
        <f>Tabla15[[#This Row],[sbruto]]-SUM(Tabla15[[#This Row],[ISR]:[AFP]])-Tabla15[[#This Row],[sneto]]</f>
        <v>4325.9000000000015</v>
      </c>
      <c r="Q539" s="38">
        <v>22019.3</v>
      </c>
      <c r="R539" s="60" t="str">
        <f>_xlfn.XLOOKUP(Tabla15[[#This Row],[cedula]],Tabla22[NODOC],Tabla22[GENERO])</f>
        <v>F</v>
      </c>
      <c r="S539" s="60" t="str">
        <f>_xlfn.XLOOKUP(Tabla15[[#This Row],[nomdepto]],Tabla21[LUGAR],Tabla21[CODLUGAR])</f>
        <v>01.83.00.10.00.02</v>
      </c>
      <c r="T539">
        <v>102</v>
      </c>
    </row>
    <row r="540" spans="1:20" hidden="1">
      <c r="A540" s="60" t="s">
        <v>3054</v>
      </c>
      <c r="B540" s="60" t="s">
        <v>1116</v>
      </c>
      <c r="C540" s="60" t="s">
        <v>2506</v>
      </c>
      <c r="D540" s="60" t="str">
        <f>Tabla15[[#This Row],[cedula]]&amp;Tabla15[[#This Row],[prog]]&amp;LEFT(Tabla15[[#This Row],[TIPO]],3)</f>
        <v>0010882499601SUP</v>
      </c>
      <c r="E540" s="60" t="str">
        <f>_xlfn.XLOOKUP(Tabla15[[#This Row],[cedula]],Tabla8[Numero Documento],Tabla8[Empleado])</f>
        <v>LAUTERIA GENAO MOREL</v>
      </c>
      <c r="F540" s="60" t="s">
        <v>4858</v>
      </c>
      <c r="G540" s="114" t="s">
        <v>227</v>
      </c>
      <c r="H540" s="102" t="s">
        <v>2783</v>
      </c>
      <c r="I540" s="75" t="str">
        <f>_xlfn.XLOOKUP(Tabla15[[#This Row],[cedula]],TCARRERA[CEDULA],TCARRERA[CATEGORIA DEL SERVIDOR],0)</f>
        <v>CARRERA ADMINISTRATIVA</v>
      </c>
      <c r="J540" s="6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40" s="60" t="str">
        <f>IF(ISTEXT(Tabla15[[#This Row],[CARRERA]]),Tabla15[[#This Row],[CARRERA]],Tabla15[[#This Row],[STATUS_01]])</f>
        <v>CARRERA ADMINISTRATIVA</v>
      </c>
      <c r="L540" s="70">
        <v>20000</v>
      </c>
      <c r="M540" s="74">
        <v>4704.5</v>
      </c>
      <c r="N540" s="70">
        <v>574</v>
      </c>
      <c r="O540" s="70">
        <v>608</v>
      </c>
      <c r="P540" s="38">
        <f>Tabla15[[#This Row],[sbruto]]-SUM(Tabla15[[#This Row],[ISR]:[AFP]])-Tabla15[[#This Row],[sneto]]</f>
        <v>0</v>
      </c>
      <c r="Q540" s="38">
        <v>14113.5</v>
      </c>
      <c r="R540" s="60" t="str">
        <f>_xlfn.XLOOKUP(Tabla15[[#This Row],[cedula]],Tabla22[NODOC],Tabla22[GENERO])</f>
        <v>F</v>
      </c>
      <c r="S540" s="60" t="str">
        <f>_xlfn.XLOOKUP(Tabla15[[#This Row],[nomdepto]],Tabla21[LUGAR],Tabla21[CODLUGAR])</f>
        <v>01.83.00.10.00.02</v>
      </c>
      <c r="T540">
        <v>775</v>
      </c>
    </row>
    <row r="541" spans="1:20">
      <c r="A541" s="60" t="s">
        <v>2476</v>
      </c>
      <c r="B541" s="60" t="s">
        <v>1137</v>
      </c>
      <c r="C541" s="60" t="s">
        <v>2506</v>
      </c>
      <c r="D541" s="60" t="str">
        <f>Tabla15[[#This Row],[cedula]]&amp;Tabla15[[#This Row],[prog]]&amp;LEFT(Tabla15[[#This Row],[TIPO]],3)</f>
        <v>2230024512701FIJ</v>
      </c>
      <c r="E541" s="60" t="str">
        <f>_xlfn.XLOOKUP(Tabla15[[#This Row],[cedula]],Tabla8[Numero Documento],Tabla8[Empleado])</f>
        <v>NATHALY ROSA DOMINGUEZ</v>
      </c>
      <c r="F541" s="60" t="s">
        <v>10</v>
      </c>
      <c r="G541" s="60" t="s">
        <v>1670</v>
      </c>
      <c r="H541" s="102" t="s">
        <v>11</v>
      </c>
      <c r="I541" s="75" t="str">
        <f>_xlfn.XLOOKUP(Tabla15[[#This Row],[cedula]],TCARRERA[CEDULA],TCARRERA[CATEGORIA DEL SERVIDOR],0)</f>
        <v>CARRERA ADMINISTRATIVA</v>
      </c>
      <c r="J54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1" s="60" t="str">
        <f>IF(ISTEXT(Tabla15[[#This Row],[CARRERA]]),Tabla15[[#This Row],[CARRERA]],Tabla15[[#This Row],[STATUS_01]])</f>
        <v>CARRERA ADMINISTRATIVA</v>
      </c>
      <c r="L541" s="70">
        <v>45000</v>
      </c>
      <c r="M541" s="74">
        <v>911.71</v>
      </c>
      <c r="N541" s="70">
        <v>1368</v>
      </c>
      <c r="O541" s="70">
        <v>1291.5</v>
      </c>
      <c r="P541" s="38">
        <f>Tabla15[[#This Row],[sbruto]]-SUM(Tabla15[[#This Row],[ISR]:[AFP]])-Tabla15[[#This Row],[sneto]]</f>
        <v>3102.4500000000044</v>
      </c>
      <c r="Q541" s="38">
        <v>38326.339999999997</v>
      </c>
      <c r="R541" s="60" t="str">
        <f>_xlfn.XLOOKUP(Tabla15[[#This Row],[cedula]],Tabla22[NODOC],Tabla22[GENERO])</f>
        <v>F</v>
      </c>
      <c r="S541" s="60" t="str">
        <f>_xlfn.XLOOKUP(Tabla15[[#This Row],[nomdepto]],Tabla21[LUGAR],Tabla21[CODLUGAR])</f>
        <v>01.83.00.10.00.03</v>
      </c>
      <c r="T541">
        <v>279</v>
      </c>
    </row>
    <row r="542" spans="1:20" hidden="1">
      <c r="A542" s="60" t="s">
        <v>3054</v>
      </c>
      <c r="B542" s="60" t="s">
        <v>1137</v>
      </c>
      <c r="C542" s="60" t="s">
        <v>2506</v>
      </c>
      <c r="D542" s="60" t="str">
        <f>Tabla15[[#This Row],[cedula]]&amp;Tabla15[[#This Row],[prog]]&amp;LEFT(Tabla15[[#This Row],[TIPO]],3)</f>
        <v>2230024512701SUP</v>
      </c>
      <c r="E542" s="60" t="str">
        <f>_xlfn.XLOOKUP(Tabla15[[#This Row],[cedula]],Tabla8[Numero Documento],Tabla8[Empleado])</f>
        <v>NATHALY ROSA DOMINGUEZ</v>
      </c>
      <c r="F542" s="60" t="s">
        <v>10</v>
      </c>
      <c r="G542" s="114" t="s">
        <v>1670</v>
      </c>
      <c r="H542" s="102" t="s">
        <v>2783</v>
      </c>
      <c r="I542" s="75" t="str">
        <f>_xlfn.XLOOKUP(Tabla15[[#This Row],[cedula]],TCARRERA[CEDULA],TCARRERA[CATEGORIA DEL SERVIDOR],0)</f>
        <v>CARRERA ADMINISTRATIVA</v>
      </c>
      <c r="J54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2" s="60" t="str">
        <f>IF(ISTEXT(Tabla15[[#This Row],[CARRERA]]),Tabla15[[#This Row],[CARRERA]],Tabla15[[#This Row],[STATUS_01]])</f>
        <v>CARRERA ADMINISTRATIVA</v>
      </c>
      <c r="L542" s="70">
        <v>25000</v>
      </c>
      <c r="M542" s="74">
        <v>4220.13</v>
      </c>
      <c r="N542" s="73">
        <v>717.5</v>
      </c>
      <c r="O542" s="73">
        <v>760</v>
      </c>
      <c r="P542" s="38">
        <f>Tabla15[[#This Row],[sbruto]]-SUM(Tabla15[[#This Row],[ISR]:[AFP]])-Tabla15[[#This Row],[sneto]]</f>
        <v>0</v>
      </c>
      <c r="Q542" s="38">
        <v>19302.37</v>
      </c>
      <c r="R542" s="60" t="str">
        <f>_xlfn.XLOOKUP(Tabla15[[#This Row],[cedula]],Tabla22[NODOC],Tabla22[GENERO])</f>
        <v>F</v>
      </c>
      <c r="S542" s="60" t="str">
        <f>_xlfn.XLOOKUP(Tabla15[[#This Row],[nomdepto]],Tabla21[LUGAR],Tabla21[CODLUGAR])</f>
        <v>01.83.00.10.00.03</v>
      </c>
      <c r="T542">
        <v>779</v>
      </c>
    </row>
    <row r="543" spans="1:20" hidden="1">
      <c r="A543" s="60" t="s">
        <v>2475</v>
      </c>
      <c r="B543" s="60" t="s">
        <v>2246</v>
      </c>
      <c r="C543" s="60" t="s">
        <v>2506</v>
      </c>
      <c r="D543" s="60" t="str">
        <f>Tabla15[[#This Row],[cedula]]&amp;Tabla15[[#This Row],[prog]]&amp;LEFT(Tabla15[[#This Row],[TIPO]],3)</f>
        <v>0011832153801TEM</v>
      </c>
      <c r="E543" s="60" t="str">
        <f>_xlfn.XLOOKUP(Tabla15[[#This Row],[cedula]],Tabla8[Numero Documento],Tabla8[Empleado])</f>
        <v>CLARA ALTAGRACIA MERCADO</v>
      </c>
      <c r="F543" s="60" t="s">
        <v>129</v>
      </c>
      <c r="G543" s="60" t="s">
        <v>3112</v>
      </c>
      <c r="H543" s="102" t="s">
        <v>2696</v>
      </c>
      <c r="I543" s="75">
        <f>_xlfn.XLOOKUP(Tabla15[[#This Row],[cedula]],TCARRERA[CEDULA],TCARRERA[CATEGORIA DEL SERVIDOR],0)</f>
        <v>0</v>
      </c>
      <c r="J54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3" s="60" t="str">
        <f>IF(ISTEXT(Tabla15[[#This Row],[CARRERA]]),Tabla15[[#This Row],[CARRERA]],Tabla15[[#This Row],[STATUS_01]])</f>
        <v>TEMPORALES</v>
      </c>
      <c r="L543" s="70">
        <v>115000</v>
      </c>
      <c r="M543" s="74">
        <v>11626.69</v>
      </c>
      <c r="N543" s="73">
        <v>3496</v>
      </c>
      <c r="O543" s="73">
        <v>3300.5</v>
      </c>
      <c r="P543" s="38">
        <f>Tabla15[[#This Row],[sbruto]]-SUM(Tabla15[[#This Row],[ISR]:[AFP]])-Tabla15[[#This Row],[sneto]]</f>
        <v>25</v>
      </c>
      <c r="Q543" s="38">
        <v>96551.81</v>
      </c>
      <c r="R543" s="60" t="str">
        <f>_xlfn.XLOOKUP(Tabla15[[#This Row],[cedula]],Tabla22[NODOC],Tabla22[GENERO])</f>
        <v>F</v>
      </c>
      <c r="S543" s="60" t="str">
        <f>_xlfn.XLOOKUP(Tabla15[[#This Row],[nomdepto]],Tabla21[LUGAR],Tabla21[CODLUGAR])</f>
        <v>01.83.00.10.00.04</v>
      </c>
      <c r="T543">
        <v>823</v>
      </c>
    </row>
    <row r="544" spans="1:20">
      <c r="A544" s="60" t="s">
        <v>2476</v>
      </c>
      <c r="B544" s="60" t="s">
        <v>1850</v>
      </c>
      <c r="C544" s="60" t="s">
        <v>2506</v>
      </c>
      <c r="D544" s="60" t="str">
        <f>Tabla15[[#This Row],[cedula]]&amp;Tabla15[[#This Row],[prog]]&amp;LEFT(Tabla15[[#This Row],[TIPO]],3)</f>
        <v>0011271500801FIJ</v>
      </c>
      <c r="E544" s="60" t="str">
        <f>_xlfn.XLOOKUP(Tabla15[[#This Row],[cedula]],Tabla8[Numero Documento],Tabla8[Empleado])</f>
        <v>LIZA MARGARITA ALVAREZ BAEHR</v>
      </c>
      <c r="F544" s="60" t="s">
        <v>59</v>
      </c>
      <c r="G544" s="60" t="s">
        <v>321</v>
      </c>
      <c r="H544" s="102" t="s">
        <v>11</v>
      </c>
      <c r="I544" s="75">
        <f>_xlfn.XLOOKUP(Tabla15[[#This Row],[cedula]],TCARRERA[CEDULA],TCARRERA[CATEGORIA DEL SERVIDOR],0)</f>
        <v>0</v>
      </c>
      <c r="J54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44" s="60" t="str">
        <f>IF(ISTEXT(Tabla15[[#This Row],[CARRERA]]),Tabla15[[#This Row],[CARRERA]],Tabla15[[#This Row],[STATUS_01]])</f>
        <v>FIJO</v>
      </c>
      <c r="L544" s="70">
        <v>180000</v>
      </c>
      <c r="M544" s="74">
        <v>30923.37</v>
      </c>
      <c r="N544" s="73">
        <v>5472</v>
      </c>
      <c r="O544" s="73">
        <v>5166</v>
      </c>
      <c r="P544" s="38">
        <f>Tabla15[[#This Row],[sbruto]]-SUM(Tabla15[[#This Row],[ISR]:[AFP]])-Tabla15[[#This Row],[sneto]]</f>
        <v>1625</v>
      </c>
      <c r="Q544" s="38">
        <v>136813.63</v>
      </c>
      <c r="R544" s="60" t="str">
        <f>_xlfn.XLOOKUP(Tabla15[[#This Row],[cedula]],Tabla22[NODOC],Tabla22[GENERO])</f>
        <v>F</v>
      </c>
      <c r="S544" s="60" t="str">
        <f>_xlfn.XLOOKUP(Tabla15[[#This Row],[nomdepto]],Tabla21[LUGAR],Tabla21[CODLUGAR])</f>
        <v>01.83.00.13</v>
      </c>
      <c r="T544">
        <v>221</v>
      </c>
    </row>
    <row r="545" spans="1:20" hidden="1">
      <c r="A545" s="60" t="s">
        <v>2477</v>
      </c>
      <c r="B545" s="60" t="s">
        <v>2438</v>
      </c>
      <c r="C545" s="60" t="s">
        <v>2506</v>
      </c>
      <c r="D545" s="60" t="str">
        <f>Tabla15[[#This Row],[cedula]]&amp;Tabla15[[#This Row],[prog]]&amp;LEFT(Tabla15[[#This Row],[TIPO]],3)</f>
        <v>0011382125001SEG</v>
      </c>
      <c r="E545" s="60" t="str">
        <f>_xlfn.XLOOKUP(Tabla15[[#This Row],[cedula]],Tabla8[Numero Documento],Tabla8[Empleado])</f>
        <v>PEDRO TOMAS VASQUEZ MEDINA</v>
      </c>
      <c r="F545" s="60" t="s">
        <v>882</v>
      </c>
      <c r="G545" s="60" t="s">
        <v>321</v>
      </c>
      <c r="H545" s="102" t="s">
        <v>244</v>
      </c>
      <c r="I545" s="75">
        <f>_xlfn.XLOOKUP(Tabla15[[#This Row],[cedula]],TCARRERA[CEDULA],TCARRERA[CATEGORIA DEL SERVIDOR],0)</f>
        <v>0</v>
      </c>
      <c r="J54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5" s="60" t="str">
        <f>IF(ISTEXT(Tabla15[[#This Row],[CARRERA]]),Tabla15[[#This Row],[CARRERA]],Tabla15[[#This Row],[STATUS_01]])</f>
        <v>SEGURIDAD</v>
      </c>
      <c r="L545" s="70">
        <v>110000</v>
      </c>
      <c r="M545" s="74">
        <v>16082.87</v>
      </c>
      <c r="N545" s="73">
        <v>0</v>
      </c>
      <c r="O545" s="73">
        <v>0</v>
      </c>
      <c r="P545" s="38">
        <f>Tabla15[[#This Row],[sbruto]]-SUM(Tabla15[[#This Row],[ISR]:[AFP]])-Tabla15[[#This Row],[sneto]]</f>
        <v>0</v>
      </c>
      <c r="Q545" s="38">
        <v>93917.13</v>
      </c>
      <c r="R545" s="60" t="str">
        <f>_xlfn.XLOOKUP(Tabla15[[#This Row],[cedula]],Tabla22[NODOC],Tabla22[GENERO])</f>
        <v>M</v>
      </c>
      <c r="S545" s="60" t="str">
        <f>_xlfn.XLOOKUP(Tabla15[[#This Row],[nomdepto]],Tabla21[LUGAR],Tabla21[CODLUGAR])</f>
        <v>01.83.00.13</v>
      </c>
      <c r="T545">
        <v>1223</v>
      </c>
    </row>
    <row r="546" spans="1:20">
      <c r="A546" s="60" t="s">
        <v>2476</v>
      </c>
      <c r="B546" s="60" t="s">
        <v>1719</v>
      </c>
      <c r="C546" s="60" t="s">
        <v>2506</v>
      </c>
      <c r="D546" s="60" t="str">
        <f>Tabla15[[#This Row],[cedula]]&amp;Tabla15[[#This Row],[prog]]&amp;LEFT(Tabla15[[#This Row],[TIPO]],3)</f>
        <v>0010199400201FIJ</v>
      </c>
      <c r="E546" s="60" t="str">
        <f>_xlfn.XLOOKUP(Tabla15[[#This Row],[cedula]],Tabla8[Numero Documento],Tabla8[Empleado])</f>
        <v>ALTAGRACIA MILQUEYA SOTO SUAZO</v>
      </c>
      <c r="F546" s="60" t="s">
        <v>100</v>
      </c>
      <c r="G546" s="60" t="s">
        <v>321</v>
      </c>
      <c r="H546" s="102" t="s">
        <v>11</v>
      </c>
      <c r="I546" s="75">
        <f>_xlfn.XLOOKUP(Tabla15[[#This Row],[cedula]],TCARRERA[CEDULA],TCARRERA[CATEGORIA DEL SERVIDOR],0)</f>
        <v>0</v>
      </c>
      <c r="J54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46" s="60" t="str">
        <f>IF(ISTEXT(Tabla15[[#This Row],[CARRERA]]),Tabla15[[#This Row],[CARRERA]],Tabla15[[#This Row],[STATUS_01]])</f>
        <v>FIJO</v>
      </c>
      <c r="L546" s="70">
        <v>60000</v>
      </c>
      <c r="M546" s="74">
        <v>1036.99</v>
      </c>
      <c r="N546" s="70">
        <v>1824</v>
      </c>
      <c r="O546" s="70">
        <v>1722</v>
      </c>
      <c r="P546" s="38">
        <f>Tabla15[[#This Row],[sbruto]]-SUM(Tabla15[[#This Row],[ISR]:[AFP]])-Tabla15[[#This Row],[sneto]]</f>
        <v>3202.4500000000044</v>
      </c>
      <c r="Q546" s="38">
        <v>52214.559999999998</v>
      </c>
      <c r="R546" s="60" t="str">
        <f>_xlfn.XLOOKUP(Tabla15[[#This Row],[cedula]],Tabla22[NODOC],Tabla22[GENERO])</f>
        <v>F</v>
      </c>
      <c r="S546" s="60" t="str">
        <f>_xlfn.XLOOKUP(Tabla15[[#This Row],[nomdepto]],Tabla21[LUGAR],Tabla21[CODLUGAR])</f>
        <v>01.83.00.13</v>
      </c>
      <c r="T546">
        <v>16</v>
      </c>
    </row>
    <row r="547" spans="1:20">
      <c r="A547" s="60" t="s">
        <v>2476</v>
      </c>
      <c r="B547" s="60" t="s">
        <v>1799</v>
      </c>
      <c r="C547" s="60" t="s">
        <v>2506</v>
      </c>
      <c r="D547" s="60" t="str">
        <f>Tabla15[[#This Row],[cedula]]&amp;Tabla15[[#This Row],[prog]]&amp;LEFT(Tabla15[[#This Row],[TIPO]],3)</f>
        <v>0010043337401FIJ</v>
      </c>
      <c r="E547" s="60" t="str">
        <f>_xlfn.XLOOKUP(Tabla15[[#This Row],[cedula]],Tabla8[Numero Documento],Tabla8[Empleado])</f>
        <v>GRACITA FRANCISCO DE CEBALLOS</v>
      </c>
      <c r="F547" s="60" t="s">
        <v>59</v>
      </c>
      <c r="G547" s="60" t="s">
        <v>312</v>
      </c>
      <c r="H547" s="102" t="s">
        <v>11</v>
      </c>
      <c r="I547" s="75">
        <f>_xlfn.XLOOKUP(Tabla15[[#This Row],[cedula]],TCARRERA[CEDULA],TCARRERA[CATEGORIA DEL SERVIDOR],0)</f>
        <v>0</v>
      </c>
      <c r="J54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47" s="60" t="str">
        <f>IF(ISTEXT(Tabla15[[#This Row],[CARRERA]]),Tabla15[[#This Row],[CARRERA]],Tabla15[[#This Row],[STATUS_01]])</f>
        <v>FIJO</v>
      </c>
      <c r="L547" s="70">
        <v>180000</v>
      </c>
      <c r="M547" s="74">
        <v>30923.37</v>
      </c>
      <c r="N547" s="70">
        <v>5472</v>
      </c>
      <c r="O547" s="70">
        <v>5166</v>
      </c>
      <c r="P547" s="38">
        <f>Tabla15[[#This Row],[sbruto]]-SUM(Tabla15[[#This Row],[ISR]:[AFP]])-Tabla15[[#This Row],[sneto]]</f>
        <v>2025</v>
      </c>
      <c r="Q547" s="38">
        <v>136413.63</v>
      </c>
      <c r="R547" s="60" t="str">
        <f>_xlfn.XLOOKUP(Tabla15[[#This Row],[cedula]],Tabla22[NODOC],Tabla22[GENERO])</f>
        <v>F</v>
      </c>
      <c r="S547" s="60" t="str">
        <f>_xlfn.XLOOKUP(Tabla15[[#This Row],[nomdepto]],Tabla21[LUGAR],Tabla21[CODLUGAR])</f>
        <v>01.83.00.14</v>
      </c>
      <c r="T547">
        <v>143</v>
      </c>
    </row>
    <row r="548" spans="1:20" hidden="1">
      <c r="A548" s="60" t="s">
        <v>2475</v>
      </c>
      <c r="B548" s="60" t="s">
        <v>3203</v>
      </c>
      <c r="C548" s="60" t="s">
        <v>2506</v>
      </c>
      <c r="D548" s="60" t="str">
        <f>Tabla15[[#This Row],[cedula]]&amp;Tabla15[[#This Row],[prog]]&amp;LEFT(Tabla15[[#This Row],[TIPO]],3)</f>
        <v>0280039931901TEM</v>
      </c>
      <c r="E548" s="60" t="str">
        <f>_xlfn.XLOOKUP(Tabla15[[#This Row],[cedula]],Tabla8[Numero Documento],Tabla8[Empleado])</f>
        <v>MARILIN CORTORREAL RODRIGUEZ</v>
      </c>
      <c r="F548" s="60" t="s">
        <v>59</v>
      </c>
      <c r="G548" s="60" t="s">
        <v>312</v>
      </c>
      <c r="H548" s="102" t="s">
        <v>2696</v>
      </c>
      <c r="I548" s="75">
        <f>_xlfn.XLOOKUP(Tabla15[[#This Row],[cedula]],TCARRERA[CEDULA],TCARRERA[CATEGORIA DEL SERVIDOR],0)</f>
        <v>0</v>
      </c>
      <c r="J54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8" s="60" t="str">
        <f>IF(ISTEXT(Tabla15[[#This Row],[CARRERA]]),Tabla15[[#This Row],[CARRERA]],Tabla15[[#This Row],[STATUS_01]])</f>
        <v>TEMPORALES</v>
      </c>
      <c r="L548" s="70">
        <v>180000</v>
      </c>
      <c r="M548" s="74">
        <v>30923.37</v>
      </c>
      <c r="N548" s="70">
        <v>5472</v>
      </c>
      <c r="O548" s="70">
        <v>5166</v>
      </c>
      <c r="P548" s="38">
        <f>Tabla15[[#This Row],[sbruto]]-SUM(Tabla15[[#This Row],[ISR]:[AFP]])-Tabla15[[#This Row],[sneto]]</f>
        <v>4025</v>
      </c>
      <c r="Q548" s="38">
        <v>134413.63</v>
      </c>
      <c r="R548" s="60" t="str">
        <f>_xlfn.XLOOKUP(Tabla15[[#This Row],[cedula]],Tabla22[NODOC],Tabla22[GENERO])</f>
        <v>F</v>
      </c>
      <c r="S548" s="60" t="str">
        <f>_xlfn.XLOOKUP(Tabla15[[#This Row],[nomdepto]],Tabla21[LUGAR],Tabla21[CODLUGAR])</f>
        <v>01.83.00.14</v>
      </c>
      <c r="T548">
        <v>946</v>
      </c>
    </row>
    <row r="549" spans="1:20">
      <c r="A549" s="60" t="s">
        <v>2476</v>
      </c>
      <c r="B549" s="60" t="s">
        <v>1721</v>
      </c>
      <c r="C549" s="60" t="s">
        <v>2506</v>
      </c>
      <c r="D549" s="60" t="str">
        <f>Tabla15[[#This Row],[cedula]]&amp;Tabla15[[#This Row],[prog]]&amp;LEFT(Tabla15[[#This Row],[TIPO]],3)</f>
        <v>2230126547001FIJ</v>
      </c>
      <c r="E549" s="60" t="str">
        <f>_xlfn.XLOOKUP(Tabla15[[#This Row],[cedula]],Tabla8[Numero Documento],Tabla8[Empleado])</f>
        <v>ANA IZABEL SANTANA VALDEZ</v>
      </c>
      <c r="F549" s="60" t="s">
        <v>254</v>
      </c>
      <c r="G549" s="60" t="s">
        <v>312</v>
      </c>
      <c r="H549" s="102" t="s">
        <v>11</v>
      </c>
      <c r="I549" s="75">
        <f>_xlfn.XLOOKUP(Tabla15[[#This Row],[cedula]],TCARRERA[CEDULA],TCARRERA[CATEGORIA DEL SERVIDOR],0)</f>
        <v>0</v>
      </c>
      <c r="J54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49" s="60" t="str">
        <f>IF(ISTEXT(Tabla15[[#This Row],[CARRERA]]),Tabla15[[#This Row],[CARRERA]],Tabla15[[#This Row],[STATUS_01]])</f>
        <v>FIJO</v>
      </c>
      <c r="L549" s="70">
        <v>75000</v>
      </c>
      <c r="M549" s="73">
        <v>3230.9</v>
      </c>
      <c r="N549" s="70">
        <v>2280</v>
      </c>
      <c r="O549" s="70">
        <v>2152.5</v>
      </c>
      <c r="P549" s="38">
        <f>Tabla15[[#This Row],[sbruto]]-SUM(Tabla15[[#This Row],[ISR]:[AFP]])-Tabla15[[#This Row],[sneto]]</f>
        <v>11087.900000000009</v>
      </c>
      <c r="Q549" s="38">
        <v>56248.7</v>
      </c>
      <c r="R549" s="60" t="str">
        <f>_xlfn.XLOOKUP(Tabla15[[#This Row],[cedula]],Tabla22[NODOC],Tabla22[GENERO])</f>
        <v>F</v>
      </c>
      <c r="S549" s="60" t="str">
        <f>_xlfn.XLOOKUP(Tabla15[[#This Row],[nomdepto]],Tabla21[LUGAR],Tabla21[CODLUGAR])</f>
        <v>01.83.00.14</v>
      </c>
      <c r="T549">
        <v>23</v>
      </c>
    </row>
    <row r="550" spans="1:20">
      <c r="A550" s="60" t="s">
        <v>2476</v>
      </c>
      <c r="B550" s="60" t="s">
        <v>1349</v>
      </c>
      <c r="C550" s="60" t="s">
        <v>2506</v>
      </c>
      <c r="D550" s="60" t="str">
        <f>Tabla15[[#This Row],[cedula]]&amp;Tabla15[[#This Row],[prog]]&amp;LEFT(Tabla15[[#This Row],[TIPO]],3)</f>
        <v>0011746485901FIJ</v>
      </c>
      <c r="E550" s="60" t="str">
        <f>_xlfn.XLOOKUP(Tabla15[[#This Row],[cedula]],Tabla8[Numero Documento],Tabla8[Empleado])</f>
        <v>LENIN BOLIVAR MONTERO SOLANO</v>
      </c>
      <c r="F550" s="60" t="s">
        <v>1368</v>
      </c>
      <c r="G550" s="60" t="s">
        <v>312</v>
      </c>
      <c r="H550" s="102" t="s">
        <v>11</v>
      </c>
      <c r="I550" s="75" t="str">
        <f>_xlfn.XLOOKUP(Tabla15[[#This Row],[cedula]],TCARRERA[CEDULA],TCARRERA[CATEGORIA DEL SERVIDOR],0)</f>
        <v>CARRERA ADMINISTRATIVA</v>
      </c>
      <c r="J55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50" s="60" t="str">
        <f>IF(ISTEXT(Tabla15[[#This Row],[CARRERA]]),Tabla15[[#This Row],[CARRERA]],Tabla15[[#This Row],[STATUS_01]])</f>
        <v>CARRERA ADMINISTRATIVA</v>
      </c>
      <c r="L550" s="70">
        <v>70000</v>
      </c>
      <c r="M550" s="74">
        <v>5052.99</v>
      </c>
      <c r="N550" s="70">
        <v>2128</v>
      </c>
      <c r="O550" s="70">
        <v>2009</v>
      </c>
      <c r="P550" s="38">
        <f>Tabla15[[#This Row],[sbruto]]-SUM(Tabla15[[#This Row],[ISR]:[AFP]])-Tabla15[[#This Row],[sneto]]</f>
        <v>1602.4500000000044</v>
      </c>
      <c r="Q550" s="38">
        <v>59207.56</v>
      </c>
      <c r="R550" s="60" t="str">
        <f>_xlfn.XLOOKUP(Tabla15[[#This Row],[cedula]],Tabla22[NODOC],Tabla22[GENERO])</f>
        <v>M</v>
      </c>
      <c r="S550" s="60" t="str">
        <f>_xlfn.XLOOKUP(Tabla15[[#This Row],[nomdepto]],Tabla21[LUGAR],Tabla21[CODLUGAR])</f>
        <v>01.83.00.14</v>
      </c>
      <c r="T550">
        <v>212</v>
      </c>
    </row>
    <row r="551" spans="1:20" hidden="1">
      <c r="A551" s="60" t="s">
        <v>2475</v>
      </c>
      <c r="B551" s="60" t="s">
        <v>2284</v>
      </c>
      <c r="C551" s="60" t="s">
        <v>2506</v>
      </c>
      <c r="D551" s="60" t="str">
        <f>Tabla15[[#This Row],[cedula]]&amp;Tabla15[[#This Row],[prog]]&amp;LEFT(Tabla15[[#This Row],[TIPO]],3)</f>
        <v>0790015470401TEM</v>
      </c>
      <c r="E551" s="60" t="str">
        <f>_xlfn.XLOOKUP(Tabla15[[#This Row],[cedula]],Tabla8[Numero Documento],Tabla8[Empleado])</f>
        <v>KENDRA LINETTE GERONIMO RAMIREZ</v>
      </c>
      <c r="F551" s="60" t="s">
        <v>1368</v>
      </c>
      <c r="G551" s="60" t="s">
        <v>312</v>
      </c>
      <c r="H551" s="102" t="s">
        <v>2696</v>
      </c>
      <c r="I551" s="75">
        <f>_xlfn.XLOOKUP(Tabla15[[#This Row],[cedula]],TCARRERA[CEDULA],TCARRERA[CATEGORIA DEL SERVIDOR],0)</f>
        <v>0</v>
      </c>
      <c r="J55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1" s="60" t="str">
        <f>IF(ISTEXT(Tabla15[[#This Row],[CARRERA]]),Tabla15[[#This Row],[CARRERA]],Tabla15[[#This Row],[STATUS_01]])</f>
        <v>TEMPORALES</v>
      </c>
      <c r="L551" s="70">
        <v>70000</v>
      </c>
      <c r="M551" s="73">
        <v>5368.48</v>
      </c>
      <c r="N551" s="70">
        <v>2128</v>
      </c>
      <c r="O551" s="70">
        <v>2009</v>
      </c>
      <c r="P551" s="38">
        <f>Tabla15[[#This Row],[sbruto]]-SUM(Tabla15[[#This Row],[ISR]:[AFP]])-Tabla15[[#This Row],[sneto]]</f>
        <v>425.00000000000728</v>
      </c>
      <c r="Q551" s="38">
        <v>60069.52</v>
      </c>
      <c r="R551" s="60" t="str">
        <f>_xlfn.XLOOKUP(Tabla15[[#This Row],[cedula]],Tabla22[NODOC],Tabla22[GENERO])</f>
        <v>F</v>
      </c>
      <c r="S551" s="60" t="str">
        <f>_xlfn.XLOOKUP(Tabla15[[#This Row],[nomdepto]],Tabla21[LUGAR],Tabla21[CODLUGAR])</f>
        <v>01.83.00.14</v>
      </c>
      <c r="T551">
        <v>921</v>
      </c>
    </row>
    <row r="552" spans="1:20">
      <c r="A552" s="60" t="s">
        <v>2476</v>
      </c>
      <c r="B552" s="60" t="s">
        <v>1817</v>
      </c>
      <c r="C552" s="60" t="s">
        <v>2506</v>
      </c>
      <c r="D552" s="60" t="str">
        <f>Tabla15[[#This Row],[cedula]]&amp;Tabla15[[#This Row],[prog]]&amp;LEFT(Tabla15[[#This Row],[TIPO]],3)</f>
        <v>4022064964001FIJ</v>
      </c>
      <c r="E552" s="60" t="str">
        <f>_xlfn.XLOOKUP(Tabla15[[#This Row],[cedula]],Tabla8[Numero Documento],Tabla8[Empleado])</f>
        <v>JONATHAN DE JESUS MORILLO PERDOMO</v>
      </c>
      <c r="F552" s="60" t="s">
        <v>254</v>
      </c>
      <c r="G552" s="60" t="s">
        <v>312</v>
      </c>
      <c r="H552" s="102" t="s">
        <v>11</v>
      </c>
      <c r="I552" s="75">
        <f>_xlfn.XLOOKUP(Tabla15[[#This Row],[cedula]],TCARRERA[CEDULA],TCARRERA[CATEGORIA DEL SERVIDOR],0)</f>
        <v>0</v>
      </c>
      <c r="J55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52" s="60" t="str">
        <f>IF(ISTEXT(Tabla15[[#This Row],[CARRERA]]),Tabla15[[#This Row],[CARRERA]],Tabla15[[#This Row],[STATUS_01]])</f>
        <v>FIJO</v>
      </c>
      <c r="L552" s="70">
        <v>65000</v>
      </c>
      <c r="M552" s="70">
        <v>1732.57</v>
      </c>
      <c r="N552" s="70">
        <v>1976</v>
      </c>
      <c r="O552" s="70">
        <v>1865.5</v>
      </c>
      <c r="P552" s="38">
        <f>Tabla15[[#This Row],[sbruto]]-SUM(Tabla15[[#This Row],[ISR]:[AFP]])-Tabla15[[#This Row],[sneto]]</f>
        <v>1225</v>
      </c>
      <c r="Q552" s="38">
        <v>58200.93</v>
      </c>
      <c r="R552" s="60" t="str">
        <f>_xlfn.XLOOKUP(Tabla15[[#This Row],[cedula]],Tabla22[NODOC],Tabla22[GENERO])</f>
        <v>M</v>
      </c>
      <c r="S552" s="60" t="str">
        <f>_xlfn.XLOOKUP(Tabla15[[#This Row],[nomdepto]],Tabla21[LUGAR],Tabla21[CODLUGAR])</f>
        <v>01.83.00.14</v>
      </c>
      <c r="T552">
        <v>167</v>
      </c>
    </row>
    <row r="553" spans="1:20" hidden="1">
      <c r="A553" s="60" t="s">
        <v>2475</v>
      </c>
      <c r="B553" s="60" t="s">
        <v>2245</v>
      </c>
      <c r="C553" s="60" t="s">
        <v>2506</v>
      </c>
      <c r="D553" s="60" t="str">
        <f>Tabla15[[#This Row],[cedula]]&amp;Tabla15[[#This Row],[prog]]&amp;LEFT(Tabla15[[#This Row],[TIPO]],3)</f>
        <v>4022105438601TEM</v>
      </c>
      <c r="E553" s="60" t="str">
        <f>_xlfn.XLOOKUP(Tabla15[[#This Row],[cedula]],Tabla8[Numero Documento],Tabla8[Empleado])</f>
        <v>CINTHYA KRISMER BAUTISTA SANTANA</v>
      </c>
      <c r="F553" s="60" t="s">
        <v>1368</v>
      </c>
      <c r="G553" s="60" t="s">
        <v>312</v>
      </c>
      <c r="H553" s="102" t="s">
        <v>2696</v>
      </c>
      <c r="I553" s="75">
        <f>_xlfn.XLOOKUP(Tabla15[[#This Row],[cedula]],TCARRERA[CEDULA],TCARRERA[CATEGORIA DEL SERVIDOR],0)</f>
        <v>0</v>
      </c>
      <c r="J55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3" s="60" t="str">
        <f>IF(ISTEXT(Tabla15[[#This Row],[CARRERA]]),Tabla15[[#This Row],[CARRERA]],Tabla15[[#This Row],[STATUS_01]])</f>
        <v>TEMPORALES</v>
      </c>
      <c r="L553" s="70">
        <v>65000</v>
      </c>
      <c r="M553" s="74">
        <v>0</v>
      </c>
      <c r="N553" s="73">
        <v>1976</v>
      </c>
      <c r="O553" s="73">
        <v>1865.5</v>
      </c>
      <c r="P553" s="38">
        <f>Tabla15[[#This Row],[sbruto]]-SUM(Tabla15[[#This Row],[ISR]:[AFP]])-Tabla15[[#This Row],[sneto]]</f>
        <v>25</v>
      </c>
      <c r="Q553" s="38">
        <v>61133.5</v>
      </c>
      <c r="R553" s="60" t="str">
        <f>_xlfn.XLOOKUP(Tabla15[[#This Row],[cedula]],Tabla22[NODOC],Tabla22[GENERO])</f>
        <v>F</v>
      </c>
      <c r="S553" s="60" t="str">
        <f>_xlfn.XLOOKUP(Tabla15[[#This Row],[nomdepto]],Tabla21[LUGAR],Tabla21[CODLUGAR])</f>
        <v>01.83.00.14</v>
      </c>
      <c r="T553">
        <v>822</v>
      </c>
    </row>
    <row r="554" spans="1:20">
      <c r="A554" s="60" t="s">
        <v>2476</v>
      </c>
      <c r="B554" s="60" t="s">
        <v>1713</v>
      </c>
      <c r="C554" s="60" t="s">
        <v>2506</v>
      </c>
      <c r="D554" s="60" t="str">
        <f>Tabla15[[#This Row],[cedula]]&amp;Tabla15[[#This Row],[prog]]&amp;LEFT(Tabla15[[#This Row],[TIPO]],3)</f>
        <v>2290012573701FIJ</v>
      </c>
      <c r="E554" s="60" t="str">
        <f>_xlfn.XLOOKUP(Tabla15[[#This Row],[cedula]],Tabla8[Numero Documento],Tabla8[Empleado])</f>
        <v>ALBA KATHERIN MEDRANO RIVERA</v>
      </c>
      <c r="F554" s="60" t="s">
        <v>254</v>
      </c>
      <c r="G554" s="60" t="s">
        <v>312</v>
      </c>
      <c r="H554" s="102" t="s">
        <v>11</v>
      </c>
      <c r="I554" s="75">
        <f>_xlfn.XLOOKUP(Tabla15[[#This Row],[cedula]],TCARRERA[CEDULA],TCARRERA[CATEGORIA DEL SERVIDOR],0)</f>
        <v>0</v>
      </c>
      <c r="J55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54" s="60" t="str">
        <f>IF(ISTEXT(Tabla15[[#This Row],[CARRERA]]),Tabla15[[#This Row],[CARRERA]],Tabla15[[#This Row],[STATUS_01]])</f>
        <v>FIJO</v>
      </c>
      <c r="L554" s="70">
        <v>60000</v>
      </c>
      <c r="M554" s="74">
        <v>1276.8900000000001</v>
      </c>
      <c r="N554" s="70">
        <v>1824</v>
      </c>
      <c r="O554" s="70">
        <v>1722</v>
      </c>
      <c r="P554" s="38">
        <f>Tabla15[[#This Row],[sbruto]]-SUM(Tabla15[[#This Row],[ISR]:[AFP]])-Tabla15[[#This Row],[sneto]]</f>
        <v>7616.57</v>
      </c>
      <c r="Q554" s="38">
        <v>47560.54</v>
      </c>
      <c r="R554" s="60" t="str">
        <f>_xlfn.XLOOKUP(Tabla15[[#This Row],[cedula]],Tabla22[NODOC],Tabla22[GENERO])</f>
        <v>F</v>
      </c>
      <c r="S554" s="60" t="str">
        <f>_xlfn.XLOOKUP(Tabla15[[#This Row],[nomdepto]],Tabla21[LUGAR],Tabla21[CODLUGAR])</f>
        <v>01.83.00.14</v>
      </c>
      <c r="T554">
        <v>8</v>
      </c>
    </row>
    <row r="555" spans="1:20">
      <c r="A555" s="60" t="s">
        <v>2476</v>
      </c>
      <c r="B555" s="60" t="s">
        <v>1886</v>
      </c>
      <c r="C555" s="60" t="s">
        <v>2506</v>
      </c>
      <c r="D555" s="60" t="str">
        <f>Tabla15[[#This Row],[cedula]]&amp;Tabla15[[#This Row],[prog]]&amp;LEFT(Tabla15[[#This Row],[TIPO]],3)</f>
        <v>4022028661701FIJ</v>
      </c>
      <c r="E555" s="60" t="str">
        <f>_xlfn.XLOOKUP(Tabla15[[#This Row],[cedula]],Tabla8[Numero Documento],Tabla8[Empleado])</f>
        <v>OMAR RAFAEL TAVERAS PANTALEON</v>
      </c>
      <c r="F555" s="60" t="s">
        <v>317</v>
      </c>
      <c r="G555" s="60" t="s">
        <v>312</v>
      </c>
      <c r="H555" s="102" t="s">
        <v>11</v>
      </c>
      <c r="I555" s="75">
        <f>_xlfn.XLOOKUP(Tabla15[[#This Row],[cedula]],TCARRERA[CEDULA],TCARRERA[CATEGORIA DEL SERVIDOR],0)</f>
        <v>0</v>
      </c>
      <c r="J55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60" t="str">
        <f>IF(ISTEXT(Tabla15[[#This Row],[CARRERA]]),Tabla15[[#This Row],[CARRERA]],Tabla15[[#This Row],[STATUS_01]])</f>
        <v>FIJO</v>
      </c>
      <c r="L555" s="70">
        <v>60000</v>
      </c>
      <c r="M555" s="71">
        <v>1937.39</v>
      </c>
      <c r="N555" s="70">
        <v>1824</v>
      </c>
      <c r="O555" s="70">
        <v>1722</v>
      </c>
      <c r="P555" s="38">
        <f>Tabla15[[#This Row],[sbruto]]-SUM(Tabla15[[#This Row],[ISR]:[AFP]])-Tabla15[[#This Row],[sneto]]</f>
        <v>25</v>
      </c>
      <c r="Q555" s="38">
        <v>54491.61</v>
      </c>
      <c r="R555" s="60" t="str">
        <f>_xlfn.XLOOKUP(Tabla15[[#This Row],[cedula]],Tabla22[NODOC],Tabla22[GENERO])</f>
        <v>M</v>
      </c>
      <c r="S555" s="60" t="str">
        <f>_xlfn.XLOOKUP(Tabla15[[#This Row],[nomdepto]],Tabla21[LUGAR],Tabla21[CODLUGAR])</f>
        <v>01.83.00.14</v>
      </c>
      <c r="T555">
        <v>290</v>
      </c>
    </row>
    <row r="556" spans="1:20" hidden="1">
      <c r="A556" s="60" t="s">
        <v>2475</v>
      </c>
      <c r="B556" s="60" t="s">
        <v>2314</v>
      </c>
      <c r="C556" s="60" t="s">
        <v>2506</v>
      </c>
      <c r="D556" s="60" t="str">
        <f>Tabla15[[#This Row],[cedula]]&amp;Tabla15[[#This Row],[prog]]&amp;LEFT(Tabla15[[#This Row],[TIPO]],3)</f>
        <v>4022204719901TEM</v>
      </c>
      <c r="E556" s="60" t="str">
        <f>_xlfn.XLOOKUP(Tabla15[[#This Row],[cedula]],Tabla8[Numero Documento],Tabla8[Empleado])</f>
        <v>PRISCI DELICIA PUJOLS MEJIA</v>
      </c>
      <c r="F556" s="60" t="s">
        <v>1368</v>
      </c>
      <c r="G556" s="60" t="s">
        <v>312</v>
      </c>
      <c r="H556" s="102" t="s">
        <v>2696</v>
      </c>
      <c r="I556" s="75">
        <f>_xlfn.XLOOKUP(Tabla15[[#This Row],[cedula]],TCARRERA[CEDULA],TCARRERA[CATEGORIA DEL SERVIDOR],0)</f>
        <v>0</v>
      </c>
      <c r="J55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60" t="str">
        <f>IF(ISTEXT(Tabla15[[#This Row],[CARRERA]]),Tabla15[[#This Row],[CARRERA]],Tabla15[[#This Row],[STATUS_01]])</f>
        <v>TEMPORALES</v>
      </c>
      <c r="L556" s="70">
        <v>60000</v>
      </c>
      <c r="M556" s="72">
        <v>2855.7</v>
      </c>
      <c r="N556" s="70">
        <v>1824</v>
      </c>
      <c r="O556" s="70">
        <v>1722</v>
      </c>
      <c r="P556" s="38">
        <f>Tabla15[[#This Row],[sbruto]]-SUM(Tabla15[[#This Row],[ISR]:[AFP]])-Tabla15[[#This Row],[sneto]]</f>
        <v>3179.9000000000015</v>
      </c>
      <c r="Q556" s="38">
        <v>50418.400000000001</v>
      </c>
      <c r="R556" s="60" t="str">
        <f>_xlfn.XLOOKUP(Tabla15[[#This Row],[cedula]],Tabla22[NODOC],Tabla22[GENERO])</f>
        <v>F</v>
      </c>
      <c r="S556" s="60" t="str">
        <f>_xlfn.XLOOKUP(Tabla15[[#This Row],[nomdepto]],Tabla21[LUGAR],Tabla21[CODLUGAR])</f>
        <v>01.83.00.14</v>
      </c>
      <c r="T556">
        <v>980</v>
      </c>
    </row>
    <row r="557" spans="1:20" hidden="1">
      <c r="A557" s="60" t="s">
        <v>2475</v>
      </c>
      <c r="B557" s="60" t="s">
        <v>2310</v>
      </c>
      <c r="C557" s="60" t="s">
        <v>2506</v>
      </c>
      <c r="D557" s="60" t="str">
        <f>Tabla15[[#This Row],[cedula]]&amp;Tabla15[[#This Row],[prog]]&amp;LEFT(Tabla15[[#This Row],[TIPO]],3)</f>
        <v>4022426711801TEM</v>
      </c>
      <c r="E557" s="60" t="str">
        <f>_xlfn.XLOOKUP(Tabla15[[#This Row],[cedula]],Tabla8[Numero Documento],Tabla8[Empleado])</f>
        <v>PAMELLA ODILE DE LOS SANTOS GALAN</v>
      </c>
      <c r="F557" s="60" t="s">
        <v>1368</v>
      </c>
      <c r="G557" s="60" t="s">
        <v>312</v>
      </c>
      <c r="H557" s="102" t="s">
        <v>2696</v>
      </c>
      <c r="I557" s="75">
        <f>_xlfn.XLOOKUP(Tabla15[[#This Row],[cedula]],TCARRERA[CEDULA],TCARRERA[CATEGORIA DEL SERVIDOR],0)</f>
        <v>0</v>
      </c>
      <c r="J55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7" s="60" t="str">
        <f>IF(ISTEXT(Tabla15[[#This Row],[CARRERA]]),Tabla15[[#This Row],[CARRERA]],Tabla15[[#This Row],[STATUS_01]])</f>
        <v>TEMPORALES</v>
      </c>
      <c r="L557" s="70">
        <v>50000</v>
      </c>
      <c r="M557" s="74">
        <v>0</v>
      </c>
      <c r="N557" s="70">
        <v>1520</v>
      </c>
      <c r="O557" s="70">
        <v>1435</v>
      </c>
      <c r="P557" s="38">
        <f>Tabla15[[#This Row],[sbruto]]-SUM(Tabla15[[#This Row],[ISR]:[AFP]])-Tabla15[[#This Row],[sneto]]</f>
        <v>425</v>
      </c>
      <c r="Q557" s="38">
        <v>46620</v>
      </c>
      <c r="R557" s="60" t="str">
        <f>_xlfn.XLOOKUP(Tabla15[[#This Row],[cedula]],Tabla22[NODOC],Tabla22[GENERO])</f>
        <v>F</v>
      </c>
      <c r="S557" s="60" t="str">
        <f>_xlfn.XLOOKUP(Tabla15[[#This Row],[nomdepto]],Tabla21[LUGAR],Tabla21[CODLUGAR])</f>
        <v>01.83.00.14</v>
      </c>
      <c r="T557">
        <v>977</v>
      </c>
    </row>
    <row r="558" spans="1:20" hidden="1">
      <c r="A558" s="60" t="s">
        <v>2475</v>
      </c>
      <c r="B558" s="60" t="s">
        <v>2520</v>
      </c>
      <c r="C558" s="60" t="s">
        <v>2506</v>
      </c>
      <c r="D558" s="60" t="str">
        <f>Tabla15[[#This Row],[cedula]]&amp;Tabla15[[#This Row],[prog]]&amp;LEFT(Tabla15[[#This Row],[TIPO]],3)</f>
        <v>4022259054501TEM</v>
      </c>
      <c r="E558" s="60" t="str">
        <f>_xlfn.XLOOKUP(Tabla15[[#This Row],[cedula]],Tabla8[Numero Documento],Tabla8[Empleado])</f>
        <v>WILLIAM SUBERVI FRANCO</v>
      </c>
      <c r="F558" s="60" t="s">
        <v>2521</v>
      </c>
      <c r="G558" s="60" t="s">
        <v>312</v>
      </c>
      <c r="H558" s="102" t="s">
        <v>2696</v>
      </c>
      <c r="I558" s="75">
        <f>_xlfn.XLOOKUP(Tabla15[[#This Row],[cedula]],TCARRERA[CEDULA],TCARRERA[CATEGORIA DEL SERVIDOR],0)</f>
        <v>0</v>
      </c>
      <c r="J55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8" s="60" t="str">
        <f>IF(ISTEXT(Tabla15[[#This Row],[CARRERA]]),Tabla15[[#This Row],[CARRERA]],Tabla15[[#This Row],[STATUS_01]])</f>
        <v>TEMPORALES</v>
      </c>
      <c r="L558" s="70">
        <v>36000</v>
      </c>
      <c r="M558" s="70">
        <v>0</v>
      </c>
      <c r="N558" s="70">
        <v>1094.4000000000001</v>
      </c>
      <c r="O558" s="70">
        <v>1033.2</v>
      </c>
      <c r="P558" s="38">
        <f>Tabla15[[#This Row],[sbruto]]-SUM(Tabla15[[#This Row],[ISR]:[AFP]])-Tabla15[[#This Row],[sneto]]</f>
        <v>25</v>
      </c>
      <c r="Q558" s="38">
        <v>33847.4</v>
      </c>
      <c r="R558" s="60" t="str">
        <f>_xlfn.XLOOKUP(Tabla15[[#This Row],[cedula]],Tabla22[NODOC],Tabla22[GENERO])</f>
        <v>M</v>
      </c>
      <c r="S558" s="60" t="str">
        <f>_xlfn.XLOOKUP(Tabla15[[#This Row],[nomdepto]],Tabla21[LUGAR],Tabla21[CODLUGAR])</f>
        <v>01.83.00.14</v>
      </c>
      <c r="T558">
        <v>1036</v>
      </c>
    </row>
    <row r="559" spans="1:20">
      <c r="A559" s="60" t="s">
        <v>2476</v>
      </c>
      <c r="B559" s="60" t="s">
        <v>1092</v>
      </c>
      <c r="C559" s="60" t="s">
        <v>2506</v>
      </c>
      <c r="D559" s="60" t="str">
        <f>Tabla15[[#This Row],[cedula]]&amp;Tabla15[[#This Row],[prog]]&amp;LEFT(Tabla15[[#This Row],[TIPO]],3)</f>
        <v>0011602482901FIJ</v>
      </c>
      <c r="E559" s="60" t="str">
        <f>_xlfn.XLOOKUP(Tabla15[[#This Row],[cedula]],Tabla8[Numero Documento],Tabla8[Empleado])</f>
        <v>DAYANA ALTAGRACIA MELLA HERNANDEZ</v>
      </c>
      <c r="F559" s="60" t="s">
        <v>10</v>
      </c>
      <c r="G559" s="60" t="s">
        <v>312</v>
      </c>
      <c r="H559" s="102" t="s">
        <v>11</v>
      </c>
      <c r="I559" s="75" t="str">
        <f>_xlfn.XLOOKUP(Tabla15[[#This Row],[cedula]],TCARRERA[CEDULA],TCARRERA[CATEGORIA DEL SERVIDOR],0)</f>
        <v>CARRERA ADMINISTRATIVA</v>
      </c>
      <c r="J55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9" s="60" t="str">
        <f>IF(ISTEXT(Tabla15[[#This Row],[CARRERA]]),Tabla15[[#This Row],[CARRERA]],Tabla15[[#This Row],[STATUS_01]])</f>
        <v>CARRERA ADMINISTRATIVA</v>
      </c>
      <c r="L559" s="70">
        <v>35000</v>
      </c>
      <c r="M559" s="74">
        <v>0</v>
      </c>
      <c r="N559" s="73">
        <v>1064</v>
      </c>
      <c r="O559" s="73">
        <v>1004.5</v>
      </c>
      <c r="P559" s="38">
        <f>Tabla15[[#This Row],[sbruto]]-SUM(Tabla15[[#This Row],[ISR]:[AFP]])-Tabla15[[#This Row],[sneto]]</f>
        <v>1621</v>
      </c>
      <c r="Q559" s="38">
        <v>31310.5</v>
      </c>
      <c r="R559" s="60" t="str">
        <f>_xlfn.XLOOKUP(Tabla15[[#This Row],[cedula]],Tabla22[NODOC],Tabla22[GENERO])</f>
        <v>F</v>
      </c>
      <c r="S559" s="60" t="str">
        <f>_xlfn.XLOOKUP(Tabla15[[#This Row],[nomdepto]],Tabla21[LUGAR],Tabla21[CODLUGAR])</f>
        <v>01.83.00.14</v>
      </c>
      <c r="T559">
        <v>75</v>
      </c>
    </row>
    <row r="560" spans="1:20">
      <c r="A560" s="60" t="s">
        <v>2476</v>
      </c>
      <c r="B560" s="60" t="s">
        <v>1946</v>
      </c>
      <c r="C560" s="60" t="s">
        <v>2506</v>
      </c>
      <c r="D560" s="60" t="str">
        <f>Tabla15[[#This Row],[cedula]]&amp;Tabla15[[#This Row],[prog]]&amp;LEFT(Tabla15[[#This Row],[TIPO]],3)</f>
        <v>4021316944001FIJ</v>
      </c>
      <c r="E560" s="60" t="str">
        <f>_xlfn.XLOOKUP(Tabla15[[#This Row],[cedula]],Tabla8[Numero Documento],Tabla8[Empleado])</f>
        <v>WANDER RAMON PEREZ HERNANDEZ</v>
      </c>
      <c r="F560" s="60" t="s">
        <v>355</v>
      </c>
      <c r="G560" s="60" t="s">
        <v>312</v>
      </c>
      <c r="H560" s="102" t="s">
        <v>11</v>
      </c>
      <c r="I560" s="75">
        <f>_xlfn.XLOOKUP(Tabla15[[#This Row],[cedula]],TCARRERA[CEDULA],TCARRERA[CATEGORIA DEL SERVIDOR],0)</f>
        <v>0</v>
      </c>
      <c r="J56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60" s="60" t="str">
        <f>IF(ISTEXT(Tabla15[[#This Row],[CARRERA]]),Tabla15[[#This Row],[CARRERA]],Tabla15[[#This Row],[STATUS_01]])</f>
        <v>FIJO</v>
      </c>
      <c r="L560" s="70">
        <v>35000</v>
      </c>
      <c r="M560" s="74">
        <v>0</v>
      </c>
      <c r="N560" s="70">
        <v>1064</v>
      </c>
      <c r="O560" s="70">
        <v>1004.5</v>
      </c>
      <c r="P560" s="38">
        <f>Tabla15[[#This Row],[sbruto]]-SUM(Tabla15[[#This Row],[ISR]:[AFP]])-Tabla15[[#This Row],[sneto]]</f>
        <v>1121</v>
      </c>
      <c r="Q560" s="38">
        <v>31810.5</v>
      </c>
      <c r="R560" s="60" t="str">
        <f>_xlfn.XLOOKUP(Tabla15[[#This Row],[cedula]],Tabla22[NODOC],Tabla22[GENERO])</f>
        <v>M</v>
      </c>
      <c r="S560" s="60" t="str">
        <f>_xlfn.XLOOKUP(Tabla15[[#This Row],[nomdepto]],Tabla21[LUGAR],Tabla21[CODLUGAR])</f>
        <v>01.83.00.14</v>
      </c>
      <c r="T560">
        <v>367</v>
      </c>
    </row>
    <row r="561" spans="1:20">
      <c r="A561" s="60" t="s">
        <v>2476</v>
      </c>
      <c r="B561" s="60" t="s">
        <v>1901</v>
      </c>
      <c r="C561" s="60" t="s">
        <v>2506</v>
      </c>
      <c r="D561" s="60" t="str">
        <f>Tabla15[[#This Row],[cedula]]&amp;Tabla15[[#This Row],[prog]]&amp;LEFT(Tabla15[[#This Row],[TIPO]],3)</f>
        <v>2230159693201FIJ</v>
      </c>
      <c r="E561" s="60" t="str">
        <f>_xlfn.XLOOKUP(Tabla15[[#This Row],[cedula]],Tabla8[Numero Documento],Tabla8[Empleado])</f>
        <v>RAFAEL ALEXIS OZUNA DEL ROSARIO</v>
      </c>
      <c r="F561" s="60" t="s">
        <v>355</v>
      </c>
      <c r="G561" s="60" t="s">
        <v>312</v>
      </c>
      <c r="H561" s="102" t="s">
        <v>11</v>
      </c>
      <c r="I561" s="75">
        <f>_xlfn.XLOOKUP(Tabla15[[#This Row],[cedula]],TCARRERA[CEDULA],TCARRERA[CATEGORIA DEL SERVIDOR],0)</f>
        <v>0</v>
      </c>
      <c r="J56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61" s="60" t="str">
        <f>IF(ISTEXT(Tabla15[[#This Row],[CARRERA]]),Tabla15[[#This Row],[CARRERA]],Tabla15[[#This Row],[STATUS_01]])</f>
        <v>FIJO</v>
      </c>
      <c r="L561" s="70">
        <v>27000</v>
      </c>
      <c r="M561" s="72">
        <v>0</v>
      </c>
      <c r="N561" s="70">
        <v>820.8</v>
      </c>
      <c r="O561" s="70">
        <v>774.9</v>
      </c>
      <c r="P561" s="38">
        <f>Tabla15[[#This Row],[sbruto]]-SUM(Tabla15[[#This Row],[ISR]:[AFP]])-Tabla15[[#This Row],[sneto]]</f>
        <v>18563.46</v>
      </c>
      <c r="Q561" s="38">
        <v>6840.84</v>
      </c>
      <c r="R561" s="60" t="str">
        <f>_xlfn.XLOOKUP(Tabla15[[#This Row],[cedula]],Tabla22[NODOC],Tabla22[GENERO])</f>
        <v>M</v>
      </c>
      <c r="S561" s="60" t="str">
        <f>_xlfn.XLOOKUP(Tabla15[[#This Row],[nomdepto]],Tabla21[LUGAR],Tabla21[CODLUGAR])</f>
        <v>01.83.00.14</v>
      </c>
      <c r="T561">
        <v>309</v>
      </c>
    </row>
    <row r="562" spans="1:20">
      <c r="A562" s="60" t="s">
        <v>2476</v>
      </c>
      <c r="B562" s="60" t="s">
        <v>2609</v>
      </c>
      <c r="C562" s="60" t="s">
        <v>2506</v>
      </c>
      <c r="D562" s="60" t="str">
        <f>Tabla15[[#This Row],[cedula]]&amp;Tabla15[[#This Row],[prog]]&amp;LEFT(Tabla15[[#This Row],[TIPO]],3)</f>
        <v>2240059876301FIJ</v>
      </c>
      <c r="E562" s="60" t="str">
        <f>_xlfn.XLOOKUP(Tabla15[[#This Row],[cedula]],Tabla8[Numero Documento],Tabla8[Empleado])</f>
        <v>ANA FARLYN LANFRANCO CUEVAS</v>
      </c>
      <c r="F562" s="60" t="s">
        <v>55</v>
      </c>
      <c r="G562" s="60" t="s">
        <v>312</v>
      </c>
      <c r="H562" s="102" t="s">
        <v>11</v>
      </c>
      <c r="I562" s="75">
        <f>_xlfn.XLOOKUP(Tabla15[[#This Row],[cedula]],TCARRERA[CEDULA],TCARRERA[CATEGORIA DEL SERVIDOR],0)</f>
        <v>0</v>
      </c>
      <c r="J56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62" s="60" t="str">
        <f>IF(ISTEXT(Tabla15[[#This Row],[CARRERA]]),Tabla15[[#This Row],[CARRERA]],Tabla15[[#This Row],[STATUS_01]])</f>
        <v>FIJO</v>
      </c>
      <c r="L562" s="70">
        <v>25000</v>
      </c>
      <c r="M562" s="74">
        <v>0</v>
      </c>
      <c r="N562" s="70">
        <v>760</v>
      </c>
      <c r="O562" s="70">
        <v>717.5</v>
      </c>
      <c r="P562" s="38">
        <f>Tabla15[[#This Row],[sbruto]]-SUM(Tabla15[[#This Row],[ISR]:[AFP]])-Tabla15[[#This Row],[sneto]]</f>
        <v>25</v>
      </c>
      <c r="Q562" s="38">
        <v>23497.5</v>
      </c>
      <c r="R562" s="60" t="str">
        <f>_xlfn.XLOOKUP(Tabla15[[#This Row],[cedula]],Tabla22[NODOC],Tabla22[GENERO])</f>
        <v>F</v>
      </c>
      <c r="S562" s="60" t="str">
        <f>_xlfn.XLOOKUP(Tabla15[[#This Row],[nomdepto]],Tabla21[LUGAR],Tabla21[CODLUGAR])</f>
        <v>01.83.00.14</v>
      </c>
      <c r="T562">
        <v>22</v>
      </c>
    </row>
    <row r="563" spans="1:20">
      <c r="A563" s="60" t="s">
        <v>2476</v>
      </c>
      <c r="B563" s="60" t="s">
        <v>1924</v>
      </c>
      <c r="C563" s="60" t="s">
        <v>2506</v>
      </c>
      <c r="D563" s="60" t="str">
        <f>Tabla15[[#This Row],[cedula]]&amp;Tabla15[[#This Row],[prog]]&amp;LEFT(Tabla15[[#This Row],[TIPO]],3)</f>
        <v>2230064960901FIJ</v>
      </c>
      <c r="E563" s="60" t="str">
        <f>_xlfn.XLOOKUP(Tabla15[[#This Row],[cedula]],Tabla8[Numero Documento],Tabla8[Empleado])</f>
        <v>ROSSIS NATALY ARIAS FELIZ</v>
      </c>
      <c r="F563" s="60" t="s">
        <v>55</v>
      </c>
      <c r="G563" s="60" t="s">
        <v>312</v>
      </c>
      <c r="H563" s="102" t="s">
        <v>11</v>
      </c>
      <c r="I563" s="75">
        <f>_xlfn.XLOOKUP(Tabla15[[#This Row],[cedula]],TCARRERA[CEDULA],TCARRERA[CATEGORIA DEL SERVIDOR],0)</f>
        <v>0</v>
      </c>
      <c r="J56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63" s="60" t="str">
        <f>IF(ISTEXT(Tabla15[[#This Row],[CARRERA]]),Tabla15[[#This Row],[CARRERA]],Tabla15[[#This Row],[STATUS_01]])</f>
        <v>FIJO</v>
      </c>
      <c r="L563" s="70">
        <v>25000</v>
      </c>
      <c r="M563" s="71">
        <v>0</v>
      </c>
      <c r="N563" s="70">
        <v>760</v>
      </c>
      <c r="O563" s="70">
        <v>717.5</v>
      </c>
      <c r="P563" s="38">
        <f>Tabla15[[#This Row],[sbruto]]-SUM(Tabla15[[#This Row],[ISR]:[AFP]])-Tabla15[[#This Row],[sneto]]</f>
        <v>25</v>
      </c>
      <c r="Q563" s="38">
        <v>23497.5</v>
      </c>
      <c r="R563" s="60" t="str">
        <f>_xlfn.XLOOKUP(Tabla15[[#This Row],[cedula]],Tabla22[NODOC],Tabla22[GENERO])</f>
        <v>F</v>
      </c>
      <c r="S563" s="60" t="str">
        <f>_xlfn.XLOOKUP(Tabla15[[#This Row],[nomdepto]],Tabla21[LUGAR],Tabla21[CODLUGAR])</f>
        <v>01.83.00.14</v>
      </c>
      <c r="T563">
        <v>337</v>
      </c>
    </row>
    <row r="564" spans="1:20" hidden="1">
      <c r="A564" s="60" t="s">
        <v>3054</v>
      </c>
      <c r="B564" s="60" t="s">
        <v>1092</v>
      </c>
      <c r="C564" s="60" t="s">
        <v>2506</v>
      </c>
      <c r="D564" s="60" t="str">
        <f>Tabla15[[#This Row],[cedula]]&amp;Tabla15[[#This Row],[prog]]&amp;LEFT(Tabla15[[#This Row],[TIPO]],3)</f>
        <v>0011602482901SUP</v>
      </c>
      <c r="E564" s="60" t="str">
        <f>_xlfn.XLOOKUP(Tabla15[[#This Row],[cedula]],Tabla8[Numero Documento],Tabla8[Empleado])</f>
        <v>DAYANA ALTAGRACIA MELLA HERNANDEZ</v>
      </c>
      <c r="F564" s="60" t="s">
        <v>10</v>
      </c>
      <c r="G564" s="114" t="s">
        <v>312</v>
      </c>
      <c r="H564" s="102" t="s">
        <v>2783</v>
      </c>
      <c r="I564" s="75" t="str">
        <f>_xlfn.XLOOKUP(Tabla15[[#This Row],[cedula]],TCARRERA[CEDULA],TCARRERA[CATEGORIA DEL SERVIDOR],0)</f>
        <v>CARRERA ADMINISTRATIVA</v>
      </c>
      <c r="J56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4" s="60" t="str">
        <f>IF(ISTEXT(Tabla15[[#This Row],[CARRERA]]),Tabla15[[#This Row],[CARRERA]],Tabla15[[#This Row],[STATUS_01]])</f>
        <v>CARRERA ADMINISTRATIVA</v>
      </c>
      <c r="L564" s="70">
        <v>25000</v>
      </c>
      <c r="M564" s="74">
        <v>3486.65</v>
      </c>
      <c r="N564" s="70">
        <v>717.5</v>
      </c>
      <c r="O564" s="70">
        <v>760</v>
      </c>
      <c r="P564" s="38">
        <f>Tabla15[[#This Row],[sbruto]]-SUM(Tabla15[[#This Row],[ISR]:[AFP]])-Tabla15[[#This Row],[sneto]]</f>
        <v>0</v>
      </c>
      <c r="Q564" s="38">
        <v>20035.849999999999</v>
      </c>
      <c r="R564" s="60" t="str">
        <f>_xlfn.XLOOKUP(Tabla15[[#This Row],[cedula]],Tabla22[NODOC],Tabla22[GENERO])</f>
        <v>F</v>
      </c>
      <c r="S564" s="60" t="str">
        <f>_xlfn.XLOOKUP(Tabla15[[#This Row],[nomdepto]],Tabla21[LUGAR],Tabla21[CODLUGAR])</f>
        <v>01.83.00.14</v>
      </c>
      <c r="T564">
        <v>770</v>
      </c>
    </row>
    <row r="565" spans="1:20">
      <c r="A565" s="60" t="s">
        <v>2476</v>
      </c>
      <c r="B565" s="60" t="s">
        <v>1939</v>
      </c>
      <c r="C565" s="60" t="s">
        <v>2506</v>
      </c>
      <c r="D565" s="60" t="str">
        <f>Tabla15[[#This Row],[cedula]]&amp;Tabla15[[#This Row],[prog]]&amp;LEFT(Tabla15[[#This Row],[TIPO]],3)</f>
        <v>0011087081301FIJ</v>
      </c>
      <c r="E565" s="60" t="str">
        <f>_xlfn.XLOOKUP(Tabla15[[#This Row],[cedula]],Tabla8[Numero Documento],Tabla8[Empleado])</f>
        <v>TEODORO DE JESUS EVANGELISTA</v>
      </c>
      <c r="F565" s="60" t="s">
        <v>15</v>
      </c>
      <c r="G565" s="60" t="s">
        <v>312</v>
      </c>
      <c r="H565" s="102" t="s">
        <v>11</v>
      </c>
      <c r="I565" s="75">
        <f>_xlfn.XLOOKUP(Tabla15[[#This Row],[cedula]],TCARRERA[CEDULA],TCARRERA[CATEGORIA DEL SERVIDOR],0)</f>
        <v>0</v>
      </c>
      <c r="J56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65" s="60" t="str">
        <f>IF(ISTEXT(Tabla15[[#This Row],[CARRERA]]),Tabla15[[#This Row],[CARRERA]],Tabla15[[#This Row],[STATUS_01]])</f>
        <v>FIJO</v>
      </c>
      <c r="L565" s="70">
        <v>22000</v>
      </c>
      <c r="M565" s="74">
        <v>0</v>
      </c>
      <c r="N565" s="70">
        <v>668.8</v>
      </c>
      <c r="O565" s="70">
        <v>631.4</v>
      </c>
      <c r="P565" s="38">
        <f>Tabla15[[#This Row],[sbruto]]-SUM(Tabla15[[#This Row],[ISR]:[AFP]])-Tabla15[[#This Row],[sneto]]</f>
        <v>831</v>
      </c>
      <c r="Q565" s="38">
        <v>19868.8</v>
      </c>
      <c r="R565" s="60" t="str">
        <f>_xlfn.XLOOKUP(Tabla15[[#This Row],[cedula]],Tabla22[NODOC],Tabla22[GENERO])</f>
        <v>M</v>
      </c>
      <c r="S565" s="60" t="str">
        <f>_xlfn.XLOOKUP(Tabla15[[#This Row],[nomdepto]],Tabla21[LUGAR],Tabla21[CODLUGAR])</f>
        <v>01.83.00.14</v>
      </c>
      <c r="T565">
        <v>357</v>
      </c>
    </row>
    <row r="566" spans="1:20" hidden="1">
      <c r="A566" s="60" t="s">
        <v>5535</v>
      </c>
      <c r="B566" s="60" t="s">
        <v>1939</v>
      </c>
      <c r="C566" s="60" t="s">
        <v>2506</v>
      </c>
      <c r="D566" s="60" t="str">
        <f>Tabla15[[#This Row],[cedula]]&amp;Tabla15[[#This Row],[prog]]&amp;LEFT(Tabla15[[#This Row],[TIPO]],3)</f>
        <v>0011087081301PRI</v>
      </c>
      <c r="E566" s="60" t="str">
        <f>_xlfn.XLOOKUP(Tabla15[[#This Row],[cedula]],Tabla8[Numero Documento],Tabla8[Empleado])</f>
        <v>TEODORO DE JESUS EVANGELISTA</v>
      </c>
      <c r="F566" s="60" t="s">
        <v>5539</v>
      </c>
      <c r="G566" s="114" t="s">
        <v>312</v>
      </c>
      <c r="H566" s="102" t="s">
        <v>5536</v>
      </c>
      <c r="I566" s="75">
        <f>_xlfn.XLOOKUP(Tabla15[[#This Row],[cedula]],TCARRERA[CEDULA],TCARRERA[CATEGORIA DEL SERVIDOR],0)</f>
        <v>0</v>
      </c>
      <c r="J566" s="6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566" s="60" t="str">
        <f>IF(ISTEXT(Tabla15[[#This Row],[CARRERA]]),Tabla15[[#This Row],[CARRERA]],Tabla15[[#This Row],[STATUS_01]])</f>
        <v>PRIMA DE TRANSPORTE</v>
      </c>
      <c r="L566" s="70">
        <v>2500</v>
      </c>
      <c r="M566" s="74">
        <v>0</v>
      </c>
      <c r="N566" s="73">
        <v>0</v>
      </c>
      <c r="O566" s="73">
        <v>0</v>
      </c>
      <c r="P566" s="38">
        <f>Tabla15[[#This Row],[sbruto]]-SUM(Tabla15[[#This Row],[ISR]:[AFP]])-Tabla15[[#This Row],[sneto]]</f>
        <v>0</v>
      </c>
      <c r="Q566" s="38">
        <v>2500</v>
      </c>
      <c r="R566" s="60" t="str">
        <f>_xlfn.XLOOKUP(Tabla15[[#This Row],[cedula]],Tabla22[NODOC],Tabla22[GENERO])</f>
        <v>M</v>
      </c>
      <c r="S566" s="60" t="str">
        <f>_xlfn.XLOOKUP(Tabla15[[#This Row],[nomdepto]],Tabla21[LUGAR],Tabla21[CODLUGAR])</f>
        <v>01.83.00.14</v>
      </c>
      <c r="T566">
        <v>1102</v>
      </c>
    </row>
    <row r="567" spans="1:20">
      <c r="A567" s="60" t="s">
        <v>2476</v>
      </c>
      <c r="B567" s="60" t="s">
        <v>1118</v>
      </c>
      <c r="C567" s="60" t="s">
        <v>2506</v>
      </c>
      <c r="D567" s="60" t="str">
        <f>Tabla15[[#This Row],[cedula]]&amp;Tabla15[[#This Row],[prog]]&amp;LEFT(Tabla15[[#This Row],[TIPO]],3)</f>
        <v>0010445299001FIJ</v>
      </c>
      <c r="E567" s="60" t="str">
        <f>_xlfn.XLOOKUP(Tabla15[[#This Row],[cedula]],Tabla8[Numero Documento],Tabla8[Empleado])</f>
        <v>LOURDES DE JESUS CAMACHO</v>
      </c>
      <c r="F567" s="60" t="s">
        <v>259</v>
      </c>
      <c r="G567" s="60" t="s">
        <v>1668</v>
      </c>
      <c r="H567" s="102" t="s">
        <v>11</v>
      </c>
      <c r="I567" s="75" t="str">
        <f>_xlfn.XLOOKUP(Tabla15[[#This Row],[cedula]],TCARRERA[CEDULA],TCARRERA[CATEGORIA DEL SERVIDOR],0)</f>
        <v>CARRERA ADMINISTRATIVA</v>
      </c>
      <c r="J56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67" s="60" t="str">
        <f>IF(ISTEXT(Tabla15[[#This Row],[CARRERA]]),Tabla15[[#This Row],[CARRERA]],Tabla15[[#This Row],[STATUS_01]])</f>
        <v>CARRERA ADMINISTRATIVA</v>
      </c>
      <c r="L567" s="70">
        <v>115000</v>
      </c>
      <c r="M567" s="74">
        <v>15633.74</v>
      </c>
      <c r="N567" s="70">
        <v>3496</v>
      </c>
      <c r="O567" s="70">
        <v>3300.5</v>
      </c>
      <c r="P567" s="38">
        <f>Tabla15[[#This Row],[sbruto]]-SUM(Tabla15[[#This Row],[ISR]:[AFP]])-Tabla15[[#This Row],[sneto]]</f>
        <v>10925.000000000015</v>
      </c>
      <c r="Q567" s="38">
        <v>81644.759999999995</v>
      </c>
      <c r="R567" s="60" t="str">
        <f>_xlfn.XLOOKUP(Tabla15[[#This Row],[cedula]],Tabla22[NODOC],Tabla22[GENERO])</f>
        <v>F</v>
      </c>
      <c r="S567" s="60" t="str">
        <f>_xlfn.XLOOKUP(Tabla15[[#This Row],[nomdepto]],Tabla21[LUGAR],Tabla21[CODLUGAR])</f>
        <v>01.83.00.14.00.01</v>
      </c>
      <c r="T567">
        <v>223</v>
      </c>
    </row>
    <row r="568" spans="1:20">
      <c r="A568" s="60" t="s">
        <v>2476</v>
      </c>
      <c r="B568" s="60" t="s">
        <v>1793</v>
      </c>
      <c r="C568" s="60" t="s">
        <v>2506</v>
      </c>
      <c r="D568" s="60" t="str">
        <f>Tabla15[[#This Row],[cedula]]&amp;Tabla15[[#This Row],[prog]]&amp;LEFT(Tabla15[[#This Row],[TIPO]],3)</f>
        <v>0011285843601FIJ</v>
      </c>
      <c r="E568" s="60" t="str">
        <f>_xlfn.XLOOKUP(Tabla15[[#This Row],[cedula]],Tabla8[Numero Documento],Tabla8[Empleado])</f>
        <v>GENOVE GNECO GROSS</v>
      </c>
      <c r="F568" s="60" t="s">
        <v>254</v>
      </c>
      <c r="G568" s="60" t="s">
        <v>1668</v>
      </c>
      <c r="H568" s="102" t="s">
        <v>11</v>
      </c>
      <c r="I568" s="75">
        <f>_xlfn.XLOOKUP(Tabla15[[#This Row],[cedula]],TCARRERA[CEDULA],TCARRERA[CATEGORIA DEL SERVIDOR],0)</f>
        <v>0</v>
      </c>
      <c r="J56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68" s="60" t="str">
        <f>IF(ISTEXT(Tabla15[[#This Row],[CARRERA]]),Tabla15[[#This Row],[CARRERA]],Tabla15[[#This Row],[STATUS_01]])</f>
        <v>FIJO</v>
      </c>
      <c r="L568" s="70">
        <v>70000</v>
      </c>
      <c r="M568" s="74">
        <v>2673.47</v>
      </c>
      <c r="N568" s="70">
        <v>2128</v>
      </c>
      <c r="O568" s="70">
        <v>2009</v>
      </c>
      <c r="P568" s="38">
        <f>Tabla15[[#This Row],[sbruto]]-SUM(Tabla15[[#This Row],[ISR]:[AFP]])-Tabla15[[#This Row],[sneto]]</f>
        <v>825</v>
      </c>
      <c r="Q568" s="38">
        <v>62364.53</v>
      </c>
      <c r="R568" s="60" t="str">
        <f>_xlfn.XLOOKUP(Tabla15[[#This Row],[cedula]],Tabla22[NODOC],Tabla22[GENERO])</f>
        <v>M</v>
      </c>
      <c r="S568" s="60" t="str">
        <f>_xlfn.XLOOKUP(Tabla15[[#This Row],[nomdepto]],Tabla21[LUGAR],Tabla21[CODLUGAR])</f>
        <v>01.83.00.14.00.01</v>
      </c>
      <c r="T568">
        <v>136</v>
      </c>
    </row>
    <row r="569" spans="1:20">
      <c r="A569" s="60" t="s">
        <v>2476</v>
      </c>
      <c r="B569" s="60" t="s">
        <v>1871</v>
      </c>
      <c r="C569" s="60" t="s">
        <v>2506</v>
      </c>
      <c r="D569" s="60" t="str">
        <f>Tabla15[[#This Row],[cedula]]&amp;Tabla15[[#This Row],[prog]]&amp;LEFT(Tabla15[[#This Row],[TIPO]],3)</f>
        <v>0010990904401FIJ</v>
      </c>
      <c r="E569" s="60" t="str">
        <f>_xlfn.XLOOKUP(Tabla15[[#This Row],[cedula]],Tabla8[Numero Documento],Tabla8[Empleado])</f>
        <v>MERCEDES PAULINA NOLASCO ZAPATA</v>
      </c>
      <c r="F569" s="60" t="s">
        <v>254</v>
      </c>
      <c r="G569" s="60" t="s">
        <v>1668</v>
      </c>
      <c r="H569" s="102" t="s">
        <v>11</v>
      </c>
      <c r="I569" s="75">
        <f>_xlfn.XLOOKUP(Tabla15[[#This Row],[cedula]],TCARRERA[CEDULA],TCARRERA[CATEGORIA DEL SERVIDOR],0)</f>
        <v>0</v>
      </c>
      <c r="J56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69" s="60" t="str">
        <f>IF(ISTEXT(Tabla15[[#This Row],[CARRERA]]),Tabla15[[#This Row],[CARRERA]],Tabla15[[#This Row],[STATUS_01]])</f>
        <v>FIJO</v>
      </c>
      <c r="L569" s="70">
        <v>45000</v>
      </c>
      <c r="M569" s="74">
        <v>0</v>
      </c>
      <c r="N569" s="70">
        <v>1368</v>
      </c>
      <c r="O569" s="70">
        <v>1291.5</v>
      </c>
      <c r="P569" s="38">
        <f>Tabla15[[#This Row],[sbruto]]-SUM(Tabla15[[#This Row],[ISR]:[AFP]])-Tabla15[[#This Row],[sneto]]</f>
        <v>1571</v>
      </c>
      <c r="Q569" s="38">
        <v>40769.5</v>
      </c>
      <c r="R569" s="60" t="str">
        <f>_xlfn.XLOOKUP(Tabla15[[#This Row],[cedula]],Tabla22[NODOC],Tabla22[GENERO])</f>
        <v>F</v>
      </c>
      <c r="S569" s="60" t="str">
        <f>_xlfn.XLOOKUP(Tabla15[[#This Row],[nomdepto]],Tabla21[LUGAR],Tabla21[CODLUGAR])</f>
        <v>01.83.00.14.00.01</v>
      </c>
      <c r="T569">
        <v>261</v>
      </c>
    </row>
    <row r="570" spans="1:20" hidden="1">
      <c r="A570" s="60" t="s">
        <v>3054</v>
      </c>
      <c r="B570" s="60" t="s">
        <v>1118</v>
      </c>
      <c r="C570" s="60" t="s">
        <v>2506</v>
      </c>
      <c r="D570" s="60" t="str">
        <f>Tabla15[[#This Row],[cedula]]&amp;Tabla15[[#This Row],[prog]]&amp;LEFT(Tabla15[[#This Row],[TIPO]],3)</f>
        <v>0010445299001SUP</v>
      </c>
      <c r="E570" s="60" t="str">
        <f>_xlfn.XLOOKUP(Tabla15[[#This Row],[cedula]],Tabla8[Numero Documento],Tabla8[Empleado])</f>
        <v>LOURDES DE JESUS CAMACHO</v>
      </c>
      <c r="F570" s="60" t="s">
        <v>5842</v>
      </c>
      <c r="G570" s="114" t="s">
        <v>1668</v>
      </c>
      <c r="H570" s="102" t="s">
        <v>2783</v>
      </c>
      <c r="I570" s="75" t="str">
        <f>_xlfn.XLOOKUP(Tabla15[[#This Row],[cedula]],TCARRERA[CEDULA],TCARRERA[CATEGORIA DEL SERVIDOR],0)</f>
        <v>CARRERA ADMINISTRATIVA</v>
      </c>
      <c r="J570" s="6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70" s="60" t="str">
        <f>IF(ISTEXT(Tabla15[[#This Row],[CARRERA]]),Tabla15[[#This Row],[CARRERA]],Tabla15[[#This Row],[STATUS_01]])</f>
        <v>CARRERA ADMINISTRATIVA</v>
      </c>
      <c r="L570" s="70">
        <v>20000</v>
      </c>
      <c r="M570" s="74">
        <v>4704.5</v>
      </c>
      <c r="N570" s="70">
        <v>574</v>
      </c>
      <c r="O570" s="70">
        <v>608</v>
      </c>
      <c r="P570" s="38">
        <f>Tabla15[[#This Row],[sbruto]]-SUM(Tabla15[[#This Row],[ISR]:[AFP]])-Tabla15[[#This Row],[sneto]]</f>
        <v>0</v>
      </c>
      <c r="Q570" s="38">
        <v>14113.5</v>
      </c>
      <c r="R570" s="60" t="str">
        <f>_xlfn.XLOOKUP(Tabla15[[#This Row],[cedula]],Tabla22[NODOC],Tabla22[GENERO])</f>
        <v>F</v>
      </c>
      <c r="S570" s="60" t="str">
        <f>_xlfn.XLOOKUP(Tabla15[[#This Row],[nomdepto]],Tabla21[LUGAR],Tabla21[CODLUGAR])</f>
        <v>01.83.00.14.00.01</v>
      </c>
      <c r="T570">
        <v>776</v>
      </c>
    </row>
    <row r="571" spans="1:20" hidden="1">
      <c r="A571" s="60" t="s">
        <v>2475</v>
      </c>
      <c r="B571" s="60" t="s">
        <v>4968</v>
      </c>
      <c r="C571" s="60" t="s">
        <v>2506</v>
      </c>
      <c r="D571" s="60" t="str">
        <f>Tabla15[[#This Row],[cedula]]&amp;Tabla15[[#This Row],[prog]]&amp;LEFT(Tabla15[[#This Row],[TIPO]],3)</f>
        <v>0011289104901TEM</v>
      </c>
      <c r="E571" s="60" t="str">
        <f>_xlfn.XLOOKUP(Tabla15[[#This Row],[cedula]],Tabla8[Numero Documento],Tabla8[Empleado])</f>
        <v>CLAUDIA PATRICIA PORTORREAL SERRANO</v>
      </c>
      <c r="F571" s="60" t="s">
        <v>129</v>
      </c>
      <c r="G571" s="60" t="s">
        <v>3117</v>
      </c>
      <c r="H571" s="102" t="s">
        <v>2696</v>
      </c>
      <c r="I571" s="75">
        <f>_xlfn.XLOOKUP(Tabla15[[#This Row],[cedula]],TCARRERA[CEDULA],TCARRERA[CATEGORIA DEL SERVIDOR],0)</f>
        <v>0</v>
      </c>
      <c r="J57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1" s="60" t="str">
        <f>IF(ISTEXT(Tabla15[[#This Row],[CARRERA]]),Tabla15[[#This Row],[CARRERA]],Tabla15[[#This Row],[STATUS_01]])</f>
        <v>TEMPORALES</v>
      </c>
      <c r="L571" s="70">
        <v>95000</v>
      </c>
      <c r="M571" s="72">
        <v>10534.88</v>
      </c>
      <c r="N571" s="70">
        <v>2888</v>
      </c>
      <c r="O571" s="70">
        <v>2726.5</v>
      </c>
      <c r="P571" s="38">
        <f>Tabla15[[#This Row],[sbruto]]-SUM(Tabla15[[#This Row],[ISR]:[AFP]])-Tabla15[[#This Row],[sneto]]</f>
        <v>2802.4499999999971</v>
      </c>
      <c r="Q571" s="38">
        <v>76048.17</v>
      </c>
      <c r="R571" s="60" t="str">
        <f>_xlfn.XLOOKUP(Tabla15[[#This Row],[cedula]],Tabla22[NODOC],Tabla22[GENERO])</f>
        <v>F</v>
      </c>
      <c r="S571" s="60" t="str">
        <f>_xlfn.XLOOKUP(Tabla15[[#This Row],[nomdepto]],Tabla21[LUGAR],Tabla21[CODLUGAR])</f>
        <v>01.83.00.14.00.02</v>
      </c>
      <c r="T571">
        <v>825</v>
      </c>
    </row>
    <row r="572" spans="1:20" hidden="1">
      <c r="A572" s="60" t="s">
        <v>2475</v>
      </c>
      <c r="B572" s="60" t="s">
        <v>3225</v>
      </c>
      <c r="C572" s="60" t="s">
        <v>2506</v>
      </c>
      <c r="D572" s="60" t="str">
        <f>Tabla15[[#This Row],[cedula]]&amp;Tabla15[[#This Row],[prog]]&amp;LEFT(Tabla15[[#This Row],[TIPO]],3)</f>
        <v>0011319874101TEM</v>
      </c>
      <c r="E572" s="60" t="str">
        <f>_xlfn.XLOOKUP(Tabla15[[#This Row],[cedula]],Tabla8[Numero Documento],Tabla8[Empleado])</f>
        <v>WANDA MARTE REYNOSO</v>
      </c>
      <c r="F572" s="60" t="s">
        <v>129</v>
      </c>
      <c r="G572" s="114" t="s">
        <v>1655</v>
      </c>
      <c r="H572" s="102" t="s">
        <v>2696</v>
      </c>
      <c r="I572" s="75">
        <f>_xlfn.XLOOKUP(Tabla15[[#This Row],[cedula]],TCARRERA[CEDULA],TCARRERA[CATEGORIA DEL SERVIDOR],0)</f>
        <v>0</v>
      </c>
      <c r="J57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2" s="60" t="str">
        <f>IF(ISTEXT(Tabla15[[#This Row],[CARRERA]]),Tabla15[[#This Row],[CARRERA]],Tabla15[[#This Row],[STATUS_01]])</f>
        <v>TEMPORALES</v>
      </c>
      <c r="L572" s="70">
        <v>95000</v>
      </c>
      <c r="M572" s="71">
        <v>10534.88</v>
      </c>
      <c r="N572" s="70">
        <v>2888</v>
      </c>
      <c r="O572" s="70">
        <v>2726.5</v>
      </c>
      <c r="P572" s="38">
        <f>Tabla15[[#This Row],[sbruto]]-SUM(Tabla15[[#This Row],[ISR]:[AFP]])-Tabla15[[#This Row],[sneto]]</f>
        <v>2402.4499999999971</v>
      </c>
      <c r="Q572" s="38">
        <v>76448.17</v>
      </c>
      <c r="R572" s="60" t="str">
        <f>_xlfn.XLOOKUP(Tabla15[[#This Row],[cedula]],Tabla22[NODOC],Tabla22[GENERO])</f>
        <v>F</v>
      </c>
      <c r="S572" s="60" t="str">
        <f>_xlfn.XLOOKUP(Tabla15[[#This Row],[nomdepto]],Tabla21[LUGAR],Tabla21[CODLUGAR])</f>
        <v>01.83.00.14.00.03</v>
      </c>
      <c r="T572">
        <v>1033</v>
      </c>
    </row>
    <row r="573" spans="1:20" hidden="1">
      <c r="A573" s="60" t="s">
        <v>2475</v>
      </c>
      <c r="B573" s="60" t="s">
        <v>2306</v>
      </c>
      <c r="C573" s="60" t="s">
        <v>2506</v>
      </c>
      <c r="D573" s="60" t="str">
        <f>Tabla15[[#This Row],[cedula]]&amp;Tabla15[[#This Row],[prog]]&amp;LEFT(Tabla15[[#This Row],[TIPO]],3)</f>
        <v>0011900362201TEM</v>
      </c>
      <c r="E573" s="60" t="str">
        <f>_xlfn.XLOOKUP(Tabla15[[#This Row],[cedula]],Tabla8[Numero Documento],Tabla8[Empleado])</f>
        <v>NARALY ALTAGRACIA MEJIA</v>
      </c>
      <c r="F573" s="60" t="s">
        <v>129</v>
      </c>
      <c r="G573" s="114" t="s">
        <v>3114</v>
      </c>
      <c r="H573" s="102" t="s">
        <v>2696</v>
      </c>
      <c r="I573" s="75">
        <f>_xlfn.XLOOKUP(Tabla15[[#This Row],[cedula]],TCARRERA[CEDULA],TCARRERA[CATEGORIA DEL SERVIDOR],0)</f>
        <v>0</v>
      </c>
      <c r="J57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3" s="60" t="str">
        <f>IF(ISTEXT(Tabla15[[#This Row],[CARRERA]]),Tabla15[[#This Row],[CARRERA]],Tabla15[[#This Row],[STATUS_01]])</f>
        <v>TEMPORALES</v>
      </c>
      <c r="L573" s="70">
        <v>115000</v>
      </c>
      <c r="M573" s="74">
        <v>12755.88</v>
      </c>
      <c r="N573" s="70">
        <v>3496</v>
      </c>
      <c r="O573" s="70">
        <v>3300.5</v>
      </c>
      <c r="P573" s="38">
        <f>Tabla15[[#This Row],[sbruto]]-SUM(Tabla15[[#This Row],[ISR]:[AFP]])-Tabla15[[#This Row],[sneto]]</f>
        <v>25</v>
      </c>
      <c r="Q573" s="38">
        <v>95422.62</v>
      </c>
      <c r="R573" s="60" t="str">
        <f>_xlfn.XLOOKUP(Tabla15[[#This Row],[cedula]],Tabla22[NODOC],Tabla22[GENERO])</f>
        <v>F</v>
      </c>
      <c r="S573" s="60" t="str">
        <f>_xlfn.XLOOKUP(Tabla15[[#This Row],[nomdepto]],Tabla21[LUGAR],Tabla21[CODLUGAR])</f>
        <v>01.83.00.14.00.04</v>
      </c>
      <c r="T573">
        <v>967</v>
      </c>
    </row>
    <row r="574" spans="1:20" hidden="1">
      <c r="A574" s="60" t="s">
        <v>2475</v>
      </c>
      <c r="B574" s="60" t="s">
        <v>2795</v>
      </c>
      <c r="C574" s="60" t="s">
        <v>2506</v>
      </c>
      <c r="D574" s="60" t="str">
        <f>Tabla15[[#This Row],[cedula]]&amp;Tabla15[[#This Row],[prog]]&amp;LEFT(Tabla15[[#This Row],[TIPO]],3)</f>
        <v>4021371573901TEM</v>
      </c>
      <c r="E574" s="60" t="str">
        <f>_xlfn.XLOOKUP(Tabla15[[#This Row],[cedula]],Tabla8[Numero Documento],Tabla8[Empleado])</f>
        <v>ANABEL ROJAS MATEO</v>
      </c>
      <c r="F574" s="60" t="s">
        <v>1368</v>
      </c>
      <c r="G574" s="114" t="s">
        <v>3114</v>
      </c>
      <c r="H574" s="102" t="s">
        <v>2696</v>
      </c>
      <c r="I574" s="75">
        <f>_xlfn.XLOOKUP(Tabla15[[#This Row],[cedula]],TCARRERA[CEDULA],TCARRERA[CATEGORIA DEL SERVIDOR],0)</f>
        <v>0</v>
      </c>
      <c r="J57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4" s="60" t="str">
        <f>IF(ISTEXT(Tabla15[[#This Row],[CARRERA]]),Tabla15[[#This Row],[CARRERA]],Tabla15[[#This Row],[STATUS_01]])</f>
        <v>TEMPORALES</v>
      </c>
      <c r="L574" s="38">
        <v>50000</v>
      </c>
      <c r="M574" s="81">
        <v>0</v>
      </c>
      <c r="N574" s="61">
        <v>1520</v>
      </c>
      <c r="O574" s="61">
        <v>1435</v>
      </c>
      <c r="P574" s="38">
        <f>Tabla15[[#This Row],[sbruto]]-SUM(Tabla15[[#This Row],[ISR]:[AFP]])-Tabla15[[#This Row],[sneto]]</f>
        <v>25</v>
      </c>
      <c r="Q574" s="38">
        <v>47020</v>
      </c>
      <c r="R574" s="60" t="str">
        <f>_xlfn.XLOOKUP(Tabla15[[#This Row],[cedula]],Tabla22[NODOC],Tabla22[GENERO])</f>
        <v>F</v>
      </c>
      <c r="S574" s="60" t="str">
        <f>_xlfn.XLOOKUP(Tabla15[[#This Row],[nomdepto]],Tabla21[LUGAR],Tabla21[CODLUGAR])</f>
        <v>01.83.00.14.00.04</v>
      </c>
      <c r="T574">
        <v>792</v>
      </c>
    </row>
    <row r="575" spans="1:20">
      <c r="A575" s="60" t="s">
        <v>2476</v>
      </c>
      <c r="B575" s="60" t="s">
        <v>1824</v>
      </c>
      <c r="C575" s="60" t="s">
        <v>2506</v>
      </c>
      <c r="D575" s="60" t="str">
        <f>Tabla15[[#This Row],[cedula]]&amp;Tabla15[[#This Row],[prog]]&amp;LEFT(Tabla15[[#This Row],[TIPO]],3)</f>
        <v>0310542195601FIJ</v>
      </c>
      <c r="E575" s="60" t="str">
        <f>_xlfn.XLOOKUP(Tabla15[[#This Row],[cedula]],Tabla8[Numero Documento],Tabla8[Empleado])</f>
        <v>JOSE LUIS PEREZ</v>
      </c>
      <c r="F575" s="60" t="s">
        <v>781</v>
      </c>
      <c r="G575" s="114" t="s">
        <v>1660</v>
      </c>
      <c r="H575" s="102" t="s">
        <v>11</v>
      </c>
      <c r="I575" s="75">
        <f>_xlfn.XLOOKUP(Tabla15[[#This Row],[cedula]],TCARRERA[CEDULA],TCARRERA[CATEGORIA DEL SERVIDOR],0)</f>
        <v>0</v>
      </c>
      <c r="J575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75" s="60" t="str">
        <f>IF(ISTEXT(Tabla15[[#This Row],[CARRERA]]),Tabla15[[#This Row],[CARRERA]],Tabla15[[#This Row],[STATUS_01]])</f>
        <v>DE LIBRE NOMBRAMIENTO Y REMOCION</v>
      </c>
      <c r="L575" s="70">
        <v>260000</v>
      </c>
      <c r="M575" s="74">
        <v>50295.99</v>
      </c>
      <c r="N575" s="70">
        <v>5685.41</v>
      </c>
      <c r="O575" s="70">
        <v>7462</v>
      </c>
      <c r="P575" s="38">
        <f>Tabla15[[#This Row],[sbruto]]-SUM(Tabla15[[#This Row],[ISR]:[AFP]])-Tabla15[[#This Row],[sneto]]</f>
        <v>25</v>
      </c>
      <c r="Q575" s="38">
        <v>196531.6</v>
      </c>
      <c r="R575" s="60" t="str">
        <f>_xlfn.XLOOKUP(Tabla15[[#This Row],[cedula]],Tabla22[NODOC],Tabla22[GENERO])</f>
        <v>M</v>
      </c>
      <c r="S575" s="60" t="str">
        <f>_xlfn.XLOOKUP(Tabla15[[#This Row],[nomdepto]],Tabla21[LUGAR],Tabla21[CODLUGAR])</f>
        <v>01.83.01</v>
      </c>
      <c r="T575">
        <v>175</v>
      </c>
    </row>
    <row r="576" spans="1:20" hidden="1">
      <c r="A576" s="60" t="s">
        <v>2475</v>
      </c>
      <c r="B576" s="60" t="s">
        <v>2262</v>
      </c>
      <c r="C576" s="60" t="s">
        <v>2506</v>
      </c>
      <c r="D576" s="60" t="str">
        <f>Tabla15[[#This Row],[cedula]]&amp;Tabla15[[#This Row],[prog]]&amp;LEFT(Tabla15[[#This Row],[TIPO]],3)</f>
        <v>0011564779401TEM</v>
      </c>
      <c r="E576" s="60" t="str">
        <f>_xlfn.XLOOKUP(Tabla15[[#This Row],[cedula]],Tabla8[Numero Documento],Tabla8[Empleado])</f>
        <v>GLENDY ABRIL TRONCOSO JIMENEZ</v>
      </c>
      <c r="F576" s="60" t="s">
        <v>192</v>
      </c>
      <c r="G576" s="114" t="s">
        <v>1660</v>
      </c>
      <c r="H576" s="102" t="s">
        <v>2696</v>
      </c>
      <c r="I576" s="75">
        <f>_xlfn.XLOOKUP(Tabla15[[#This Row],[cedula]],TCARRERA[CEDULA],TCARRERA[CATEGORIA DEL SERVIDOR],0)</f>
        <v>0</v>
      </c>
      <c r="J57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6" s="60" t="str">
        <f>IF(ISTEXT(Tabla15[[#This Row],[CARRERA]]),Tabla15[[#This Row],[CARRERA]],Tabla15[[#This Row],[STATUS_01]])</f>
        <v>TEMPORALES</v>
      </c>
      <c r="L576" s="70">
        <v>70000</v>
      </c>
      <c r="M576" s="74">
        <v>5368.48</v>
      </c>
      <c r="N576" s="70">
        <v>2128</v>
      </c>
      <c r="O576" s="70">
        <v>2009</v>
      </c>
      <c r="P576" s="38">
        <f>Tabla15[[#This Row],[sbruto]]-SUM(Tabla15[[#This Row],[ISR]:[AFP]])-Tabla15[[#This Row],[sneto]]</f>
        <v>12457.220000000001</v>
      </c>
      <c r="Q576" s="38">
        <v>48037.3</v>
      </c>
      <c r="R576" s="60" t="str">
        <f>_xlfn.XLOOKUP(Tabla15[[#This Row],[cedula]],Tabla22[NODOC],Tabla22[GENERO])</f>
        <v>F</v>
      </c>
      <c r="S576" s="60" t="str">
        <f>_xlfn.XLOOKUP(Tabla15[[#This Row],[nomdepto]],Tabla21[LUGAR],Tabla21[CODLUGAR])</f>
        <v>01.83.01</v>
      </c>
      <c r="T576">
        <v>859</v>
      </c>
    </row>
    <row r="577" spans="1:20" hidden="1">
      <c r="A577" s="60" t="s">
        <v>2475</v>
      </c>
      <c r="B577" s="60" t="s">
        <v>2270</v>
      </c>
      <c r="C577" s="60" t="s">
        <v>2506</v>
      </c>
      <c r="D577" s="60" t="str">
        <f>Tabla15[[#This Row],[cedula]]&amp;Tabla15[[#This Row],[prog]]&amp;LEFT(Tabla15[[#This Row],[TIPO]],3)</f>
        <v>0310479727301TEM</v>
      </c>
      <c r="E577" s="60" t="str">
        <f>_xlfn.XLOOKUP(Tabla15[[#This Row],[cedula]],Tabla8[Numero Documento],Tabla8[Empleado])</f>
        <v>JOAN GERMAN MATIAS ALMONTE</v>
      </c>
      <c r="F577" s="60" t="s">
        <v>100</v>
      </c>
      <c r="G577" s="114" t="s">
        <v>1660</v>
      </c>
      <c r="H577" s="102" t="s">
        <v>2696</v>
      </c>
      <c r="I577" s="75">
        <f>_xlfn.XLOOKUP(Tabla15[[#This Row],[cedula]],TCARRERA[CEDULA],TCARRERA[CATEGORIA DEL SERVIDOR],0)</f>
        <v>0</v>
      </c>
      <c r="J57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7" s="60" t="str">
        <f>IF(ISTEXT(Tabla15[[#This Row],[CARRERA]]),Tabla15[[#This Row],[CARRERA]],Tabla15[[#This Row],[STATUS_01]])</f>
        <v>TEMPORALES</v>
      </c>
      <c r="L577" s="70">
        <v>70000</v>
      </c>
      <c r="M577" s="74">
        <v>2188.2399999999998</v>
      </c>
      <c r="N577" s="70">
        <v>2128</v>
      </c>
      <c r="O577" s="70">
        <v>2009</v>
      </c>
      <c r="P577" s="38">
        <f>Tabla15[[#This Row],[sbruto]]-SUM(Tabla15[[#This Row],[ISR]:[AFP]])-Tabla15[[#This Row],[sneto]]</f>
        <v>25</v>
      </c>
      <c r="Q577" s="38">
        <v>63649.760000000002</v>
      </c>
      <c r="R577" s="60" t="str">
        <f>_xlfn.XLOOKUP(Tabla15[[#This Row],[cedula]],Tabla22[NODOC],Tabla22[GENERO])</f>
        <v>M</v>
      </c>
      <c r="S577" s="60" t="str">
        <f>_xlfn.XLOOKUP(Tabla15[[#This Row],[nomdepto]],Tabla21[LUGAR],Tabla21[CODLUGAR])</f>
        <v>01.83.01</v>
      </c>
      <c r="T577">
        <v>885</v>
      </c>
    </row>
    <row r="578" spans="1:20">
      <c r="A578" s="60" t="s">
        <v>2476</v>
      </c>
      <c r="B578" s="60" t="s">
        <v>1758</v>
      </c>
      <c r="C578" s="60" t="s">
        <v>2506</v>
      </c>
      <c r="D578" s="60" t="str">
        <f>Tabla15[[#This Row],[cedula]]&amp;Tabla15[[#This Row],[prog]]&amp;LEFT(Tabla15[[#This Row],[TIPO]],3)</f>
        <v>2250070589601FIJ</v>
      </c>
      <c r="E578" s="60" t="str">
        <f>_xlfn.XLOOKUP(Tabla15[[#This Row],[cedula]],Tabla8[Numero Documento],Tabla8[Empleado])</f>
        <v>DELAYNE FLORENCIA ABREU CHEZ</v>
      </c>
      <c r="F578" s="60" t="s">
        <v>32</v>
      </c>
      <c r="G578" s="114" t="s">
        <v>1660</v>
      </c>
      <c r="H578" s="102" t="s">
        <v>11</v>
      </c>
      <c r="I578" s="75">
        <f>_xlfn.XLOOKUP(Tabla15[[#This Row],[cedula]],TCARRERA[CEDULA],TCARRERA[CATEGORIA DEL SERVIDOR],0)</f>
        <v>0</v>
      </c>
      <c r="J57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78" s="60" t="str">
        <f>IF(ISTEXT(Tabla15[[#This Row],[CARRERA]]),Tabla15[[#This Row],[CARRERA]],Tabla15[[#This Row],[STATUS_01]])</f>
        <v>FIJO</v>
      </c>
      <c r="L578" s="70">
        <v>50000</v>
      </c>
      <c r="M578" s="73">
        <v>0</v>
      </c>
      <c r="N578" s="70">
        <v>1520</v>
      </c>
      <c r="O578" s="70">
        <v>1435</v>
      </c>
      <c r="P578" s="38">
        <f>Tabla15[[#This Row],[sbruto]]-SUM(Tabla15[[#This Row],[ISR]:[AFP]])-Tabla15[[#This Row],[sneto]]</f>
        <v>25</v>
      </c>
      <c r="Q578" s="38">
        <v>47020</v>
      </c>
      <c r="R578" s="60" t="str">
        <f>_xlfn.XLOOKUP(Tabla15[[#This Row],[cedula]],Tabla22[NODOC],Tabla22[GENERO])</f>
        <v>F</v>
      </c>
      <c r="S578" s="60" t="str">
        <f>_xlfn.XLOOKUP(Tabla15[[#This Row],[nomdepto]],Tabla21[LUGAR],Tabla21[CODLUGAR])</f>
        <v>01.83.01</v>
      </c>
      <c r="T578">
        <v>77</v>
      </c>
    </row>
    <row r="579" spans="1:20" hidden="1">
      <c r="A579" s="60" t="s">
        <v>2475</v>
      </c>
      <c r="B579" s="60" t="s">
        <v>2840</v>
      </c>
      <c r="C579" s="60" t="s">
        <v>2506</v>
      </c>
      <c r="D579" s="60" t="str">
        <f>Tabla15[[#This Row],[cedula]]&amp;Tabla15[[#This Row],[prog]]&amp;LEFT(Tabla15[[#This Row],[TIPO]],3)</f>
        <v>4020063837301TEM</v>
      </c>
      <c r="E579" s="60" t="str">
        <f>_xlfn.XLOOKUP(Tabla15[[#This Row],[cedula]],Tabla8[Numero Documento],Tabla8[Empleado])</f>
        <v>FARHINA SANCHEZ MARIÑEZ</v>
      </c>
      <c r="F579" s="60" t="s">
        <v>991</v>
      </c>
      <c r="G579" s="114" t="s">
        <v>1660</v>
      </c>
      <c r="H579" s="102" t="s">
        <v>2696</v>
      </c>
      <c r="I579" s="75">
        <f>_xlfn.XLOOKUP(Tabla15[[#This Row],[cedula]],TCARRERA[CEDULA],TCARRERA[CATEGORIA DEL SERVIDOR],0)</f>
        <v>0</v>
      </c>
      <c r="J57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9" s="60" t="str">
        <f>IF(ISTEXT(Tabla15[[#This Row],[CARRERA]]),Tabla15[[#This Row],[CARRERA]],Tabla15[[#This Row],[STATUS_01]])</f>
        <v>TEMPORALES</v>
      </c>
      <c r="L579" s="70">
        <v>50000</v>
      </c>
      <c r="M579" s="71">
        <v>0</v>
      </c>
      <c r="N579" s="70">
        <v>1520</v>
      </c>
      <c r="O579" s="70">
        <v>1435</v>
      </c>
      <c r="P579" s="38">
        <f>Tabla15[[#This Row],[sbruto]]-SUM(Tabla15[[#This Row],[ISR]:[AFP]])-Tabla15[[#This Row],[sneto]]</f>
        <v>25</v>
      </c>
      <c r="Q579" s="38">
        <v>47020</v>
      </c>
      <c r="R579" s="60" t="str">
        <f>_xlfn.XLOOKUP(Tabla15[[#This Row],[cedula]],Tabla22[NODOC],Tabla22[GENERO])</f>
        <v>F</v>
      </c>
      <c r="S579" s="60" t="str">
        <f>_xlfn.XLOOKUP(Tabla15[[#This Row],[nomdepto]],Tabla21[LUGAR],Tabla21[CODLUGAR])</f>
        <v>01.83.01</v>
      </c>
      <c r="T579">
        <v>849</v>
      </c>
    </row>
    <row r="580" spans="1:20" hidden="1">
      <c r="A580" s="60" t="s">
        <v>2475</v>
      </c>
      <c r="B580" s="60" t="s">
        <v>2847</v>
      </c>
      <c r="C580" s="60" t="s">
        <v>2506</v>
      </c>
      <c r="D580" s="60" t="str">
        <f>Tabla15[[#This Row],[cedula]]&amp;Tabla15[[#This Row],[prog]]&amp;LEFT(Tabla15[[#This Row],[TIPO]],3)</f>
        <v>0011479390401TEM</v>
      </c>
      <c r="E580" s="60" t="str">
        <f>_xlfn.XLOOKUP(Tabla15[[#This Row],[cedula]],Tabla8[Numero Documento],Tabla8[Empleado])</f>
        <v>FRANKLYN RAFAEL HURTADO MORILLO</v>
      </c>
      <c r="F580" s="60" t="s">
        <v>192</v>
      </c>
      <c r="G580" s="114" t="s">
        <v>1660</v>
      </c>
      <c r="H580" s="102" t="s">
        <v>2696</v>
      </c>
      <c r="I580" s="75">
        <f>_xlfn.XLOOKUP(Tabla15[[#This Row],[cedula]],TCARRERA[CEDULA],TCARRERA[CATEGORIA DEL SERVIDOR],0)</f>
        <v>0</v>
      </c>
      <c r="J58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0" s="60" t="str">
        <f>IF(ISTEXT(Tabla15[[#This Row],[CARRERA]]),Tabla15[[#This Row],[CARRERA]],Tabla15[[#This Row],[STATUS_01]])</f>
        <v>TEMPORALES</v>
      </c>
      <c r="L580" s="70">
        <v>35000</v>
      </c>
      <c r="M580" s="74">
        <v>0</v>
      </c>
      <c r="N580" s="73">
        <v>1064</v>
      </c>
      <c r="O580" s="73">
        <v>1004.5</v>
      </c>
      <c r="P580" s="38">
        <f>Tabla15[[#This Row],[sbruto]]-SUM(Tabla15[[#This Row],[ISR]:[AFP]])-Tabla15[[#This Row],[sneto]]</f>
        <v>3221</v>
      </c>
      <c r="Q580" s="38">
        <v>29710.5</v>
      </c>
      <c r="R580" s="60" t="str">
        <f>_xlfn.XLOOKUP(Tabla15[[#This Row],[cedula]],Tabla22[NODOC],Tabla22[GENERO])</f>
        <v>M</v>
      </c>
      <c r="S580" s="60" t="str">
        <f>_xlfn.XLOOKUP(Tabla15[[#This Row],[nomdepto]],Tabla21[LUGAR],Tabla21[CODLUGAR])</f>
        <v>01.83.01</v>
      </c>
      <c r="T580">
        <v>855</v>
      </c>
    </row>
    <row r="581" spans="1:20">
      <c r="A581" s="60" t="s">
        <v>2476</v>
      </c>
      <c r="B581" s="60" t="s">
        <v>2483</v>
      </c>
      <c r="C581" s="60" t="s">
        <v>2506</v>
      </c>
      <c r="D581" s="60" t="str">
        <f>Tabla15[[#This Row],[cedula]]&amp;Tabla15[[#This Row],[prog]]&amp;LEFT(Tabla15[[#This Row],[TIPO]],3)</f>
        <v>0011183321601FIJ</v>
      </c>
      <c r="E581" s="60" t="str">
        <f>_xlfn.XLOOKUP(Tabla15[[#This Row],[cedula]],Tabla8[Numero Documento],Tabla8[Empleado])</f>
        <v>FELIX BAUTISTA DE LA CRUZ</v>
      </c>
      <c r="F581" s="60" t="s">
        <v>588</v>
      </c>
      <c r="G581" s="114" t="s">
        <v>1660</v>
      </c>
      <c r="H581" s="102" t="s">
        <v>11</v>
      </c>
      <c r="I581" s="75">
        <f>_xlfn.XLOOKUP(Tabla15[[#This Row],[cedula]],TCARRERA[CEDULA],TCARRERA[CATEGORIA DEL SERVIDOR],0)</f>
        <v>0</v>
      </c>
      <c r="J58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1" s="60" t="str">
        <f>IF(ISTEXT(Tabla15[[#This Row],[CARRERA]]),Tabla15[[#This Row],[CARRERA]],Tabla15[[#This Row],[STATUS_01]])</f>
        <v>ESTATUTO SIMPLIFICADO</v>
      </c>
      <c r="L581" s="70">
        <v>24000</v>
      </c>
      <c r="M581" s="74">
        <v>0</v>
      </c>
      <c r="N581" s="73">
        <v>729.6</v>
      </c>
      <c r="O581" s="73">
        <v>688.8</v>
      </c>
      <c r="P581" s="38">
        <f>Tabla15[[#This Row],[sbruto]]-SUM(Tabla15[[#This Row],[ISR]:[AFP]])-Tabla15[[#This Row],[sneto]]</f>
        <v>7348.4999999999982</v>
      </c>
      <c r="Q581" s="38">
        <v>15233.1</v>
      </c>
      <c r="R581" s="60" t="str">
        <f>_xlfn.XLOOKUP(Tabla15[[#This Row],[cedula]],Tabla22[NODOC],Tabla22[GENERO])</f>
        <v>M</v>
      </c>
      <c r="S581" s="60" t="str">
        <f>_xlfn.XLOOKUP(Tabla15[[#This Row],[nomdepto]],Tabla21[LUGAR],Tabla21[CODLUGAR])</f>
        <v>01.83.01</v>
      </c>
      <c r="T581">
        <v>114</v>
      </c>
    </row>
    <row r="582" spans="1:20" hidden="1">
      <c r="A582" s="60" t="s">
        <v>2475</v>
      </c>
      <c r="B582" s="60" t="s">
        <v>2285</v>
      </c>
      <c r="C582" s="60" t="s">
        <v>2506</v>
      </c>
      <c r="D582" s="60" t="str">
        <f>Tabla15[[#This Row],[cedula]]&amp;Tabla15[[#This Row],[prog]]&amp;LEFT(Tabla15[[#This Row],[TIPO]],3)</f>
        <v>2230000850901TEM</v>
      </c>
      <c r="E582" s="60" t="str">
        <f>_xlfn.XLOOKUP(Tabla15[[#This Row],[cedula]],Tabla8[Numero Documento],Tabla8[Empleado])</f>
        <v>LADY LAURA LIRIANO BALBI</v>
      </c>
      <c r="F582" s="60" t="s">
        <v>59</v>
      </c>
      <c r="G582" s="114" t="s">
        <v>1663</v>
      </c>
      <c r="H582" s="102" t="s">
        <v>2696</v>
      </c>
      <c r="I582" s="75">
        <f>_xlfn.XLOOKUP(Tabla15[[#This Row],[cedula]],TCARRERA[CEDULA],TCARRERA[CATEGORIA DEL SERVIDOR],0)</f>
        <v>0</v>
      </c>
      <c r="J58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2" s="60" t="str">
        <f>IF(ISTEXT(Tabla15[[#This Row],[CARRERA]]),Tabla15[[#This Row],[CARRERA]],Tabla15[[#This Row],[STATUS_01]])</f>
        <v>TEMPORALES</v>
      </c>
      <c r="L582" s="70">
        <v>115000</v>
      </c>
      <c r="M582" s="74">
        <v>15633.74</v>
      </c>
      <c r="N582" s="73">
        <v>3496</v>
      </c>
      <c r="O582" s="73">
        <v>3300.5</v>
      </c>
      <c r="P582" s="38">
        <f>Tabla15[[#This Row],[sbruto]]-SUM(Tabla15[[#This Row],[ISR]:[AFP]])-Tabla15[[#This Row],[sneto]]</f>
        <v>25.000000000014552</v>
      </c>
      <c r="Q582" s="38">
        <v>92544.76</v>
      </c>
      <c r="R582" s="60" t="str">
        <f>_xlfn.XLOOKUP(Tabla15[[#This Row],[cedula]],Tabla22[NODOC],Tabla22[GENERO])</f>
        <v>F</v>
      </c>
      <c r="S582" s="60" t="str">
        <f>_xlfn.XLOOKUP(Tabla15[[#This Row],[nomdepto]],Tabla21[LUGAR],Tabla21[CODLUGAR])</f>
        <v>01.83.01.00.02</v>
      </c>
      <c r="T582">
        <v>923</v>
      </c>
    </row>
    <row r="583" spans="1:20" hidden="1">
      <c r="A583" s="60" t="s">
        <v>2475</v>
      </c>
      <c r="B583" s="60" t="s">
        <v>2307</v>
      </c>
      <c r="C583" s="60" t="s">
        <v>2506</v>
      </c>
      <c r="D583" s="60" t="str">
        <f>Tabla15[[#This Row],[cedula]]&amp;Tabla15[[#This Row],[prog]]&amp;LEFT(Tabla15[[#This Row],[TIPO]],3)</f>
        <v>4022369978201TEM</v>
      </c>
      <c r="E583" s="60" t="str">
        <f>_xlfn.XLOOKUP(Tabla15[[#This Row],[cedula]],Tabla8[Numero Documento],Tabla8[Empleado])</f>
        <v>NAYELY MARIA FERNANDEZ MORA</v>
      </c>
      <c r="F583" s="60" t="s">
        <v>991</v>
      </c>
      <c r="G583" s="114" t="s">
        <v>1663</v>
      </c>
      <c r="H583" s="102" t="s">
        <v>2696</v>
      </c>
      <c r="I583" s="75">
        <f>_xlfn.XLOOKUP(Tabla15[[#This Row],[cedula]],TCARRERA[CEDULA],TCARRERA[CATEGORIA DEL SERVIDOR],0)</f>
        <v>0</v>
      </c>
      <c r="J58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3" s="60" t="str">
        <f>IF(ISTEXT(Tabla15[[#This Row],[CARRERA]]),Tabla15[[#This Row],[CARRERA]],Tabla15[[#This Row],[STATUS_01]])</f>
        <v>TEMPORALES</v>
      </c>
      <c r="L583" s="70">
        <v>55000</v>
      </c>
      <c r="M583" s="73">
        <v>0</v>
      </c>
      <c r="N583" s="70">
        <v>1672</v>
      </c>
      <c r="O583" s="70">
        <v>1578.5</v>
      </c>
      <c r="P583" s="38">
        <f>Tabla15[[#This Row],[sbruto]]-SUM(Tabla15[[#This Row],[ISR]:[AFP]])-Tabla15[[#This Row],[sneto]]</f>
        <v>1721</v>
      </c>
      <c r="Q583" s="38">
        <v>50028.5</v>
      </c>
      <c r="R583" s="60" t="str">
        <f>_xlfn.XLOOKUP(Tabla15[[#This Row],[cedula]],Tabla22[NODOC],Tabla22[GENERO])</f>
        <v>F</v>
      </c>
      <c r="S583" s="60" t="str">
        <f>_xlfn.XLOOKUP(Tabla15[[#This Row],[nomdepto]],Tabla21[LUGAR],Tabla21[CODLUGAR])</f>
        <v>01.83.01.00.02</v>
      </c>
      <c r="T583">
        <v>968</v>
      </c>
    </row>
    <row r="584" spans="1:20">
      <c r="A584" s="60" t="s">
        <v>2476</v>
      </c>
      <c r="B584" s="60" t="s">
        <v>2027</v>
      </c>
      <c r="C584" s="60" t="s">
        <v>2509</v>
      </c>
      <c r="D584" s="60" t="str">
        <f>Tabla15[[#This Row],[cedula]]&amp;Tabla15[[#This Row],[prog]]&amp;LEFT(Tabla15[[#This Row],[TIPO]],3)</f>
        <v>0011260774211FIJ</v>
      </c>
      <c r="E584" s="60" t="str">
        <f>_xlfn.XLOOKUP(Tabla15[[#This Row],[cedula]],Tabla8[Numero Documento],Tabla8[Empleado])</f>
        <v>MARIA DEL CARMEN RAMIREZ SURIEL</v>
      </c>
      <c r="F584" s="60" t="s">
        <v>246</v>
      </c>
      <c r="G584" s="114" t="s">
        <v>1663</v>
      </c>
      <c r="H584" s="102" t="s">
        <v>11</v>
      </c>
      <c r="I584" s="75">
        <f>_xlfn.XLOOKUP(Tabla15[[#This Row],[cedula]],TCARRERA[CEDULA],TCARRERA[CATEGORIA DEL SERVIDOR],0)</f>
        <v>0</v>
      </c>
      <c r="J58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84" s="60" t="str">
        <f>IF(ISTEXT(Tabla15[[#This Row],[CARRERA]]),Tabla15[[#This Row],[CARRERA]],Tabla15[[#This Row],[STATUS_01]])</f>
        <v>FIJO</v>
      </c>
      <c r="L584" s="70">
        <v>35000</v>
      </c>
      <c r="M584" s="74">
        <v>0</v>
      </c>
      <c r="N584" s="70">
        <v>1064</v>
      </c>
      <c r="O584" s="70">
        <v>1004.5</v>
      </c>
      <c r="P584" s="38">
        <f>Tabla15[[#This Row],[sbruto]]-SUM(Tabla15[[#This Row],[ISR]:[AFP]])-Tabla15[[#This Row],[sneto]]</f>
        <v>1121</v>
      </c>
      <c r="Q584" s="38">
        <v>31810.5</v>
      </c>
      <c r="R584" s="60" t="str">
        <f>_xlfn.XLOOKUP(Tabla15[[#This Row],[cedula]],Tabla22[NODOC],Tabla22[GENERO])</f>
        <v>F</v>
      </c>
      <c r="S584" s="60" t="str">
        <f>_xlfn.XLOOKUP(Tabla15[[#This Row],[nomdepto]],Tabla21[LUGAR],Tabla21[CODLUGAR])</f>
        <v>01.83.01.00.02</v>
      </c>
      <c r="T584">
        <v>445</v>
      </c>
    </row>
    <row r="585" spans="1:20">
      <c r="A585" s="60" t="s">
        <v>2476</v>
      </c>
      <c r="B585" s="60" t="s">
        <v>1828</v>
      </c>
      <c r="C585" s="60" t="s">
        <v>2506</v>
      </c>
      <c r="D585" s="60" t="str">
        <f>Tabla15[[#This Row],[cedula]]&amp;Tabla15[[#This Row],[prog]]&amp;LEFT(Tabla15[[#This Row],[TIPO]],3)</f>
        <v>0010975528001FIJ</v>
      </c>
      <c r="E585" s="60" t="str">
        <f>_xlfn.XLOOKUP(Tabla15[[#This Row],[cedula]],Tabla8[Numero Documento],Tabla8[Empleado])</f>
        <v>JOSE MODESTO YOVANI CRUZ DURAN</v>
      </c>
      <c r="F585" s="60" t="s">
        <v>781</v>
      </c>
      <c r="G585" s="60" t="s">
        <v>1659</v>
      </c>
      <c r="H585" s="102" t="s">
        <v>11</v>
      </c>
      <c r="I585" s="75">
        <f>_xlfn.XLOOKUP(Tabla15[[#This Row],[cedula]],TCARRERA[CEDULA],TCARRERA[CATEGORIA DEL SERVIDOR],0)</f>
        <v>0</v>
      </c>
      <c r="J585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85" s="60" t="str">
        <f>IF(ISTEXT(Tabla15[[#This Row],[CARRERA]]),Tabla15[[#This Row],[CARRERA]],Tabla15[[#This Row],[STATUS_01]])</f>
        <v>DE LIBRE NOMBRAMIENTO Y REMOCION</v>
      </c>
      <c r="L585" s="70">
        <v>260000</v>
      </c>
      <c r="M585" s="74">
        <v>50295.99</v>
      </c>
      <c r="N585" s="70">
        <v>5685.41</v>
      </c>
      <c r="O585" s="70">
        <v>7462</v>
      </c>
      <c r="P585" s="38">
        <f>Tabla15[[#This Row],[sbruto]]-SUM(Tabla15[[#This Row],[ISR]:[AFP]])-Tabla15[[#This Row],[sneto]]</f>
        <v>1025</v>
      </c>
      <c r="Q585" s="38">
        <v>195531.6</v>
      </c>
      <c r="R585" s="60" t="str">
        <f>_xlfn.XLOOKUP(Tabla15[[#This Row],[cedula]],Tabla22[NODOC],Tabla22[GENERO])</f>
        <v>M</v>
      </c>
      <c r="S585" s="60" t="str">
        <f>_xlfn.XLOOKUP(Tabla15[[#This Row],[nomdepto]],Tabla21[LUGAR],Tabla21[CODLUGAR])</f>
        <v>01.83.02</v>
      </c>
      <c r="T585">
        <v>179</v>
      </c>
    </row>
    <row r="586" spans="1:20">
      <c r="A586" s="60" t="s">
        <v>2476</v>
      </c>
      <c r="B586" s="60" t="s">
        <v>1145</v>
      </c>
      <c r="C586" s="60" t="s">
        <v>2506</v>
      </c>
      <c r="D586" s="60" t="str">
        <f>Tabla15[[#This Row],[cedula]]&amp;Tabla15[[#This Row],[prog]]&amp;LEFT(Tabla15[[#This Row],[TIPO]],3)</f>
        <v>0010946517901FIJ</v>
      </c>
      <c r="E586" s="60" t="str">
        <f>_xlfn.XLOOKUP(Tabla15[[#This Row],[cedula]],Tabla8[Numero Documento],Tabla8[Empleado])</f>
        <v>ROSA ELENA MERCEDES RODRIGUEZ DE LOS SANTOS</v>
      </c>
      <c r="F586" s="60" t="s">
        <v>298</v>
      </c>
      <c r="G586" s="60" t="s">
        <v>1659</v>
      </c>
      <c r="H586" s="102" t="s">
        <v>11</v>
      </c>
      <c r="I586" s="75" t="str">
        <f>_xlfn.XLOOKUP(Tabla15[[#This Row],[cedula]],TCARRERA[CEDULA],TCARRERA[CATEGORIA DEL SERVIDOR],0)</f>
        <v>CARRERA ADMINISTRATIVA</v>
      </c>
      <c r="J58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86" s="60" t="str">
        <f>IF(ISTEXT(Tabla15[[#This Row],[CARRERA]]),Tabla15[[#This Row],[CARRERA]],Tabla15[[#This Row],[STATUS_01]])</f>
        <v>CARRERA ADMINISTRATIVA</v>
      </c>
      <c r="L586" s="70">
        <v>115000</v>
      </c>
      <c r="M586" s="71">
        <v>15633.74</v>
      </c>
      <c r="N586" s="70">
        <v>3496</v>
      </c>
      <c r="O586" s="70">
        <v>3300.5</v>
      </c>
      <c r="P586" s="38">
        <f>Tabla15[[#This Row],[sbruto]]-SUM(Tabla15[[#This Row],[ISR]:[AFP]])-Tabla15[[#This Row],[sneto]]</f>
        <v>75.000000000014552</v>
      </c>
      <c r="Q586" s="38">
        <v>92494.76</v>
      </c>
      <c r="R586" s="60" t="str">
        <f>_xlfn.XLOOKUP(Tabla15[[#This Row],[cedula]],Tabla22[NODOC],Tabla22[GENERO])</f>
        <v>F</v>
      </c>
      <c r="S586" s="60" t="str">
        <f>_xlfn.XLOOKUP(Tabla15[[#This Row],[nomdepto]],Tabla21[LUGAR],Tabla21[CODLUGAR])</f>
        <v>01.83.02</v>
      </c>
      <c r="T586">
        <v>332</v>
      </c>
    </row>
    <row r="587" spans="1:20">
      <c r="A587" s="60" t="s">
        <v>2476</v>
      </c>
      <c r="B587" s="60" t="s">
        <v>1816</v>
      </c>
      <c r="C587" s="60" t="s">
        <v>2506</v>
      </c>
      <c r="D587" s="60" t="str">
        <f>Tabla15[[#This Row],[cedula]]&amp;Tabla15[[#This Row],[prog]]&amp;LEFT(Tabla15[[#This Row],[TIPO]],3)</f>
        <v>0010940960701FIJ</v>
      </c>
      <c r="E587" s="60" t="str">
        <f>_xlfn.XLOOKUP(Tabla15[[#This Row],[cedula]],Tabla8[Numero Documento],Tabla8[Empleado])</f>
        <v>JOHAN MANUEL BUENO POLANCO</v>
      </c>
      <c r="F587" s="60" t="s">
        <v>32</v>
      </c>
      <c r="G587" s="60" t="s">
        <v>1659</v>
      </c>
      <c r="H587" s="102" t="s">
        <v>11</v>
      </c>
      <c r="I587" s="75">
        <f>_xlfn.XLOOKUP(Tabla15[[#This Row],[cedula]],TCARRERA[CEDULA],TCARRERA[CATEGORIA DEL SERVIDOR],0)</f>
        <v>0</v>
      </c>
      <c r="J58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60" t="str">
        <f>IF(ISTEXT(Tabla15[[#This Row],[CARRERA]]),Tabla15[[#This Row],[CARRERA]],Tabla15[[#This Row],[STATUS_01]])</f>
        <v>FIJO</v>
      </c>
      <c r="L587" s="70">
        <v>100000</v>
      </c>
      <c r="M587" s="71">
        <v>12105.34</v>
      </c>
      <c r="N587" s="70">
        <v>3040</v>
      </c>
      <c r="O587" s="70">
        <v>2870</v>
      </c>
      <c r="P587" s="38">
        <f>Tabla15[[#This Row],[sbruto]]-SUM(Tabla15[[#This Row],[ISR]:[AFP]])-Tabla15[[#This Row],[sneto]]</f>
        <v>1625</v>
      </c>
      <c r="Q587" s="38">
        <v>80359.66</v>
      </c>
      <c r="R587" s="60" t="str">
        <f>_xlfn.XLOOKUP(Tabla15[[#This Row],[cedula]],Tabla22[NODOC],Tabla22[GENERO])</f>
        <v>M</v>
      </c>
      <c r="S587" s="60" t="str">
        <f>_xlfn.XLOOKUP(Tabla15[[#This Row],[nomdepto]],Tabla21[LUGAR],Tabla21[CODLUGAR])</f>
        <v>01.83.02</v>
      </c>
      <c r="T587">
        <v>166</v>
      </c>
    </row>
    <row r="588" spans="1:20" hidden="1">
      <c r="A588" s="60" t="s">
        <v>2475</v>
      </c>
      <c r="B588" s="60" t="s">
        <v>2906</v>
      </c>
      <c r="C588" s="60" t="s">
        <v>2506</v>
      </c>
      <c r="D588" s="60" t="str">
        <f>Tabla15[[#This Row],[cedula]]&amp;Tabla15[[#This Row],[prog]]&amp;LEFT(Tabla15[[#This Row],[TIPO]],3)</f>
        <v>0180068997601TEM</v>
      </c>
      <c r="E588" s="60" t="str">
        <f>_xlfn.XLOOKUP(Tabla15[[#This Row],[cedula]],Tabla8[Numero Documento],Tabla8[Empleado])</f>
        <v>JOSE LUIS MUÑOZ SUERO</v>
      </c>
      <c r="F588" s="60" t="s">
        <v>129</v>
      </c>
      <c r="G588" s="60" t="s">
        <v>1659</v>
      </c>
      <c r="H588" s="102" t="s">
        <v>2696</v>
      </c>
      <c r="I588" s="75">
        <f>_xlfn.XLOOKUP(Tabla15[[#This Row],[cedula]],TCARRERA[CEDULA],TCARRERA[CATEGORIA DEL SERVIDOR],0)</f>
        <v>0</v>
      </c>
      <c r="J58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8" s="60" t="str">
        <f>IF(ISTEXT(Tabla15[[#This Row],[CARRERA]]),Tabla15[[#This Row],[CARRERA]],Tabla15[[#This Row],[STATUS_01]])</f>
        <v>TEMPORALES</v>
      </c>
      <c r="L588" s="70">
        <v>100000</v>
      </c>
      <c r="M588" s="74">
        <v>12105.37</v>
      </c>
      <c r="N588" s="73">
        <v>3040</v>
      </c>
      <c r="O588" s="73">
        <v>2870</v>
      </c>
      <c r="P588" s="38">
        <f>Tabla15[[#This Row],[sbruto]]-SUM(Tabla15[[#This Row],[ISR]:[AFP]])-Tabla15[[#This Row],[sneto]]</f>
        <v>25</v>
      </c>
      <c r="Q588" s="38">
        <v>81959.63</v>
      </c>
      <c r="R588" s="60" t="str">
        <f>_xlfn.XLOOKUP(Tabla15[[#This Row],[cedula]],Tabla22[NODOC],Tabla22[GENERO])</f>
        <v>M</v>
      </c>
      <c r="S588" s="60" t="str">
        <f>_xlfn.XLOOKUP(Tabla15[[#This Row],[nomdepto]],Tabla21[LUGAR],Tabla21[CODLUGAR])</f>
        <v>01.83.02</v>
      </c>
      <c r="T588">
        <v>902</v>
      </c>
    </row>
    <row r="589" spans="1:20" hidden="1">
      <c r="A589" s="60" t="s">
        <v>2475</v>
      </c>
      <c r="B589" s="60" t="s">
        <v>2315</v>
      </c>
      <c r="C589" s="60" t="s">
        <v>2506</v>
      </c>
      <c r="D589" s="60" t="str">
        <f>Tabla15[[#This Row],[cedula]]&amp;Tabla15[[#This Row],[prog]]&amp;LEFT(Tabla15[[#This Row],[TIPO]],3)</f>
        <v>0010699531901TEM</v>
      </c>
      <c r="E589" s="60" t="str">
        <f>_xlfn.XLOOKUP(Tabla15[[#This Row],[cedula]],Tabla8[Numero Documento],Tabla8[Empleado])</f>
        <v>RAFAEL DAVID ALMENGOD RAPOSO</v>
      </c>
      <c r="F589" s="60" t="s">
        <v>59</v>
      </c>
      <c r="G589" s="60" t="s">
        <v>1659</v>
      </c>
      <c r="H589" s="102" t="s">
        <v>2696</v>
      </c>
      <c r="I589" s="75">
        <f>_xlfn.XLOOKUP(Tabla15[[#This Row],[cedula]],TCARRERA[CEDULA],TCARRERA[CATEGORIA DEL SERVIDOR],0)</f>
        <v>0</v>
      </c>
      <c r="J58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9" s="60" t="str">
        <f>IF(ISTEXT(Tabla15[[#This Row],[CARRERA]]),Tabla15[[#This Row],[CARRERA]],Tabla15[[#This Row],[STATUS_01]])</f>
        <v>TEMPORALES</v>
      </c>
      <c r="L589" s="70">
        <v>100000</v>
      </c>
      <c r="M589" s="74">
        <v>12105.34</v>
      </c>
      <c r="N589" s="73">
        <v>3040</v>
      </c>
      <c r="O589" s="73">
        <v>2870</v>
      </c>
      <c r="P589" s="38">
        <f>Tabla15[[#This Row],[sbruto]]-SUM(Tabla15[[#This Row],[ISR]:[AFP]])-Tabla15[[#This Row],[sneto]]</f>
        <v>5071</v>
      </c>
      <c r="Q589" s="38">
        <v>76913.66</v>
      </c>
      <c r="R589" s="60" t="str">
        <f>_xlfn.XLOOKUP(Tabla15[[#This Row],[cedula]],Tabla22[NODOC],Tabla22[GENERO])</f>
        <v>M</v>
      </c>
      <c r="S589" s="60" t="str">
        <f>_xlfn.XLOOKUP(Tabla15[[#This Row],[nomdepto]],Tabla21[LUGAR],Tabla21[CODLUGAR])</f>
        <v>01.83.02</v>
      </c>
      <c r="T589">
        <v>982</v>
      </c>
    </row>
    <row r="590" spans="1:20">
      <c r="A590" s="60" t="s">
        <v>2476</v>
      </c>
      <c r="B590" s="60" t="s">
        <v>1887</v>
      </c>
      <c r="C590" s="60" t="s">
        <v>2506</v>
      </c>
      <c r="D590" s="60" t="str">
        <f>Tabla15[[#This Row],[cedula]]&amp;Tabla15[[#This Row],[prog]]&amp;LEFT(Tabla15[[#This Row],[TIPO]],3)</f>
        <v>0560156502001FIJ</v>
      </c>
      <c r="E590" s="60" t="str">
        <f>_xlfn.XLOOKUP(Tabla15[[#This Row],[cedula]],Tabla8[Numero Documento],Tabla8[Empleado])</f>
        <v>ORLANDO EUGENIO PADILLA FAXAS</v>
      </c>
      <c r="F590" s="60" t="s">
        <v>59</v>
      </c>
      <c r="G590" s="60" t="s">
        <v>1659</v>
      </c>
      <c r="H590" s="102" t="s">
        <v>11</v>
      </c>
      <c r="I590" s="75">
        <f>_xlfn.XLOOKUP(Tabla15[[#This Row],[cedula]],TCARRERA[CEDULA],TCARRERA[CATEGORIA DEL SERVIDOR],0)</f>
        <v>0</v>
      </c>
      <c r="J59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60" t="str">
        <f>IF(ISTEXT(Tabla15[[#This Row],[CARRERA]]),Tabla15[[#This Row],[CARRERA]],Tabla15[[#This Row],[STATUS_01]])</f>
        <v>FIJO</v>
      </c>
      <c r="L590" s="70">
        <v>75000</v>
      </c>
      <c r="M590" s="74">
        <v>6309.38</v>
      </c>
      <c r="N590" s="70">
        <v>2280</v>
      </c>
      <c r="O590" s="70">
        <v>2152.5</v>
      </c>
      <c r="P590" s="38">
        <f>Tabla15[[#This Row],[sbruto]]-SUM(Tabla15[[#This Row],[ISR]:[AFP]])-Tabla15[[#This Row],[sneto]]</f>
        <v>24.999999999992724</v>
      </c>
      <c r="Q590" s="38">
        <v>64233.120000000003</v>
      </c>
      <c r="R590" s="60" t="str">
        <f>_xlfn.XLOOKUP(Tabla15[[#This Row],[cedula]],Tabla22[NODOC],Tabla22[GENERO])</f>
        <v>M</v>
      </c>
      <c r="S590" s="60" t="str">
        <f>_xlfn.XLOOKUP(Tabla15[[#This Row],[nomdepto]],Tabla21[LUGAR],Tabla21[CODLUGAR])</f>
        <v>01.83.02</v>
      </c>
      <c r="T590">
        <v>292</v>
      </c>
    </row>
    <row r="591" spans="1:20">
      <c r="A591" s="60" t="s">
        <v>2476</v>
      </c>
      <c r="B591" s="60" t="s">
        <v>1158</v>
      </c>
      <c r="C591" s="60" t="s">
        <v>2506</v>
      </c>
      <c r="D591" s="60" t="str">
        <f>Tabla15[[#This Row],[cedula]]&amp;Tabla15[[#This Row],[prog]]&amp;LEFT(Tabla15[[#This Row],[TIPO]],3)</f>
        <v>0010276050101FIJ</v>
      </c>
      <c r="E591" s="60" t="str">
        <f>_xlfn.XLOOKUP(Tabla15[[#This Row],[cedula]],Tabla8[Numero Documento],Tabla8[Empleado])</f>
        <v>YENY FRANCIS JIMENEZ SALCEDO</v>
      </c>
      <c r="F591" s="60" t="s">
        <v>748</v>
      </c>
      <c r="G591" s="60" t="s">
        <v>1659</v>
      </c>
      <c r="H591" s="102" t="s">
        <v>11</v>
      </c>
      <c r="I591" s="75" t="str">
        <f>_xlfn.XLOOKUP(Tabla15[[#This Row],[cedula]],TCARRERA[CEDULA],TCARRERA[CATEGORIA DEL SERVIDOR],0)</f>
        <v>CARRERA ADMINISTRATIVA</v>
      </c>
      <c r="J59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60" t="str">
        <f>IF(ISTEXT(Tabla15[[#This Row],[CARRERA]]),Tabla15[[#This Row],[CARRERA]],Tabla15[[#This Row],[STATUS_01]])</f>
        <v>CARRERA ADMINISTRATIVA</v>
      </c>
      <c r="L591" s="70">
        <v>70000</v>
      </c>
      <c r="M591" s="74">
        <v>562.29999999999995</v>
      </c>
      <c r="N591" s="70">
        <v>2128</v>
      </c>
      <c r="O591" s="70">
        <v>2009</v>
      </c>
      <c r="P591" s="38">
        <f>Tabla15[[#This Row],[sbruto]]-SUM(Tabla15[[#This Row],[ISR]:[AFP]])-Tabla15[[#This Row],[sneto]]</f>
        <v>4029.8999999999942</v>
      </c>
      <c r="Q591" s="38">
        <v>61270.8</v>
      </c>
      <c r="R591" s="60" t="str">
        <f>_xlfn.XLOOKUP(Tabla15[[#This Row],[cedula]],Tabla22[NODOC],Tabla22[GENERO])</f>
        <v>F</v>
      </c>
      <c r="S591" s="60" t="str">
        <f>_xlfn.XLOOKUP(Tabla15[[#This Row],[nomdepto]],Tabla21[LUGAR],Tabla21[CODLUGAR])</f>
        <v>01.83.02</v>
      </c>
      <c r="T591">
        <v>382</v>
      </c>
    </row>
    <row r="592" spans="1:20" hidden="1">
      <c r="A592" s="60" t="s">
        <v>2475</v>
      </c>
      <c r="B592" s="60" t="s">
        <v>2797</v>
      </c>
      <c r="C592" s="60" t="s">
        <v>2506</v>
      </c>
      <c r="D592" s="60" t="str">
        <f>Tabla15[[#This Row],[cedula]]&amp;Tabla15[[#This Row],[prog]]&amp;LEFT(Tabla15[[#This Row],[TIPO]],3)</f>
        <v>0230130132701TEM</v>
      </c>
      <c r="E592" s="60" t="str">
        <f>_xlfn.XLOOKUP(Tabla15[[#This Row],[cedula]],Tabla8[Numero Documento],Tabla8[Empleado])</f>
        <v>ANNEURY JESUS GUERRERO</v>
      </c>
      <c r="F592" s="60" t="s">
        <v>256</v>
      </c>
      <c r="G592" s="60" t="s">
        <v>1659</v>
      </c>
      <c r="H592" s="102" t="s">
        <v>2696</v>
      </c>
      <c r="I592" s="75">
        <f>_xlfn.XLOOKUP(Tabla15[[#This Row],[cedula]],TCARRERA[CEDULA],TCARRERA[CATEGORIA DEL SERVIDOR],0)</f>
        <v>0</v>
      </c>
      <c r="J59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2" s="60" t="str">
        <f>IF(ISTEXT(Tabla15[[#This Row],[CARRERA]]),Tabla15[[#This Row],[CARRERA]],Tabla15[[#This Row],[STATUS_01]])</f>
        <v>TEMPORALES</v>
      </c>
      <c r="L592" s="70">
        <v>70000</v>
      </c>
      <c r="M592" s="74">
        <v>0.03</v>
      </c>
      <c r="N592" s="70">
        <v>2128</v>
      </c>
      <c r="O592" s="70">
        <v>2009</v>
      </c>
      <c r="P592" s="38">
        <f>Tabla15[[#This Row],[sbruto]]-SUM(Tabla15[[#This Row],[ISR]:[AFP]])-Tabla15[[#This Row],[sneto]]</f>
        <v>25</v>
      </c>
      <c r="Q592" s="38">
        <v>65837.97</v>
      </c>
      <c r="R592" s="60" t="str">
        <f>_xlfn.XLOOKUP(Tabla15[[#This Row],[cedula]],Tabla22[NODOC],Tabla22[GENERO])</f>
        <v>M</v>
      </c>
      <c r="S592" s="60" t="str">
        <f>_xlfn.XLOOKUP(Tabla15[[#This Row],[nomdepto]],Tabla21[LUGAR],Tabla21[CODLUGAR])</f>
        <v>01.83.02</v>
      </c>
      <c r="T592">
        <v>800</v>
      </c>
    </row>
    <row r="593" spans="1:20">
      <c r="A593" s="60" t="s">
        <v>2476</v>
      </c>
      <c r="B593" s="60" t="s">
        <v>1864</v>
      </c>
      <c r="C593" s="60" t="s">
        <v>2506</v>
      </c>
      <c r="D593" s="60" t="str">
        <f>Tabla15[[#This Row],[cedula]]&amp;Tabla15[[#This Row],[prog]]&amp;LEFT(Tabla15[[#This Row],[TIPO]],3)</f>
        <v>0010871000501FIJ</v>
      </c>
      <c r="E593" s="60" t="str">
        <f>_xlfn.XLOOKUP(Tabla15[[#This Row],[cedula]],Tabla8[Numero Documento],Tabla8[Empleado])</f>
        <v>MARIANA DE JESUS SANTOS GONZALEZ</v>
      </c>
      <c r="F593" s="60" t="s">
        <v>32</v>
      </c>
      <c r="G593" s="60" t="s">
        <v>1659</v>
      </c>
      <c r="H593" s="102" t="s">
        <v>11</v>
      </c>
      <c r="I593" s="75">
        <f>_xlfn.XLOOKUP(Tabla15[[#This Row],[cedula]],TCARRERA[CEDULA],TCARRERA[CATEGORIA DEL SERVIDOR],0)</f>
        <v>0</v>
      </c>
      <c r="J59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93" s="60" t="str">
        <f>IF(ISTEXT(Tabla15[[#This Row],[CARRERA]]),Tabla15[[#This Row],[CARRERA]],Tabla15[[#This Row],[STATUS_01]])</f>
        <v>FIJO</v>
      </c>
      <c r="L593" s="70">
        <v>55000</v>
      </c>
      <c r="M593" s="74">
        <v>2086.44</v>
      </c>
      <c r="N593" s="70">
        <v>1672</v>
      </c>
      <c r="O593" s="70">
        <v>1578.5</v>
      </c>
      <c r="P593" s="38">
        <f>Tabla15[[#This Row],[sbruto]]-SUM(Tabla15[[#This Row],[ISR]:[AFP]])-Tabla15[[#This Row],[sneto]]</f>
        <v>23132.44</v>
      </c>
      <c r="Q593" s="38">
        <v>26530.62</v>
      </c>
      <c r="R593" s="60" t="str">
        <f>_xlfn.XLOOKUP(Tabla15[[#This Row],[cedula]],Tabla22[NODOC],Tabla22[GENERO])</f>
        <v>F</v>
      </c>
      <c r="S593" s="60" t="str">
        <f>_xlfn.XLOOKUP(Tabla15[[#This Row],[nomdepto]],Tabla21[LUGAR],Tabla21[CODLUGAR])</f>
        <v>01.83.02</v>
      </c>
      <c r="T593">
        <v>249</v>
      </c>
    </row>
    <row r="594" spans="1:20">
      <c r="A594" s="60" t="s">
        <v>2476</v>
      </c>
      <c r="B594" s="60" t="s">
        <v>2752</v>
      </c>
      <c r="C594" s="60" t="s">
        <v>2506</v>
      </c>
      <c r="D594" s="60" t="str">
        <f>Tabla15[[#This Row],[cedula]]&amp;Tabla15[[#This Row],[prog]]&amp;LEFT(Tabla15[[#This Row],[TIPO]],3)</f>
        <v>0011783503301FIJ</v>
      </c>
      <c r="E594" s="60" t="str">
        <f>_xlfn.XLOOKUP(Tabla15[[#This Row],[cedula]],Tabla8[Numero Documento],Tabla8[Empleado])</f>
        <v>NOELIA MERCEDES GONZALEZ</v>
      </c>
      <c r="F594" s="60" t="s">
        <v>889</v>
      </c>
      <c r="G594" s="60" t="s">
        <v>1659</v>
      </c>
      <c r="H594" s="102" t="s">
        <v>11</v>
      </c>
      <c r="I594" s="75" t="str">
        <f>_xlfn.XLOOKUP(Tabla15[[#This Row],[cedula]],TCARRERA[CEDULA],TCARRERA[CATEGORIA DEL SERVIDOR],0)</f>
        <v>CARRERA ADMINISTRATIVA</v>
      </c>
      <c r="J59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4" s="60" t="str">
        <f>IF(ISTEXT(Tabla15[[#This Row],[CARRERA]]),Tabla15[[#This Row],[CARRERA]],Tabla15[[#This Row],[STATUS_01]])</f>
        <v>CARRERA ADMINISTRATIVA</v>
      </c>
      <c r="L594" s="70">
        <v>55000</v>
      </c>
      <c r="M594" s="71">
        <v>0</v>
      </c>
      <c r="N594" s="70">
        <v>1672</v>
      </c>
      <c r="O594" s="70">
        <v>1578.5</v>
      </c>
      <c r="P594" s="38">
        <f>Tabla15[[#This Row],[sbruto]]-SUM(Tabla15[[#This Row],[ISR]:[AFP]])-Tabla15[[#This Row],[sneto]]</f>
        <v>25</v>
      </c>
      <c r="Q594" s="38">
        <v>51724.5</v>
      </c>
      <c r="R594" s="60" t="str">
        <f>_xlfn.XLOOKUP(Tabla15[[#This Row],[cedula]],Tabla22[NODOC],Tabla22[GENERO])</f>
        <v>F</v>
      </c>
      <c r="S594" s="60" t="str">
        <f>_xlfn.XLOOKUP(Tabla15[[#This Row],[nomdepto]],Tabla21[LUGAR],Tabla21[CODLUGAR])</f>
        <v>01.83.02</v>
      </c>
      <c r="T594">
        <v>283</v>
      </c>
    </row>
    <row r="595" spans="1:20" hidden="1">
      <c r="A595" s="60" t="s">
        <v>2478</v>
      </c>
      <c r="B595" s="60" t="s">
        <v>1139</v>
      </c>
      <c r="C595" s="60" t="s">
        <v>2506</v>
      </c>
      <c r="D595" s="60" t="str">
        <f>Tabla15[[#This Row],[cedula]]&amp;Tabla15[[#This Row],[prog]]&amp;LEFT(Tabla15[[#This Row],[TIPO]],3)</f>
        <v>0010137993101TRA</v>
      </c>
      <c r="E595" s="60" t="str">
        <f>_xlfn.XLOOKUP(Tabla15[[#This Row],[cedula]],Tabla8[Numero Documento],Tabla8[Empleado])</f>
        <v>NURYS ALTAGRACIA DOMINGUEZ R</v>
      </c>
      <c r="F595" s="60" t="s">
        <v>554</v>
      </c>
      <c r="G595" s="60" t="s">
        <v>1659</v>
      </c>
      <c r="H595" s="102" t="s">
        <v>2473</v>
      </c>
      <c r="I595" s="75" t="str">
        <f>_xlfn.XLOOKUP(Tabla15[[#This Row],[cedula]],TCARRERA[CEDULA],TCARRERA[CATEGORIA DEL SERVIDOR],0)</f>
        <v>CARRERA ADMINISTRATIVA</v>
      </c>
      <c r="J595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95" s="60" t="str">
        <f>IF(ISTEXT(Tabla15[[#This Row],[CARRERA]]),Tabla15[[#This Row],[CARRERA]],Tabla15[[#This Row],[STATUS_01]])</f>
        <v>CARRERA ADMINISTRATIVA</v>
      </c>
      <c r="L595" s="70">
        <v>55000</v>
      </c>
      <c r="M595" s="74">
        <v>681.89</v>
      </c>
      <c r="N595" s="70">
        <v>1672</v>
      </c>
      <c r="O595" s="70">
        <v>1578.5</v>
      </c>
      <c r="P595" s="38">
        <f>Tabla15[[#This Row],[sbruto]]-SUM(Tabla15[[#This Row],[ISR]:[AFP]])-Tabla15[[#This Row],[sneto]]</f>
        <v>375</v>
      </c>
      <c r="Q595" s="38">
        <v>50692.61</v>
      </c>
      <c r="R595" s="60" t="str">
        <f>_xlfn.XLOOKUP(Tabla15[[#This Row],[cedula]],Tabla22[NODOC],Tabla22[GENERO])</f>
        <v>F</v>
      </c>
      <c r="S595" s="60" t="str">
        <f>_xlfn.XLOOKUP(Tabla15[[#This Row],[nomdepto]],Tabla21[LUGAR],Tabla21[CODLUGAR])</f>
        <v>01.83.02</v>
      </c>
      <c r="T595">
        <v>1086</v>
      </c>
    </row>
    <row r="596" spans="1:20">
      <c r="A596" s="60" t="s">
        <v>2476</v>
      </c>
      <c r="B596" s="60" t="s">
        <v>1767</v>
      </c>
      <c r="C596" s="60" t="s">
        <v>2506</v>
      </c>
      <c r="D596" s="60" t="str">
        <f>Tabla15[[#This Row],[cedula]]&amp;Tabla15[[#This Row],[prog]]&amp;LEFT(Tabla15[[#This Row],[TIPO]],3)</f>
        <v>0010117892901FIJ</v>
      </c>
      <c r="E596" s="60" t="str">
        <f>_xlfn.XLOOKUP(Tabla15[[#This Row],[cedula]],Tabla8[Numero Documento],Tabla8[Empleado])</f>
        <v>DULCE MARIA MIRANDA HERRERA DE CRUZ</v>
      </c>
      <c r="F596" s="60" t="s">
        <v>32</v>
      </c>
      <c r="G596" s="60" t="s">
        <v>1659</v>
      </c>
      <c r="H596" s="102" t="s">
        <v>11</v>
      </c>
      <c r="I596" s="75">
        <f>_xlfn.XLOOKUP(Tabla15[[#This Row],[cedula]],TCARRERA[CEDULA],TCARRERA[CATEGORIA DEL SERVIDOR],0)</f>
        <v>0</v>
      </c>
      <c r="J59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96" s="60" t="str">
        <f>IF(ISTEXT(Tabla15[[#This Row],[CARRERA]]),Tabla15[[#This Row],[CARRERA]],Tabla15[[#This Row],[STATUS_01]])</f>
        <v>FIJO</v>
      </c>
      <c r="L596" s="70">
        <v>50000</v>
      </c>
      <c r="M596" s="74">
        <v>0</v>
      </c>
      <c r="N596" s="70">
        <v>1520</v>
      </c>
      <c r="O596" s="70">
        <v>1435</v>
      </c>
      <c r="P596" s="38">
        <f>Tabla15[[#This Row],[sbruto]]-SUM(Tabla15[[#This Row],[ISR]:[AFP]])-Tabla15[[#This Row],[sneto]]</f>
        <v>3779.9000000000015</v>
      </c>
      <c r="Q596" s="38">
        <v>43265.1</v>
      </c>
      <c r="R596" s="60" t="str">
        <f>_xlfn.XLOOKUP(Tabla15[[#This Row],[cedula]],Tabla22[NODOC],Tabla22[GENERO])</f>
        <v>F</v>
      </c>
      <c r="S596" s="60" t="str">
        <f>_xlfn.XLOOKUP(Tabla15[[#This Row],[nomdepto]],Tabla21[LUGAR],Tabla21[CODLUGAR])</f>
        <v>01.83.02</v>
      </c>
      <c r="T596">
        <v>90</v>
      </c>
    </row>
    <row r="597" spans="1:20" hidden="1">
      <c r="A597" s="60" t="s">
        <v>2475</v>
      </c>
      <c r="B597" s="60" t="s">
        <v>2872</v>
      </c>
      <c r="C597" s="60" t="s">
        <v>2506</v>
      </c>
      <c r="D597" s="60" t="str">
        <f>Tabla15[[#This Row],[cedula]]&amp;Tabla15[[#This Row],[prog]]&amp;LEFT(Tabla15[[#This Row],[TIPO]],3)</f>
        <v>0260024769201TEM</v>
      </c>
      <c r="E597" s="60" t="str">
        <f>_xlfn.XLOOKUP(Tabla15[[#This Row],[cedula]],Tabla8[Numero Documento],Tabla8[Empleado])</f>
        <v>JEANNE MARIE GIRALDI ALVAREZ</v>
      </c>
      <c r="F597" s="60" t="s">
        <v>2586</v>
      </c>
      <c r="G597" s="60" t="s">
        <v>1659</v>
      </c>
      <c r="H597" s="102" t="s">
        <v>2696</v>
      </c>
      <c r="I597" s="75">
        <f>_xlfn.XLOOKUP(Tabla15[[#This Row],[cedula]],TCARRERA[CEDULA],TCARRERA[CATEGORIA DEL SERVIDOR],0)</f>
        <v>0</v>
      </c>
      <c r="J59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7" s="60" t="str">
        <f>IF(ISTEXT(Tabla15[[#This Row],[CARRERA]]),Tabla15[[#This Row],[CARRERA]],Tabla15[[#This Row],[STATUS_01]])</f>
        <v>TEMPORALES</v>
      </c>
      <c r="L597" s="70">
        <v>50000</v>
      </c>
      <c r="M597" s="74">
        <v>0</v>
      </c>
      <c r="N597" s="73">
        <v>1520</v>
      </c>
      <c r="O597" s="73">
        <v>1435</v>
      </c>
      <c r="P597" s="38">
        <f>Tabla15[[#This Row],[sbruto]]-SUM(Tabla15[[#This Row],[ISR]:[AFP]])-Tabla15[[#This Row],[sneto]]</f>
        <v>25</v>
      </c>
      <c r="Q597" s="38">
        <v>47020</v>
      </c>
      <c r="R597" s="60" t="str">
        <f>_xlfn.XLOOKUP(Tabla15[[#This Row],[cedula]],Tabla22[NODOC],Tabla22[GENERO])</f>
        <v>F</v>
      </c>
      <c r="S597" s="60" t="str">
        <f>_xlfn.XLOOKUP(Tabla15[[#This Row],[nomdepto]],Tabla21[LUGAR],Tabla21[CODLUGAR])</f>
        <v>01.83.02</v>
      </c>
      <c r="T597">
        <v>876</v>
      </c>
    </row>
    <row r="598" spans="1:20" hidden="1">
      <c r="A598" s="60" t="s">
        <v>2475</v>
      </c>
      <c r="B598" s="60" t="s">
        <v>3006</v>
      </c>
      <c r="C598" s="60" t="s">
        <v>2506</v>
      </c>
      <c r="D598" s="60" t="str">
        <f>Tabla15[[#This Row],[cedula]]&amp;Tabla15[[#This Row],[prog]]&amp;LEFT(Tabla15[[#This Row],[TIPO]],3)</f>
        <v>4023684757601TEM</v>
      </c>
      <c r="E598" s="60" t="str">
        <f>_xlfn.XLOOKUP(Tabla15[[#This Row],[cedula]],Tabla8[Numero Documento],Tabla8[Empleado])</f>
        <v>STEISSY LOHANNY MOTA FELIZ</v>
      </c>
      <c r="F598" s="60" t="s">
        <v>991</v>
      </c>
      <c r="G598" s="60" t="s">
        <v>1659</v>
      </c>
      <c r="H598" s="102" t="s">
        <v>2696</v>
      </c>
      <c r="I598" s="75">
        <f>_xlfn.XLOOKUP(Tabla15[[#This Row],[cedula]],TCARRERA[CEDULA],TCARRERA[CATEGORIA DEL SERVIDOR],0)</f>
        <v>0</v>
      </c>
      <c r="J59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8" s="60" t="str">
        <f>IF(ISTEXT(Tabla15[[#This Row],[CARRERA]]),Tabla15[[#This Row],[CARRERA]],Tabla15[[#This Row],[STATUS_01]])</f>
        <v>TEMPORALES</v>
      </c>
      <c r="L598" s="70">
        <v>50000</v>
      </c>
      <c r="M598" s="71">
        <v>0</v>
      </c>
      <c r="N598" s="70">
        <v>1520</v>
      </c>
      <c r="O598" s="70">
        <v>1435</v>
      </c>
      <c r="P598" s="38">
        <f>Tabla15[[#This Row],[sbruto]]-SUM(Tabla15[[#This Row],[ISR]:[AFP]])-Tabla15[[#This Row],[sneto]]</f>
        <v>25</v>
      </c>
      <c r="Q598" s="38">
        <v>47020</v>
      </c>
      <c r="R598" s="60" t="str">
        <f>_xlfn.XLOOKUP(Tabla15[[#This Row],[cedula]],Tabla22[NODOC],Tabla22[GENERO])</f>
        <v>F</v>
      </c>
      <c r="S598" s="60" t="str">
        <f>_xlfn.XLOOKUP(Tabla15[[#This Row],[nomdepto]],Tabla21[LUGAR],Tabla21[CODLUGAR])</f>
        <v>01.83.02</v>
      </c>
      <c r="T598">
        <v>1019</v>
      </c>
    </row>
    <row r="599" spans="1:20">
      <c r="A599" s="60" t="s">
        <v>2476</v>
      </c>
      <c r="B599" s="60" t="s">
        <v>1115</v>
      </c>
      <c r="C599" s="60" t="s">
        <v>2506</v>
      </c>
      <c r="D599" s="60" t="str">
        <f>Tabla15[[#This Row],[cedula]]&amp;Tabla15[[#This Row],[prog]]&amp;LEFT(Tabla15[[#This Row],[TIPO]],3)</f>
        <v>0490056358801FIJ</v>
      </c>
      <c r="E599" s="60" t="str">
        <f>_xlfn.XLOOKUP(Tabla15[[#This Row],[cedula]],Tabla8[Numero Documento],Tabla8[Empleado])</f>
        <v>KENIA YACQUELIN MORENO JIMENEZ</v>
      </c>
      <c r="F599" s="60" t="s">
        <v>10</v>
      </c>
      <c r="G599" s="60" t="s">
        <v>1659</v>
      </c>
      <c r="H599" s="102" t="s">
        <v>11</v>
      </c>
      <c r="I599" s="75" t="str">
        <f>_xlfn.XLOOKUP(Tabla15[[#This Row],[cedula]],TCARRERA[CEDULA],TCARRERA[CATEGORIA DEL SERVIDOR],0)</f>
        <v>CARRERA ADMINISTRATIVA</v>
      </c>
      <c r="J59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9" s="60" t="str">
        <f>IF(ISTEXT(Tabla15[[#This Row],[CARRERA]]),Tabla15[[#This Row],[CARRERA]],Tabla15[[#This Row],[STATUS_01]])</f>
        <v>CARRERA ADMINISTRATIVA</v>
      </c>
      <c r="L599" s="70">
        <v>45000</v>
      </c>
      <c r="M599" s="74">
        <v>0</v>
      </c>
      <c r="N599" s="70">
        <v>1368</v>
      </c>
      <c r="O599" s="70">
        <v>1291.5</v>
      </c>
      <c r="P599" s="38">
        <f>Tabla15[[#This Row],[sbruto]]-SUM(Tabla15[[#This Row],[ISR]:[AFP]])-Tabla15[[#This Row],[sneto]]</f>
        <v>75</v>
      </c>
      <c r="Q599" s="38">
        <v>42265.5</v>
      </c>
      <c r="R599" s="60" t="str">
        <f>_xlfn.XLOOKUP(Tabla15[[#This Row],[cedula]],Tabla22[NODOC],Tabla22[GENERO])</f>
        <v>F</v>
      </c>
      <c r="S599" s="60" t="str">
        <f>_xlfn.XLOOKUP(Tabla15[[#This Row],[nomdepto]],Tabla21[LUGAR],Tabla21[CODLUGAR])</f>
        <v>01.83.02</v>
      </c>
      <c r="T599">
        <v>203</v>
      </c>
    </row>
    <row r="600" spans="1:20">
      <c r="A600" s="60" t="s">
        <v>2476</v>
      </c>
      <c r="B600" s="60" t="s">
        <v>3185</v>
      </c>
      <c r="C600" s="60" t="s">
        <v>2506</v>
      </c>
      <c r="D600" s="60" t="str">
        <f>Tabla15[[#This Row],[cedula]]&amp;Tabla15[[#This Row],[prog]]&amp;LEFT(Tabla15[[#This Row],[TIPO]],3)</f>
        <v>2230003007301FIJ</v>
      </c>
      <c r="E600" s="60" t="str">
        <f>_xlfn.XLOOKUP(Tabla15[[#This Row],[cedula]],Tabla8[Numero Documento],Tabla8[Empleado])</f>
        <v>MARIA DEL SOL ADONIS HERNANDEZ</v>
      </c>
      <c r="F600" s="60" t="s">
        <v>10</v>
      </c>
      <c r="G600" s="60" t="s">
        <v>1659</v>
      </c>
      <c r="H600" s="102" t="s">
        <v>11</v>
      </c>
      <c r="I600" s="75" t="str">
        <f>_xlfn.XLOOKUP(Tabla15[[#This Row],[cedula]],TCARRERA[CEDULA],TCARRERA[CATEGORIA DEL SERVIDOR],0)</f>
        <v>CARRERA ADMINISTRATIVA</v>
      </c>
      <c r="J60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0" s="60" t="str">
        <f>IF(ISTEXT(Tabla15[[#This Row],[CARRERA]]),Tabla15[[#This Row],[CARRERA]],Tabla15[[#This Row],[STATUS_01]])</f>
        <v>CARRERA ADMINISTRATIVA</v>
      </c>
      <c r="L600" s="70">
        <v>45000</v>
      </c>
      <c r="M600" s="74">
        <v>1148.33</v>
      </c>
      <c r="N600" s="70">
        <v>1368</v>
      </c>
      <c r="O600" s="70">
        <v>1291.5</v>
      </c>
      <c r="P600" s="38">
        <f>Tabla15[[#This Row],[sbruto]]-SUM(Tabla15[[#This Row],[ISR]:[AFP]])-Tabla15[[#This Row],[sneto]]</f>
        <v>10880.279999999999</v>
      </c>
      <c r="Q600" s="38">
        <v>30311.89</v>
      </c>
      <c r="R600" s="60" t="str">
        <f>_xlfn.XLOOKUP(Tabla15[[#This Row],[cedula]],Tabla22[NODOC],Tabla22[GENERO])</f>
        <v>F</v>
      </c>
      <c r="S600" s="60" t="str">
        <f>_xlfn.XLOOKUP(Tabla15[[#This Row],[nomdepto]],Tabla21[LUGAR],Tabla21[CODLUGAR])</f>
        <v>01.83.02</v>
      </c>
      <c r="T600">
        <v>244</v>
      </c>
    </row>
    <row r="601" spans="1:20">
      <c r="A601" s="60" t="s">
        <v>2476</v>
      </c>
      <c r="B601" s="60" t="s">
        <v>1869</v>
      </c>
      <c r="C601" s="60" t="s">
        <v>2506</v>
      </c>
      <c r="D601" s="60" t="str">
        <f>Tabla15[[#This Row],[cedula]]&amp;Tabla15[[#This Row],[prog]]&amp;LEFT(Tabla15[[#This Row],[TIPO]],3)</f>
        <v>0010237643101FIJ</v>
      </c>
      <c r="E601" s="60" t="str">
        <f>_xlfn.XLOOKUP(Tabla15[[#This Row],[cedula]],Tabla8[Numero Documento],Tabla8[Empleado])</f>
        <v>MARTHA BEATRIZ SILFA AQUINO</v>
      </c>
      <c r="F601" s="60" t="s">
        <v>32</v>
      </c>
      <c r="G601" s="60" t="s">
        <v>1659</v>
      </c>
      <c r="H601" s="102" t="s">
        <v>11</v>
      </c>
      <c r="I601" s="75">
        <f>_xlfn.XLOOKUP(Tabla15[[#This Row],[cedula]],TCARRERA[CEDULA],TCARRERA[CATEGORIA DEL SERVIDOR],0)</f>
        <v>0</v>
      </c>
      <c r="J60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01" s="60" t="str">
        <f>IF(ISTEXT(Tabla15[[#This Row],[CARRERA]]),Tabla15[[#This Row],[CARRERA]],Tabla15[[#This Row],[STATUS_01]])</f>
        <v>FIJO</v>
      </c>
      <c r="L601" s="70">
        <v>45000</v>
      </c>
      <c r="M601" s="74">
        <v>0</v>
      </c>
      <c r="N601" s="70">
        <v>1368</v>
      </c>
      <c r="O601" s="70">
        <v>1291.5</v>
      </c>
      <c r="P601" s="38">
        <f>Tabla15[[#This Row],[sbruto]]-SUM(Tabla15[[#This Row],[ISR]:[AFP]])-Tabla15[[#This Row],[sneto]]</f>
        <v>25</v>
      </c>
      <c r="Q601" s="38">
        <v>42315.5</v>
      </c>
      <c r="R601" s="60" t="str">
        <f>_xlfn.XLOOKUP(Tabla15[[#This Row],[cedula]],Tabla22[NODOC],Tabla22[GENERO])</f>
        <v>F</v>
      </c>
      <c r="S601" s="60" t="str">
        <f>_xlfn.XLOOKUP(Tabla15[[#This Row],[nomdepto]],Tabla21[LUGAR],Tabla21[CODLUGAR])</f>
        <v>01.83.02</v>
      </c>
      <c r="T601">
        <v>257</v>
      </c>
    </row>
    <row r="602" spans="1:20">
      <c r="A602" s="60" t="s">
        <v>2476</v>
      </c>
      <c r="B602" s="60" t="s">
        <v>1885</v>
      </c>
      <c r="C602" s="60" t="s">
        <v>2506</v>
      </c>
      <c r="D602" s="60" t="str">
        <f>Tabla15[[#This Row],[cedula]]&amp;Tabla15[[#This Row],[prog]]&amp;LEFT(Tabla15[[#This Row],[TIPO]],3)</f>
        <v>0010723282901FIJ</v>
      </c>
      <c r="E602" s="60" t="str">
        <f>_xlfn.XLOOKUP(Tabla15[[#This Row],[cedula]],Tabla8[Numero Documento],Tabla8[Empleado])</f>
        <v>ODANNIS AMAURIS FELIZ GARCIA</v>
      </c>
      <c r="F602" s="60" t="s">
        <v>286</v>
      </c>
      <c r="G602" s="60" t="s">
        <v>1659</v>
      </c>
      <c r="H602" s="102" t="s">
        <v>11</v>
      </c>
      <c r="I602" s="75">
        <f>_xlfn.XLOOKUP(Tabla15[[#This Row],[cedula]],TCARRERA[CEDULA],TCARRERA[CATEGORIA DEL SERVIDOR],0)</f>
        <v>0</v>
      </c>
      <c r="J60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2" s="60" t="str">
        <f>IF(ISTEXT(Tabla15[[#This Row],[CARRERA]]),Tabla15[[#This Row],[CARRERA]],Tabla15[[#This Row],[STATUS_01]])</f>
        <v>ESTATUTO SIMPLIFICADO</v>
      </c>
      <c r="L602" s="70">
        <v>45000</v>
      </c>
      <c r="M602" s="74">
        <v>0</v>
      </c>
      <c r="N602" s="73">
        <v>1368</v>
      </c>
      <c r="O602" s="73">
        <v>1291.5</v>
      </c>
      <c r="P602" s="38">
        <f>Tabla15[[#This Row],[sbruto]]-SUM(Tabla15[[#This Row],[ISR]:[AFP]])-Tabla15[[#This Row],[sneto]]</f>
        <v>1571</v>
      </c>
      <c r="Q602" s="38">
        <v>40769.5</v>
      </c>
      <c r="R602" s="60" t="str">
        <f>_xlfn.XLOOKUP(Tabla15[[#This Row],[cedula]],Tabla22[NODOC],Tabla22[GENERO])</f>
        <v>M</v>
      </c>
      <c r="S602" s="60" t="str">
        <f>_xlfn.XLOOKUP(Tabla15[[#This Row],[nomdepto]],Tabla21[LUGAR],Tabla21[CODLUGAR])</f>
        <v>01.83.02</v>
      </c>
      <c r="T602">
        <v>289</v>
      </c>
    </row>
    <row r="603" spans="1:20">
      <c r="A603" s="60" t="s">
        <v>2476</v>
      </c>
      <c r="B603" s="60" t="s">
        <v>1148</v>
      </c>
      <c r="C603" s="60" t="s">
        <v>2506</v>
      </c>
      <c r="D603" s="60" t="str">
        <f>Tabla15[[#This Row],[cedula]]&amp;Tabla15[[#This Row],[prog]]&amp;LEFT(Tabla15[[#This Row],[TIPO]],3)</f>
        <v>0470089007401FIJ</v>
      </c>
      <c r="E603" s="60" t="str">
        <f>_xlfn.XLOOKUP(Tabla15[[#This Row],[cedula]],Tabla8[Numero Documento],Tabla8[Empleado])</f>
        <v>ROSANGEL GUERRERO CACERES</v>
      </c>
      <c r="F603" s="60" t="s">
        <v>10</v>
      </c>
      <c r="G603" s="60" t="s">
        <v>1659</v>
      </c>
      <c r="H603" s="102" t="s">
        <v>11</v>
      </c>
      <c r="I603" s="75" t="str">
        <f>_xlfn.XLOOKUP(Tabla15[[#This Row],[cedula]],TCARRERA[CEDULA],TCARRERA[CATEGORIA DEL SERVIDOR],0)</f>
        <v>CARRERA ADMINISTRATIVA</v>
      </c>
      <c r="J60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3" s="60" t="str">
        <f>IF(ISTEXT(Tabla15[[#This Row],[CARRERA]]),Tabla15[[#This Row],[CARRERA]],Tabla15[[#This Row],[STATUS_01]])</f>
        <v>CARRERA ADMINISTRATIVA</v>
      </c>
      <c r="L603" s="70">
        <v>45000</v>
      </c>
      <c r="M603" s="74">
        <v>0</v>
      </c>
      <c r="N603" s="70">
        <v>1368</v>
      </c>
      <c r="O603" s="70">
        <v>1291.5</v>
      </c>
      <c r="P603" s="38">
        <f>Tabla15[[#This Row],[sbruto]]-SUM(Tabla15[[#This Row],[ISR]:[AFP]])-Tabla15[[#This Row],[sneto]]</f>
        <v>1275</v>
      </c>
      <c r="Q603" s="38">
        <v>41065.5</v>
      </c>
      <c r="R603" s="60" t="str">
        <f>_xlfn.XLOOKUP(Tabla15[[#This Row],[cedula]],Tabla22[NODOC],Tabla22[GENERO])</f>
        <v>F</v>
      </c>
      <c r="S603" s="60" t="str">
        <f>_xlfn.XLOOKUP(Tabla15[[#This Row],[nomdepto]],Tabla21[LUGAR],Tabla21[CODLUGAR])</f>
        <v>01.83.02</v>
      </c>
      <c r="T603">
        <v>334</v>
      </c>
    </row>
    <row r="604" spans="1:20" hidden="1">
      <c r="A604" s="60" t="s">
        <v>2475</v>
      </c>
      <c r="B604" s="60" t="s">
        <v>3010</v>
      </c>
      <c r="C604" s="60" t="s">
        <v>2506</v>
      </c>
      <c r="D604" s="60" t="str">
        <f>Tabla15[[#This Row],[cedula]]&amp;Tabla15[[#This Row],[prog]]&amp;LEFT(Tabla15[[#This Row],[TIPO]],3)</f>
        <v>0011714489901TEM</v>
      </c>
      <c r="E604" s="60" t="str">
        <f>_xlfn.XLOOKUP(Tabla15[[#This Row],[cedula]],Tabla8[Numero Documento],Tabla8[Empleado])</f>
        <v>TERESA ANTONIA MIRABAL ARIAS</v>
      </c>
      <c r="F604" s="60" t="s">
        <v>3011</v>
      </c>
      <c r="G604" s="60" t="s">
        <v>1659</v>
      </c>
      <c r="H604" s="102" t="s">
        <v>2696</v>
      </c>
      <c r="I604" s="75">
        <f>_xlfn.XLOOKUP(Tabla15[[#This Row],[cedula]],TCARRERA[CEDULA],TCARRERA[CATEGORIA DEL SERVIDOR],0)</f>
        <v>0</v>
      </c>
      <c r="J60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4" s="60" t="str">
        <f>IF(ISTEXT(Tabla15[[#This Row],[CARRERA]]),Tabla15[[#This Row],[CARRERA]],Tabla15[[#This Row],[STATUS_01]])</f>
        <v>TEMPORALES</v>
      </c>
      <c r="L604" s="70">
        <v>40000</v>
      </c>
      <c r="M604" s="71">
        <v>0</v>
      </c>
      <c r="N604" s="70">
        <v>1216</v>
      </c>
      <c r="O604" s="70">
        <v>1148</v>
      </c>
      <c r="P604" s="38">
        <f>Tabla15[[#This Row],[sbruto]]-SUM(Tabla15[[#This Row],[ISR]:[AFP]])-Tabla15[[#This Row],[sneto]]</f>
        <v>25</v>
      </c>
      <c r="Q604" s="38">
        <v>37611</v>
      </c>
      <c r="R604" s="60" t="str">
        <f>_xlfn.XLOOKUP(Tabla15[[#This Row],[cedula]],Tabla22[NODOC],Tabla22[GENERO])</f>
        <v>F</v>
      </c>
      <c r="S604" s="60" t="str">
        <f>_xlfn.XLOOKUP(Tabla15[[#This Row],[nomdepto]],Tabla21[LUGAR],Tabla21[CODLUGAR])</f>
        <v>01.83.02</v>
      </c>
      <c r="T604">
        <v>1022</v>
      </c>
    </row>
    <row r="605" spans="1:20">
      <c r="A605" s="60" t="s">
        <v>2476</v>
      </c>
      <c r="B605" s="60" t="s">
        <v>2738</v>
      </c>
      <c r="C605" s="60" t="s">
        <v>2506</v>
      </c>
      <c r="D605" s="60" t="str">
        <f>Tabla15[[#This Row],[cedula]]&amp;Tabla15[[#This Row],[prog]]&amp;LEFT(Tabla15[[#This Row],[TIPO]],3)</f>
        <v>4023018639301FIJ</v>
      </c>
      <c r="E605" s="60" t="str">
        <f>_xlfn.XLOOKUP(Tabla15[[#This Row],[cedula]],Tabla8[Numero Documento],Tabla8[Empleado])</f>
        <v>EZEQUIEL ABENIRDO CUEVAS FELIZ</v>
      </c>
      <c r="F605" s="60" t="s">
        <v>675</v>
      </c>
      <c r="G605" s="60" t="s">
        <v>1659</v>
      </c>
      <c r="H605" s="102" t="s">
        <v>11</v>
      </c>
      <c r="I605" s="75">
        <f>_xlfn.XLOOKUP(Tabla15[[#This Row],[cedula]],TCARRERA[CEDULA],TCARRERA[CATEGORIA DEL SERVIDOR],0)</f>
        <v>0</v>
      </c>
      <c r="J60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05" s="60" t="str">
        <f>IF(ISTEXT(Tabla15[[#This Row],[CARRERA]]),Tabla15[[#This Row],[CARRERA]],Tabla15[[#This Row],[STATUS_01]])</f>
        <v>FIJO</v>
      </c>
      <c r="L605" s="70">
        <v>36000</v>
      </c>
      <c r="M605" s="74">
        <v>0</v>
      </c>
      <c r="N605" s="70">
        <v>1094.4000000000001</v>
      </c>
      <c r="O605" s="70">
        <v>1033.2</v>
      </c>
      <c r="P605" s="38">
        <f>Tabla15[[#This Row],[sbruto]]-SUM(Tabla15[[#This Row],[ISR]:[AFP]])-Tabla15[[#This Row],[sneto]]</f>
        <v>25</v>
      </c>
      <c r="Q605" s="38">
        <v>33847.4</v>
      </c>
      <c r="R605" s="60" t="str">
        <f>_xlfn.XLOOKUP(Tabla15[[#This Row],[cedula]],Tabla22[NODOC],Tabla22[GENERO])</f>
        <v>M</v>
      </c>
      <c r="S605" s="60" t="str">
        <f>_xlfn.XLOOKUP(Tabla15[[#This Row],[nomdepto]],Tabla21[LUGAR],Tabla21[CODLUGAR])</f>
        <v>01.83.02</v>
      </c>
      <c r="T605">
        <v>108</v>
      </c>
    </row>
    <row r="606" spans="1:20">
      <c r="A606" s="60" t="s">
        <v>2476</v>
      </c>
      <c r="B606" s="60" t="s">
        <v>5774</v>
      </c>
      <c r="C606" s="60" t="s">
        <v>2506</v>
      </c>
      <c r="D606" s="60" t="str">
        <f>Tabla15[[#This Row],[cedula]]&amp;Tabla15[[#This Row],[prog]]&amp;LEFT(Tabla15[[#This Row],[TIPO]],3)</f>
        <v>0011415683901FIJ</v>
      </c>
      <c r="E606" s="60" t="str">
        <f>_xlfn.XLOOKUP(Tabla15[[#This Row],[cedula]],Tabla8[Numero Documento],Tabla8[Empleado])</f>
        <v>ALDENIA MERCEDES RESTITUYO MARTE</v>
      </c>
      <c r="F606" s="60" t="s">
        <v>355</v>
      </c>
      <c r="G606" s="60" t="s">
        <v>1659</v>
      </c>
      <c r="H606" s="102" t="s">
        <v>11</v>
      </c>
      <c r="I606" s="75">
        <f>_xlfn.XLOOKUP(Tabla15[[#This Row],[cedula]],TCARRERA[CEDULA],TCARRERA[CATEGORIA DEL SERVIDOR],0)</f>
        <v>0</v>
      </c>
      <c r="J60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06" s="60" t="str">
        <f>IF(ISTEXT(Tabla15[[#This Row],[CARRERA]]),Tabla15[[#This Row],[CARRERA]],Tabla15[[#This Row],[STATUS_01]])</f>
        <v>FIJO</v>
      </c>
      <c r="L606" s="70">
        <v>35000</v>
      </c>
      <c r="M606" s="74">
        <v>0</v>
      </c>
      <c r="N606" s="70">
        <v>1064</v>
      </c>
      <c r="O606" s="70">
        <v>1004.5</v>
      </c>
      <c r="P606" s="38">
        <f>Tabla15[[#This Row],[sbruto]]-SUM(Tabla15[[#This Row],[ISR]:[AFP]])-Tabla15[[#This Row],[sneto]]</f>
        <v>25</v>
      </c>
      <c r="Q606" s="38">
        <v>32906.5</v>
      </c>
      <c r="R606" s="60" t="str">
        <f>_xlfn.XLOOKUP(Tabla15[[#This Row],[cedula]],Tabla22[NODOC],Tabla22[GENERO])</f>
        <v>F</v>
      </c>
      <c r="S606" s="60" t="str">
        <f>_xlfn.XLOOKUP(Tabla15[[#This Row],[nomdepto]],Tabla21[LUGAR],Tabla21[CODLUGAR])</f>
        <v>01.83.02</v>
      </c>
      <c r="T606">
        <v>10</v>
      </c>
    </row>
    <row r="607" spans="1:20">
      <c r="A607" s="60" t="s">
        <v>2476</v>
      </c>
      <c r="B607" s="60" t="s">
        <v>1796</v>
      </c>
      <c r="C607" s="60" t="s">
        <v>2506</v>
      </c>
      <c r="D607" s="60" t="str">
        <f>Tabla15[[#This Row],[cedula]]&amp;Tabla15[[#This Row],[prog]]&amp;LEFT(Tabla15[[#This Row],[TIPO]],3)</f>
        <v>0011687104701FIJ</v>
      </c>
      <c r="E607" s="60" t="str">
        <f>_xlfn.XLOOKUP(Tabla15[[#This Row],[cedula]],Tabla8[Numero Documento],Tabla8[Empleado])</f>
        <v>GISSELLE CRISTINA GABOT MARTINEZ</v>
      </c>
      <c r="F607" s="60" t="s">
        <v>82</v>
      </c>
      <c r="G607" s="60" t="s">
        <v>1659</v>
      </c>
      <c r="H607" s="102" t="s">
        <v>11</v>
      </c>
      <c r="I607" s="75">
        <f>_xlfn.XLOOKUP(Tabla15[[#This Row],[cedula]],TCARRERA[CEDULA],TCARRERA[CATEGORIA DEL SERVIDOR],0)</f>
        <v>0</v>
      </c>
      <c r="J60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07" s="60" t="str">
        <f>IF(ISTEXT(Tabla15[[#This Row],[CARRERA]]),Tabla15[[#This Row],[CARRERA]],Tabla15[[#This Row],[STATUS_01]])</f>
        <v>FIJO</v>
      </c>
      <c r="L607" s="70">
        <v>35000</v>
      </c>
      <c r="M607" s="74">
        <v>0</v>
      </c>
      <c r="N607" s="70">
        <v>1064</v>
      </c>
      <c r="O607" s="70">
        <v>1004.5</v>
      </c>
      <c r="P607" s="38">
        <f>Tabla15[[#This Row],[sbruto]]-SUM(Tabla15[[#This Row],[ISR]:[AFP]])-Tabla15[[#This Row],[sneto]]</f>
        <v>3653.2200000000012</v>
      </c>
      <c r="Q607" s="38">
        <v>29278.28</v>
      </c>
      <c r="R607" s="60" t="str">
        <f>_xlfn.XLOOKUP(Tabla15[[#This Row],[cedula]],Tabla22[NODOC],Tabla22[GENERO])</f>
        <v>F</v>
      </c>
      <c r="S607" s="60" t="str">
        <f>_xlfn.XLOOKUP(Tabla15[[#This Row],[nomdepto]],Tabla21[LUGAR],Tabla21[CODLUGAR])</f>
        <v>01.83.02</v>
      </c>
      <c r="T607">
        <v>140</v>
      </c>
    </row>
    <row r="608" spans="1:20">
      <c r="A608" s="60" t="s">
        <v>2476</v>
      </c>
      <c r="B608" s="60" t="s">
        <v>1833</v>
      </c>
      <c r="C608" s="60" t="s">
        <v>2506</v>
      </c>
      <c r="D608" s="60" t="str">
        <f>Tabla15[[#This Row],[cedula]]&amp;Tabla15[[#This Row],[prog]]&amp;LEFT(Tabla15[[#This Row],[TIPO]],3)</f>
        <v>0730012313501FIJ</v>
      </c>
      <c r="E608" s="60" t="str">
        <f>_xlfn.XLOOKUP(Tabla15[[#This Row],[cedula]],Tabla8[Numero Documento],Tabla8[Empleado])</f>
        <v>JUAN ELIAS PEÑA VARGAS</v>
      </c>
      <c r="F608" s="60" t="s">
        <v>13</v>
      </c>
      <c r="G608" s="60" t="s">
        <v>1659</v>
      </c>
      <c r="H608" s="102" t="s">
        <v>11</v>
      </c>
      <c r="I608" s="75">
        <f>_xlfn.XLOOKUP(Tabla15[[#This Row],[cedula]],TCARRERA[CEDULA],TCARRERA[CATEGORIA DEL SERVIDOR],0)</f>
        <v>0</v>
      </c>
      <c r="J60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08" s="60" t="str">
        <f>IF(ISTEXT(Tabla15[[#This Row],[CARRERA]]),Tabla15[[#This Row],[CARRERA]],Tabla15[[#This Row],[STATUS_01]])</f>
        <v>FIJO</v>
      </c>
      <c r="L608" s="70">
        <v>35000</v>
      </c>
      <c r="M608" s="73">
        <v>0</v>
      </c>
      <c r="N608" s="73">
        <v>1064</v>
      </c>
      <c r="O608" s="73">
        <v>1004.5</v>
      </c>
      <c r="P608" s="38">
        <f>Tabla15[[#This Row],[sbruto]]-SUM(Tabla15[[#This Row],[ISR]:[AFP]])-Tabla15[[#This Row],[sneto]]</f>
        <v>325</v>
      </c>
      <c r="Q608" s="38">
        <v>32606.5</v>
      </c>
      <c r="R608" s="60" t="str">
        <f>_xlfn.XLOOKUP(Tabla15[[#This Row],[cedula]],Tabla22[NODOC],Tabla22[GENERO])</f>
        <v>M</v>
      </c>
      <c r="S608" s="60" t="str">
        <f>_xlfn.XLOOKUP(Tabla15[[#This Row],[nomdepto]],Tabla21[LUGAR],Tabla21[CODLUGAR])</f>
        <v>01.83.02</v>
      </c>
      <c r="T608">
        <v>187</v>
      </c>
    </row>
    <row r="609" spans="1:20">
      <c r="A609" s="60" t="s">
        <v>2476</v>
      </c>
      <c r="B609" s="60" t="s">
        <v>1872</v>
      </c>
      <c r="C609" s="60" t="s">
        <v>2506</v>
      </c>
      <c r="D609" s="60" t="str">
        <f>Tabla15[[#This Row],[cedula]]&amp;Tabla15[[#This Row],[prog]]&amp;LEFT(Tabla15[[#This Row],[TIPO]],3)</f>
        <v>0260074570301FIJ</v>
      </c>
      <c r="E609" s="60" t="str">
        <f>_xlfn.XLOOKUP(Tabla15[[#This Row],[cedula]],Tabla8[Numero Documento],Tabla8[Empleado])</f>
        <v>MICHEL ALICIA MENDOZA MATOS</v>
      </c>
      <c r="F609" s="60" t="s">
        <v>355</v>
      </c>
      <c r="G609" s="60" t="s">
        <v>1659</v>
      </c>
      <c r="H609" s="102" t="s">
        <v>11</v>
      </c>
      <c r="I609" s="75">
        <f>_xlfn.XLOOKUP(Tabla15[[#This Row],[cedula]],TCARRERA[CEDULA],TCARRERA[CATEGORIA DEL SERVIDOR],0)</f>
        <v>0</v>
      </c>
      <c r="J60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09" s="60" t="str">
        <f>IF(ISTEXT(Tabla15[[#This Row],[CARRERA]]),Tabla15[[#This Row],[CARRERA]],Tabla15[[#This Row],[STATUS_01]])</f>
        <v>FIJO</v>
      </c>
      <c r="L609" s="70">
        <v>35000</v>
      </c>
      <c r="M609" s="74">
        <v>0</v>
      </c>
      <c r="N609" s="70">
        <v>1064</v>
      </c>
      <c r="O609" s="70">
        <v>1004.5</v>
      </c>
      <c r="P609" s="38">
        <f>Tabla15[[#This Row],[sbruto]]-SUM(Tabla15[[#This Row],[ISR]:[AFP]])-Tabla15[[#This Row],[sneto]]</f>
        <v>25</v>
      </c>
      <c r="Q609" s="38">
        <v>32906.5</v>
      </c>
      <c r="R609" s="60" t="str">
        <f>_xlfn.XLOOKUP(Tabla15[[#This Row],[cedula]],Tabla22[NODOC],Tabla22[GENERO])</f>
        <v>F</v>
      </c>
      <c r="S609" s="60" t="str">
        <f>_xlfn.XLOOKUP(Tabla15[[#This Row],[nomdepto]],Tabla21[LUGAR],Tabla21[CODLUGAR])</f>
        <v>01.83.02</v>
      </c>
      <c r="T609">
        <v>262</v>
      </c>
    </row>
    <row r="610" spans="1:20" hidden="1">
      <c r="A610" s="60" t="s">
        <v>2475</v>
      </c>
      <c r="B610" s="60" t="s">
        <v>2870</v>
      </c>
      <c r="C610" s="60" t="s">
        <v>2506</v>
      </c>
      <c r="D610" s="60" t="str">
        <f>Tabla15[[#This Row],[cedula]]&amp;Tabla15[[#This Row],[prog]]&amp;LEFT(Tabla15[[#This Row],[TIPO]],3)</f>
        <v>4023102233201TEM</v>
      </c>
      <c r="E610" s="60" t="str">
        <f>_xlfn.XLOOKUP(Tabla15[[#This Row],[cedula]],Tabla8[Numero Documento],Tabla8[Empleado])</f>
        <v>JANNIA ELIGIA HERNANDEZ JAQUEZ</v>
      </c>
      <c r="F610" s="60" t="s">
        <v>75</v>
      </c>
      <c r="G610" s="60" t="s">
        <v>1659</v>
      </c>
      <c r="H610" s="102" t="s">
        <v>2696</v>
      </c>
      <c r="I610" s="75">
        <f>_xlfn.XLOOKUP(Tabla15[[#This Row],[cedula]],TCARRERA[CEDULA],TCARRERA[CATEGORIA DEL SERVIDOR],0)</f>
        <v>0</v>
      </c>
      <c r="J61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0" s="60" t="str">
        <f>IF(ISTEXT(Tabla15[[#This Row],[CARRERA]]),Tabla15[[#This Row],[CARRERA]],Tabla15[[#This Row],[STATUS_01]])</f>
        <v>TEMPORALES</v>
      </c>
      <c r="L610" s="70">
        <v>35000</v>
      </c>
      <c r="M610" s="74">
        <v>0</v>
      </c>
      <c r="N610" s="70">
        <v>1064</v>
      </c>
      <c r="O610" s="70">
        <v>1004.5</v>
      </c>
      <c r="P610" s="38">
        <f>Tabla15[[#This Row],[sbruto]]-SUM(Tabla15[[#This Row],[ISR]:[AFP]])-Tabla15[[#This Row],[sneto]]</f>
        <v>25</v>
      </c>
      <c r="Q610" s="38">
        <v>32906.5</v>
      </c>
      <c r="R610" s="60" t="str">
        <f>_xlfn.XLOOKUP(Tabla15[[#This Row],[cedula]],Tabla22[NODOC],Tabla22[GENERO])</f>
        <v>F</v>
      </c>
      <c r="S610" s="60" t="str">
        <f>_xlfn.XLOOKUP(Tabla15[[#This Row],[nomdepto]],Tabla21[LUGAR],Tabla21[CODLUGAR])</f>
        <v>01.83.02</v>
      </c>
      <c r="T610">
        <v>874</v>
      </c>
    </row>
    <row r="611" spans="1:20">
      <c r="A611" s="60" t="s">
        <v>2476</v>
      </c>
      <c r="B611" s="60" t="s">
        <v>1801</v>
      </c>
      <c r="C611" s="60" t="s">
        <v>2506</v>
      </c>
      <c r="D611" s="60" t="str">
        <f>Tabla15[[#This Row],[cedula]]&amp;Tabla15[[#This Row],[prog]]&amp;LEFT(Tabla15[[#This Row],[TIPO]],3)</f>
        <v>0010824141501FIJ</v>
      </c>
      <c r="E611" s="60" t="str">
        <f>_xlfn.XLOOKUP(Tabla15[[#This Row],[cedula]],Tabla8[Numero Documento],Tabla8[Empleado])</f>
        <v>GUILLERMO ALEXANDRO BELEN NINA</v>
      </c>
      <c r="F611" s="60" t="s">
        <v>456</v>
      </c>
      <c r="G611" s="60" t="s">
        <v>1659</v>
      </c>
      <c r="H611" s="102" t="s">
        <v>11</v>
      </c>
      <c r="I611" s="75">
        <f>_xlfn.XLOOKUP(Tabla15[[#This Row],[cedula]],TCARRERA[CEDULA],TCARRERA[CATEGORIA DEL SERVIDOR],0)</f>
        <v>0</v>
      </c>
      <c r="J61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11" s="60" t="str">
        <f>IF(ISTEXT(Tabla15[[#This Row],[CARRERA]]),Tabla15[[#This Row],[CARRERA]],Tabla15[[#This Row],[STATUS_01]])</f>
        <v>FIJO</v>
      </c>
      <c r="L611" s="70">
        <v>31500</v>
      </c>
      <c r="M611" s="74">
        <v>0</v>
      </c>
      <c r="N611" s="73">
        <v>957.6</v>
      </c>
      <c r="O611" s="73">
        <v>904.05</v>
      </c>
      <c r="P611" s="38">
        <f>Tabla15[[#This Row],[sbruto]]-SUM(Tabla15[[#This Row],[ISR]:[AFP]])-Tabla15[[#This Row],[sneto]]</f>
        <v>7232.9599999999991</v>
      </c>
      <c r="Q611" s="38">
        <v>22405.39</v>
      </c>
      <c r="R611" s="60" t="str">
        <f>_xlfn.XLOOKUP(Tabla15[[#This Row],[cedula]],Tabla22[NODOC],Tabla22[GENERO])</f>
        <v>M</v>
      </c>
      <c r="S611" s="60" t="str">
        <f>_xlfn.XLOOKUP(Tabla15[[#This Row],[nomdepto]],Tabla21[LUGAR],Tabla21[CODLUGAR])</f>
        <v>01.83.02</v>
      </c>
      <c r="T611">
        <v>145</v>
      </c>
    </row>
    <row r="612" spans="1:20">
      <c r="A612" s="60" t="s">
        <v>2476</v>
      </c>
      <c r="B612" s="60" t="s">
        <v>1894</v>
      </c>
      <c r="C612" s="60" t="s">
        <v>2506</v>
      </c>
      <c r="D612" s="60" t="str">
        <f>Tabla15[[#This Row],[cedula]]&amp;Tabla15[[#This Row],[prog]]&amp;LEFT(Tabla15[[#This Row],[TIPO]],3)</f>
        <v>4022355915001FIJ</v>
      </c>
      <c r="E612" s="60" t="str">
        <f>_xlfn.XLOOKUP(Tabla15[[#This Row],[cedula]],Tabla8[Numero Documento],Tabla8[Empleado])</f>
        <v>PEDRO ARIEL JIMENEZ GARCIA</v>
      </c>
      <c r="F612" s="60" t="s">
        <v>59</v>
      </c>
      <c r="G612" s="60" t="s">
        <v>1659</v>
      </c>
      <c r="H612" s="102" t="s">
        <v>11</v>
      </c>
      <c r="I612" s="75">
        <f>_xlfn.XLOOKUP(Tabla15[[#This Row],[cedula]],TCARRERA[CEDULA],TCARRERA[CATEGORIA DEL SERVIDOR],0)</f>
        <v>0</v>
      </c>
      <c r="J61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12" s="60" t="str">
        <f>IF(ISTEXT(Tabla15[[#This Row],[CARRERA]]),Tabla15[[#This Row],[CARRERA]],Tabla15[[#This Row],[STATUS_01]])</f>
        <v>FIJO</v>
      </c>
      <c r="L612" s="70">
        <v>31500</v>
      </c>
      <c r="M612" s="74">
        <v>0</v>
      </c>
      <c r="N612" s="70">
        <v>957.6</v>
      </c>
      <c r="O612" s="70">
        <v>904.05</v>
      </c>
      <c r="P612" s="38">
        <f>Tabla15[[#This Row],[sbruto]]-SUM(Tabla15[[#This Row],[ISR]:[AFP]])-Tabla15[[#This Row],[sneto]]</f>
        <v>25</v>
      </c>
      <c r="Q612" s="38">
        <v>29613.35</v>
      </c>
      <c r="R612" s="60" t="str">
        <f>_xlfn.XLOOKUP(Tabla15[[#This Row],[cedula]],Tabla22[NODOC],Tabla22[GENERO])</f>
        <v>M</v>
      </c>
      <c r="S612" s="60" t="str">
        <f>_xlfn.XLOOKUP(Tabla15[[#This Row],[nomdepto]],Tabla21[LUGAR],Tabla21[CODLUGAR])</f>
        <v>01.83.02</v>
      </c>
      <c r="T612">
        <v>302</v>
      </c>
    </row>
    <row r="613" spans="1:20" hidden="1">
      <c r="A613" s="60" t="s">
        <v>2475</v>
      </c>
      <c r="B613" s="60" t="s">
        <v>3207</v>
      </c>
      <c r="C613" s="60" t="s">
        <v>2506</v>
      </c>
      <c r="D613" s="60" t="str">
        <f>Tabla15[[#This Row],[cedula]]&amp;Tabla15[[#This Row],[prog]]&amp;LEFT(Tabla15[[#This Row],[TIPO]],3)</f>
        <v>0011091916401TEM</v>
      </c>
      <c r="E613" s="60" t="str">
        <f>_xlfn.XLOOKUP(Tabla15[[#This Row],[cedula]],Tabla8[Numero Documento],Tabla8[Empleado])</f>
        <v>SIMON FELIPE PIMENTEL GUZMAN</v>
      </c>
      <c r="F613" s="60" t="s">
        <v>75</v>
      </c>
      <c r="G613" s="60" t="s">
        <v>1659</v>
      </c>
      <c r="H613" s="102" t="s">
        <v>2696</v>
      </c>
      <c r="I613" s="75">
        <f>_xlfn.XLOOKUP(Tabla15[[#This Row],[cedula]],TCARRERA[CEDULA],TCARRERA[CATEGORIA DEL SERVIDOR],0)</f>
        <v>0</v>
      </c>
      <c r="J61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3" s="60" t="str">
        <f>IF(ISTEXT(Tabla15[[#This Row],[CARRERA]]),Tabla15[[#This Row],[CARRERA]],Tabla15[[#This Row],[STATUS_01]])</f>
        <v>TEMPORALES</v>
      </c>
      <c r="L613" s="70">
        <v>30000</v>
      </c>
      <c r="M613" s="74">
        <v>0</v>
      </c>
      <c r="N613" s="70">
        <v>912</v>
      </c>
      <c r="O613" s="70">
        <v>861</v>
      </c>
      <c r="P613" s="38">
        <f>Tabla15[[#This Row],[sbruto]]-SUM(Tabla15[[#This Row],[ISR]:[AFP]])-Tabla15[[#This Row],[sneto]]</f>
        <v>25</v>
      </c>
      <c r="Q613" s="38">
        <v>28202</v>
      </c>
      <c r="R613" s="60" t="str">
        <f>_xlfn.XLOOKUP(Tabla15[[#This Row],[cedula]],Tabla22[NODOC],Tabla22[GENERO])</f>
        <v>M</v>
      </c>
      <c r="S613" s="60" t="str">
        <f>_xlfn.XLOOKUP(Tabla15[[#This Row],[nomdepto]],Tabla21[LUGAR],Tabla21[CODLUGAR])</f>
        <v>01.83.02</v>
      </c>
      <c r="T613">
        <v>1014</v>
      </c>
    </row>
    <row r="614" spans="1:20">
      <c r="A614" s="60" t="s">
        <v>2476</v>
      </c>
      <c r="B614" s="60" t="s">
        <v>1831</v>
      </c>
      <c r="C614" s="60" t="s">
        <v>2506</v>
      </c>
      <c r="D614" s="60" t="str">
        <f>Tabla15[[#This Row],[cedula]]&amp;Tabla15[[#This Row],[prog]]&amp;LEFT(Tabla15[[#This Row],[TIPO]],3)</f>
        <v>0270026081901FIJ</v>
      </c>
      <c r="E614" s="60" t="str">
        <f>_xlfn.XLOOKUP(Tabla15[[#This Row],[cedula]],Tabla8[Numero Documento],Tabla8[Empleado])</f>
        <v>JUAN ALBERTO RODRIGUEZ AMPARO</v>
      </c>
      <c r="F614" s="60" t="s">
        <v>75</v>
      </c>
      <c r="G614" s="60" t="s">
        <v>1659</v>
      </c>
      <c r="H614" s="102" t="s">
        <v>11</v>
      </c>
      <c r="I614" s="75">
        <f>_xlfn.XLOOKUP(Tabla15[[#This Row],[cedula]],TCARRERA[CEDULA],TCARRERA[CATEGORIA DEL SERVIDOR],0)</f>
        <v>0</v>
      </c>
      <c r="J61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14" s="60" t="str">
        <f>IF(ISTEXT(Tabla15[[#This Row],[CARRERA]]),Tabla15[[#This Row],[CARRERA]],Tabla15[[#This Row],[STATUS_01]])</f>
        <v>FIJO</v>
      </c>
      <c r="L614" s="70">
        <v>26620</v>
      </c>
      <c r="M614" s="74">
        <v>0</v>
      </c>
      <c r="N614" s="70">
        <v>809.25</v>
      </c>
      <c r="O614" s="70">
        <v>763.99</v>
      </c>
      <c r="P614" s="38">
        <f>Tabla15[[#This Row],[sbruto]]-SUM(Tabla15[[#This Row],[ISR]:[AFP]])-Tabla15[[#This Row],[sneto]]</f>
        <v>25</v>
      </c>
      <c r="Q614" s="38">
        <v>25021.759999999998</v>
      </c>
      <c r="R614" s="60" t="str">
        <f>_xlfn.XLOOKUP(Tabla15[[#This Row],[cedula]],Tabla22[NODOC],Tabla22[GENERO])</f>
        <v>M</v>
      </c>
      <c r="S614" s="60" t="str">
        <f>_xlfn.XLOOKUP(Tabla15[[#This Row],[nomdepto]],Tabla21[LUGAR],Tabla21[CODLUGAR])</f>
        <v>01.83.02</v>
      </c>
      <c r="T614">
        <v>183</v>
      </c>
    </row>
    <row r="615" spans="1:20">
      <c r="A615" s="60" t="s">
        <v>2476</v>
      </c>
      <c r="B615" s="60" t="s">
        <v>1725</v>
      </c>
      <c r="C615" s="60" t="s">
        <v>2506</v>
      </c>
      <c r="D615" s="60" t="str">
        <f>Tabla15[[#This Row],[cedula]]&amp;Tabla15[[#This Row],[prog]]&amp;LEFT(Tabla15[[#This Row],[TIPO]],3)</f>
        <v>0370024334201FIJ</v>
      </c>
      <c r="E615" s="60" t="str">
        <f>_xlfn.XLOOKUP(Tabla15[[#This Row],[cedula]],Tabla8[Numero Documento],Tabla8[Empleado])</f>
        <v>ANA YSABEL SPENCER LANTIGUA</v>
      </c>
      <c r="F615" s="60" t="s">
        <v>69</v>
      </c>
      <c r="G615" s="60" t="s">
        <v>1659</v>
      </c>
      <c r="H615" s="102" t="s">
        <v>11</v>
      </c>
      <c r="I615" s="75">
        <f>_xlfn.XLOOKUP(Tabla15[[#This Row],[cedula]],TCARRERA[CEDULA],TCARRERA[CATEGORIA DEL SERVIDOR],0)</f>
        <v>0</v>
      </c>
      <c r="J61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15" s="60" t="str">
        <f>IF(ISTEXT(Tabla15[[#This Row],[CARRERA]]),Tabla15[[#This Row],[CARRERA]],Tabla15[[#This Row],[STATUS_01]])</f>
        <v>FIJO</v>
      </c>
      <c r="L615" s="70">
        <v>26250</v>
      </c>
      <c r="M615" s="71">
        <v>0</v>
      </c>
      <c r="N615" s="70">
        <v>798</v>
      </c>
      <c r="O615" s="70">
        <v>753.38</v>
      </c>
      <c r="P615" s="38">
        <f>Tabla15[[#This Row],[sbruto]]-SUM(Tabla15[[#This Row],[ISR]:[AFP]])-Tabla15[[#This Row],[sneto]]</f>
        <v>1071</v>
      </c>
      <c r="Q615" s="38">
        <v>23627.62</v>
      </c>
      <c r="R615" s="60" t="str">
        <f>_xlfn.XLOOKUP(Tabla15[[#This Row],[cedula]],Tabla22[NODOC],Tabla22[GENERO])</f>
        <v>F</v>
      </c>
      <c r="S615" s="60" t="str">
        <f>_xlfn.XLOOKUP(Tabla15[[#This Row],[nomdepto]],Tabla21[LUGAR],Tabla21[CODLUGAR])</f>
        <v>01.83.02</v>
      </c>
      <c r="T615">
        <v>29</v>
      </c>
    </row>
    <row r="616" spans="1:20">
      <c r="A616" s="60" t="s">
        <v>2476</v>
      </c>
      <c r="B616" s="60" t="s">
        <v>1923</v>
      </c>
      <c r="C616" s="60" t="s">
        <v>2506</v>
      </c>
      <c r="D616" s="60" t="str">
        <f>Tabla15[[#This Row],[cedula]]&amp;Tabla15[[#This Row],[prog]]&amp;LEFT(Tabla15[[#This Row],[TIPO]],3)</f>
        <v>2250068433101FIJ</v>
      </c>
      <c r="E616" s="60" t="str">
        <f>_xlfn.XLOOKUP(Tabla15[[#This Row],[cedula]],Tabla8[Numero Documento],Tabla8[Empleado])</f>
        <v>ROSANNA MICHEL GERMAN RUIZ</v>
      </c>
      <c r="F616" s="60" t="s">
        <v>10</v>
      </c>
      <c r="G616" s="60" t="s">
        <v>1659</v>
      </c>
      <c r="H616" s="102" t="s">
        <v>11</v>
      </c>
      <c r="I616" s="75">
        <f>_xlfn.XLOOKUP(Tabla15[[#This Row],[cedula]],TCARRERA[CEDULA],TCARRERA[CATEGORIA DEL SERVIDOR],0)</f>
        <v>0</v>
      </c>
      <c r="J61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6" s="60" t="str">
        <f>IF(ISTEXT(Tabla15[[#This Row],[CARRERA]]),Tabla15[[#This Row],[CARRERA]],Tabla15[[#This Row],[STATUS_01]])</f>
        <v>ESTATUTO SIMPLIFICADO</v>
      </c>
      <c r="L616" s="70">
        <v>26250</v>
      </c>
      <c r="M616" s="70">
        <v>0</v>
      </c>
      <c r="N616" s="70">
        <v>798</v>
      </c>
      <c r="O616" s="70">
        <v>753.38</v>
      </c>
      <c r="P616" s="38">
        <f>Tabla15[[#This Row],[sbruto]]-SUM(Tabla15[[#This Row],[ISR]:[AFP]])-Tabla15[[#This Row],[sneto]]</f>
        <v>25</v>
      </c>
      <c r="Q616" s="38">
        <v>24673.62</v>
      </c>
      <c r="R616" s="60" t="str">
        <f>_xlfn.XLOOKUP(Tabla15[[#This Row],[cedula]],Tabla22[NODOC],Tabla22[GENERO])</f>
        <v>F</v>
      </c>
      <c r="S616" s="60" t="str">
        <f>_xlfn.XLOOKUP(Tabla15[[#This Row],[nomdepto]],Tabla21[LUGAR],Tabla21[CODLUGAR])</f>
        <v>01.83.02</v>
      </c>
      <c r="T616">
        <v>335</v>
      </c>
    </row>
    <row r="617" spans="1:20">
      <c r="A617" s="60" t="s">
        <v>2476</v>
      </c>
      <c r="B617" s="60" t="s">
        <v>1945</v>
      </c>
      <c r="C617" s="60" t="s">
        <v>2506</v>
      </c>
      <c r="D617" s="60" t="str">
        <f>Tabla15[[#This Row],[cedula]]&amp;Tabla15[[#This Row],[prog]]&amp;LEFT(Tabla15[[#This Row],[TIPO]],3)</f>
        <v>0010063992101FIJ</v>
      </c>
      <c r="E617" s="60" t="str">
        <f>_xlfn.XLOOKUP(Tabla15[[#This Row],[cedula]],Tabla8[Numero Documento],Tabla8[Empleado])</f>
        <v>VIENA DEL CARMEN GONZALEZ DURAN</v>
      </c>
      <c r="F617" s="60" t="s">
        <v>997</v>
      </c>
      <c r="G617" s="60" t="s">
        <v>1659</v>
      </c>
      <c r="H617" s="102" t="s">
        <v>11</v>
      </c>
      <c r="I617" s="75">
        <f>_xlfn.XLOOKUP(Tabla15[[#This Row],[cedula]],TCARRERA[CEDULA],TCARRERA[CATEGORIA DEL SERVIDOR],0)</f>
        <v>0</v>
      </c>
      <c r="J61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17" s="60" t="str">
        <f>IF(ISTEXT(Tabla15[[#This Row],[CARRERA]]),Tabla15[[#This Row],[CARRERA]],Tabla15[[#This Row],[STATUS_01]])</f>
        <v>FIJO</v>
      </c>
      <c r="L617" s="70">
        <v>26250</v>
      </c>
      <c r="M617" s="73">
        <v>0</v>
      </c>
      <c r="N617" s="73">
        <v>798</v>
      </c>
      <c r="O617" s="73">
        <v>753.38</v>
      </c>
      <c r="P617" s="38">
        <f>Tabla15[[#This Row],[sbruto]]-SUM(Tabla15[[#This Row],[ISR]:[AFP]])-Tabla15[[#This Row],[sneto]]</f>
        <v>25</v>
      </c>
      <c r="Q617" s="38">
        <v>24673.62</v>
      </c>
      <c r="R617" s="60" t="str">
        <f>_xlfn.XLOOKUP(Tabla15[[#This Row],[cedula]],Tabla22[NODOC],Tabla22[GENERO])</f>
        <v>F</v>
      </c>
      <c r="S617" s="60" t="str">
        <f>_xlfn.XLOOKUP(Tabla15[[#This Row],[nomdepto]],Tabla21[LUGAR],Tabla21[CODLUGAR])</f>
        <v>01.83.02</v>
      </c>
      <c r="T617">
        <v>364</v>
      </c>
    </row>
    <row r="618" spans="1:20" hidden="1">
      <c r="A618" s="60" t="s">
        <v>2475</v>
      </c>
      <c r="B618" s="60" t="s">
        <v>3019</v>
      </c>
      <c r="C618" s="60" t="s">
        <v>2506</v>
      </c>
      <c r="D618" s="60" t="str">
        <f>Tabla15[[#This Row],[cedula]]&amp;Tabla15[[#This Row],[prog]]&amp;LEFT(Tabla15[[#This Row],[TIPO]],3)</f>
        <v>0010788946101TEM</v>
      </c>
      <c r="E618" s="60" t="str">
        <f>_xlfn.XLOOKUP(Tabla15[[#This Row],[cedula]],Tabla8[Numero Documento],Tabla8[Empleado])</f>
        <v>VICTOR RAMON GOMEZ ESPINAL</v>
      </c>
      <c r="F618" s="60" t="s">
        <v>75</v>
      </c>
      <c r="G618" s="60" t="s">
        <v>1659</v>
      </c>
      <c r="H618" s="102" t="s">
        <v>2696</v>
      </c>
      <c r="I618" s="75">
        <f>_xlfn.XLOOKUP(Tabla15[[#This Row],[cedula]],TCARRERA[CEDULA],TCARRERA[CATEGORIA DEL SERVIDOR],0)</f>
        <v>0</v>
      </c>
      <c r="J61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8" s="60" t="str">
        <f>IF(ISTEXT(Tabla15[[#This Row],[CARRERA]]),Tabla15[[#This Row],[CARRERA]],Tabla15[[#This Row],[STATUS_01]])</f>
        <v>TEMPORALES</v>
      </c>
      <c r="L618" s="70">
        <v>26250</v>
      </c>
      <c r="M618" s="73">
        <v>0</v>
      </c>
      <c r="N618" s="70">
        <v>798</v>
      </c>
      <c r="O618" s="70">
        <v>753.38</v>
      </c>
      <c r="P618" s="38">
        <f>Tabla15[[#This Row],[sbruto]]-SUM(Tabla15[[#This Row],[ISR]:[AFP]])-Tabla15[[#This Row],[sneto]]</f>
        <v>25</v>
      </c>
      <c r="Q618" s="38">
        <v>24673.62</v>
      </c>
      <c r="R618" s="60" t="str">
        <f>_xlfn.XLOOKUP(Tabla15[[#This Row],[cedula]],Tabla22[NODOC],Tabla22[GENERO])</f>
        <v>M</v>
      </c>
      <c r="S618" s="60" t="str">
        <f>_xlfn.XLOOKUP(Tabla15[[#This Row],[nomdepto]],Tabla21[LUGAR],Tabla21[CODLUGAR])</f>
        <v>01.83.02</v>
      </c>
      <c r="T618">
        <v>1030</v>
      </c>
    </row>
    <row r="619" spans="1:20">
      <c r="A619" s="60" t="s">
        <v>2476</v>
      </c>
      <c r="B619" s="60" t="s">
        <v>2508</v>
      </c>
      <c r="C619" s="60" t="s">
        <v>2506</v>
      </c>
      <c r="D619" s="60" t="str">
        <f>Tabla15[[#This Row],[cedula]]&amp;Tabla15[[#This Row],[prog]]&amp;LEFT(Tabla15[[#This Row],[TIPO]],3)</f>
        <v>4023219791901FIJ</v>
      </c>
      <c r="E619" s="60" t="str">
        <f>_xlfn.XLOOKUP(Tabla15[[#This Row],[cedula]],Tabla8[Numero Documento],Tabla8[Empleado])</f>
        <v>ANA BETHEL GOMEZ GOMEZ</v>
      </c>
      <c r="F619" s="60" t="s">
        <v>10</v>
      </c>
      <c r="G619" s="60" t="s">
        <v>1659</v>
      </c>
      <c r="H619" s="102" t="s">
        <v>11</v>
      </c>
      <c r="I619" s="75">
        <f>_xlfn.XLOOKUP(Tabla15[[#This Row],[cedula]],TCARRERA[CEDULA],TCARRERA[CATEGORIA DEL SERVIDOR],0)</f>
        <v>0</v>
      </c>
      <c r="J61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9" s="60" t="str">
        <f>IF(ISTEXT(Tabla15[[#This Row],[CARRERA]]),Tabla15[[#This Row],[CARRERA]],Tabla15[[#This Row],[STATUS_01]])</f>
        <v>ESTATUTO SIMPLIFICADO</v>
      </c>
      <c r="L619" s="70">
        <v>25000</v>
      </c>
      <c r="M619" s="74">
        <v>0</v>
      </c>
      <c r="N619" s="70">
        <v>760</v>
      </c>
      <c r="O619" s="70">
        <v>717.5</v>
      </c>
      <c r="P619" s="38">
        <f>Tabla15[[#This Row],[sbruto]]-SUM(Tabla15[[#This Row],[ISR]:[AFP]])-Tabla15[[#This Row],[sneto]]</f>
        <v>25</v>
      </c>
      <c r="Q619" s="38">
        <v>23497.5</v>
      </c>
      <c r="R619" s="60" t="str">
        <f>_xlfn.XLOOKUP(Tabla15[[#This Row],[cedula]],Tabla22[NODOC],Tabla22[GENERO])</f>
        <v>F</v>
      </c>
      <c r="S619" s="60" t="str">
        <f>_xlfn.XLOOKUP(Tabla15[[#This Row],[nomdepto]],Tabla21[LUGAR],Tabla21[CODLUGAR])</f>
        <v>01.83.02</v>
      </c>
      <c r="T619">
        <v>21</v>
      </c>
    </row>
    <row r="620" spans="1:20">
      <c r="A620" s="60" t="s">
        <v>2476</v>
      </c>
      <c r="B620" s="60" t="s">
        <v>3567</v>
      </c>
      <c r="C620" s="60" t="s">
        <v>2506</v>
      </c>
      <c r="D620" s="60" t="str">
        <f>Tabla15[[#This Row],[cedula]]&amp;Tabla15[[#This Row],[prog]]&amp;LEFT(Tabla15[[#This Row],[TIPO]],3)</f>
        <v>4022168871201FIJ</v>
      </c>
      <c r="E620" s="60" t="str">
        <f>_xlfn.XLOOKUP(Tabla15[[#This Row],[cedula]],Tabla8[Numero Documento],Tabla8[Empleado])</f>
        <v>HEYDI SOLANO BELEN</v>
      </c>
      <c r="F620" s="60" t="s">
        <v>10</v>
      </c>
      <c r="G620" s="60" t="s">
        <v>1659</v>
      </c>
      <c r="H620" s="102" t="s">
        <v>11</v>
      </c>
      <c r="I620" s="75">
        <f>_xlfn.XLOOKUP(Tabla15[[#This Row],[cedula]],TCARRERA[CEDULA],TCARRERA[CATEGORIA DEL SERVIDOR],0)</f>
        <v>0</v>
      </c>
      <c r="J62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0" s="60" t="str">
        <f>IF(ISTEXT(Tabla15[[#This Row],[CARRERA]]),Tabla15[[#This Row],[CARRERA]],Tabla15[[#This Row],[STATUS_01]])</f>
        <v>ESTATUTO SIMPLIFICADO</v>
      </c>
      <c r="L620" s="70">
        <v>25000</v>
      </c>
      <c r="M620" s="74">
        <v>0</v>
      </c>
      <c r="N620" s="70">
        <v>760</v>
      </c>
      <c r="O620" s="70">
        <v>717.5</v>
      </c>
      <c r="P620" s="38">
        <f>Tabla15[[#This Row],[sbruto]]-SUM(Tabla15[[#This Row],[ISR]:[AFP]])-Tabla15[[#This Row],[sneto]]</f>
        <v>25</v>
      </c>
      <c r="Q620" s="38">
        <v>23497.5</v>
      </c>
      <c r="R620" s="60" t="str">
        <f>_xlfn.XLOOKUP(Tabla15[[#This Row],[cedula]],Tabla22[NODOC],Tabla22[GENERO])</f>
        <v>F</v>
      </c>
      <c r="S620" s="60" t="str">
        <f>_xlfn.XLOOKUP(Tabla15[[#This Row],[nomdepto]],Tabla21[LUGAR],Tabla21[CODLUGAR])</f>
        <v>01.83.02</v>
      </c>
      <c r="T620">
        <v>150</v>
      </c>
    </row>
    <row r="621" spans="1:20">
      <c r="A621" s="60" t="s">
        <v>2476</v>
      </c>
      <c r="B621" s="60" t="s">
        <v>5791</v>
      </c>
      <c r="C621" s="60" t="s">
        <v>2506</v>
      </c>
      <c r="D621" s="60" t="str">
        <f>Tabla15[[#This Row],[cedula]]&amp;Tabla15[[#This Row],[prog]]&amp;LEFT(Tabla15[[#This Row],[TIPO]],3)</f>
        <v>0260086020501FIJ</v>
      </c>
      <c r="E621" s="60" t="str">
        <f>_xlfn.XLOOKUP(Tabla15[[#This Row],[cedula]],Tabla8[Numero Documento],Tabla8[Empleado])</f>
        <v>KELVIN GABRIEL OZORIO CRISTIAN</v>
      </c>
      <c r="F621" s="60" t="s">
        <v>378</v>
      </c>
      <c r="G621" s="60" t="s">
        <v>1659</v>
      </c>
      <c r="H621" s="102" t="s">
        <v>11</v>
      </c>
      <c r="I621" s="75">
        <f>_xlfn.XLOOKUP(Tabla15[[#This Row],[cedula]],TCARRERA[CEDULA],TCARRERA[CATEGORIA DEL SERVIDOR],0)</f>
        <v>0</v>
      </c>
      <c r="J62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21" s="60" t="str">
        <f>IF(ISTEXT(Tabla15[[#This Row],[CARRERA]]),Tabla15[[#This Row],[CARRERA]],Tabla15[[#This Row],[STATUS_01]])</f>
        <v>FIJO</v>
      </c>
      <c r="L621" s="70">
        <v>25000</v>
      </c>
      <c r="M621" s="73">
        <v>0</v>
      </c>
      <c r="N621" s="70">
        <v>760</v>
      </c>
      <c r="O621" s="70">
        <v>717.5</v>
      </c>
      <c r="P621" s="38">
        <f>Tabla15[[#This Row],[sbruto]]-SUM(Tabla15[[#This Row],[ISR]:[AFP]])-Tabla15[[#This Row],[sneto]]</f>
        <v>25</v>
      </c>
      <c r="Q621" s="38">
        <v>23497.5</v>
      </c>
      <c r="R621" s="60" t="str">
        <f>_xlfn.XLOOKUP(Tabla15[[#This Row],[cedula]],Tabla22[NODOC],Tabla22[GENERO])</f>
        <v>M</v>
      </c>
      <c r="S621" s="60" t="str">
        <f>_xlfn.XLOOKUP(Tabla15[[#This Row],[nomdepto]],Tabla21[LUGAR],Tabla21[CODLUGAR])</f>
        <v>01.83.02</v>
      </c>
      <c r="T621">
        <v>200</v>
      </c>
    </row>
    <row r="622" spans="1:20">
      <c r="A622" s="60" t="s">
        <v>2476</v>
      </c>
      <c r="B622" s="60" t="s">
        <v>1890</v>
      </c>
      <c r="C622" s="60" t="s">
        <v>2506</v>
      </c>
      <c r="D622" s="60" t="str">
        <f>Tabla15[[#This Row],[cedula]]&amp;Tabla15[[#This Row],[prog]]&amp;LEFT(Tabla15[[#This Row],[TIPO]],3)</f>
        <v>4022477175401FIJ</v>
      </c>
      <c r="E622" s="60" t="str">
        <f>_xlfn.XLOOKUP(Tabla15[[#This Row],[cedula]],Tabla8[Numero Documento],Tabla8[Empleado])</f>
        <v>PATRICIA BAUTISTA FELIZ</v>
      </c>
      <c r="F622" s="60" t="s">
        <v>55</v>
      </c>
      <c r="G622" s="60" t="s">
        <v>1659</v>
      </c>
      <c r="H622" s="102" t="s">
        <v>11</v>
      </c>
      <c r="I622" s="75">
        <f>_xlfn.XLOOKUP(Tabla15[[#This Row],[cedula]],TCARRERA[CEDULA],TCARRERA[CATEGORIA DEL SERVIDOR],0)</f>
        <v>0</v>
      </c>
      <c r="J62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60" t="str">
        <f>IF(ISTEXT(Tabla15[[#This Row],[CARRERA]]),Tabla15[[#This Row],[CARRERA]],Tabla15[[#This Row],[STATUS_01]])</f>
        <v>FIJO</v>
      </c>
      <c r="L622" s="70">
        <v>25000</v>
      </c>
      <c r="M622" s="74">
        <v>0</v>
      </c>
      <c r="N622" s="70">
        <v>760</v>
      </c>
      <c r="O622" s="70">
        <v>717.5</v>
      </c>
      <c r="P622" s="38">
        <f>Tabla15[[#This Row],[sbruto]]-SUM(Tabla15[[#This Row],[ISR]:[AFP]])-Tabla15[[#This Row],[sneto]]</f>
        <v>25</v>
      </c>
      <c r="Q622" s="38">
        <v>23497.5</v>
      </c>
      <c r="R622" s="60" t="str">
        <f>_xlfn.XLOOKUP(Tabla15[[#This Row],[cedula]],Tabla22[NODOC],Tabla22[GENERO])</f>
        <v>F</v>
      </c>
      <c r="S622" s="60" t="str">
        <f>_xlfn.XLOOKUP(Tabla15[[#This Row],[nomdepto]],Tabla21[LUGAR],Tabla21[CODLUGAR])</f>
        <v>01.83.02</v>
      </c>
      <c r="T622">
        <v>297</v>
      </c>
    </row>
    <row r="623" spans="1:20">
      <c r="A623" s="60" t="s">
        <v>2476</v>
      </c>
      <c r="B623" s="60" t="s">
        <v>1911</v>
      </c>
      <c r="C623" s="60" t="s">
        <v>2506</v>
      </c>
      <c r="D623" s="60" t="str">
        <f>Tabla15[[#This Row],[cedula]]&amp;Tabla15[[#This Row],[prog]]&amp;LEFT(Tabla15[[#This Row],[TIPO]],3)</f>
        <v>0160002314501FIJ</v>
      </c>
      <c r="E623" s="60" t="str">
        <f>_xlfn.XLOOKUP(Tabla15[[#This Row],[cedula]],Tabla8[Numero Documento],Tabla8[Empleado])</f>
        <v>RAMON HERRERA ROA</v>
      </c>
      <c r="F623" s="60" t="s">
        <v>378</v>
      </c>
      <c r="G623" s="60" t="s">
        <v>1659</v>
      </c>
      <c r="H623" s="102" t="s">
        <v>11</v>
      </c>
      <c r="I623" s="75">
        <f>_xlfn.XLOOKUP(Tabla15[[#This Row],[cedula]],TCARRERA[CEDULA],TCARRERA[CATEGORIA DEL SERVIDOR],0)</f>
        <v>0</v>
      </c>
      <c r="J62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23" s="60" t="str">
        <f>IF(ISTEXT(Tabla15[[#This Row],[CARRERA]]),Tabla15[[#This Row],[CARRERA]],Tabla15[[#This Row],[STATUS_01]])</f>
        <v>FIJO</v>
      </c>
      <c r="L623" s="70">
        <v>25000</v>
      </c>
      <c r="M623" s="74">
        <v>0</v>
      </c>
      <c r="N623" s="70">
        <v>760</v>
      </c>
      <c r="O623" s="70">
        <v>717.5</v>
      </c>
      <c r="P623" s="38">
        <f>Tabla15[[#This Row],[sbruto]]-SUM(Tabla15[[#This Row],[ISR]:[AFP]])-Tabla15[[#This Row],[sneto]]</f>
        <v>25</v>
      </c>
      <c r="Q623" s="38">
        <v>23497.5</v>
      </c>
      <c r="R623" s="60" t="str">
        <f>_xlfn.XLOOKUP(Tabla15[[#This Row],[cedula]],Tabla22[NODOC],Tabla22[GENERO])</f>
        <v>M</v>
      </c>
      <c r="S623" s="60" t="str">
        <f>_xlfn.XLOOKUP(Tabla15[[#This Row],[nomdepto]],Tabla21[LUGAR],Tabla21[CODLUGAR])</f>
        <v>01.83.02</v>
      </c>
      <c r="T623">
        <v>320</v>
      </c>
    </row>
    <row r="624" spans="1:20">
      <c r="A624" s="60" t="s">
        <v>2476</v>
      </c>
      <c r="B624" s="60" t="s">
        <v>1944</v>
      </c>
      <c r="C624" s="60" t="s">
        <v>2506</v>
      </c>
      <c r="D624" s="60" t="str">
        <f>Tabla15[[#This Row],[cedula]]&amp;Tabla15[[#This Row],[prog]]&amp;LEFT(Tabla15[[#This Row],[TIPO]],3)</f>
        <v>0180054130001FIJ</v>
      </c>
      <c r="E624" s="60" t="str">
        <f>_xlfn.XLOOKUP(Tabla15[[#This Row],[cedula]],Tabla8[Numero Documento],Tabla8[Empleado])</f>
        <v>VICTOR MEDINA NOVAS</v>
      </c>
      <c r="F624" s="60" t="s">
        <v>132</v>
      </c>
      <c r="G624" s="60" t="s">
        <v>1659</v>
      </c>
      <c r="H624" s="102" t="s">
        <v>11</v>
      </c>
      <c r="I624" s="75">
        <f>_xlfn.XLOOKUP(Tabla15[[#This Row],[cedula]],TCARRERA[CEDULA],TCARRERA[CATEGORIA DEL SERVIDOR],0)</f>
        <v>0</v>
      </c>
      <c r="J62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4" s="60" t="str">
        <f>IF(ISTEXT(Tabla15[[#This Row],[CARRERA]]),Tabla15[[#This Row],[CARRERA]],Tabla15[[#This Row],[STATUS_01]])</f>
        <v>ESTATUTO SIMPLIFICADO</v>
      </c>
      <c r="L624" s="70">
        <v>25000</v>
      </c>
      <c r="M624" s="74">
        <v>0</v>
      </c>
      <c r="N624" s="70">
        <v>760</v>
      </c>
      <c r="O624" s="70">
        <v>717.5</v>
      </c>
      <c r="P624" s="38">
        <f>Tabla15[[#This Row],[sbruto]]-SUM(Tabla15[[#This Row],[ISR]:[AFP]])-Tabla15[[#This Row],[sneto]]</f>
        <v>25</v>
      </c>
      <c r="Q624" s="38">
        <v>23497.5</v>
      </c>
      <c r="R624" s="60" t="str">
        <f>_xlfn.XLOOKUP(Tabla15[[#This Row],[cedula]],Tabla22[NODOC],Tabla22[GENERO])</f>
        <v>M</v>
      </c>
      <c r="S624" s="60" t="str">
        <f>_xlfn.XLOOKUP(Tabla15[[#This Row],[nomdepto]],Tabla21[LUGAR],Tabla21[CODLUGAR])</f>
        <v>01.83.02</v>
      </c>
      <c r="T624">
        <v>362</v>
      </c>
    </row>
    <row r="625" spans="1:20">
      <c r="A625" s="60" t="s">
        <v>2476</v>
      </c>
      <c r="B625" s="60" t="s">
        <v>2766</v>
      </c>
      <c r="C625" s="60" t="s">
        <v>2506</v>
      </c>
      <c r="D625" s="60" t="str">
        <f>Tabla15[[#This Row],[cedula]]&amp;Tabla15[[#This Row],[prog]]&amp;LEFT(Tabla15[[#This Row],[TIPO]],3)</f>
        <v>4021250075101FIJ</v>
      </c>
      <c r="E625" s="60" t="str">
        <f>_xlfn.XLOOKUP(Tabla15[[#This Row],[cedula]],Tabla8[Numero Documento],Tabla8[Empleado])</f>
        <v>YESENIA ALEXANDRA MATOS PADILLA</v>
      </c>
      <c r="F625" s="60" t="s">
        <v>355</v>
      </c>
      <c r="G625" s="60" t="s">
        <v>1659</v>
      </c>
      <c r="H625" s="102" t="s">
        <v>11</v>
      </c>
      <c r="I625" s="75">
        <f>_xlfn.XLOOKUP(Tabla15[[#This Row],[cedula]],TCARRERA[CEDULA],TCARRERA[CATEGORIA DEL SERVIDOR],0)</f>
        <v>0</v>
      </c>
      <c r="J62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25" s="60" t="str">
        <f>IF(ISTEXT(Tabla15[[#This Row],[CARRERA]]),Tabla15[[#This Row],[CARRERA]],Tabla15[[#This Row],[STATUS_01]])</f>
        <v>FIJO</v>
      </c>
      <c r="L625" s="70">
        <v>25000</v>
      </c>
      <c r="M625" s="74">
        <v>0</v>
      </c>
      <c r="N625" s="70">
        <v>760</v>
      </c>
      <c r="O625" s="70">
        <v>717.5</v>
      </c>
      <c r="P625" s="38">
        <f>Tabla15[[#This Row],[sbruto]]-SUM(Tabla15[[#This Row],[ISR]:[AFP]])-Tabla15[[#This Row],[sneto]]</f>
        <v>25</v>
      </c>
      <c r="Q625" s="38">
        <v>23497.5</v>
      </c>
      <c r="R625" s="60" t="str">
        <f>_xlfn.XLOOKUP(Tabla15[[#This Row],[cedula]],Tabla22[NODOC],Tabla22[GENERO])</f>
        <v>F</v>
      </c>
      <c r="S625" s="60" t="str">
        <f>_xlfn.XLOOKUP(Tabla15[[#This Row],[nomdepto]],Tabla21[LUGAR],Tabla21[CODLUGAR])</f>
        <v>01.83.02</v>
      </c>
      <c r="T625">
        <v>383</v>
      </c>
    </row>
    <row r="626" spans="1:20" hidden="1">
      <c r="A626" s="60" t="s">
        <v>2475</v>
      </c>
      <c r="B626" s="60" t="s">
        <v>5849</v>
      </c>
      <c r="C626" s="60" t="s">
        <v>2506</v>
      </c>
      <c r="D626" s="60" t="str">
        <f>Tabla15[[#This Row],[cedula]]&amp;Tabla15[[#This Row],[prog]]&amp;LEFT(Tabla15[[#This Row],[TIPO]],3)</f>
        <v>0010063426001TEM</v>
      </c>
      <c r="E626" s="60" t="str">
        <f>_xlfn.XLOOKUP(Tabla15[[#This Row],[cedula]],Tabla8[Numero Documento],Tabla8[Empleado])</f>
        <v>ALEXIS MARCELO ABIGAIL DE PEÑA RODRI</v>
      </c>
      <c r="F626" s="60" t="s">
        <v>75</v>
      </c>
      <c r="G626" s="60" t="s">
        <v>1659</v>
      </c>
      <c r="H626" s="102" t="s">
        <v>2696</v>
      </c>
      <c r="I626" s="75">
        <f>_xlfn.XLOOKUP(Tabla15[[#This Row],[cedula]],TCARRERA[CEDULA],TCARRERA[CATEGORIA DEL SERVIDOR],0)</f>
        <v>0</v>
      </c>
      <c r="J62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6" s="60" t="str">
        <f>IF(ISTEXT(Tabla15[[#This Row],[CARRERA]]),Tabla15[[#This Row],[CARRERA]],Tabla15[[#This Row],[STATUS_01]])</f>
        <v>TEMPORALES</v>
      </c>
      <c r="L626" s="70">
        <v>25000</v>
      </c>
      <c r="M626" s="74">
        <v>0</v>
      </c>
      <c r="N626" s="70">
        <v>760</v>
      </c>
      <c r="O626" s="70">
        <v>717.5</v>
      </c>
      <c r="P626" s="38">
        <f>Tabla15[[#This Row],[sbruto]]-SUM(Tabla15[[#This Row],[ISR]:[AFP]])-Tabla15[[#This Row],[sneto]]</f>
        <v>25</v>
      </c>
      <c r="Q626" s="38">
        <v>23497.5</v>
      </c>
      <c r="R626" s="60" t="str">
        <f>_xlfn.XLOOKUP(Tabla15[[#This Row],[cedula]],Tabla22[NODOC],Tabla22[GENERO])</f>
        <v>M</v>
      </c>
      <c r="S626" s="60" t="str">
        <f>_xlfn.XLOOKUP(Tabla15[[#This Row],[nomdepto]],Tabla21[LUGAR],Tabla21[CODLUGAR])</f>
        <v>01.83.02</v>
      </c>
      <c r="T626">
        <v>786</v>
      </c>
    </row>
    <row r="627" spans="1:20" hidden="1">
      <c r="A627" s="60" t="s">
        <v>2475</v>
      </c>
      <c r="B627" s="60" t="s">
        <v>5853</v>
      </c>
      <c r="C627" s="60" t="s">
        <v>2506</v>
      </c>
      <c r="D627" s="60" t="str">
        <f>Tabla15[[#This Row],[cedula]]&amp;Tabla15[[#This Row],[prog]]&amp;LEFT(Tabla15[[#This Row],[TIPO]],3)</f>
        <v>0660004230001TEM</v>
      </c>
      <c r="E627" s="60" t="str">
        <f>_xlfn.XLOOKUP(Tabla15[[#This Row],[cedula]],Tabla8[Numero Documento],Tabla8[Empleado])</f>
        <v>ANGEL DE JESUS MEJIA</v>
      </c>
      <c r="F627" s="60" t="s">
        <v>75</v>
      </c>
      <c r="G627" s="60" t="s">
        <v>1659</v>
      </c>
      <c r="H627" s="102" t="s">
        <v>2696</v>
      </c>
      <c r="I627" s="75">
        <f>_xlfn.XLOOKUP(Tabla15[[#This Row],[cedula]],TCARRERA[CEDULA],TCARRERA[CATEGORIA DEL SERVIDOR],0)</f>
        <v>0</v>
      </c>
      <c r="J62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7" s="60" t="str">
        <f>IF(ISTEXT(Tabla15[[#This Row],[CARRERA]]),Tabla15[[#This Row],[CARRERA]],Tabla15[[#This Row],[STATUS_01]])</f>
        <v>TEMPORALES</v>
      </c>
      <c r="L627" s="70">
        <v>25000</v>
      </c>
      <c r="M627" s="74">
        <v>0</v>
      </c>
      <c r="N627" s="70">
        <v>760</v>
      </c>
      <c r="O627" s="70">
        <v>717.5</v>
      </c>
      <c r="P627" s="38">
        <f>Tabla15[[#This Row],[sbruto]]-SUM(Tabla15[[#This Row],[ISR]:[AFP]])-Tabla15[[#This Row],[sneto]]</f>
        <v>25</v>
      </c>
      <c r="Q627" s="38">
        <v>23497.5</v>
      </c>
      <c r="R627" s="60" t="str">
        <f>_xlfn.XLOOKUP(Tabla15[[#This Row],[cedula]],Tabla22[NODOC],Tabla22[GENERO])</f>
        <v>M</v>
      </c>
      <c r="S627" s="60" t="str">
        <f>_xlfn.XLOOKUP(Tabla15[[#This Row],[nomdepto]],Tabla21[LUGAR],Tabla21[CODLUGAR])</f>
        <v>01.83.02</v>
      </c>
      <c r="T627">
        <v>796</v>
      </c>
    </row>
    <row r="628" spans="1:20" hidden="1">
      <c r="A628" s="60" t="s">
        <v>2475</v>
      </c>
      <c r="B628" s="60" t="s">
        <v>5857</v>
      </c>
      <c r="C628" s="60" t="s">
        <v>2506</v>
      </c>
      <c r="D628" s="60" t="str">
        <f>Tabla15[[#This Row],[cedula]]&amp;Tabla15[[#This Row],[prog]]&amp;LEFT(Tabla15[[#This Row],[TIPO]],3)</f>
        <v>0940010039301TEM</v>
      </c>
      <c r="E628" s="60" t="str">
        <f>_xlfn.XLOOKUP(Tabla15[[#This Row],[cedula]],Tabla8[Numero Documento],Tabla8[Empleado])</f>
        <v>JUAN MANUEL FERMIN HERNANDEZ</v>
      </c>
      <c r="F628" s="60" t="s">
        <v>75</v>
      </c>
      <c r="G628" s="60" t="s">
        <v>1659</v>
      </c>
      <c r="H628" s="102" t="s">
        <v>2696</v>
      </c>
      <c r="I628" s="75">
        <f>_xlfn.XLOOKUP(Tabla15[[#This Row],[cedula]],TCARRERA[CEDULA],TCARRERA[CATEGORIA DEL SERVIDOR],0)</f>
        <v>0</v>
      </c>
      <c r="J62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8" s="60" t="str">
        <f>IF(ISTEXT(Tabla15[[#This Row],[CARRERA]]),Tabla15[[#This Row],[CARRERA]],Tabla15[[#This Row],[STATUS_01]])</f>
        <v>TEMPORALES</v>
      </c>
      <c r="L628" s="70">
        <v>25000</v>
      </c>
      <c r="M628" s="74">
        <v>0</v>
      </c>
      <c r="N628" s="70">
        <v>760</v>
      </c>
      <c r="O628" s="70">
        <v>717.5</v>
      </c>
      <c r="P628" s="38">
        <f>Tabla15[[#This Row],[sbruto]]-SUM(Tabla15[[#This Row],[ISR]:[AFP]])-Tabla15[[#This Row],[sneto]]</f>
        <v>25</v>
      </c>
      <c r="Q628" s="38">
        <v>23497.5</v>
      </c>
      <c r="R628" s="60" t="str">
        <f>_xlfn.XLOOKUP(Tabla15[[#This Row],[cedula]],Tabla22[NODOC],Tabla22[GENERO])</f>
        <v>M</v>
      </c>
      <c r="S628" s="60" t="str">
        <f>_xlfn.XLOOKUP(Tabla15[[#This Row],[nomdepto]],Tabla21[LUGAR],Tabla21[CODLUGAR])</f>
        <v>01.83.02</v>
      </c>
      <c r="T628">
        <v>912</v>
      </c>
    </row>
    <row r="629" spans="1:20" hidden="1">
      <c r="A629" s="60" t="s">
        <v>2475</v>
      </c>
      <c r="B629" s="60" t="s">
        <v>3004</v>
      </c>
      <c r="C629" s="60" t="s">
        <v>2506</v>
      </c>
      <c r="D629" s="60" t="str">
        <f>Tabla15[[#This Row],[cedula]]&amp;Tabla15[[#This Row],[prog]]&amp;LEFT(Tabla15[[#This Row],[TIPO]],3)</f>
        <v>0100079088901TEM</v>
      </c>
      <c r="E629" s="60" t="str">
        <f>_xlfn.XLOOKUP(Tabla15[[#This Row],[cedula]],Tabla8[Numero Documento],Tabla8[Empleado])</f>
        <v>STARLING ORLANDO DIAZ GONZALEZ</v>
      </c>
      <c r="F629" s="60" t="s">
        <v>75</v>
      </c>
      <c r="G629" s="60" t="s">
        <v>1659</v>
      </c>
      <c r="H629" s="102" t="s">
        <v>2696</v>
      </c>
      <c r="I629" s="75">
        <f>_xlfn.XLOOKUP(Tabla15[[#This Row],[cedula]],TCARRERA[CEDULA],TCARRERA[CATEGORIA DEL SERVIDOR],0)</f>
        <v>0</v>
      </c>
      <c r="J62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9" s="60" t="str">
        <f>IF(ISTEXT(Tabla15[[#This Row],[CARRERA]]),Tabla15[[#This Row],[CARRERA]],Tabla15[[#This Row],[STATUS_01]])</f>
        <v>TEMPORALES</v>
      </c>
      <c r="L629" s="70">
        <v>25000</v>
      </c>
      <c r="M629" s="71">
        <v>0</v>
      </c>
      <c r="N629" s="70">
        <v>760</v>
      </c>
      <c r="O629" s="70">
        <v>717.5</v>
      </c>
      <c r="P629" s="38">
        <f>Tabla15[[#This Row],[sbruto]]-SUM(Tabla15[[#This Row],[ISR]:[AFP]])-Tabla15[[#This Row],[sneto]]</f>
        <v>25</v>
      </c>
      <c r="Q629" s="38">
        <v>23497.5</v>
      </c>
      <c r="R629" s="60" t="str">
        <f>_xlfn.XLOOKUP(Tabla15[[#This Row],[cedula]],Tabla22[NODOC],Tabla22[GENERO])</f>
        <v>M</v>
      </c>
      <c r="S629" s="60" t="str">
        <f>_xlfn.XLOOKUP(Tabla15[[#This Row],[nomdepto]],Tabla21[LUGAR],Tabla21[CODLUGAR])</f>
        <v>01.83.02</v>
      </c>
      <c r="T629">
        <v>1018</v>
      </c>
    </row>
    <row r="630" spans="1:20" hidden="1">
      <c r="A630" s="60" t="s">
        <v>2475</v>
      </c>
      <c r="B630" s="60" t="s">
        <v>2914</v>
      </c>
      <c r="C630" s="60" t="s">
        <v>2506</v>
      </c>
      <c r="D630" s="60" t="str">
        <f>Tabla15[[#This Row],[cedula]]&amp;Tabla15[[#This Row],[prog]]&amp;LEFT(Tabla15[[#This Row],[TIPO]],3)</f>
        <v>0490035608201TEM</v>
      </c>
      <c r="E630" s="60" t="str">
        <f>_xlfn.XLOOKUP(Tabla15[[#This Row],[cedula]],Tabla8[Numero Documento],Tabla8[Empleado])</f>
        <v>JUAN BAUTISTA BRAVO REYES</v>
      </c>
      <c r="F630" s="60" t="s">
        <v>75</v>
      </c>
      <c r="G630" s="60" t="s">
        <v>1659</v>
      </c>
      <c r="H630" s="102" t="s">
        <v>2696</v>
      </c>
      <c r="I630" s="75">
        <f>_xlfn.XLOOKUP(Tabla15[[#This Row],[cedula]],TCARRERA[CEDULA],TCARRERA[CATEGORIA DEL SERVIDOR],0)</f>
        <v>0</v>
      </c>
      <c r="J63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0" s="60" t="str">
        <f>IF(ISTEXT(Tabla15[[#This Row],[CARRERA]]),Tabla15[[#This Row],[CARRERA]],Tabla15[[#This Row],[STATUS_01]])</f>
        <v>TEMPORALES</v>
      </c>
      <c r="L630" s="70">
        <v>22000</v>
      </c>
      <c r="M630" s="74">
        <v>0</v>
      </c>
      <c r="N630" s="70">
        <v>668.8</v>
      </c>
      <c r="O630" s="70">
        <v>631.4</v>
      </c>
      <c r="P630" s="38">
        <f>Tabla15[[#This Row],[sbruto]]-SUM(Tabla15[[#This Row],[ISR]:[AFP]])-Tabla15[[#This Row],[sneto]]</f>
        <v>25</v>
      </c>
      <c r="Q630" s="38">
        <v>20674.8</v>
      </c>
      <c r="R630" s="60" t="str">
        <f>_xlfn.XLOOKUP(Tabla15[[#This Row],[cedula]],Tabla22[NODOC],Tabla22[GENERO])</f>
        <v>M</v>
      </c>
      <c r="S630" s="60" t="str">
        <f>_xlfn.XLOOKUP(Tabla15[[#This Row],[nomdepto]],Tabla21[LUGAR],Tabla21[CODLUGAR])</f>
        <v>01.83.02</v>
      </c>
      <c r="T630">
        <v>908</v>
      </c>
    </row>
    <row r="631" spans="1:20" hidden="1">
      <c r="A631" s="60" t="s">
        <v>2475</v>
      </c>
      <c r="B631" s="60" t="s">
        <v>2902</v>
      </c>
      <c r="C631" s="60" t="s">
        <v>2506</v>
      </c>
      <c r="D631" s="60" t="str">
        <f>Tabla15[[#This Row],[cedula]]&amp;Tabla15[[#This Row],[prog]]&amp;LEFT(Tabla15[[#This Row],[TIPO]],3)</f>
        <v>0010152970901TEM</v>
      </c>
      <c r="E631" s="60" t="str">
        <f>_xlfn.XLOOKUP(Tabla15[[#This Row],[cedula]],Tabla8[Numero Documento],Tabla8[Empleado])</f>
        <v>JOSE IGNACIO AZAR BILLINI</v>
      </c>
      <c r="F631" s="60" t="s">
        <v>75</v>
      </c>
      <c r="G631" s="60" t="s">
        <v>1659</v>
      </c>
      <c r="H631" s="102" t="s">
        <v>2696</v>
      </c>
      <c r="I631" s="75">
        <f>_xlfn.XLOOKUP(Tabla15[[#This Row],[cedula]],TCARRERA[CEDULA],TCARRERA[CATEGORIA DEL SERVIDOR],0)</f>
        <v>0</v>
      </c>
      <c r="J63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1" s="60" t="str">
        <f>IF(ISTEXT(Tabla15[[#This Row],[CARRERA]]),Tabla15[[#This Row],[CARRERA]],Tabla15[[#This Row],[STATUS_01]])</f>
        <v>TEMPORALES</v>
      </c>
      <c r="L631" s="70">
        <v>20000</v>
      </c>
      <c r="M631" s="71">
        <v>0</v>
      </c>
      <c r="N631" s="70">
        <v>608</v>
      </c>
      <c r="O631" s="70">
        <v>574</v>
      </c>
      <c r="P631" s="38">
        <f>Tabla15[[#This Row],[sbruto]]-SUM(Tabla15[[#This Row],[ISR]:[AFP]])-Tabla15[[#This Row],[sneto]]</f>
        <v>25</v>
      </c>
      <c r="Q631" s="38">
        <v>18793</v>
      </c>
      <c r="R631" s="60" t="str">
        <f>_xlfn.XLOOKUP(Tabla15[[#This Row],[cedula]],Tabla22[NODOC],Tabla22[GENERO])</f>
        <v>M</v>
      </c>
      <c r="S631" s="60" t="str">
        <f>_xlfn.XLOOKUP(Tabla15[[#This Row],[nomdepto]],Tabla21[LUGAR],Tabla21[CODLUGAR])</f>
        <v>01.83.02</v>
      </c>
      <c r="T631">
        <v>900</v>
      </c>
    </row>
    <row r="632" spans="1:20" hidden="1">
      <c r="A632" s="60" t="s">
        <v>3133</v>
      </c>
      <c r="B632" s="60" t="s">
        <v>1796</v>
      </c>
      <c r="C632" s="60" t="s">
        <v>2506</v>
      </c>
      <c r="D632" s="60" t="str">
        <f>Tabla15[[#This Row],[cedula]]&amp;Tabla15[[#This Row],[prog]]&amp;LEFT(Tabla15[[#This Row],[TIPO]],3)</f>
        <v>0011687104701INT</v>
      </c>
      <c r="E632" s="60" t="str">
        <f>_xlfn.XLOOKUP(Tabla15[[#This Row],[cedula]],Tabla8[Numero Documento],Tabla8[Empleado])</f>
        <v>GISSELLE CRISTINA GABOT MARTINEZ</v>
      </c>
      <c r="F632" s="60" t="s">
        <v>82</v>
      </c>
      <c r="G632" s="114" t="s">
        <v>1659</v>
      </c>
      <c r="H632" s="102" t="s">
        <v>3134</v>
      </c>
      <c r="I632" s="75">
        <f>_xlfn.XLOOKUP(Tabla15[[#This Row],[cedula]],TCARRERA[CEDULA],TCARRERA[CATEGORIA DEL SERVIDOR],0)</f>
        <v>0</v>
      </c>
      <c r="J632" s="60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32" s="60" t="str">
        <f>IF(ISTEXT(Tabla15[[#This Row],[CARRERA]]),Tabla15[[#This Row],[CARRERA]],Tabla15[[#This Row],[STATUS_01]])</f>
        <v>INTERINATO</v>
      </c>
      <c r="L632" s="70">
        <v>20000</v>
      </c>
      <c r="M632" s="74">
        <v>2559.67</v>
      </c>
      <c r="N632" s="70">
        <v>574</v>
      </c>
      <c r="O632" s="70">
        <v>608</v>
      </c>
      <c r="P632" s="38">
        <f>Tabla15[[#This Row],[sbruto]]-SUM(Tabla15[[#This Row],[ISR]:[AFP]])-Tabla15[[#This Row],[sneto]]</f>
        <v>0</v>
      </c>
      <c r="Q632" s="38">
        <v>16258.33</v>
      </c>
      <c r="R632" s="60" t="str">
        <f>_xlfn.XLOOKUP(Tabla15[[#This Row],[cedula]],Tabla22[NODOC],Tabla22[GENERO])</f>
        <v>F</v>
      </c>
      <c r="S632" s="60" t="str">
        <f>_xlfn.XLOOKUP(Tabla15[[#This Row],[nomdepto]],Tabla21[LUGAR],Tabla21[CODLUGAR])</f>
        <v>01.83.02</v>
      </c>
      <c r="T632">
        <v>1064</v>
      </c>
    </row>
    <row r="633" spans="1:20">
      <c r="A633" s="60" t="s">
        <v>2476</v>
      </c>
      <c r="B633" s="60" t="s">
        <v>1932</v>
      </c>
      <c r="C633" s="60" t="s">
        <v>2506</v>
      </c>
      <c r="D633" s="60" t="str">
        <f>Tabla15[[#This Row],[cedula]]&amp;Tabla15[[#This Row],[prog]]&amp;LEFT(Tabla15[[#This Row],[TIPO]],3)</f>
        <v>0010319438701FIJ</v>
      </c>
      <c r="E633" s="60" t="str">
        <f>_xlfn.XLOOKUP(Tabla15[[#This Row],[cedula]],Tabla8[Numero Documento],Tabla8[Empleado])</f>
        <v>SENIA NEREYDA PEÑA RODRIGUEZ</v>
      </c>
      <c r="F633" s="60" t="s">
        <v>303</v>
      </c>
      <c r="G633" s="60" t="s">
        <v>1659</v>
      </c>
      <c r="H633" s="102" t="s">
        <v>11</v>
      </c>
      <c r="I633" s="75">
        <f>_xlfn.XLOOKUP(Tabla15[[#This Row],[cedula]],TCARRERA[CEDULA],TCARRERA[CATEGORIA DEL SERVIDOR],0)</f>
        <v>0</v>
      </c>
      <c r="J63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33" s="60" t="str">
        <f>IF(ISTEXT(Tabla15[[#This Row],[CARRERA]]),Tabla15[[#This Row],[CARRERA]],Tabla15[[#This Row],[STATUS_01]])</f>
        <v>FIJO</v>
      </c>
      <c r="L633" s="70">
        <v>19800</v>
      </c>
      <c r="M633" s="74">
        <v>0</v>
      </c>
      <c r="N633" s="70">
        <v>601.91999999999996</v>
      </c>
      <c r="O633" s="70">
        <v>568.26</v>
      </c>
      <c r="P633" s="38">
        <f>Tabla15[[#This Row],[sbruto]]-SUM(Tabla15[[#This Row],[ISR]:[AFP]])-Tabla15[[#This Row],[sneto]]</f>
        <v>25</v>
      </c>
      <c r="Q633" s="38">
        <v>18604.82</v>
      </c>
      <c r="R633" s="60" t="str">
        <f>_xlfn.XLOOKUP(Tabla15[[#This Row],[cedula]],Tabla22[NODOC],Tabla22[GENERO])</f>
        <v>F</v>
      </c>
      <c r="S633" s="60" t="str">
        <f>_xlfn.XLOOKUP(Tabla15[[#This Row],[nomdepto]],Tabla21[LUGAR],Tabla21[CODLUGAR])</f>
        <v>01.83.02</v>
      </c>
      <c r="T633">
        <v>346</v>
      </c>
    </row>
    <row r="634" spans="1:20">
      <c r="A634" s="60" t="s">
        <v>2476</v>
      </c>
      <c r="B634" s="60" t="s">
        <v>2661</v>
      </c>
      <c r="C634" s="60" t="s">
        <v>2506</v>
      </c>
      <c r="D634" s="60" t="str">
        <f>Tabla15[[#This Row],[cedula]]&amp;Tabla15[[#This Row],[prog]]&amp;LEFT(Tabla15[[#This Row],[TIPO]],3)</f>
        <v>0260112679601FIJ</v>
      </c>
      <c r="E634" s="60" t="str">
        <f>_xlfn.XLOOKUP(Tabla15[[#This Row],[cedula]],Tabla8[Numero Documento],Tabla8[Empleado])</f>
        <v>JUNIOR ARMANDO LUIS GUERRERO</v>
      </c>
      <c r="F634" s="60" t="s">
        <v>27</v>
      </c>
      <c r="G634" s="60" t="s">
        <v>1659</v>
      </c>
      <c r="H634" s="102" t="s">
        <v>11</v>
      </c>
      <c r="I634" s="75">
        <f>_xlfn.XLOOKUP(Tabla15[[#This Row],[cedula]],TCARRERA[CEDULA],TCARRERA[CATEGORIA DEL SERVIDOR],0)</f>
        <v>0</v>
      </c>
      <c r="J63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4" s="60" t="str">
        <f>IF(ISTEXT(Tabla15[[#This Row],[CARRERA]]),Tabla15[[#This Row],[CARRERA]],Tabla15[[#This Row],[STATUS_01]])</f>
        <v>ESTATUTO SIMPLIFICADO</v>
      </c>
      <c r="L634" s="70">
        <v>18000</v>
      </c>
      <c r="M634" s="74">
        <v>0</v>
      </c>
      <c r="N634" s="70">
        <v>547.20000000000005</v>
      </c>
      <c r="O634" s="70">
        <v>516.6</v>
      </c>
      <c r="P634" s="38">
        <f>Tabla15[[#This Row],[sbruto]]-SUM(Tabla15[[#This Row],[ISR]:[AFP]])-Tabla15[[#This Row],[sneto]]</f>
        <v>25</v>
      </c>
      <c r="Q634" s="38">
        <v>16911.2</v>
      </c>
      <c r="R634" s="60" t="str">
        <f>_xlfn.XLOOKUP(Tabla15[[#This Row],[cedula]],Tabla22[NODOC],Tabla22[GENERO])</f>
        <v>M</v>
      </c>
      <c r="S634" s="60" t="str">
        <f>_xlfn.XLOOKUP(Tabla15[[#This Row],[nomdepto]],Tabla21[LUGAR],Tabla21[CODLUGAR])</f>
        <v>01.83.02</v>
      </c>
      <c r="T634">
        <v>197</v>
      </c>
    </row>
    <row r="635" spans="1:20">
      <c r="A635" s="60" t="s">
        <v>2476</v>
      </c>
      <c r="B635" s="60" t="s">
        <v>2663</v>
      </c>
      <c r="C635" s="60" t="s">
        <v>2506</v>
      </c>
      <c r="D635" s="60" t="str">
        <f>Tabla15[[#This Row],[cedula]]&amp;Tabla15[[#This Row],[prog]]&amp;LEFT(Tabla15[[#This Row],[TIPO]],3)</f>
        <v>4023329250301FIJ</v>
      </c>
      <c r="E635" s="60" t="str">
        <f>_xlfn.XLOOKUP(Tabla15[[#This Row],[cedula]],Tabla8[Numero Documento],Tabla8[Empleado])</f>
        <v>MIGUEL ANTONIO FELIZ DIAZ</v>
      </c>
      <c r="F635" s="60" t="s">
        <v>27</v>
      </c>
      <c r="G635" s="60" t="s">
        <v>1659</v>
      </c>
      <c r="H635" s="102" t="s">
        <v>11</v>
      </c>
      <c r="I635" s="75">
        <f>_xlfn.XLOOKUP(Tabla15[[#This Row],[cedula]],TCARRERA[CEDULA],TCARRERA[CATEGORIA DEL SERVIDOR],0)</f>
        <v>0</v>
      </c>
      <c r="J63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5" s="60" t="str">
        <f>IF(ISTEXT(Tabla15[[#This Row],[CARRERA]]),Tabla15[[#This Row],[CARRERA]],Tabla15[[#This Row],[STATUS_01]])</f>
        <v>ESTATUTO SIMPLIFICADO</v>
      </c>
      <c r="L635" s="70">
        <v>18000</v>
      </c>
      <c r="M635" s="72">
        <v>0</v>
      </c>
      <c r="N635" s="70">
        <v>547.20000000000005</v>
      </c>
      <c r="O635" s="70">
        <v>516.6</v>
      </c>
      <c r="P635" s="38">
        <f>Tabla15[[#This Row],[sbruto]]-SUM(Tabla15[[#This Row],[ISR]:[AFP]])-Tabla15[[#This Row],[sneto]]</f>
        <v>25</v>
      </c>
      <c r="Q635" s="38">
        <v>16911.2</v>
      </c>
      <c r="R635" s="60" t="str">
        <f>_xlfn.XLOOKUP(Tabla15[[#This Row],[cedula]],Tabla22[NODOC],Tabla22[GENERO])</f>
        <v>M</v>
      </c>
      <c r="S635" s="60" t="str">
        <f>_xlfn.XLOOKUP(Tabla15[[#This Row],[nomdepto]],Tabla21[LUGAR],Tabla21[CODLUGAR])</f>
        <v>01.83.02</v>
      </c>
      <c r="T635">
        <v>266</v>
      </c>
    </row>
    <row r="636" spans="1:20">
      <c r="A636" s="60" t="s">
        <v>2476</v>
      </c>
      <c r="B636" s="60" t="s">
        <v>1942</v>
      </c>
      <c r="C636" s="60" t="s">
        <v>2506</v>
      </c>
      <c r="D636" s="60" t="str">
        <f>Tabla15[[#This Row],[cedula]]&amp;Tabla15[[#This Row],[prog]]&amp;LEFT(Tabla15[[#This Row],[TIPO]],3)</f>
        <v>0180019926501FIJ</v>
      </c>
      <c r="E636" s="60" t="str">
        <f>_xlfn.XLOOKUP(Tabla15[[#This Row],[cedula]],Tabla8[Numero Documento],Tabla8[Empleado])</f>
        <v>VICTOR ANTONIO DE LEON GARCIA</v>
      </c>
      <c r="F636" s="60" t="s">
        <v>27</v>
      </c>
      <c r="G636" s="60" t="s">
        <v>1659</v>
      </c>
      <c r="H636" s="102" t="s">
        <v>11</v>
      </c>
      <c r="I636" s="75">
        <f>_xlfn.XLOOKUP(Tabla15[[#This Row],[cedula]],TCARRERA[CEDULA],TCARRERA[CATEGORIA DEL SERVIDOR],0)</f>
        <v>0</v>
      </c>
      <c r="J63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6" s="60" t="str">
        <f>IF(ISTEXT(Tabla15[[#This Row],[CARRERA]]),Tabla15[[#This Row],[CARRERA]],Tabla15[[#This Row],[STATUS_01]])</f>
        <v>ESTATUTO SIMPLIFICADO</v>
      </c>
      <c r="L636" s="70">
        <v>18000</v>
      </c>
      <c r="M636" s="73">
        <v>0</v>
      </c>
      <c r="N636" s="70">
        <v>547.20000000000005</v>
      </c>
      <c r="O636" s="70">
        <v>516.6</v>
      </c>
      <c r="P636" s="38">
        <f>Tabla15[[#This Row],[sbruto]]-SUM(Tabla15[[#This Row],[ISR]:[AFP]])-Tabla15[[#This Row],[sneto]]</f>
        <v>25</v>
      </c>
      <c r="Q636" s="38">
        <v>16911.2</v>
      </c>
      <c r="R636" s="60" t="str">
        <f>_xlfn.XLOOKUP(Tabla15[[#This Row],[cedula]],Tabla22[NODOC],Tabla22[GENERO])</f>
        <v>M</v>
      </c>
      <c r="S636" s="60" t="str">
        <f>_xlfn.XLOOKUP(Tabla15[[#This Row],[nomdepto]],Tabla21[LUGAR],Tabla21[CODLUGAR])</f>
        <v>01.83.02</v>
      </c>
      <c r="T636">
        <v>360</v>
      </c>
    </row>
    <row r="637" spans="1:20">
      <c r="A637" s="60" t="s">
        <v>2476</v>
      </c>
      <c r="B637" s="60" t="s">
        <v>2731</v>
      </c>
      <c r="C637" s="60" t="s">
        <v>2506</v>
      </c>
      <c r="D637" s="60" t="str">
        <f>Tabla15[[#This Row],[cedula]]&amp;Tabla15[[#This Row],[prog]]&amp;LEFT(Tabla15[[#This Row],[TIPO]],3)</f>
        <v>0100105127301FIJ</v>
      </c>
      <c r="E637" s="60" t="str">
        <f>_xlfn.XLOOKUP(Tabla15[[#This Row],[cedula]],Tabla8[Numero Documento],Tabla8[Empleado])</f>
        <v>BEISI MARIA MENDEZ BRITO</v>
      </c>
      <c r="F637" s="60" t="s">
        <v>8</v>
      </c>
      <c r="G637" s="60" t="s">
        <v>1659</v>
      </c>
      <c r="H637" s="102" t="s">
        <v>11</v>
      </c>
      <c r="I637" s="75">
        <f>_xlfn.XLOOKUP(Tabla15[[#This Row],[cedula]],TCARRERA[CEDULA],TCARRERA[CATEGORIA DEL SERVIDOR],0)</f>
        <v>0</v>
      </c>
      <c r="J63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7" s="60" t="str">
        <f>IF(ISTEXT(Tabla15[[#This Row],[CARRERA]]),Tabla15[[#This Row],[CARRERA]],Tabla15[[#This Row],[STATUS_01]])</f>
        <v>ESTATUTO SIMPLIFICADO</v>
      </c>
      <c r="L637" s="70">
        <v>17000</v>
      </c>
      <c r="M637" s="74">
        <v>0</v>
      </c>
      <c r="N637" s="70">
        <v>516.79999999999995</v>
      </c>
      <c r="O637" s="70">
        <v>487.9</v>
      </c>
      <c r="P637" s="38">
        <f>Tabla15[[#This Row],[sbruto]]-SUM(Tabla15[[#This Row],[ISR]:[AFP]])-Tabla15[[#This Row],[sneto]]</f>
        <v>25</v>
      </c>
      <c r="Q637" s="38">
        <v>15970.3</v>
      </c>
      <c r="R637" s="60" t="str">
        <f>_xlfn.XLOOKUP(Tabla15[[#This Row],[cedula]],Tabla22[NODOC],Tabla22[GENERO])</f>
        <v>F</v>
      </c>
      <c r="S637" s="60" t="str">
        <f>_xlfn.XLOOKUP(Tabla15[[#This Row],[nomdepto]],Tabla21[LUGAR],Tabla21[CODLUGAR])</f>
        <v>01.83.02</v>
      </c>
      <c r="T637">
        <v>44</v>
      </c>
    </row>
    <row r="638" spans="1:20">
      <c r="A638" s="60" t="s">
        <v>2476</v>
      </c>
      <c r="B638" s="60" t="s">
        <v>3183</v>
      </c>
      <c r="C638" s="60" t="s">
        <v>2506</v>
      </c>
      <c r="D638" s="60" t="str">
        <f>Tabla15[[#This Row],[cedula]]&amp;Tabla15[[#This Row],[prog]]&amp;LEFT(Tabla15[[#This Row],[TIPO]],3)</f>
        <v>4021029603001FIJ</v>
      </c>
      <c r="E638" s="60" t="str">
        <f>_xlfn.XLOOKUP(Tabla15[[#This Row],[cedula]],Tabla8[Numero Documento],Tabla8[Empleado])</f>
        <v>KARINA MASSIEL CORNIELLE VARGAS</v>
      </c>
      <c r="F638" s="60" t="s">
        <v>8</v>
      </c>
      <c r="G638" s="60" t="s">
        <v>1659</v>
      </c>
      <c r="H638" s="102" t="s">
        <v>11</v>
      </c>
      <c r="I638" s="75">
        <f>_xlfn.XLOOKUP(Tabla15[[#This Row],[cedula]],TCARRERA[CEDULA],TCARRERA[CATEGORIA DEL SERVIDOR],0)</f>
        <v>0</v>
      </c>
      <c r="J63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8" s="60" t="str">
        <f>IF(ISTEXT(Tabla15[[#This Row],[CARRERA]]),Tabla15[[#This Row],[CARRERA]],Tabla15[[#This Row],[STATUS_01]])</f>
        <v>ESTATUTO SIMPLIFICADO</v>
      </c>
      <c r="L638" s="70">
        <v>17000</v>
      </c>
      <c r="M638" s="74">
        <v>0</v>
      </c>
      <c r="N638" s="70">
        <v>516.79999999999995</v>
      </c>
      <c r="O638" s="70">
        <v>487.9</v>
      </c>
      <c r="P638" s="38">
        <f>Tabla15[[#This Row],[sbruto]]-SUM(Tabla15[[#This Row],[ISR]:[AFP]])-Tabla15[[#This Row],[sneto]]</f>
        <v>25</v>
      </c>
      <c r="Q638" s="38">
        <v>15970.3</v>
      </c>
      <c r="R638" s="60" t="str">
        <f>_xlfn.XLOOKUP(Tabla15[[#This Row],[cedula]],Tabla22[NODOC],Tabla22[GENERO])</f>
        <v>F</v>
      </c>
      <c r="S638" s="60" t="str">
        <f>_xlfn.XLOOKUP(Tabla15[[#This Row],[nomdepto]],Tabla21[LUGAR],Tabla21[CODLUGAR])</f>
        <v>01.83.02</v>
      </c>
      <c r="T638">
        <v>198</v>
      </c>
    </row>
    <row r="639" spans="1:20">
      <c r="A639" s="60" t="s">
        <v>2476</v>
      </c>
      <c r="B639" s="60" t="s">
        <v>1861</v>
      </c>
      <c r="C639" s="60" t="s">
        <v>2506</v>
      </c>
      <c r="D639" s="60" t="str">
        <f>Tabla15[[#This Row],[cedula]]&amp;Tabla15[[#This Row],[prog]]&amp;LEFT(Tabla15[[#This Row],[TIPO]],3)</f>
        <v>4022492447801FIJ</v>
      </c>
      <c r="E639" s="60" t="str">
        <f>_xlfn.XLOOKUP(Tabla15[[#This Row],[cedula]],Tabla8[Numero Documento],Tabla8[Empleado])</f>
        <v>MARCO STEFANO GIPPONI</v>
      </c>
      <c r="F639" s="60" t="s">
        <v>75</v>
      </c>
      <c r="G639" s="60" t="s">
        <v>1659</v>
      </c>
      <c r="H639" s="102" t="s">
        <v>11</v>
      </c>
      <c r="I639" s="75">
        <f>_xlfn.XLOOKUP(Tabla15[[#This Row],[cedula]],TCARRERA[CEDULA],TCARRERA[CATEGORIA DEL SERVIDOR],0)</f>
        <v>0</v>
      </c>
      <c r="J63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39" s="60" t="str">
        <f>IF(ISTEXT(Tabla15[[#This Row],[CARRERA]]),Tabla15[[#This Row],[CARRERA]],Tabla15[[#This Row],[STATUS_01]])</f>
        <v>FIJO</v>
      </c>
      <c r="L639" s="70">
        <v>16500</v>
      </c>
      <c r="M639" s="70">
        <v>0</v>
      </c>
      <c r="N639" s="70">
        <v>501.6</v>
      </c>
      <c r="O639" s="70">
        <v>473.55</v>
      </c>
      <c r="P639" s="38">
        <f>Tabla15[[#This Row],[sbruto]]-SUM(Tabla15[[#This Row],[ISR]:[AFP]])-Tabla15[[#This Row],[sneto]]</f>
        <v>25</v>
      </c>
      <c r="Q639" s="38">
        <v>15499.85</v>
      </c>
      <c r="R639" s="60" t="str">
        <f>_xlfn.XLOOKUP(Tabla15[[#This Row],[cedula]],Tabla22[NODOC],Tabla22[GENERO])</f>
        <v>F</v>
      </c>
      <c r="S639" s="60" t="str">
        <f>_xlfn.XLOOKUP(Tabla15[[#This Row],[nomdepto]],Tabla21[LUGAR],Tabla21[CODLUGAR])</f>
        <v>01.83.02</v>
      </c>
      <c r="T639">
        <v>241</v>
      </c>
    </row>
    <row r="640" spans="1:20">
      <c r="A640" s="60" t="s">
        <v>2476</v>
      </c>
      <c r="B640" s="60" t="s">
        <v>1880</v>
      </c>
      <c r="C640" s="60" t="s">
        <v>2506</v>
      </c>
      <c r="D640" s="60" t="str">
        <f>Tabla15[[#This Row],[cedula]]&amp;Tabla15[[#This Row],[prog]]&amp;LEFT(Tabla15[[#This Row],[TIPO]],3)</f>
        <v>0011269942601FIJ</v>
      </c>
      <c r="E640" s="60" t="str">
        <f>_xlfn.XLOOKUP(Tabla15[[#This Row],[cedula]],Tabla8[Numero Documento],Tabla8[Empleado])</f>
        <v>NATANAEL DE LA CRUZ VASQUEZ</v>
      </c>
      <c r="F640" s="60" t="s">
        <v>102</v>
      </c>
      <c r="G640" s="60" t="s">
        <v>1659</v>
      </c>
      <c r="H640" s="102" t="s">
        <v>11</v>
      </c>
      <c r="I640" s="75">
        <f>_xlfn.XLOOKUP(Tabla15[[#This Row],[cedula]],TCARRERA[CEDULA],TCARRERA[CATEGORIA DEL SERVIDOR],0)</f>
        <v>0</v>
      </c>
      <c r="J64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60" t="str">
        <f>IF(ISTEXT(Tabla15[[#This Row],[CARRERA]]),Tabla15[[#This Row],[CARRERA]],Tabla15[[#This Row],[STATUS_01]])</f>
        <v>FIJO</v>
      </c>
      <c r="L640" s="70">
        <v>16500</v>
      </c>
      <c r="M640" s="74">
        <v>0</v>
      </c>
      <c r="N640" s="70">
        <v>501.6</v>
      </c>
      <c r="O640" s="70">
        <v>473.55</v>
      </c>
      <c r="P640" s="38">
        <f>Tabla15[[#This Row],[sbruto]]-SUM(Tabla15[[#This Row],[ISR]:[AFP]])-Tabla15[[#This Row],[sneto]]</f>
        <v>25</v>
      </c>
      <c r="Q640" s="38">
        <v>15499.85</v>
      </c>
      <c r="R640" s="60" t="str">
        <f>_xlfn.XLOOKUP(Tabla15[[#This Row],[cedula]],Tabla22[NODOC],Tabla22[GENERO])</f>
        <v>M</v>
      </c>
      <c r="S640" s="60" t="str">
        <f>_xlfn.XLOOKUP(Tabla15[[#This Row],[nomdepto]],Tabla21[LUGAR],Tabla21[CODLUGAR])</f>
        <v>01.83.02</v>
      </c>
      <c r="T640">
        <v>278</v>
      </c>
    </row>
    <row r="641" spans="1:20">
      <c r="A641" s="60" t="s">
        <v>2476</v>
      </c>
      <c r="B641" s="60" t="s">
        <v>1902</v>
      </c>
      <c r="C641" s="60" t="s">
        <v>2506</v>
      </c>
      <c r="D641" s="60" t="str">
        <f>Tabla15[[#This Row],[cedula]]&amp;Tabla15[[#This Row],[prog]]&amp;LEFT(Tabla15[[#This Row],[TIPO]],3)</f>
        <v>0010033730201FIJ</v>
      </c>
      <c r="E641" s="60" t="str">
        <f>_xlfn.XLOOKUP(Tabla15[[#This Row],[cedula]],Tabla8[Numero Documento],Tabla8[Empleado])</f>
        <v>RAFAEL CRISTOBAL QUEZADA SUERO</v>
      </c>
      <c r="F641" s="60" t="s">
        <v>27</v>
      </c>
      <c r="G641" s="60" t="s">
        <v>1659</v>
      </c>
      <c r="H641" s="102" t="s">
        <v>11</v>
      </c>
      <c r="I641" s="75">
        <f>_xlfn.XLOOKUP(Tabla15[[#This Row],[cedula]],TCARRERA[CEDULA],TCARRERA[CATEGORIA DEL SERVIDOR],0)</f>
        <v>0</v>
      </c>
      <c r="J64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1" s="60" t="str">
        <f>IF(ISTEXT(Tabla15[[#This Row],[CARRERA]]),Tabla15[[#This Row],[CARRERA]],Tabla15[[#This Row],[STATUS_01]])</f>
        <v>ESTATUTO SIMPLIFICADO</v>
      </c>
      <c r="L641" s="70">
        <v>16500</v>
      </c>
      <c r="M641" s="74">
        <v>0</v>
      </c>
      <c r="N641" s="70">
        <v>501.6</v>
      </c>
      <c r="O641" s="70">
        <v>473.55</v>
      </c>
      <c r="P641" s="38">
        <f>Tabla15[[#This Row],[sbruto]]-SUM(Tabla15[[#This Row],[ISR]:[AFP]])-Tabla15[[#This Row],[sneto]]</f>
        <v>25</v>
      </c>
      <c r="Q641" s="38">
        <v>15499.85</v>
      </c>
      <c r="R641" s="60" t="str">
        <f>_xlfn.XLOOKUP(Tabla15[[#This Row],[cedula]],Tabla22[NODOC],Tabla22[GENERO])</f>
        <v>M</v>
      </c>
      <c r="S641" s="60" t="str">
        <f>_xlfn.XLOOKUP(Tabla15[[#This Row],[nomdepto]],Tabla21[LUGAR],Tabla21[CODLUGAR])</f>
        <v>01.83.02</v>
      </c>
      <c r="T641">
        <v>310</v>
      </c>
    </row>
    <row r="642" spans="1:20" hidden="1">
      <c r="A642" s="60" t="s">
        <v>2475</v>
      </c>
      <c r="B642" s="60" t="s">
        <v>2878</v>
      </c>
      <c r="C642" s="60" t="s">
        <v>2506</v>
      </c>
      <c r="D642" s="60" t="str">
        <f>Tabla15[[#This Row],[cedula]]&amp;Tabla15[[#This Row],[prog]]&amp;LEFT(Tabla15[[#This Row],[TIPO]],3)</f>
        <v>0540147558601TEM</v>
      </c>
      <c r="E642" s="60" t="str">
        <f>_xlfn.XLOOKUP(Tabla15[[#This Row],[cedula]],Tabla8[Numero Documento],Tabla8[Empleado])</f>
        <v>JEURYS YODEYLIS MENDEZ MENDEZ</v>
      </c>
      <c r="F642" s="60" t="s">
        <v>75</v>
      </c>
      <c r="G642" s="60" t="s">
        <v>1659</v>
      </c>
      <c r="H642" s="102" t="s">
        <v>2696</v>
      </c>
      <c r="I642" s="75">
        <f>_xlfn.XLOOKUP(Tabla15[[#This Row],[cedula]],TCARRERA[CEDULA],TCARRERA[CATEGORIA DEL SERVIDOR],0)</f>
        <v>0</v>
      </c>
      <c r="J64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2" s="60" t="str">
        <f>IF(ISTEXT(Tabla15[[#This Row],[CARRERA]]),Tabla15[[#This Row],[CARRERA]],Tabla15[[#This Row],[STATUS_01]])</f>
        <v>TEMPORALES</v>
      </c>
      <c r="L642" s="70">
        <v>16500</v>
      </c>
      <c r="M642" s="74">
        <v>0</v>
      </c>
      <c r="N642" s="70">
        <v>501.6</v>
      </c>
      <c r="O642" s="70">
        <v>473.55</v>
      </c>
      <c r="P642" s="38">
        <f>Tabla15[[#This Row],[sbruto]]-SUM(Tabla15[[#This Row],[ISR]:[AFP]])-Tabla15[[#This Row],[sneto]]</f>
        <v>25</v>
      </c>
      <c r="Q642" s="38">
        <v>15499.85</v>
      </c>
      <c r="R642" s="60" t="str">
        <f>_xlfn.XLOOKUP(Tabla15[[#This Row],[cedula]],Tabla22[NODOC],Tabla22[GENERO])</f>
        <v>M</v>
      </c>
      <c r="S642" s="60" t="str">
        <f>_xlfn.XLOOKUP(Tabla15[[#This Row],[nomdepto]],Tabla21[LUGAR],Tabla21[CODLUGAR])</f>
        <v>01.83.02</v>
      </c>
      <c r="T642">
        <v>881</v>
      </c>
    </row>
    <row r="643" spans="1:20">
      <c r="A643" s="60" t="s">
        <v>2476</v>
      </c>
      <c r="B643" s="60" t="s">
        <v>1710</v>
      </c>
      <c r="C643" s="60" t="s">
        <v>2506</v>
      </c>
      <c r="D643" s="60" t="str">
        <f>Tabla15[[#This Row],[cedula]]&amp;Tabla15[[#This Row],[prog]]&amp;LEFT(Tabla15[[#This Row],[TIPO]],3)</f>
        <v>0011050261401FIJ</v>
      </c>
      <c r="E643" s="60" t="str">
        <f>_xlfn.XLOOKUP(Tabla15[[#This Row],[cedula]],Tabla8[Numero Documento],Tabla8[Empleado])</f>
        <v>AIDA FELIZ CUELLO</v>
      </c>
      <c r="F643" s="60" t="s">
        <v>8</v>
      </c>
      <c r="G643" s="60" t="s">
        <v>1659</v>
      </c>
      <c r="H643" s="102" t="s">
        <v>11</v>
      </c>
      <c r="I643" s="75">
        <f>_xlfn.XLOOKUP(Tabla15[[#This Row],[cedula]],TCARRERA[CEDULA],TCARRERA[CATEGORIA DEL SERVIDOR],0)</f>
        <v>0</v>
      </c>
      <c r="J64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3" s="60" t="str">
        <f>IF(ISTEXT(Tabla15[[#This Row],[CARRERA]]),Tabla15[[#This Row],[CARRERA]],Tabla15[[#This Row],[STATUS_01]])</f>
        <v>ESTATUTO SIMPLIFICADO</v>
      </c>
      <c r="L643" s="70">
        <v>15000</v>
      </c>
      <c r="M643" s="74">
        <v>0</v>
      </c>
      <c r="N643" s="70">
        <v>456</v>
      </c>
      <c r="O643" s="70">
        <v>430.5</v>
      </c>
      <c r="P643" s="38">
        <f>Tabla15[[#This Row],[sbruto]]-SUM(Tabla15[[#This Row],[ISR]:[AFP]])-Tabla15[[#This Row],[sneto]]</f>
        <v>25</v>
      </c>
      <c r="Q643" s="38">
        <v>14088.5</v>
      </c>
      <c r="R643" s="60" t="str">
        <f>_xlfn.XLOOKUP(Tabla15[[#This Row],[cedula]],Tabla22[NODOC],Tabla22[GENERO])</f>
        <v>F</v>
      </c>
      <c r="S643" s="60" t="str">
        <f>_xlfn.XLOOKUP(Tabla15[[#This Row],[nomdepto]],Tabla21[LUGAR],Tabla21[CODLUGAR])</f>
        <v>01.83.02</v>
      </c>
      <c r="T643">
        <v>5</v>
      </c>
    </row>
    <row r="644" spans="1:20" hidden="1">
      <c r="A644" s="60" t="s">
        <v>3054</v>
      </c>
      <c r="B644" s="60" t="s">
        <v>2752</v>
      </c>
      <c r="C644" s="60" t="s">
        <v>2506</v>
      </c>
      <c r="D644" s="60" t="str">
        <f>Tabla15[[#This Row],[cedula]]&amp;Tabla15[[#This Row],[prog]]&amp;LEFT(Tabla15[[#This Row],[TIPO]],3)</f>
        <v>0011783503301SUP</v>
      </c>
      <c r="E644" s="60" t="str">
        <f>_xlfn.XLOOKUP(Tabla15[[#This Row],[cedula]],Tabla8[Numero Documento],Tabla8[Empleado])</f>
        <v>NOELIA MERCEDES GONZALEZ</v>
      </c>
      <c r="F644" s="60" t="s">
        <v>5846</v>
      </c>
      <c r="G644" s="114" t="s">
        <v>1659</v>
      </c>
      <c r="H644" s="102" t="s">
        <v>2783</v>
      </c>
      <c r="I644" s="75" t="str">
        <f>_xlfn.XLOOKUP(Tabla15[[#This Row],[cedula]],TCARRERA[CEDULA],TCARRERA[CATEGORIA DEL SERVIDOR],0)</f>
        <v>CARRERA ADMINISTRATIVA</v>
      </c>
      <c r="J644" s="6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644" s="60" t="str">
        <f>IF(ISTEXT(Tabla15[[#This Row],[CARRERA]]),Tabla15[[#This Row],[CARRERA]],Tabla15[[#This Row],[STATUS_01]])</f>
        <v>CARRERA ADMINISTRATIVA</v>
      </c>
      <c r="L644" s="70">
        <v>15000</v>
      </c>
      <c r="M644" s="74">
        <v>2808.78</v>
      </c>
      <c r="N644" s="73">
        <v>430.5</v>
      </c>
      <c r="O644" s="73">
        <v>456</v>
      </c>
      <c r="P644" s="38">
        <f>Tabla15[[#This Row],[sbruto]]-SUM(Tabla15[[#This Row],[ISR]:[AFP]])-Tabla15[[#This Row],[sneto]]</f>
        <v>0</v>
      </c>
      <c r="Q644" s="38">
        <v>11304.72</v>
      </c>
      <c r="R644" s="60" t="str">
        <f>_xlfn.XLOOKUP(Tabla15[[#This Row],[cedula]],Tabla22[NODOC],Tabla22[GENERO])</f>
        <v>F</v>
      </c>
      <c r="S644" s="60" t="str">
        <f>_xlfn.XLOOKUP(Tabla15[[#This Row],[nomdepto]],Tabla21[LUGAR],Tabla21[CODLUGAR])</f>
        <v>01.83.02</v>
      </c>
      <c r="T644">
        <v>780</v>
      </c>
    </row>
    <row r="645" spans="1:20" hidden="1">
      <c r="A645" s="60" t="s">
        <v>3054</v>
      </c>
      <c r="B645" s="60" t="s">
        <v>1148</v>
      </c>
      <c r="C645" s="60" t="s">
        <v>2506</v>
      </c>
      <c r="D645" s="60" t="str">
        <f>Tabla15[[#This Row],[cedula]]&amp;Tabla15[[#This Row],[prog]]&amp;LEFT(Tabla15[[#This Row],[TIPO]],3)</f>
        <v>0470089007401SUP</v>
      </c>
      <c r="E645" s="60" t="str">
        <f>_xlfn.XLOOKUP(Tabla15[[#This Row],[cedula]],Tabla8[Numero Documento],Tabla8[Empleado])</f>
        <v>ROSANGEL GUERRERO CACERES</v>
      </c>
      <c r="F645" s="60" t="s">
        <v>10</v>
      </c>
      <c r="G645" s="114" t="s">
        <v>1659</v>
      </c>
      <c r="H645" s="102" t="s">
        <v>2783</v>
      </c>
      <c r="I645" s="75" t="str">
        <f>_xlfn.XLOOKUP(Tabla15[[#This Row],[cedula]],TCARRERA[CEDULA],TCARRERA[CATEGORIA DEL SERVIDOR],0)</f>
        <v>CARRERA ADMINISTRATIVA</v>
      </c>
      <c r="J64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5" s="60" t="str">
        <f>IF(ISTEXT(Tabla15[[#This Row],[CARRERA]]),Tabla15[[#This Row],[CARRERA]],Tabla15[[#This Row],[STATUS_01]])</f>
        <v>CARRERA ADMINISTRATIVA</v>
      </c>
      <c r="L645" s="70">
        <v>15000</v>
      </c>
      <c r="M645" s="74">
        <v>2338.33</v>
      </c>
      <c r="N645" s="70">
        <v>430.5</v>
      </c>
      <c r="O645" s="70">
        <v>456</v>
      </c>
      <c r="P645" s="38">
        <f>Tabla15[[#This Row],[sbruto]]-SUM(Tabla15[[#This Row],[ISR]:[AFP]])-Tabla15[[#This Row],[sneto]]</f>
        <v>0</v>
      </c>
      <c r="Q645" s="38">
        <v>11775.17</v>
      </c>
      <c r="R645" s="60" t="str">
        <f>_xlfn.XLOOKUP(Tabla15[[#This Row],[cedula]],Tabla22[NODOC],Tabla22[GENERO])</f>
        <v>F</v>
      </c>
      <c r="S645" s="60" t="str">
        <f>_xlfn.XLOOKUP(Tabla15[[#This Row],[nomdepto]],Tabla21[LUGAR],Tabla21[CODLUGAR])</f>
        <v>01.83.02</v>
      </c>
      <c r="T645">
        <v>781</v>
      </c>
    </row>
    <row r="646" spans="1:20" hidden="1">
      <c r="A646" s="60" t="s">
        <v>2475</v>
      </c>
      <c r="B646" s="60" t="s">
        <v>2788</v>
      </c>
      <c r="C646" s="60" t="s">
        <v>2506</v>
      </c>
      <c r="D646" s="60" t="str">
        <f>Tabla15[[#This Row],[cedula]]&amp;Tabla15[[#This Row],[prog]]&amp;LEFT(Tabla15[[#This Row],[TIPO]],3)</f>
        <v>4024958017201TEM</v>
      </c>
      <c r="E646" s="60" t="str">
        <f>_xlfn.XLOOKUP(Tabla15[[#This Row],[cedula]],Tabla8[Numero Documento],Tabla8[Empleado])</f>
        <v>ALBERT JUNIOR NUÑEZ BEATO</v>
      </c>
      <c r="F646" s="60" t="s">
        <v>75</v>
      </c>
      <c r="G646" s="60" t="s">
        <v>1659</v>
      </c>
      <c r="H646" s="102" t="s">
        <v>2696</v>
      </c>
      <c r="I646" s="75">
        <f>_xlfn.XLOOKUP(Tabla15[[#This Row],[cedula]],TCARRERA[CEDULA],TCARRERA[CATEGORIA DEL SERVIDOR],0)</f>
        <v>0</v>
      </c>
      <c r="J64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6" s="60" t="str">
        <f>IF(ISTEXT(Tabla15[[#This Row],[CARRERA]]),Tabla15[[#This Row],[CARRERA]],Tabla15[[#This Row],[STATUS_01]])</f>
        <v>TEMPORALES</v>
      </c>
      <c r="L646" s="70">
        <v>15000</v>
      </c>
      <c r="M646" s="71">
        <v>0</v>
      </c>
      <c r="N646" s="70">
        <v>456</v>
      </c>
      <c r="O646" s="70">
        <v>430.5</v>
      </c>
      <c r="P646" s="38">
        <f>Tabla15[[#This Row],[sbruto]]-SUM(Tabla15[[#This Row],[ISR]:[AFP]])-Tabla15[[#This Row],[sneto]]</f>
        <v>25</v>
      </c>
      <c r="Q646" s="38">
        <v>14088.5</v>
      </c>
      <c r="R646" s="60" t="str">
        <f>_xlfn.XLOOKUP(Tabla15[[#This Row],[cedula]],Tabla22[NODOC],Tabla22[GENERO])</f>
        <v>M</v>
      </c>
      <c r="S646" s="60" t="str">
        <f>_xlfn.XLOOKUP(Tabla15[[#This Row],[nomdepto]],Tabla21[LUGAR],Tabla21[CODLUGAR])</f>
        <v>01.83.02</v>
      </c>
      <c r="T646">
        <v>784</v>
      </c>
    </row>
    <row r="647" spans="1:20" hidden="1">
      <c r="A647" s="60" t="s">
        <v>2475</v>
      </c>
      <c r="B647" s="60" t="s">
        <v>2838</v>
      </c>
      <c r="C647" s="60" t="s">
        <v>2506</v>
      </c>
      <c r="D647" s="60" t="str">
        <f>Tabla15[[#This Row],[cedula]]&amp;Tabla15[[#This Row],[prog]]&amp;LEFT(Tabla15[[#This Row],[TIPO]],3)</f>
        <v>4022203758801TEM</v>
      </c>
      <c r="E647" s="60" t="str">
        <f>_xlfn.XLOOKUP(Tabla15[[#This Row],[cedula]],Tabla8[Numero Documento],Tabla8[Empleado])</f>
        <v>EUDY DAVID RAMIREZ JIMENEZ</v>
      </c>
      <c r="F647" s="60" t="s">
        <v>75</v>
      </c>
      <c r="G647" s="60" t="s">
        <v>1659</v>
      </c>
      <c r="H647" s="102" t="s">
        <v>2696</v>
      </c>
      <c r="I647" s="75">
        <f>_xlfn.XLOOKUP(Tabla15[[#This Row],[cedula]],TCARRERA[CEDULA],TCARRERA[CATEGORIA DEL SERVIDOR],0)</f>
        <v>0</v>
      </c>
      <c r="J64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7" s="60" t="str">
        <f>IF(ISTEXT(Tabla15[[#This Row],[CARRERA]]),Tabla15[[#This Row],[CARRERA]],Tabla15[[#This Row],[STATUS_01]])</f>
        <v>TEMPORALES</v>
      </c>
      <c r="L647" s="70">
        <v>15000</v>
      </c>
      <c r="M647" s="74">
        <v>0</v>
      </c>
      <c r="N647" s="70">
        <v>456</v>
      </c>
      <c r="O647" s="70">
        <v>430.5</v>
      </c>
      <c r="P647" s="38">
        <f>Tabla15[[#This Row],[sbruto]]-SUM(Tabla15[[#This Row],[ISR]:[AFP]])-Tabla15[[#This Row],[sneto]]</f>
        <v>25</v>
      </c>
      <c r="Q647" s="38">
        <v>14088.5</v>
      </c>
      <c r="R647" s="60" t="str">
        <f>_xlfn.XLOOKUP(Tabla15[[#This Row],[cedula]],Tabla22[NODOC],Tabla22[GENERO])</f>
        <v>M</v>
      </c>
      <c r="S647" s="60" t="str">
        <f>_xlfn.XLOOKUP(Tabla15[[#This Row],[nomdepto]],Tabla21[LUGAR],Tabla21[CODLUGAR])</f>
        <v>01.83.02</v>
      </c>
      <c r="T647">
        <v>846</v>
      </c>
    </row>
    <row r="648" spans="1:20" hidden="1">
      <c r="A648" s="60" t="s">
        <v>2475</v>
      </c>
      <c r="B648" s="60" t="s">
        <v>2849</v>
      </c>
      <c r="C648" s="60" t="s">
        <v>2506</v>
      </c>
      <c r="D648" s="60" t="str">
        <f>Tabla15[[#This Row],[cedula]]&amp;Tabla15[[#This Row],[prog]]&amp;LEFT(Tabla15[[#This Row],[TIPO]],3)</f>
        <v>4022278805701TEM</v>
      </c>
      <c r="E648" s="60" t="str">
        <f>_xlfn.XLOOKUP(Tabla15[[#This Row],[cedula]],Tabla8[Numero Documento],Tabla8[Empleado])</f>
        <v>GEANN ALBERTO MENDEZ ESPAILLAT</v>
      </c>
      <c r="F648" s="60" t="s">
        <v>75</v>
      </c>
      <c r="G648" s="60" t="s">
        <v>1659</v>
      </c>
      <c r="H648" s="102" t="s">
        <v>2696</v>
      </c>
      <c r="I648" s="75">
        <f>_xlfn.XLOOKUP(Tabla15[[#This Row],[cedula]],TCARRERA[CEDULA],TCARRERA[CATEGORIA DEL SERVIDOR],0)</f>
        <v>0</v>
      </c>
      <c r="J64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8" s="60" t="str">
        <f>IF(ISTEXT(Tabla15[[#This Row],[CARRERA]]),Tabla15[[#This Row],[CARRERA]],Tabla15[[#This Row],[STATUS_01]])</f>
        <v>TEMPORALES</v>
      </c>
      <c r="L648" s="70">
        <v>15000</v>
      </c>
      <c r="M648" s="73">
        <v>0</v>
      </c>
      <c r="N648" s="70">
        <v>456</v>
      </c>
      <c r="O648" s="70">
        <v>430.5</v>
      </c>
      <c r="P648" s="38">
        <f>Tabla15[[#This Row],[sbruto]]-SUM(Tabla15[[#This Row],[ISR]:[AFP]])-Tabla15[[#This Row],[sneto]]</f>
        <v>25</v>
      </c>
      <c r="Q648" s="38">
        <v>14088.5</v>
      </c>
      <c r="R648" s="60" t="str">
        <f>_xlfn.XLOOKUP(Tabla15[[#This Row],[cedula]],Tabla22[NODOC],Tabla22[GENERO])</f>
        <v>M</v>
      </c>
      <c r="S648" s="60" t="str">
        <f>_xlfn.XLOOKUP(Tabla15[[#This Row],[nomdepto]],Tabla21[LUGAR],Tabla21[CODLUGAR])</f>
        <v>01.83.02</v>
      </c>
      <c r="T648">
        <v>856</v>
      </c>
    </row>
    <row r="649" spans="1:20" hidden="1">
      <c r="A649" s="60" t="s">
        <v>2475</v>
      </c>
      <c r="B649" s="60" t="s">
        <v>2918</v>
      </c>
      <c r="C649" s="60" t="s">
        <v>2506</v>
      </c>
      <c r="D649" s="60" t="str">
        <f>Tabla15[[#This Row],[cedula]]&amp;Tabla15[[#This Row],[prog]]&amp;LEFT(Tabla15[[#This Row],[TIPO]],3)</f>
        <v>0010045175601TEM</v>
      </c>
      <c r="E649" s="60" t="str">
        <f>_xlfn.XLOOKUP(Tabla15[[#This Row],[cedula]],Tabla8[Numero Documento],Tabla8[Empleado])</f>
        <v>JUAN ERCILIO MARICHAL BATISTA</v>
      </c>
      <c r="F649" s="60" t="s">
        <v>75</v>
      </c>
      <c r="G649" s="60" t="s">
        <v>1659</v>
      </c>
      <c r="H649" s="102" t="s">
        <v>2696</v>
      </c>
      <c r="I649" s="75">
        <f>_xlfn.XLOOKUP(Tabla15[[#This Row],[cedula]],TCARRERA[CEDULA],TCARRERA[CATEGORIA DEL SERVIDOR],0)</f>
        <v>0</v>
      </c>
      <c r="J64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9" s="60" t="str">
        <f>IF(ISTEXT(Tabla15[[#This Row],[CARRERA]]),Tabla15[[#This Row],[CARRERA]],Tabla15[[#This Row],[STATUS_01]])</f>
        <v>TEMPORALES</v>
      </c>
      <c r="L649" s="70">
        <v>15000</v>
      </c>
      <c r="M649" s="73">
        <v>0</v>
      </c>
      <c r="N649" s="70">
        <v>456</v>
      </c>
      <c r="O649" s="70">
        <v>430.5</v>
      </c>
      <c r="P649" s="38">
        <f>Tabla15[[#This Row],[sbruto]]-SUM(Tabla15[[#This Row],[ISR]:[AFP]])-Tabla15[[#This Row],[sneto]]</f>
        <v>25</v>
      </c>
      <c r="Q649" s="38">
        <v>14088.5</v>
      </c>
      <c r="R649" s="60" t="str">
        <f>_xlfn.XLOOKUP(Tabla15[[#This Row],[cedula]],Tabla22[NODOC],Tabla22[GENERO])</f>
        <v>M</v>
      </c>
      <c r="S649" s="60" t="str">
        <f>_xlfn.XLOOKUP(Tabla15[[#This Row],[nomdepto]],Tabla21[LUGAR],Tabla21[CODLUGAR])</f>
        <v>01.83.02</v>
      </c>
      <c r="T649">
        <v>911</v>
      </c>
    </row>
    <row r="650" spans="1:20" hidden="1">
      <c r="A650" s="60" t="s">
        <v>2475</v>
      </c>
      <c r="B650" s="60" t="s">
        <v>2935</v>
      </c>
      <c r="C650" s="60" t="s">
        <v>2506</v>
      </c>
      <c r="D650" s="60" t="str">
        <f>Tabla15[[#This Row],[cedula]]&amp;Tabla15[[#This Row],[prog]]&amp;LEFT(Tabla15[[#This Row],[TIPO]],3)</f>
        <v>0970012483801TEM</v>
      </c>
      <c r="E650" s="60" t="str">
        <f>_xlfn.XLOOKUP(Tabla15[[#This Row],[cedula]],Tabla8[Numero Documento],Tabla8[Empleado])</f>
        <v>MARCOS VILLAMAN CASTILLO</v>
      </c>
      <c r="F650" s="60" t="s">
        <v>75</v>
      </c>
      <c r="G650" s="60" t="s">
        <v>1659</v>
      </c>
      <c r="H650" s="102" t="s">
        <v>2696</v>
      </c>
      <c r="I650" s="75">
        <f>_xlfn.XLOOKUP(Tabla15[[#This Row],[cedula]],TCARRERA[CEDULA],TCARRERA[CATEGORIA DEL SERVIDOR],0)</f>
        <v>0</v>
      </c>
      <c r="J65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0" s="60" t="str">
        <f>IF(ISTEXT(Tabla15[[#This Row],[CARRERA]]),Tabla15[[#This Row],[CARRERA]],Tabla15[[#This Row],[STATUS_01]])</f>
        <v>TEMPORALES</v>
      </c>
      <c r="L650" s="70">
        <v>15000</v>
      </c>
      <c r="M650" s="74">
        <v>0</v>
      </c>
      <c r="N650" s="70">
        <v>456</v>
      </c>
      <c r="O650" s="70">
        <v>430.5</v>
      </c>
      <c r="P650" s="38">
        <f>Tabla15[[#This Row],[sbruto]]-SUM(Tabla15[[#This Row],[ISR]:[AFP]])-Tabla15[[#This Row],[sneto]]</f>
        <v>25</v>
      </c>
      <c r="Q650" s="38">
        <v>14088.5</v>
      </c>
      <c r="R650" s="60" t="str">
        <f>_xlfn.XLOOKUP(Tabla15[[#This Row],[cedula]],Tabla22[NODOC],Tabla22[GENERO])</f>
        <v>M</v>
      </c>
      <c r="S650" s="60" t="str">
        <f>_xlfn.XLOOKUP(Tabla15[[#This Row],[nomdepto]],Tabla21[LUGAR],Tabla21[CODLUGAR])</f>
        <v>01.83.02</v>
      </c>
      <c r="T650">
        <v>940</v>
      </c>
    </row>
    <row r="651" spans="1:20">
      <c r="A651" s="60" t="s">
        <v>2476</v>
      </c>
      <c r="B651" s="60" t="s">
        <v>1775</v>
      </c>
      <c r="C651" s="60" t="s">
        <v>2506</v>
      </c>
      <c r="D651" s="60" t="str">
        <f>Tabla15[[#This Row],[cedula]]&amp;Tabla15[[#This Row],[prog]]&amp;LEFT(Tabla15[[#This Row],[TIPO]],3)</f>
        <v>0810005341501FIJ</v>
      </c>
      <c r="E651" s="60" t="str">
        <f>_xlfn.XLOOKUP(Tabla15[[#This Row],[cedula]],Tabla8[Numero Documento],Tabla8[Empleado])</f>
        <v>FEDERICO ANTONIO TORIBIO LEONARDO</v>
      </c>
      <c r="F651" s="60" t="s">
        <v>111</v>
      </c>
      <c r="G651" s="60" t="s">
        <v>1659</v>
      </c>
      <c r="H651" s="102" t="s">
        <v>11</v>
      </c>
      <c r="I651" s="75">
        <f>_xlfn.XLOOKUP(Tabla15[[#This Row],[cedula]],TCARRERA[CEDULA],TCARRERA[CATEGORIA DEL SERVIDOR],0)</f>
        <v>0</v>
      </c>
      <c r="J65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60" t="str">
        <f>IF(ISTEXT(Tabla15[[#This Row],[CARRERA]]),Tabla15[[#This Row],[CARRERA]],Tabla15[[#This Row],[STATUS_01]])</f>
        <v>FIJO</v>
      </c>
      <c r="L651" s="70">
        <v>14300</v>
      </c>
      <c r="M651" s="74">
        <v>0</v>
      </c>
      <c r="N651" s="70">
        <v>434.72</v>
      </c>
      <c r="O651" s="70">
        <v>410.41</v>
      </c>
      <c r="P651" s="38">
        <f>Tabla15[[#This Row],[sbruto]]-SUM(Tabla15[[#This Row],[ISR]:[AFP]])-Tabla15[[#This Row],[sneto]]</f>
        <v>24.999999999998181</v>
      </c>
      <c r="Q651" s="38">
        <v>13429.87</v>
      </c>
      <c r="R651" s="60" t="str">
        <f>_xlfn.XLOOKUP(Tabla15[[#This Row],[cedula]],Tabla22[NODOC],Tabla22[GENERO])</f>
        <v>M</v>
      </c>
      <c r="S651" s="60" t="str">
        <f>_xlfn.XLOOKUP(Tabla15[[#This Row],[nomdepto]],Tabla21[LUGAR],Tabla21[CODLUGAR])</f>
        <v>01.83.02</v>
      </c>
      <c r="T651">
        <v>111</v>
      </c>
    </row>
    <row r="652" spans="1:20">
      <c r="A652" s="60" t="s">
        <v>2476</v>
      </c>
      <c r="B652" s="60" t="s">
        <v>1809</v>
      </c>
      <c r="C652" s="60" t="s">
        <v>2506</v>
      </c>
      <c r="D652" s="60" t="str">
        <f>Tabla15[[#This Row],[cedula]]&amp;Tabla15[[#This Row],[prog]]&amp;LEFT(Tabla15[[#This Row],[TIPO]],3)</f>
        <v>0550034389101FIJ</v>
      </c>
      <c r="E652" s="60" t="str">
        <f>_xlfn.XLOOKUP(Tabla15[[#This Row],[cedula]],Tabla8[Numero Documento],Tabla8[Empleado])</f>
        <v>ISAAC DE JESUS INOA SANTANA</v>
      </c>
      <c r="F652" s="60" t="s">
        <v>111</v>
      </c>
      <c r="G652" s="60" t="s">
        <v>1659</v>
      </c>
      <c r="H652" s="102" t="s">
        <v>11</v>
      </c>
      <c r="I652" s="75">
        <f>_xlfn.XLOOKUP(Tabla15[[#This Row],[cedula]],TCARRERA[CEDULA],TCARRERA[CATEGORIA DEL SERVIDOR],0)</f>
        <v>0</v>
      </c>
      <c r="J65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60" t="str">
        <f>IF(ISTEXT(Tabla15[[#This Row],[CARRERA]]),Tabla15[[#This Row],[CARRERA]],Tabla15[[#This Row],[STATUS_01]])</f>
        <v>FIJO</v>
      </c>
      <c r="L652" s="70">
        <v>14300</v>
      </c>
      <c r="M652" s="74">
        <v>0</v>
      </c>
      <c r="N652" s="70">
        <v>434.72</v>
      </c>
      <c r="O652" s="70">
        <v>410.41</v>
      </c>
      <c r="P652" s="38">
        <f>Tabla15[[#This Row],[sbruto]]-SUM(Tabla15[[#This Row],[ISR]:[AFP]])-Tabla15[[#This Row],[sneto]]</f>
        <v>2345.3599999999988</v>
      </c>
      <c r="Q652" s="38">
        <v>11109.51</v>
      </c>
      <c r="R652" s="60" t="str">
        <f>_xlfn.XLOOKUP(Tabla15[[#This Row],[cedula]],Tabla22[NODOC],Tabla22[GENERO])</f>
        <v>M</v>
      </c>
      <c r="S652" s="60" t="str">
        <f>_xlfn.XLOOKUP(Tabla15[[#This Row],[nomdepto]],Tabla21[LUGAR],Tabla21[CODLUGAR])</f>
        <v>01.83.02</v>
      </c>
      <c r="T652">
        <v>154</v>
      </c>
    </row>
    <row r="653" spans="1:20">
      <c r="A653" s="60" t="s">
        <v>2476</v>
      </c>
      <c r="B653" s="60" t="s">
        <v>1768</v>
      </c>
      <c r="C653" s="60" t="s">
        <v>2506</v>
      </c>
      <c r="D653" s="60" t="str">
        <f>Tabla15[[#This Row],[cedula]]&amp;Tabla15[[#This Row],[prog]]&amp;LEFT(Tabla15[[#This Row],[TIPO]],3)</f>
        <v>0010244450201FIJ</v>
      </c>
      <c r="E653" s="60" t="str">
        <f>_xlfn.XLOOKUP(Tabla15[[#This Row],[cedula]],Tabla8[Numero Documento],Tabla8[Empleado])</f>
        <v>ELENIS ALTAGRACIA HEREDIA LOPEZ</v>
      </c>
      <c r="F653" s="60" t="s">
        <v>111</v>
      </c>
      <c r="G653" s="60" t="s">
        <v>1659</v>
      </c>
      <c r="H653" s="102" t="s">
        <v>11</v>
      </c>
      <c r="I653" s="75">
        <f>_xlfn.XLOOKUP(Tabla15[[#This Row],[cedula]],TCARRERA[CEDULA],TCARRERA[CATEGORIA DEL SERVIDOR],0)</f>
        <v>0</v>
      </c>
      <c r="J65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60" t="str">
        <f>IF(ISTEXT(Tabla15[[#This Row],[CARRERA]]),Tabla15[[#This Row],[CARRERA]],Tabla15[[#This Row],[STATUS_01]])</f>
        <v>FIJO</v>
      </c>
      <c r="L653" s="70">
        <v>13200</v>
      </c>
      <c r="M653" s="74">
        <v>0</v>
      </c>
      <c r="N653" s="73">
        <v>401.28</v>
      </c>
      <c r="O653" s="73">
        <v>378.84</v>
      </c>
      <c r="P653" s="38">
        <f>Tabla15[[#This Row],[sbruto]]-SUM(Tabla15[[#This Row],[ISR]:[AFP]])-Tabla15[[#This Row],[sneto]]</f>
        <v>2571.0000000000018</v>
      </c>
      <c r="Q653" s="38">
        <v>9848.8799999999992</v>
      </c>
      <c r="R653" s="60" t="str">
        <f>_xlfn.XLOOKUP(Tabla15[[#This Row],[cedula]],Tabla22[NODOC],Tabla22[GENERO])</f>
        <v>F</v>
      </c>
      <c r="S653" s="60" t="str">
        <f>_xlfn.XLOOKUP(Tabla15[[#This Row],[nomdepto]],Tabla21[LUGAR],Tabla21[CODLUGAR])</f>
        <v>01.83.02</v>
      </c>
      <c r="T653">
        <v>96</v>
      </c>
    </row>
    <row r="654" spans="1:20">
      <c r="A654" s="60" t="s">
        <v>2476</v>
      </c>
      <c r="B654" s="60" t="s">
        <v>1822</v>
      </c>
      <c r="C654" s="60" t="s">
        <v>2506</v>
      </c>
      <c r="D654" s="60" t="str">
        <f>Tabla15[[#This Row],[cedula]]&amp;Tabla15[[#This Row],[prog]]&amp;LEFT(Tabla15[[#This Row],[TIPO]],3)</f>
        <v>4022105053301FIJ</v>
      </c>
      <c r="E654" s="60" t="str">
        <f>_xlfn.XLOOKUP(Tabla15[[#This Row],[cedula]],Tabla8[Numero Documento],Tabla8[Empleado])</f>
        <v>JOSE FRANCISCO HOLGUIN PEÑA</v>
      </c>
      <c r="F654" s="60" t="s">
        <v>75</v>
      </c>
      <c r="G654" s="60" t="s">
        <v>1659</v>
      </c>
      <c r="H654" s="102" t="s">
        <v>11</v>
      </c>
      <c r="I654" s="75">
        <f>_xlfn.XLOOKUP(Tabla15[[#This Row],[cedula]],TCARRERA[CEDULA],TCARRERA[CATEGORIA DEL SERVIDOR],0)</f>
        <v>0</v>
      </c>
      <c r="J65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60" t="str">
        <f>IF(ISTEXT(Tabla15[[#This Row],[CARRERA]]),Tabla15[[#This Row],[CARRERA]],Tabla15[[#This Row],[STATUS_01]])</f>
        <v>FIJO</v>
      </c>
      <c r="L654" s="70">
        <v>13200</v>
      </c>
      <c r="M654" s="74">
        <v>0</v>
      </c>
      <c r="N654" s="70">
        <v>401.28</v>
      </c>
      <c r="O654" s="70">
        <v>378.84</v>
      </c>
      <c r="P654" s="38">
        <f>Tabla15[[#This Row],[sbruto]]-SUM(Tabla15[[#This Row],[ISR]:[AFP]])-Tabla15[[#This Row],[sneto]]</f>
        <v>25.000000000001819</v>
      </c>
      <c r="Q654" s="38">
        <v>12394.88</v>
      </c>
      <c r="R654" s="60" t="str">
        <f>_xlfn.XLOOKUP(Tabla15[[#This Row],[cedula]],Tabla22[NODOC],Tabla22[GENERO])</f>
        <v>M</v>
      </c>
      <c r="S654" s="60" t="str">
        <f>_xlfn.XLOOKUP(Tabla15[[#This Row],[nomdepto]],Tabla21[LUGAR],Tabla21[CODLUGAR])</f>
        <v>01.83.02</v>
      </c>
      <c r="T654">
        <v>172</v>
      </c>
    </row>
    <row r="655" spans="1:20" hidden="1">
      <c r="A655" s="60" t="s">
        <v>2475</v>
      </c>
      <c r="B655" s="60" t="s">
        <v>2241</v>
      </c>
      <c r="C655" s="60" t="s">
        <v>2506</v>
      </c>
      <c r="D655" s="60" t="str">
        <f>Tabla15[[#This Row],[cedula]]&amp;Tabla15[[#This Row],[prog]]&amp;LEFT(Tabla15[[#This Row],[TIPO]],3)</f>
        <v>0680039485701TEM</v>
      </c>
      <c r="E655" s="60" t="str">
        <f>_xlfn.XLOOKUP(Tabla15[[#This Row],[cedula]],Tabla8[Numero Documento],Tabla8[Empleado])</f>
        <v>BLAS CARMONA DE JESUS</v>
      </c>
      <c r="F655" s="60" t="s">
        <v>102</v>
      </c>
      <c r="G655" s="60" t="s">
        <v>1659</v>
      </c>
      <c r="H655" s="102" t="s">
        <v>2696</v>
      </c>
      <c r="I655" s="75">
        <f>_xlfn.XLOOKUP(Tabla15[[#This Row],[cedula]],TCARRERA[CEDULA],TCARRERA[CATEGORIA DEL SERVIDOR],0)</f>
        <v>0</v>
      </c>
      <c r="J65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5" s="60" t="str">
        <f>IF(ISTEXT(Tabla15[[#This Row],[CARRERA]]),Tabla15[[#This Row],[CARRERA]],Tabla15[[#This Row],[STATUS_01]])</f>
        <v>TEMPORALES</v>
      </c>
      <c r="L655" s="70">
        <v>13200</v>
      </c>
      <c r="M655" s="74">
        <v>0</v>
      </c>
      <c r="N655" s="70">
        <v>401.28</v>
      </c>
      <c r="O655" s="70">
        <v>378.84</v>
      </c>
      <c r="P655" s="38">
        <f>Tabla15[[#This Row],[sbruto]]-SUM(Tabla15[[#This Row],[ISR]:[AFP]])-Tabla15[[#This Row],[sneto]]</f>
        <v>25.000000000001819</v>
      </c>
      <c r="Q655" s="38">
        <v>12394.88</v>
      </c>
      <c r="R655" s="60" t="str">
        <f>_xlfn.XLOOKUP(Tabla15[[#This Row],[cedula]],Tabla22[NODOC],Tabla22[GENERO])</f>
        <v>M</v>
      </c>
      <c r="S655" s="60" t="str">
        <f>_xlfn.XLOOKUP(Tabla15[[#This Row],[nomdepto]],Tabla21[LUGAR],Tabla21[CODLUGAR])</f>
        <v>01.83.02</v>
      </c>
      <c r="T655">
        <v>812</v>
      </c>
    </row>
    <row r="656" spans="1:20">
      <c r="A656" s="60" t="s">
        <v>2476</v>
      </c>
      <c r="B656" s="60" t="s">
        <v>1956</v>
      </c>
      <c r="C656" s="60" t="s">
        <v>2506</v>
      </c>
      <c r="D656" s="60" t="str">
        <f>Tabla15[[#This Row],[cedula]]&amp;Tabla15[[#This Row],[prog]]&amp;LEFT(Tabla15[[#This Row],[TIPO]],3)</f>
        <v>0011551870601FIJ</v>
      </c>
      <c r="E656" s="60" t="str">
        <f>_xlfn.XLOOKUP(Tabla15[[#This Row],[cedula]],Tabla8[Numero Documento],Tabla8[Empleado])</f>
        <v>YESSELENNY MARTE PEREZ</v>
      </c>
      <c r="F656" s="60" t="s">
        <v>75</v>
      </c>
      <c r="G656" s="60" t="s">
        <v>1659</v>
      </c>
      <c r="H656" s="102" t="s">
        <v>11</v>
      </c>
      <c r="I656" s="75">
        <f>_xlfn.XLOOKUP(Tabla15[[#This Row],[cedula]],TCARRERA[CEDULA],TCARRERA[CATEGORIA DEL SERVIDOR],0)</f>
        <v>0</v>
      </c>
      <c r="J65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56" s="60" t="str">
        <f>IF(ISTEXT(Tabla15[[#This Row],[CARRERA]]),Tabla15[[#This Row],[CARRERA]],Tabla15[[#This Row],[STATUS_01]])</f>
        <v>FIJO</v>
      </c>
      <c r="L656" s="70">
        <v>12375</v>
      </c>
      <c r="M656" s="74">
        <v>0</v>
      </c>
      <c r="N656" s="70">
        <v>376.2</v>
      </c>
      <c r="O656" s="70">
        <v>355.16</v>
      </c>
      <c r="P656" s="38">
        <f>Tabla15[[#This Row],[sbruto]]-SUM(Tabla15[[#This Row],[ISR]:[AFP]])-Tabla15[[#This Row],[sneto]]</f>
        <v>25</v>
      </c>
      <c r="Q656" s="38">
        <v>11618.64</v>
      </c>
      <c r="R656" s="60" t="str">
        <f>_xlfn.XLOOKUP(Tabla15[[#This Row],[cedula]],Tabla22[NODOC],Tabla22[GENERO])</f>
        <v>F</v>
      </c>
      <c r="S656" s="60" t="str">
        <f>_xlfn.XLOOKUP(Tabla15[[#This Row],[nomdepto]],Tabla21[LUGAR],Tabla21[CODLUGAR])</f>
        <v>01.83.02</v>
      </c>
      <c r="T656">
        <v>384</v>
      </c>
    </row>
    <row r="657" spans="1:20">
      <c r="A657" s="60" t="s">
        <v>2476</v>
      </c>
      <c r="B657" s="60" t="s">
        <v>1754</v>
      </c>
      <c r="C657" s="60" t="s">
        <v>2506</v>
      </c>
      <c r="D657" s="60" t="str">
        <f>Tabla15[[#This Row],[cedula]]&amp;Tabla15[[#This Row],[prog]]&amp;LEFT(Tabla15[[#This Row],[TIPO]],3)</f>
        <v>0930012317201FIJ</v>
      </c>
      <c r="E657" s="60" t="str">
        <f>_xlfn.XLOOKUP(Tabla15[[#This Row],[cedula]],Tabla8[Numero Documento],Tabla8[Empleado])</f>
        <v>DANIA ANTONIA GONZALEZ MARTE</v>
      </c>
      <c r="F657" s="60" t="s">
        <v>75</v>
      </c>
      <c r="G657" s="60" t="s">
        <v>1659</v>
      </c>
      <c r="H657" s="102" t="s">
        <v>11</v>
      </c>
      <c r="I657" s="75">
        <f>_xlfn.XLOOKUP(Tabla15[[#This Row],[cedula]],TCARRERA[CEDULA],TCARRERA[CATEGORIA DEL SERVIDOR],0)</f>
        <v>0</v>
      </c>
      <c r="J65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57" s="60" t="str">
        <f>IF(ISTEXT(Tabla15[[#This Row],[CARRERA]]),Tabla15[[#This Row],[CARRERA]],Tabla15[[#This Row],[STATUS_01]])</f>
        <v>FIJO</v>
      </c>
      <c r="L657" s="70">
        <v>12320</v>
      </c>
      <c r="M657" s="74">
        <v>0</v>
      </c>
      <c r="N657" s="70">
        <v>374.53</v>
      </c>
      <c r="O657" s="70">
        <v>353.58</v>
      </c>
      <c r="P657" s="38">
        <f>Tabla15[[#This Row],[sbruto]]-SUM(Tabla15[[#This Row],[ISR]:[AFP]])-Tabla15[[#This Row],[sneto]]</f>
        <v>8781.2999999999993</v>
      </c>
      <c r="Q657" s="38">
        <v>2810.59</v>
      </c>
      <c r="R657" s="60" t="str">
        <f>_xlfn.XLOOKUP(Tabla15[[#This Row],[cedula]],Tabla22[NODOC],Tabla22[GENERO])</f>
        <v>F</v>
      </c>
      <c r="S657" s="60" t="str">
        <f>_xlfn.XLOOKUP(Tabla15[[#This Row],[nomdepto]],Tabla21[LUGAR],Tabla21[CODLUGAR])</f>
        <v>01.83.02</v>
      </c>
      <c r="T657">
        <v>71</v>
      </c>
    </row>
    <row r="658" spans="1:20">
      <c r="A658" s="60" t="s">
        <v>2476</v>
      </c>
      <c r="B658" s="60" t="s">
        <v>1876</v>
      </c>
      <c r="C658" s="60" t="s">
        <v>2506</v>
      </c>
      <c r="D658" s="60" t="str">
        <f>Tabla15[[#This Row],[cedula]]&amp;Tabla15[[#This Row],[prog]]&amp;LEFT(Tabla15[[#This Row],[TIPO]],3)</f>
        <v>0010287266001FIJ</v>
      </c>
      <c r="E658" s="60" t="str">
        <f>_xlfn.XLOOKUP(Tabla15[[#This Row],[cedula]],Tabla8[Numero Documento],Tabla8[Empleado])</f>
        <v>MILAGROS AMPARO PEREZ MENDEZ</v>
      </c>
      <c r="F658" s="60" t="s">
        <v>791</v>
      </c>
      <c r="G658" s="60" t="s">
        <v>1659</v>
      </c>
      <c r="H658" s="102" t="s">
        <v>11</v>
      </c>
      <c r="I658" s="75">
        <f>_xlfn.XLOOKUP(Tabla15[[#This Row],[cedula]],TCARRERA[CEDULA],TCARRERA[CATEGORIA DEL SERVIDOR],0)</f>
        <v>0</v>
      </c>
      <c r="J65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58" s="60" t="str">
        <f>IF(ISTEXT(Tabla15[[#This Row],[CARRERA]]),Tabla15[[#This Row],[CARRERA]],Tabla15[[#This Row],[STATUS_01]])</f>
        <v>FIJO</v>
      </c>
      <c r="L658" s="70">
        <v>11400.33</v>
      </c>
      <c r="M658" s="74">
        <v>0</v>
      </c>
      <c r="N658" s="70">
        <v>346.57</v>
      </c>
      <c r="O658" s="70">
        <v>327.19</v>
      </c>
      <c r="P658" s="38">
        <f>Tabla15[[#This Row],[sbruto]]-SUM(Tabla15[[#This Row],[ISR]:[AFP]])-Tabla15[[#This Row],[sneto]]</f>
        <v>3880.0499999999993</v>
      </c>
      <c r="Q658" s="38">
        <v>6846.52</v>
      </c>
      <c r="R658" s="60" t="str">
        <f>_xlfn.XLOOKUP(Tabla15[[#This Row],[cedula]],Tabla22[NODOC],Tabla22[GENERO])</f>
        <v>F</v>
      </c>
      <c r="S658" s="60" t="str">
        <f>_xlfn.XLOOKUP(Tabla15[[#This Row],[nomdepto]],Tabla21[LUGAR],Tabla21[CODLUGAR])</f>
        <v>01.83.02</v>
      </c>
      <c r="T658">
        <v>268</v>
      </c>
    </row>
    <row r="659" spans="1:20">
      <c r="A659" s="60" t="s">
        <v>2476</v>
      </c>
      <c r="B659" s="60" t="s">
        <v>1741</v>
      </c>
      <c r="C659" s="60" t="s">
        <v>2506</v>
      </c>
      <c r="D659" s="60" t="str">
        <f>Tabla15[[#This Row],[cedula]]&amp;Tabla15[[#This Row],[prog]]&amp;LEFT(Tabla15[[#This Row],[TIPO]],3)</f>
        <v>0330008380901FIJ</v>
      </c>
      <c r="E659" s="60" t="str">
        <f>_xlfn.XLOOKUP(Tabla15[[#This Row],[cedula]],Tabla8[Numero Documento],Tabla8[Empleado])</f>
        <v>CARLOS JOEL MAÑON REYES</v>
      </c>
      <c r="F659" s="60" t="s">
        <v>111</v>
      </c>
      <c r="G659" s="60" t="s">
        <v>1659</v>
      </c>
      <c r="H659" s="102" t="s">
        <v>11</v>
      </c>
      <c r="I659" s="75">
        <f>_xlfn.XLOOKUP(Tabla15[[#This Row],[cedula]],TCARRERA[CEDULA],TCARRERA[CATEGORIA DEL SERVIDOR],0)</f>
        <v>0</v>
      </c>
      <c r="J65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59" s="60" t="str">
        <f>IF(ISTEXT(Tabla15[[#This Row],[CARRERA]]),Tabla15[[#This Row],[CARRERA]],Tabla15[[#This Row],[STATUS_01]])</f>
        <v>FIJO</v>
      </c>
      <c r="L659" s="70">
        <v>11000</v>
      </c>
      <c r="M659" s="74">
        <v>0</v>
      </c>
      <c r="N659" s="70">
        <v>334.4</v>
      </c>
      <c r="O659" s="70">
        <v>315.7</v>
      </c>
      <c r="P659" s="38">
        <f>Tabla15[[#This Row],[sbruto]]-SUM(Tabla15[[#This Row],[ISR]:[AFP]])-Tabla15[[#This Row],[sneto]]</f>
        <v>25</v>
      </c>
      <c r="Q659" s="38">
        <v>10324.9</v>
      </c>
      <c r="R659" s="60" t="str">
        <f>_xlfn.XLOOKUP(Tabla15[[#This Row],[cedula]],Tabla22[NODOC],Tabla22[GENERO])</f>
        <v>M</v>
      </c>
      <c r="S659" s="60" t="str">
        <f>_xlfn.XLOOKUP(Tabla15[[#This Row],[nomdepto]],Tabla21[LUGAR],Tabla21[CODLUGAR])</f>
        <v>01.83.02</v>
      </c>
      <c r="T659">
        <v>53</v>
      </c>
    </row>
    <row r="660" spans="1:20" hidden="1">
      <c r="A660" s="60" t="s">
        <v>2475</v>
      </c>
      <c r="B660" s="60" t="s">
        <v>2945</v>
      </c>
      <c r="C660" s="60" t="s">
        <v>2506</v>
      </c>
      <c r="D660" s="60" t="str">
        <f>Tabla15[[#This Row],[cedula]]&amp;Tabla15[[#This Row],[prog]]&amp;LEFT(Tabla15[[#This Row],[TIPO]],3)</f>
        <v>0010490784501TEM</v>
      </c>
      <c r="E660" s="60" t="str">
        <f>_xlfn.XLOOKUP(Tabla15[[#This Row],[cedula]],Tabla8[Numero Documento],Tabla8[Empleado])</f>
        <v>MARLENE AYBAR FAMILIA</v>
      </c>
      <c r="F660" s="60" t="s">
        <v>75</v>
      </c>
      <c r="G660" s="60" t="s">
        <v>1659</v>
      </c>
      <c r="H660" s="102" t="s">
        <v>2696</v>
      </c>
      <c r="I660" s="75">
        <f>_xlfn.XLOOKUP(Tabla15[[#This Row],[cedula]],TCARRERA[CEDULA],TCARRERA[CATEGORIA DEL SERVIDOR],0)</f>
        <v>0</v>
      </c>
      <c r="J66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0" s="60" t="str">
        <f>IF(ISTEXT(Tabla15[[#This Row],[CARRERA]]),Tabla15[[#This Row],[CARRERA]],Tabla15[[#This Row],[STATUS_01]])</f>
        <v>TEMPORALES</v>
      </c>
      <c r="L660" s="70">
        <v>11000</v>
      </c>
      <c r="M660" s="71">
        <v>0</v>
      </c>
      <c r="N660" s="70">
        <v>334.4</v>
      </c>
      <c r="O660" s="70">
        <v>315.7</v>
      </c>
      <c r="P660" s="38">
        <f>Tabla15[[#This Row],[sbruto]]-SUM(Tabla15[[#This Row],[ISR]:[AFP]])-Tabla15[[#This Row],[sneto]]</f>
        <v>25</v>
      </c>
      <c r="Q660" s="38">
        <v>10324.9</v>
      </c>
      <c r="R660" s="60" t="str">
        <f>_xlfn.XLOOKUP(Tabla15[[#This Row],[cedula]],Tabla22[NODOC],Tabla22[GENERO])</f>
        <v>F</v>
      </c>
      <c r="S660" s="60" t="str">
        <f>_xlfn.XLOOKUP(Tabla15[[#This Row],[nomdepto]],Tabla21[LUGAR],Tabla21[CODLUGAR])</f>
        <v>01.83.02</v>
      </c>
      <c r="T660">
        <v>948</v>
      </c>
    </row>
    <row r="661" spans="1:20" hidden="1">
      <c r="A661" s="60" t="s">
        <v>2475</v>
      </c>
      <c r="B661" s="60" t="s">
        <v>3069</v>
      </c>
      <c r="C661" s="60" t="s">
        <v>2506</v>
      </c>
      <c r="D661" s="60" t="str">
        <f>Tabla15[[#This Row],[cedula]]&amp;Tabla15[[#This Row],[prog]]&amp;LEFT(Tabla15[[#This Row],[TIPO]],3)</f>
        <v>0011845884301TEM</v>
      </c>
      <c r="E661" s="60" t="str">
        <f>_xlfn.XLOOKUP(Tabla15[[#This Row],[cedula]],Tabla8[Numero Documento],Tabla8[Empleado])</f>
        <v>MARTHA NEYDA VALENZUELA CRUZ</v>
      </c>
      <c r="F661" s="60" t="s">
        <v>75</v>
      </c>
      <c r="G661" s="60" t="s">
        <v>1659</v>
      </c>
      <c r="H661" s="102" t="s">
        <v>2696</v>
      </c>
      <c r="I661" s="75">
        <f>_xlfn.XLOOKUP(Tabla15[[#This Row],[cedula]],TCARRERA[CEDULA],TCARRERA[CATEGORIA DEL SERVIDOR],0)</f>
        <v>0</v>
      </c>
      <c r="J66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1" s="60" t="str">
        <f>IF(ISTEXT(Tabla15[[#This Row],[CARRERA]]),Tabla15[[#This Row],[CARRERA]],Tabla15[[#This Row],[STATUS_01]])</f>
        <v>TEMPORALES</v>
      </c>
      <c r="L661" s="70">
        <v>11000</v>
      </c>
      <c r="M661" s="74">
        <v>0</v>
      </c>
      <c r="N661" s="70">
        <v>334.4</v>
      </c>
      <c r="O661" s="70">
        <v>315.7</v>
      </c>
      <c r="P661" s="38">
        <f>Tabla15[[#This Row],[sbruto]]-SUM(Tabla15[[#This Row],[ISR]:[AFP]])-Tabla15[[#This Row],[sneto]]</f>
        <v>25</v>
      </c>
      <c r="Q661" s="38">
        <v>10324.9</v>
      </c>
      <c r="R661" s="60" t="str">
        <f>_xlfn.XLOOKUP(Tabla15[[#This Row],[cedula]],Tabla22[NODOC],Tabla22[GENERO])</f>
        <v>F</v>
      </c>
      <c r="S661" s="60" t="str">
        <f>_xlfn.XLOOKUP(Tabla15[[#This Row],[nomdepto]],Tabla21[LUGAR],Tabla21[CODLUGAR])</f>
        <v>01.83.02</v>
      </c>
      <c r="T661">
        <v>949</v>
      </c>
    </row>
    <row r="662" spans="1:20">
      <c r="A662" s="60" t="s">
        <v>2476</v>
      </c>
      <c r="B662" s="60" t="s">
        <v>1733</v>
      </c>
      <c r="C662" s="60" t="s">
        <v>2506</v>
      </c>
      <c r="D662" s="60" t="str">
        <f>Tabla15[[#This Row],[cedula]]&amp;Tabla15[[#This Row],[prog]]&amp;LEFT(Tabla15[[#This Row],[TIPO]],3)</f>
        <v>0810000857501FIJ</v>
      </c>
      <c r="E662" s="60" t="str">
        <f>_xlfn.XLOOKUP(Tabla15[[#This Row],[cedula]],Tabla8[Numero Documento],Tabla8[Empleado])</f>
        <v>BASILISA MENDEZ GIL</v>
      </c>
      <c r="F662" s="60" t="s">
        <v>8</v>
      </c>
      <c r="G662" s="60" t="s">
        <v>1659</v>
      </c>
      <c r="H662" s="102" t="s">
        <v>11</v>
      </c>
      <c r="I662" s="75">
        <f>_xlfn.XLOOKUP(Tabla15[[#This Row],[cedula]],TCARRERA[CEDULA],TCARRERA[CATEGORIA DEL SERVIDOR],0)</f>
        <v>0</v>
      </c>
      <c r="J66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2" s="60" t="str">
        <f>IF(ISTEXT(Tabla15[[#This Row],[CARRERA]]),Tabla15[[#This Row],[CARRERA]],Tabla15[[#This Row],[STATUS_01]])</f>
        <v>ESTATUTO SIMPLIFICADO</v>
      </c>
      <c r="L662" s="70">
        <v>10000</v>
      </c>
      <c r="M662" s="74">
        <v>0</v>
      </c>
      <c r="N662" s="70">
        <v>304</v>
      </c>
      <c r="O662" s="70">
        <v>287</v>
      </c>
      <c r="P662" s="38">
        <f>Tabla15[[#This Row],[sbruto]]-SUM(Tabla15[[#This Row],[ISR]:[AFP]])-Tabla15[[#This Row],[sneto]]</f>
        <v>375</v>
      </c>
      <c r="Q662" s="38">
        <v>9034</v>
      </c>
      <c r="R662" s="60" t="str">
        <f>_xlfn.XLOOKUP(Tabla15[[#This Row],[cedula]],Tabla22[NODOC],Tabla22[GENERO])</f>
        <v>F</v>
      </c>
      <c r="S662" s="60" t="str">
        <f>_xlfn.XLOOKUP(Tabla15[[#This Row],[nomdepto]],Tabla21[LUGAR],Tabla21[CODLUGAR])</f>
        <v>01.83.02</v>
      </c>
      <c r="T662">
        <v>42</v>
      </c>
    </row>
    <row r="663" spans="1:20">
      <c r="A663" s="60" t="s">
        <v>2476</v>
      </c>
      <c r="B663" s="60" t="s">
        <v>1739</v>
      </c>
      <c r="C663" s="60" t="s">
        <v>2506</v>
      </c>
      <c r="D663" s="60" t="str">
        <f>Tabla15[[#This Row],[cedula]]&amp;Tabla15[[#This Row],[prog]]&amp;LEFT(Tabla15[[#This Row],[TIPO]],3)</f>
        <v>0930026327501FIJ</v>
      </c>
      <c r="E663" s="60" t="str">
        <f>_xlfn.XLOOKUP(Tabla15[[#This Row],[cedula]],Tabla8[Numero Documento],Tabla8[Empleado])</f>
        <v>CARLOS FLORENTINO DE LEON</v>
      </c>
      <c r="F663" s="60" t="s">
        <v>100</v>
      </c>
      <c r="G663" s="60" t="s">
        <v>1659</v>
      </c>
      <c r="H663" s="102" t="s">
        <v>11</v>
      </c>
      <c r="I663" s="75">
        <f>_xlfn.XLOOKUP(Tabla15[[#This Row],[cedula]],TCARRERA[CEDULA],TCARRERA[CATEGORIA DEL SERVIDOR],0)</f>
        <v>0</v>
      </c>
      <c r="J66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60" t="str">
        <f>IF(ISTEXT(Tabla15[[#This Row],[CARRERA]]),Tabla15[[#This Row],[CARRERA]],Tabla15[[#This Row],[STATUS_01]])</f>
        <v>FIJO</v>
      </c>
      <c r="L663" s="70">
        <v>10000</v>
      </c>
      <c r="M663" s="73">
        <v>0</v>
      </c>
      <c r="N663" s="70">
        <v>304</v>
      </c>
      <c r="O663" s="70">
        <v>287</v>
      </c>
      <c r="P663" s="38">
        <f>Tabla15[[#This Row],[sbruto]]-SUM(Tabla15[[#This Row],[ISR]:[AFP]])-Tabla15[[#This Row],[sneto]]</f>
        <v>25</v>
      </c>
      <c r="Q663" s="38">
        <v>9384</v>
      </c>
      <c r="R663" s="60" t="str">
        <f>_xlfn.XLOOKUP(Tabla15[[#This Row],[cedula]],Tabla22[NODOC],Tabla22[GENERO])</f>
        <v>M</v>
      </c>
      <c r="S663" s="60" t="str">
        <f>_xlfn.XLOOKUP(Tabla15[[#This Row],[nomdepto]],Tabla21[LUGAR],Tabla21[CODLUGAR])</f>
        <v>01.83.02</v>
      </c>
      <c r="T663">
        <v>51</v>
      </c>
    </row>
    <row r="664" spans="1:20">
      <c r="A664" s="60" t="s">
        <v>2476</v>
      </c>
      <c r="B664" s="60" t="s">
        <v>1757</v>
      </c>
      <c r="C664" s="60" t="s">
        <v>2506</v>
      </c>
      <c r="D664" s="60" t="str">
        <f>Tabla15[[#This Row],[cedula]]&amp;Tabla15[[#This Row],[prog]]&amp;LEFT(Tabla15[[#This Row],[TIPO]],3)</f>
        <v>0080027259301FIJ</v>
      </c>
      <c r="E664" s="60" t="str">
        <f>_xlfn.XLOOKUP(Tabla15[[#This Row],[cedula]],Tabla8[Numero Documento],Tabla8[Empleado])</f>
        <v>DEISI MARIA MARTE LIRIANO</v>
      </c>
      <c r="F664" s="60" t="s">
        <v>770</v>
      </c>
      <c r="G664" s="60" t="s">
        <v>1659</v>
      </c>
      <c r="H664" s="102" t="s">
        <v>11</v>
      </c>
      <c r="I664" s="75">
        <f>_xlfn.XLOOKUP(Tabla15[[#This Row],[cedula]],TCARRERA[CEDULA],TCARRERA[CATEGORIA DEL SERVIDOR],0)</f>
        <v>0</v>
      </c>
      <c r="J66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60" t="str">
        <f>IF(ISTEXT(Tabla15[[#This Row],[CARRERA]]),Tabla15[[#This Row],[CARRERA]],Tabla15[[#This Row],[STATUS_01]])</f>
        <v>FIJO</v>
      </c>
      <c r="L664" s="70">
        <v>10000</v>
      </c>
      <c r="M664" s="73">
        <v>0</v>
      </c>
      <c r="N664" s="70">
        <v>304</v>
      </c>
      <c r="O664" s="70">
        <v>287</v>
      </c>
      <c r="P664" s="38">
        <f>Tabla15[[#This Row],[sbruto]]-SUM(Tabla15[[#This Row],[ISR]:[AFP]])-Tabla15[[#This Row],[sneto]]</f>
        <v>25</v>
      </c>
      <c r="Q664" s="38">
        <v>9384</v>
      </c>
      <c r="R664" s="60" t="str">
        <f>_xlfn.XLOOKUP(Tabla15[[#This Row],[cedula]],Tabla22[NODOC],Tabla22[GENERO])</f>
        <v>F</v>
      </c>
      <c r="S664" s="60" t="str">
        <f>_xlfn.XLOOKUP(Tabla15[[#This Row],[nomdepto]],Tabla21[LUGAR],Tabla21[CODLUGAR])</f>
        <v>01.83.02</v>
      </c>
      <c r="T664">
        <v>76</v>
      </c>
    </row>
    <row r="665" spans="1:20">
      <c r="A665" s="60" t="s">
        <v>2476</v>
      </c>
      <c r="B665" s="60" t="s">
        <v>1774</v>
      </c>
      <c r="C665" s="60" t="s">
        <v>2506</v>
      </c>
      <c r="D665" s="60" t="str">
        <f>Tabla15[[#This Row],[cedula]]&amp;Tabla15[[#This Row],[prog]]&amp;LEFT(Tabla15[[#This Row],[TIPO]],3)</f>
        <v>0180008175201FIJ</v>
      </c>
      <c r="E665" s="60" t="str">
        <f>_xlfn.XLOOKUP(Tabla15[[#This Row],[cedula]],Tabla8[Numero Documento],Tabla8[Empleado])</f>
        <v>EVANGELINA CUEVAS</v>
      </c>
      <c r="F665" s="60" t="s">
        <v>8</v>
      </c>
      <c r="G665" s="60" t="s">
        <v>1659</v>
      </c>
      <c r="H665" s="102" t="s">
        <v>11</v>
      </c>
      <c r="I665" s="75">
        <f>_xlfn.XLOOKUP(Tabla15[[#This Row],[cedula]],TCARRERA[CEDULA],TCARRERA[CATEGORIA DEL SERVIDOR],0)</f>
        <v>0</v>
      </c>
      <c r="J66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5" s="60" t="str">
        <f>IF(ISTEXT(Tabla15[[#This Row],[CARRERA]]),Tabla15[[#This Row],[CARRERA]],Tabla15[[#This Row],[STATUS_01]])</f>
        <v>ESTATUTO SIMPLIFICADO</v>
      </c>
      <c r="L665" s="70">
        <v>10000</v>
      </c>
      <c r="M665" s="74">
        <v>0</v>
      </c>
      <c r="N665" s="70">
        <v>304</v>
      </c>
      <c r="O665" s="70">
        <v>287</v>
      </c>
      <c r="P665" s="38">
        <f>Tabla15[[#This Row],[sbruto]]-SUM(Tabla15[[#This Row],[ISR]:[AFP]])-Tabla15[[#This Row],[sneto]]</f>
        <v>25</v>
      </c>
      <c r="Q665" s="38">
        <v>9384</v>
      </c>
      <c r="R665" s="60" t="str">
        <f>_xlfn.XLOOKUP(Tabla15[[#This Row],[cedula]],Tabla22[NODOC],Tabla22[GENERO])</f>
        <v>F</v>
      </c>
      <c r="S665" s="60" t="str">
        <f>_xlfn.XLOOKUP(Tabla15[[#This Row],[nomdepto]],Tabla21[LUGAR],Tabla21[CODLUGAR])</f>
        <v>01.83.02</v>
      </c>
      <c r="T665">
        <v>106</v>
      </c>
    </row>
    <row r="666" spans="1:20">
      <c r="A666" s="60" t="s">
        <v>2476</v>
      </c>
      <c r="B666" s="60" t="s">
        <v>1795</v>
      </c>
      <c r="C666" s="60" t="s">
        <v>2506</v>
      </c>
      <c r="D666" s="60" t="str">
        <f>Tabla15[[#This Row],[cedula]]&amp;Tabla15[[#This Row],[prog]]&amp;LEFT(Tabla15[[#This Row],[TIPO]],3)</f>
        <v>0340019582601FIJ</v>
      </c>
      <c r="E666" s="60" t="str">
        <f>_xlfn.XLOOKUP(Tabla15[[#This Row],[cedula]],Tabla8[Numero Documento],Tabla8[Empleado])</f>
        <v>GERALDO PANIAGUA BRIOSO</v>
      </c>
      <c r="F666" s="60" t="s">
        <v>75</v>
      </c>
      <c r="G666" s="60" t="s">
        <v>1659</v>
      </c>
      <c r="H666" s="102" t="s">
        <v>11</v>
      </c>
      <c r="I666" s="75">
        <f>_xlfn.XLOOKUP(Tabla15[[#This Row],[cedula]],TCARRERA[CEDULA],TCARRERA[CATEGORIA DEL SERVIDOR],0)</f>
        <v>0</v>
      </c>
      <c r="J66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60" t="str">
        <f>IF(ISTEXT(Tabla15[[#This Row],[CARRERA]]),Tabla15[[#This Row],[CARRERA]],Tabla15[[#This Row],[STATUS_01]])</f>
        <v>FIJO</v>
      </c>
      <c r="L666" s="70">
        <v>10000</v>
      </c>
      <c r="M666" s="71">
        <v>0</v>
      </c>
      <c r="N666" s="70">
        <v>304</v>
      </c>
      <c r="O666" s="70">
        <v>287</v>
      </c>
      <c r="P666" s="38">
        <f>Tabla15[[#This Row],[sbruto]]-SUM(Tabla15[[#This Row],[ISR]:[AFP]])-Tabla15[[#This Row],[sneto]]</f>
        <v>25</v>
      </c>
      <c r="Q666" s="38">
        <v>9384</v>
      </c>
      <c r="R666" s="60" t="str">
        <f>_xlfn.XLOOKUP(Tabla15[[#This Row],[cedula]],Tabla22[NODOC],Tabla22[GENERO])</f>
        <v>M</v>
      </c>
      <c r="S666" s="60" t="str">
        <f>_xlfn.XLOOKUP(Tabla15[[#This Row],[nomdepto]],Tabla21[LUGAR],Tabla21[CODLUGAR])</f>
        <v>01.83.02</v>
      </c>
      <c r="T666">
        <v>139</v>
      </c>
    </row>
    <row r="667" spans="1:20">
      <c r="A667" s="60" t="s">
        <v>2476</v>
      </c>
      <c r="B667" s="60" t="s">
        <v>1798</v>
      </c>
      <c r="C667" s="60" t="s">
        <v>2506</v>
      </c>
      <c r="D667" s="60" t="str">
        <f>Tabla15[[#This Row],[cedula]]&amp;Tabla15[[#This Row],[prog]]&amp;LEFT(Tabla15[[#This Row],[TIPO]],3)</f>
        <v>0930067702901FIJ</v>
      </c>
      <c r="E667" s="60" t="str">
        <f>_xlfn.XLOOKUP(Tabla15[[#This Row],[cedula]],Tabla8[Numero Documento],Tabla8[Empleado])</f>
        <v>GLORIS ARIANNY HERRERA RODRIGUEZ</v>
      </c>
      <c r="F667" s="60" t="s">
        <v>75</v>
      </c>
      <c r="G667" s="60" t="s">
        <v>1659</v>
      </c>
      <c r="H667" s="102" t="s">
        <v>11</v>
      </c>
      <c r="I667" s="75">
        <f>_xlfn.XLOOKUP(Tabla15[[#This Row],[cedula]],TCARRERA[CEDULA],TCARRERA[CATEGORIA DEL SERVIDOR],0)</f>
        <v>0</v>
      </c>
      <c r="J66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60" t="str">
        <f>IF(ISTEXT(Tabla15[[#This Row],[CARRERA]]),Tabla15[[#This Row],[CARRERA]],Tabla15[[#This Row],[STATUS_01]])</f>
        <v>FIJO</v>
      </c>
      <c r="L667" s="70">
        <v>10000</v>
      </c>
      <c r="M667" s="71">
        <v>0</v>
      </c>
      <c r="N667" s="70">
        <v>304</v>
      </c>
      <c r="O667" s="70">
        <v>287</v>
      </c>
      <c r="P667" s="38">
        <f>Tabla15[[#This Row],[sbruto]]-SUM(Tabla15[[#This Row],[ISR]:[AFP]])-Tabla15[[#This Row],[sneto]]</f>
        <v>25</v>
      </c>
      <c r="Q667" s="38">
        <v>9384</v>
      </c>
      <c r="R667" s="60" t="str">
        <f>_xlfn.XLOOKUP(Tabla15[[#This Row],[cedula]],Tabla22[NODOC],Tabla22[GENERO])</f>
        <v>F</v>
      </c>
      <c r="S667" s="60" t="str">
        <f>_xlfn.XLOOKUP(Tabla15[[#This Row],[nomdepto]],Tabla21[LUGAR],Tabla21[CODLUGAR])</f>
        <v>01.83.02</v>
      </c>
      <c r="T667">
        <v>142</v>
      </c>
    </row>
    <row r="668" spans="1:20">
      <c r="A668" s="60" t="s">
        <v>2476</v>
      </c>
      <c r="B668" s="60" t="s">
        <v>1804</v>
      </c>
      <c r="C668" s="60" t="s">
        <v>2506</v>
      </c>
      <c r="D668" s="60" t="str">
        <f>Tabla15[[#This Row],[cedula]]&amp;Tabla15[[#This Row],[prog]]&amp;LEFT(Tabla15[[#This Row],[TIPO]],3)</f>
        <v>0010986868701FIJ</v>
      </c>
      <c r="E668" s="60" t="str">
        <f>_xlfn.XLOOKUP(Tabla15[[#This Row],[cedula]],Tabla8[Numero Documento],Tabla8[Empleado])</f>
        <v>HELEN ELIZABETH OZUNA CASTILLO</v>
      </c>
      <c r="F668" s="60" t="s">
        <v>303</v>
      </c>
      <c r="G668" s="60" t="s">
        <v>1659</v>
      </c>
      <c r="H668" s="102" t="s">
        <v>11</v>
      </c>
      <c r="I668" s="75">
        <f>_xlfn.XLOOKUP(Tabla15[[#This Row],[cedula]],TCARRERA[CEDULA],TCARRERA[CATEGORIA DEL SERVIDOR],0)</f>
        <v>0</v>
      </c>
      <c r="J66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60" t="str">
        <f>IF(ISTEXT(Tabla15[[#This Row],[CARRERA]]),Tabla15[[#This Row],[CARRERA]],Tabla15[[#This Row],[STATUS_01]])</f>
        <v>FIJO</v>
      </c>
      <c r="L668" s="70">
        <v>10000</v>
      </c>
      <c r="M668" s="74">
        <v>0</v>
      </c>
      <c r="N668" s="70">
        <v>304</v>
      </c>
      <c r="O668" s="70">
        <v>287</v>
      </c>
      <c r="P668" s="38">
        <f>Tabla15[[#This Row],[sbruto]]-SUM(Tabla15[[#This Row],[ISR]:[AFP]])-Tabla15[[#This Row],[sneto]]</f>
        <v>5568.3600000000006</v>
      </c>
      <c r="Q668" s="38">
        <v>3840.64</v>
      </c>
      <c r="R668" s="60" t="str">
        <f>_xlfn.XLOOKUP(Tabla15[[#This Row],[cedula]],Tabla22[NODOC],Tabla22[GENERO])</f>
        <v>F</v>
      </c>
      <c r="S668" s="60" t="str">
        <f>_xlfn.XLOOKUP(Tabla15[[#This Row],[nomdepto]],Tabla21[LUGAR],Tabla21[CODLUGAR])</f>
        <v>01.83.02</v>
      </c>
      <c r="T668">
        <v>148</v>
      </c>
    </row>
    <row r="669" spans="1:20">
      <c r="A669" s="60" t="s">
        <v>2476</v>
      </c>
      <c r="B669" s="60" t="s">
        <v>1839</v>
      </c>
      <c r="C669" s="60" t="s">
        <v>2506</v>
      </c>
      <c r="D669" s="60" t="str">
        <f>Tabla15[[#This Row],[cedula]]&amp;Tabla15[[#This Row],[prog]]&amp;LEFT(Tabla15[[#This Row],[TIPO]],3)</f>
        <v>0011677331801FIJ</v>
      </c>
      <c r="E669" s="60" t="str">
        <f>_xlfn.XLOOKUP(Tabla15[[#This Row],[cedula]],Tabla8[Numero Documento],Tabla8[Empleado])</f>
        <v>KATHERINE JOHANNA GUTIERREZ FIGUEREO</v>
      </c>
      <c r="F669" s="60" t="s">
        <v>75</v>
      </c>
      <c r="G669" s="60" t="s">
        <v>1659</v>
      </c>
      <c r="H669" s="102" t="s">
        <v>11</v>
      </c>
      <c r="I669" s="75">
        <f>_xlfn.XLOOKUP(Tabla15[[#This Row],[cedula]],TCARRERA[CEDULA],TCARRERA[CATEGORIA DEL SERVIDOR],0)</f>
        <v>0</v>
      </c>
      <c r="J66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60" t="str">
        <f>IF(ISTEXT(Tabla15[[#This Row],[CARRERA]]),Tabla15[[#This Row],[CARRERA]],Tabla15[[#This Row],[STATUS_01]])</f>
        <v>FIJO</v>
      </c>
      <c r="L669" s="70">
        <v>10000</v>
      </c>
      <c r="M669" s="73">
        <v>0</v>
      </c>
      <c r="N669" s="70">
        <v>304</v>
      </c>
      <c r="O669" s="70">
        <v>287</v>
      </c>
      <c r="P669" s="38">
        <f>Tabla15[[#This Row],[sbruto]]-SUM(Tabla15[[#This Row],[ISR]:[AFP]])-Tabla15[[#This Row],[sneto]]</f>
        <v>25</v>
      </c>
      <c r="Q669" s="38">
        <v>9384</v>
      </c>
      <c r="R669" s="60" t="str">
        <f>_xlfn.XLOOKUP(Tabla15[[#This Row],[cedula]],Tabla22[NODOC],Tabla22[GENERO])</f>
        <v>F</v>
      </c>
      <c r="S669" s="60" t="str">
        <f>_xlfn.XLOOKUP(Tabla15[[#This Row],[nomdepto]],Tabla21[LUGAR],Tabla21[CODLUGAR])</f>
        <v>01.83.02</v>
      </c>
      <c r="T669">
        <v>199</v>
      </c>
    </row>
    <row r="670" spans="1:20">
      <c r="A670" s="60" t="s">
        <v>2476</v>
      </c>
      <c r="B670" s="60" t="s">
        <v>1845</v>
      </c>
      <c r="C670" s="60" t="s">
        <v>2506</v>
      </c>
      <c r="D670" s="60" t="str">
        <f>Tabla15[[#This Row],[cedula]]&amp;Tabla15[[#This Row],[prog]]&amp;LEFT(Tabla15[[#This Row],[TIPO]],3)</f>
        <v>2250010067601FIJ</v>
      </c>
      <c r="E670" s="60" t="str">
        <f>_xlfn.XLOOKUP(Tabla15[[#This Row],[cedula]],Tabla8[Numero Documento],Tabla8[Empleado])</f>
        <v>LENIN ALEXANDER PERALTA PEREZ</v>
      </c>
      <c r="F670" s="60" t="s">
        <v>111</v>
      </c>
      <c r="G670" s="60" t="s">
        <v>1659</v>
      </c>
      <c r="H670" s="102" t="s">
        <v>11</v>
      </c>
      <c r="I670" s="75">
        <f>_xlfn.XLOOKUP(Tabla15[[#This Row],[cedula]],TCARRERA[CEDULA],TCARRERA[CATEGORIA DEL SERVIDOR],0)</f>
        <v>0</v>
      </c>
      <c r="J67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60" t="str">
        <f>IF(ISTEXT(Tabla15[[#This Row],[CARRERA]]),Tabla15[[#This Row],[CARRERA]],Tabla15[[#This Row],[STATUS_01]])</f>
        <v>FIJO</v>
      </c>
      <c r="L670" s="70">
        <v>10000</v>
      </c>
      <c r="M670" s="74">
        <v>0</v>
      </c>
      <c r="N670" s="70">
        <v>304</v>
      </c>
      <c r="O670" s="70">
        <v>287</v>
      </c>
      <c r="P670" s="38">
        <f>Tabla15[[#This Row],[sbruto]]-SUM(Tabla15[[#This Row],[ISR]:[AFP]])-Tabla15[[#This Row],[sneto]]</f>
        <v>25</v>
      </c>
      <c r="Q670" s="38">
        <v>9384</v>
      </c>
      <c r="R670" s="60" t="str">
        <f>_xlfn.XLOOKUP(Tabla15[[#This Row],[cedula]],Tabla22[NODOC],Tabla22[GENERO])</f>
        <v>M</v>
      </c>
      <c r="S670" s="60" t="str">
        <f>_xlfn.XLOOKUP(Tabla15[[#This Row],[nomdepto]],Tabla21[LUGAR],Tabla21[CODLUGAR])</f>
        <v>01.83.02</v>
      </c>
      <c r="T670">
        <v>211</v>
      </c>
    </row>
    <row r="671" spans="1:20">
      <c r="A671" s="60" t="s">
        <v>2476</v>
      </c>
      <c r="B671" s="60" t="s">
        <v>1854</v>
      </c>
      <c r="C671" s="60" t="s">
        <v>2506</v>
      </c>
      <c r="D671" s="60" t="str">
        <f>Tabla15[[#This Row],[cedula]]&amp;Tabla15[[#This Row],[prog]]&amp;LEFT(Tabla15[[#This Row],[TIPO]],3)</f>
        <v>0540087354201FIJ</v>
      </c>
      <c r="E671" s="60" t="str">
        <f>_xlfn.XLOOKUP(Tabla15[[#This Row],[cedula]],Tabla8[Numero Documento],Tabla8[Empleado])</f>
        <v>LUIS ESTEBAN ARIAS</v>
      </c>
      <c r="F671" s="60" t="s">
        <v>786</v>
      </c>
      <c r="G671" s="60" t="s">
        <v>1659</v>
      </c>
      <c r="H671" s="102" t="s">
        <v>11</v>
      </c>
      <c r="I671" s="75">
        <f>_xlfn.XLOOKUP(Tabla15[[#This Row],[cedula]],TCARRERA[CEDULA],TCARRERA[CATEGORIA DEL SERVIDOR],0)</f>
        <v>0</v>
      </c>
      <c r="J67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1" s="60" t="str">
        <f>IF(ISTEXT(Tabla15[[#This Row],[CARRERA]]),Tabla15[[#This Row],[CARRERA]],Tabla15[[#This Row],[STATUS_01]])</f>
        <v>FIJO</v>
      </c>
      <c r="L671" s="70">
        <v>10000</v>
      </c>
      <c r="M671" s="74">
        <v>0</v>
      </c>
      <c r="N671" s="70">
        <v>304</v>
      </c>
      <c r="O671" s="70">
        <v>287</v>
      </c>
      <c r="P671" s="38">
        <f>Tabla15[[#This Row],[sbruto]]-SUM(Tabla15[[#This Row],[ISR]:[AFP]])-Tabla15[[#This Row],[sneto]]</f>
        <v>1602.4499999999998</v>
      </c>
      <c r="Q671" s="38">
        <v>7806.55</v>
      </c>
      <c r="R671" s="60" t="str">
        <f>_xlfn.XLOOKUP(Tabla15[[#This Row],[cedula]],Tabla22[NODOC],Tabla22[GENERO])</f>
        <v>M</v>
      </c>
      <c r="S671" s="60" t="str">
        <f>_xlfn.XLOOKUP(Tabla15[[#This Row],[nomdepto]],Tabla21[LUGAR],Tabla21[CODLUGAR])</f>
        <v>01.83.02</v>
      </c>
      <c r="T671">
        <v>229</v>
      </c>
    </row>
    <row r="672" spans="1:20">
      <c r="A672" s="60" t="s">
        <v>2476</v>
      </c>
      <c r="B672" s="60" t="s">
        <v>1874</v>
      </c>
      <c r="C672" s="60" t="s">
        <v>2506</v>
      </c>
      <c r="D672" s="60" t="str">
        <f>Tabla15[[#This Row],[cedula]]&amp;Tabla15[[#This Row],[prog]]&amp;LEFT(Tabla15[[#This Row],[TIPO]],3)</f>
        <v>0010909919201FIJ</v>
      </c>
      <c r="E672" s="60" t="str">
        <f>_xlfn.XLOOKUP(Tabla15[[#This Row],[cedula]],Tabla8[Numero Documento],Tabla8[Empleado])</f>
        <v>MIGUEL ANGEL PADUA</v>
      </c>
      <c r="F672" s="60" t="s">
        <v>75</v>
      </c>
      <c r="G672" s="60" t="s">
        <v>1659</v>
      </c>
      <c r="H672" s="102" t="s">
        <v>11</v>
      </c>
      <c r="I672" s="75">
        <f>_xlfn.XLOOKUP(Tabla15[[#This Row],[cedula]],TCARRERA[CEDULA],TCARRERA[CATEGORIA DEL SERVIDOR],0)</f>
        <v>0</v>
      </c>
      <c r="J67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2" s="60" t="str">
        <f>IF(ISTEXT(Tabla15[[#This Row],[CARRERA]]),Tabla15[[#This Row],[CARRERA]],Tabla15[[#This Row],[STATUS_01]])</f>
        <v>FIJO</v>
      </c>
      <c r="L672" s="70">
        <v>10000</v>
      </c>
      <c r="M672" s="74">
        <v>1411.35</v>
      </c>
      <c r="N672" s="70">
        <v>304</v>
      </c>
      <c r="O672" s="70">
        <v>287</v>
      </c>
      <c r="P672" s="38">
        <f>Tabla15[[#This Row],[sbruto]]-SUM(Tabla15[[#This Row],[ISR]:[AFP]])-Tabla15[[#This Row],[sneto]]</f>
        <v>7897.65</v>
      </c>
      <c r="Q672" s="38">
        <v>100</v>
      </c>
      <c r="R672" s="60" t="str">
        <f>_xlfn.XLOOKUP(Tabla15[[#This Row],[cedula]],Tabla22[NODOC],Tabla22[GENERO])</f>
        <v>M</v>
      </c>
      <c r="S672" s="60" t="str">
        <f>_xlfn.XLOOKUP(Tabla15[[#This Row],[nomdepto]],Tabla21[LUGAR],Tabla21[CODLUGAR])</f>
        <v>01.83.02</v>
      </c>
      <c r="T672">
        <v>264</v>
      </c>
    </row>
    <row r="673" spans="1:20">
      <c r="A673" s="60" t="s">
        <v>2476</v>
      </c>
      <c r="B673" s="60" t="s">
        <v>2482</v>
      </c>
      <c r="C673" s="60" t="s">
        <v>2506</v>
      </c>
      <c r="D673" s="60" t="str">
        <f>Tabla15[[#This Row],[cedula]]&amp;Tabla15[[#This Row],[prog]]&amp;LEFT(Tabla15[[#This Row],[TIPO]],3)</f>
        <v>0010706831401FIJ</v>
      </c>
      <c r="E673" s="60" t="str">
        <f>_xlfn.XLOOKUP(Tabla15[[#This Row],[cedula]],Tabla8[Numero Documento],Tabla8[Empleado])</f>
        <v>NELSON GOMEZ PEREZ</v>
      </c>
      <c r="F673" s="60" t="s">
        <v>42</v>
      </c>
      <c r="G673" s="60" t="s">
        <v>1659</v>
      </c>
      <c r="H673" s="102" t="s">
        <v>11</v>
      </c>
      <c r="I673" s="75">
        <f>_xlfn.XLOOKUP(Tabla15[[#This Row],[cedula]],TCARRERA[CEDULA],TCARRERA[CATEGORIA DEL SERVIDOR],0)</f>
        <v>0</v>
      </c>
      <c r="J67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3" s="60" t="str">
        <f>IF(ISTEXT(Tabla15[[#This Row],[CARRERA]]),Tabla15[[#This Row],[CARRERA]],Tabla15[[#This Row],[STATUS_01]])</f>
        <v>ESTATUTO SIMPLIFICADO</v>
      </c>
      <c r="L673" s="70">
        <v>10000</v>
      </c>
      <c r="M673" s="74">
        <v>0</v>
      </c>
      <c r="N673" s="70">
        <v>304</v>
      </c>
      <c r="O673" s="70">
        <v>287</v>
      </c>
      <c r="P673" s="38">
        <f>Tabla15[[#This Row],[sbruto]]-SUM(Tabla15[[#This Row],[ISR]:[AFP]])-Tabla15[[#This Row],[sneto]]</f>
        <v>25</v>
      </c>
      <c r="Q673" s="38">
        <v>9384</v>
      </c>
      <c r="R673" s="60" t="str">
        <f>_xlfn.XLOOKUP(Tabla15[[#This Row],[cedula]],Tabla22[NODOC],Tabla22[GENERO])</f>
        <v>M</v>
      </c>
      <c r="S673" s="60" t="str">
        <f>_xlfn.XLOOKUP(Tabla15[[#This Row],[nomdepto]],Tabla21[LUGAR],Tabla21[CODLUGAR])</f>
        <v>01.83.02</v>
      </c>
      <c r="T673">
        <v>280</v>
      </c>
    </row>
    <row r="674" spans="1:20">
      <c r="A674" s="60" t="s">
        <v>2476</v>
      </c>
      <c r="B674" s="60" t="s">
        <v>1895</v>
      </c>
      <c r="C674" s="60" t="s">
        <v>2506</v>
      </c>
      <c r="D674" s="60" t="str">
        <f>Tabla15[[#This Row],[cedula]]&amp;Tabla15[[#This Row],[prog]]&amp;LEFT(Tabla15[[#This Row],[TIPO]],3)</f>
        <v>0230076965601FIJ</v>
      </c>
      <c r="E674" s="60" t="str">
        <f>_xlfn.XLOOKUP(Tabla15[[#This Row],[cedula]],Tabla8[Numero Documento],Tabla8[Empleado])</f>
        <v>PEDRO LAKE</v>
      </c>
      <c r="F674" s="60" t="s">
        <v>786</v>
      </c>
      <c r="G674" s="60" t="s">
        <v>1659</v>
      </c>
      <c r="H674" s="102" t="s">
        <v>11</v>
      </c>
      <c r="I674" s="75">
        <f>_xlfn.XLOOKUP(Tabla15[[#This Row],[cedula]],TCARRERA[CEDULA],TCARRERA[CATEGORIA DEL SERVIDOR],0)</f>
        <v>0</v>
      </c>
      <c r="J67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60" t="str">
        <f>IF(ISTEXT(Tabla15[[#This Row],[CARRERA]]),Tabla15[[#This Row],[CARRERA]],Tabla15[[#This Row],[STATUS_01]])</f>
        <v>FIJO</v>
      </c>
      <c r="L674" s="70">
        <v>10000</v>
      </c>
      <c r="M674" s="71">
        <v>0</v>
      </c>
      <c r="N674" s="70">
        <v>304</v>
      </c>
      <c r="O674" s="70">
        <v>287</v>
      </c>
      <c r="P674" s="38">
        <f>Tabla15[[#This Row],[sbruto]]-SUM(Tabla15[[#This Row],[ISR]:[AFP]])-Tabla15[[#This Row],[sneto]]</f>
        <v>25</v>
      </c>
      <c r="Q674" s="38">
        <v>9384</v>
      </c>
      <c r="R674" s="60" t="str">
        <f>_xlfn.XLOOKUP(Tabla15[[#This Row],[cedula]],Tabla22[NODOC],Tabla22[GENERO])</f>
        <v>M</v>
      </c>
      <c r="S674" s="60" t="str">
        <f>_xlfn.XLOOKUP(Tabla15[[#This Row],[nomdepto]],Tabla21[LUGAR],Tabla21[CODLUGAR])</f>
        <v>01.83.02</v>
      </c>
      <c r="T674">
        <v>303</v>
      </c>
    </row>
    <row r="675" spans="1:20">
      <c r="A675" s="60" t="s">
        <v>2476</v>
      </c>
      <c r="B675" s="60" t="s">
        <v>1916</v>
      </c>
      <c r="C675" s="60" t="s">
        <v>2506</v>
      </c>
      <c r="D675" s="60" t="str">
        <f>Tabla15[[#This Row],[cedula]]&amp;Tabla15[[#This Row],[prog]]&amp;LEFT(Tabla15[[#This Row],[TIPO]],3)</f>
        <v>0930064050601FIJ</v>
      </c>
      <c r="E675" s="60" t="str">
        <f>_xlfn.XLOOKUP(Tabla15[[#This Row],[cedula]],Tabla8[Numero Documento],Tabla8[Empleado])</f>
        <v>RAYSER RAFAELINA CAMPUSANO ROSARIO</v>
      </c>
      <c r="F675" s="60" t="s">
        <v>111</v>
      </c>
      <c r="G675" s="60" t="s">
        <v>1659</v>
      </c>
      <c r="H675" s="102" t="s">
        <v>11</v>
      </c>
      <c r="I675" s="75">
        <f>_xlfn.XLOOKUP(Tabla15[[#This Row],[cedula]],TCARRERA[CEDULA],TCARRERA[CATEGORIA DEL SERVIDOR],0)</f>
        <v>0</v>
      </c>
      <c r="J67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60" t="str">
        <f>IF(ISTEXT(Tabla15[[#This Row],[CARRERA]]),Tabla15[[#This Row],[CARRERA]],Tabla15[[#This Row],[STATUS_01]])</f>
        <v>FIJO</v>
      </c>
      <c r="L675" s="70">
        <v>10000</v>
      </c>
      <c r="M675" s="71">
        <v>0</v>
      </c>
      <c r="N675" s="70">
        <v>304</v>
      </c>
      <c r="O675" s="70">
        <v>287</v>
      </c>
      <c r="P675" s="38">
        <f>Tabla15[[#This Row],[sbruto]]-SUM(Tabla15[[#This Row],[ISR]:[AFP]])-Tabla15[[#This Row],[sneto]]</f>
        <v>25</v>
      </c>
      <c r="Q675" s="38">
        <v>9384</v>
      </c>
      <c r="R675" s="60" t="str">
        <f>_xlfn.XLOOKUP(Tabla15[[#This Row],[cedula]],Tabla22[NODOC],Tabla22[GENERO])</f>
        <v>M</v>
      </c>
      <c r="S675" s="60" t="str">
        <f>_xlfn.XLOOKUP(Tabla15[[#This Row],[nomdepto]],Tabla21[LUGAR],Tabla21[CODLUGAR])</f>
        <v>01.83.02</v>
      </c>
      <c r="T675">
        <v>326</v>
      </c>
    </row>
    <row r="676" spans="1:20">
      <c r="A676" s="60" t="s">
        <v>2476</v>
      </c>
      <c r="B676" s="60" t="s">
        <v>1921</v>
      </c>
      <c r="C676" s="60" t="s">
        <v>2506</v>
      </c>
      <c r="D676" s="60" t="str">
        <f>Tabla15[[#This Row],[cedula]]&amp;Tabla15[[#This Row],[prog]]&amp;LEFT(Tabla15[[#This Row],[TIPO]],3)</f>
        <v>0010683397301FIJ</v>
      </c>
      <c r="E676" s="60" t="str">
        <f>_xlfn.XLOOKUP(Tabla15[[#This Row],[cedula]],Tabla8[Numero Documento],Tabla8[Empleado])</f>
        <v>ROSA AMELIA PERALTA PEREZ</v>
      </c>
      <c r="F676" s="60" t="s">
        <v>75</v>
      </c>
      <c r="G676" s="60" t="s">
        <v>1659</v>
      </c>
      <c r="H676" s="102" t="s">
        <v>11</v>
      </c>
      <c r="I676" s="75">
        <f>_xlfn.XLOOKUP(Tabla15[[#This Row],[cedula]],TCARRERA[CEDULA],TCARRERA[CATEGORIA DEL SERVIDOR],0)</f>
        <v>0</v>
      </c>
      <c r="J67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6" s="60" t="str">
        <f>IF(ISTEXT(Tabla15[[#This Row],[CARRERA]]),Tabla15[[#This Row],[CARRERA]],Tabla15[[#This Row],[STATUS_01]])</f>
        <v>FIJO</v>
      </c>
      <c r="L676" s="70">
        <v>10000</v>
      </c>
      <c r="M676" s="74">
        <v>0</v>
      </c>
      <c r="N676" s="70">
        <v>304</v>
      </c>
      <c r="O676" s="70">
        <v>287</v>
      </c>
      <c r="P676" s="38">
        <f>Tabla15[[#This Row],[sbruto]]-SUM(Tabla15[[#This Row],[ISR]:[AFP]])-Tabla15[[#This Row],[sneto]]</f>
        <v>25</v>
      </c>
      <c r="Q676" s="38">
        <v>9384</v>
      </c>
      <c r="R676" s="60" t="str">
        <f>_xlfn.XLOOKUP(Tabla15[[#This Row],[cedula]],Tabla22[NODOC],Tabla22[GENERO])</f>
        <v>F</v>
      </c>
      <c r="S676" s="60" t="str">
        <f>_xlfn.XLOOKUP(Tabla15[[#This Row],[nomdepto]],Tabla21[LUGAR],Tabla21[CODLUGAR])</f>
        <v>01.83.02</v>
      </c>
      <c r="T676">
        <v>330</v>
      </c>
    </row>
    <row r="677" spans="1:20">
      <c r="A677" s="60" t="s">
        <v>2476</v>
      </c>
      <c r="B677" s="60" t="s">
        <v>1957</v>
      </c>
      <c r="C677" s="60" t="s">
        <v>2506</v>
      </c>
      <c r="D677" s="60" t="str">
        <f>Tabla15[[#This Row],[cedula]]&amp;Tabla15[[#This Row],[prog]]&amp;LEFT(Tabla15[[#This Row],[TIPO]],3)</f>
        <v>0010482378601FIJ</v>
      </c>
      <c r="E677" s="60" t="str">
        <f>_xlfn.XLOOKUP(Tabla15[[#This Row],[cedula]],Tabla8[Numero Documento],Tabla8[Empleado])</f>
        <v>YOLANDA IVELISSE A UREÑA ZORRILLA</v>
      </c>
      <c r="F677" s="60" t="s">
        <v>75</v>
      </c>
      <c r="G677" s="60" t="s">
        <v>1659</v>
      </c>
      <c r="H677" s="102" t="s">
        <v>11</v>
      </c>
      <c r="I677" s="75">
        <f>_xlfn.XLOOKUP(Tabla15[[#This Row],[cedula]],TCARRERA[CEDULA],TCARRERA[CATEGORIA DEL SERVIDOR],0)</f>
        <v>0</v>
      </c>
      <c r="J67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7" s="60" t="str">
        <f>IF(ISTEXT(Tabla15[[#This Row],[CARRERA]]),Tabla15[[#This Row],[CARRERA]],Tabla15[[#This Row],[STATUS_01]])</f>
        <v>FIJO</v>
      </c>
      <c r="L677" s="70">
        <v>10000</v>
      </c>
      <c r="M677" s="74">
        <v>0</v>
      </c>
      <c r="N677" s="70">
        <v>304</v>
      </c>
      <c r="O677" s="70">
        <v>287</v>
      </c>
      <c r="P677" s="38">
        <f>Tabla15[[#This Row],[sbruto]]-SUM(Tabla15[[#This Row],[ISR]:[AFP]])-Tabla15[[#This Row],[sneto]]</f>
        <v>25</v>
      </c>
      <c r="Q677" s="38">
        <v>9384</v>
      </c>
      <c r="R677" s="60" t="str">
        <f>_xlfn.XLOOKUP(Tabla15[[#This Row],[cedula]],Tabla22[NODOC],Tabla22[GENERO])</f>
        <v>F</v>
      </c>
      <c r="S677" s="60" t="str">
        <f>_xlfn.XLOOKUP(Tabla15[[#This Row],[nomdepto]],Tabla21[LUGAR],Tabla21[CODLUGAR])</f>
        <v>01.83.02</v>
      </c>
      <c r="T677">
        <v>386</v>
      </c>
    </row>
    <row r="678" spans="1:20" hidden="1">
      <c r="A678" s="60" t="s">
        <v>2475</v>
      </c>
      <c r="B678" s="60" t="s">
        <v>2786</v>
      </c>
      <c r="C678" s="60" t="s">
        <v>2506</v>
      </c>
      <c r="D678" s="60" t="str">
        <f>Tabla15[[#This Row],[cedula]]&amp;Tabla15[[#This Row],[prog]]&amp;LEFT(Tabla15[[#This Row],[TIPO]],3)</f>
        <v>0080000800501TEM</v>
      </c>
      <c r="E678" s="60" t="str">
        <f>_xlfn.XLOOKUP(Tabla15[[#This Row],[cedula]],Tabla8[Numero Documento],Tabla8[Empleado])</f>
        <v>AGUSTIN DE JESUS SANTANA</v>
      </c>
      <c r="F678" s="60" t="s">
        <v>75</v>
      </c>
      <c r="G678" s="60" t="s">
        <v>1659</v>
      </c>
      <c r="H678" s="102" t="s">
        <v>2696</v>
      </c>
      <c r="I678" s="75">
        <f>_xlfn.XLOOKUP(Tabla15[[#This Row],[cedula]],TCARRERA[CEDULA],TCARRERA[CATEGORIA DEL SERVIDOR],0)</f>
        <v>0</v>
      </c>
      <c r="J67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78" s="60" t="str">
        <f>IF(ISTEXT(Tabla15[[#This Row],[CARRERA]]),Tabla15[[#This Row],[CARRERA]],Tabla15[[#This Row],[STATUS_01]])</f>
        <v>TEMPORALES</v>
      </c>
      <c r="L678" s="70">
        <v>10000</v>
      </c>
      <c r="M678" s="70">
        <v>0</v>
      </c>
      <c r="N678" s="70">
        <v>304</v>
      </c>
      <c r="O678" s="70">
        <v>287</v>
      </c>
      <c r="P678" s="38">
        <f>Tabla15[[#This Row],[sbruto]]-SUM(Tabla15[[#This Row],[ISR]:[AFP]])-Tabla15[[#This Row],[sneto]]</f>
        <v>25</v>
      </c>
      <c r="Q678" s="38">
        <v>9384</v>
      </c>
      <c r="R678" s="60" t="str">
        <f>_xlfn.XLOOKUP(Tabla15[[#This Row],[cedula]],Tabla22[NODOC],Tabla22[GENERO])</f>
        <v>M</v>
      </c>
      <c r="S678" s="60" t="str">
        <f>_xlfn.XLOOKUP(Tabla15[[#This Row],[nomdepto]],Tabla21[LUGAR],Tabla21[CODLUGAR])</f>
        <v>01.83.02</v>
      </c>
      <c r="T678">
        <v>783</v>
      </c>
    </row>
    <row r="679" spans="1:20" hidden="1">
      <c r="A679" s="60" t="s">
        <v>2475</v>
      </c>
      <c r="B679" s="60" t="s">
        <v>2801</v>
      </c>
      <c r="C679" s="60" t="s">
        <v>2506</v>
      </c>
      <c r="D679" s="60" t="str">
        <f>Tabla15[[#This Row],[cedula]]&amp;Tabla15[[#This Row],[prog]]&amp;LEFT(Tabla15[[#This Row],[TIPO]],3)</f>
        <v>4023075083401TEM</v>
      </c>
      <c r="E679" s="60" t="str">
        <f>_xlfn.XLOOKUP(Tabla15[[#This Row],[cedula]],Tabla8[Numero Documento],Tabla8[Empleado])</f>
        <v>ARIENNY VILMA CRUZ</v>
      </c>
      <c r="F679" s="60" t="s">
        <v>75</v>
      </c>
      <c r="G679" s="60" t="s">
        <v>1659</v>
      </c>
      <c r="H679" s="102" t="s">
        <v>2696</v>
      </c>
      <c r="I679" s="75">
        <f>_xlfn.XLOOKUP(Tabla15[[#This Row],[cedula]],TCARRERA[CEDULA],TCARRERA[CATEGORIA DEL SERVIDOR],0)</f>
        <v>0</v>
      </c>
      <c r="J67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79" s="60" t="str">
        <f>IF(ISTEXT(Tabla15[[#This Row],[CARRERA]]),Tabla15[[#This Row],[CARRERA]],Tabla15[[#This Row],[STATUS_01]])</f>
        <v>TEMPORALES</v>
      </c>
      <c r="L679" s="70">
        <v>10000</v>
      </c>
      <c r="M679" s="74">
        <v>0</v>
      </c>
      <c r="N679" s="70">
        <v>304</v>
      </c>
      <c r="O679" s="70">
        <v>287</v>
      </c>
      <c r="P679" s="38">
        <f>Tabla15[[#This Row],[sbruto]]-SUM(Tabla15[[#This Row],[ISR]:[AFP]])-Tabla15[[#This Row],[sneto]]</f>
        <v>25</v>
      </c>
      <c r="Q679" s="38">
        <v>9384</v>
      </c>
      <c r="R679" s="60" t="str">
        <f>_xlfn.XLOOKUP(Tabla15[[#This Row],[cedula]],Tabla22[NODOC],Tabla22[GENERO])</f>
        <v>F</v>
      </c>
      <c r="S679" s="60" t="str">
        <f>_xlfn.XLOOKUP(Tabla15[[#This Row],[nomdepto]],Tabla21[LUGAR],Tabla21[CODLUGAR])</f>
        <v>01.83.02</v>
      </c>
      <c r="T679">
        <v>805</v>
      </c>
    </row>
    <row r="680" spans="1:20" hidden="1">
      <c r="A680" s="60" t="s">
        <v>2475</v>
      </c>
      <c r="B680" s="60" t="s">
        <v>2712</v>
      </c>
      <c r="C680" s="60" t="s">
        <v>2506</v>
      </c>
      <c r="D680" s="60" t="str">
        <f>Tabla15[[#This Row],[cedula]]&amp;Tabla15[[#This Row],[prog]]&amp;LEFT(Tabla15[[#This Row],[TIPO]],3)</f>
        <v>4023616928601TEM</v>
      </c>
      <c r="E680" s="60" t="str">
        <f>_xlfn.XLOOKUP(Tabla15[[#This Row],[cedula]],Tabla8[Numero Documento],Tabla8[Empleado])</f>
        <v>PAMELA MARIA JIMENEZ ALVAREZ</v>
      </c>
      <c r="F680" s="60" t="s">
        <v>75</v>
      </c>
      <c r="G680" s="60" t="s">
        <v>1659</v>
      </c>
      <c r="H680" s="102" t="s">
        <v>2696</v>
      </c>
      <c r="I680" s="75">
        <f>_xlfn.XLOOKUP(Tabla15[[#This Row],[cedula]],TCARRERA[CEDULA],TCARRERA[CATEGORIA DEL SERVIDOR],0)</f>
        <v>0</v>
      </c>
      <c r="J68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0" s="60" t="str">
        <f>IF(ISTEXT(Tabla15[[#This Row],[CARRERA]]),Tabla15[[#This Row],[CARRERA]],Tabla15[[#This Row],[STATUS_01]])</f>
        <v>TEMPORALES</v>
      </c>
      <c r="L680" s="70">
        <v>10000</v>
      </c>
      <c r="M680" s="74">
        <v>0</v>
      </c>
      <c r="N680" s="70">
        <v>304</v>
      </c>
      <c r="O680" s="70">
        <v>287</v>
      </c>
      <c r="P680" s="38">
        <f>Tabla15[[#This Row],[sbruto]]-SUM(Tabla15[[#This Row],[ISR]:[AFP]])-Tabla15[[#This Row],[sneto]]</f>
        <v>25</v>
      </c>
      <c r="Q680" s="38">
        <v>9384</v>
      </c>
      <c r="R680" s="60" t="str">
        <f>_xlfn.XLOOKUP(Tabla15[[#This Row],[cedula]],Tabla22[NODOC],Tabla22[GENERO])</f>
        <v>F</v>
      </c>
      <c r="S680" s="60" t="str">
        <f>_xlfn.XLOOKUP(Tabla15[[#This Row],[nomdepto]],Tabla21[LUGAR],Tabla21[CODLUGAR])</f>
        <v>01.83.02</v>
      </c>
      <c r="T680">
        <v>975</v>
      </c>
    </row>
    <row r="681" spans="1:20" hidden="1">
      <c r="A681" s="60" t="s">
        <v>2475</v>
      </c>
      <c r="B681" s="60" t="s">
        <v>2334</v>
      </c>
      <c r="C681" s="60" t="s">
        <v>2506</v>
      </c>
      <c r="D681" s="60" t="str">
        <f>Tabla15[[#This Row],[cedula]]&amp;Tabla15[[#This Row],[prog]]&amp;LEFT(Tabla15[[#This Row],[TIPO]],3)</f>
        <v>4021268572701TEM</v>
      </c>
      <c r="E681" s="60" t="str">
        <f>_xlfn.XLOOKUP(Tabla15[[#This Row],[cedula]],Tabla8[Numero Documento],Tabla8[Empleado])</f>
        <v>VICTOR ARIEL BLANCO BLANCO</v>
      </c>
      <c r="F681" s="60" t="s">
        <v>110</v>
      </c>
      <c r="G681" s="60" t="s">
        <v>1659</v>
      </c>
      <c r="H681" s="102" t="s">
        <v>2696</v>
      </c>
      <c r="I681" s="75">
        <f>_xlfn.XLOOKUP(Tabla15[[#This Row],[cedula]],TCARRERA[CEDULA],TCARRERA[CATEGORIA DEL SERVIDOR],0)</f>
        <v>0</v>
      </c>
      <c r="J68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1" s="60" t="str">
        <f>IF(ISTEXT(Tabla15[[#This Row],[CARRERA]]),Tabla15[[#This Row],[CARRERA]],Tabla15[[#This Row],[STATUS_01]])</f>
        <v>ESTATUTO SIMPLIFICADO</v>
      </c>
      <c r="L681" s="70">
        <v>10000</v>
      </c>
      <c r="M681" s="74">
        <v>0</v>
      </c>
      <c r="N681" s="73">
        <v>304</v>
      </c>
      <c r="O681" s="73">
        <v>287</v>
      </c>
      <c r="P681" s="38">
        <f>Tabla15[[#This Row],[sbruto]]-SUM(Tabla15[[#This Row],[ISR]:[AFP]])-Tabla15[[#This Row],[sneto]]</f>
        <v>25</v>
      </c>
      <c r="Q681" s="38">
        <v>9384</v>
      </c>
      <c r="R681" s="60" t="str">
        <f>_xlfn.XLOOKUP(Tabla15[[#This Row],[cedula]],Tabla22[NODOC],Tabla22[GENERO])</f>
        <v>M</v>
      </c>
      <c r="S681" s="60" t="str">
        <f>_xlfn.XLOOKUP(Tabla15[[#This Row],[nomdepto]],Tabla21[LUGAR],Tabla21[CODLUGAR])</f>
        <v>01.83.02</v>
      </c>
      <c r="T681">
        <v>1026</v>
      </c>
    </row>
    <row r="682" spans="1:20" hidden="1">
      <c r="A682" s="60" t="s">
        <v>5535</v>
      </c>
      <c r="B682" s="60" t="s">
        <v>1801</v>
      </c>
      <c r="C682" s="60" t="s">
        <v>2506</v>
      </c>
      <c r="D682" s="60" t="str">
        <f>Tabla15[[#This Row],[cedula]]&amp;Tabla15[[#This Row],[prog]]&amp;LEFT(Tabla15[[#This Row],[TIPO]],3)</f>
        <v>0010824141501PRI</v>
      </c>
      <c r="E682" s="60" t="str">
        <f>_xlfn.XLOOKUP(Tabla15[[#This Row],[cedula]],Tabla8[Numero Documento],Tabla8[Empleado])</f>
        <v>GUILLERMO ALEXANDRO BELEN NINA</v>
      </c>
      <c r="F682" s="60" t="s">
        <v>5539</v>
      </c>
      <c r="G682" s="114" t="s">
        <v>1659</v>
      </c>
      <c r="H682" s="102" t="s">
        <v>5536</v>
      </c>
      <c r="I682" s="75">
        <f>_xlfn.XLOOKUP(Tabla15[[#This Row],[cedula]],TCARRERA[CEDULA],TCARRERA[CATEGORIA DEL SERVIDOR],0)</f>
        <v>0</v>
      </c>
      <c r="J682" s="6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682" s="60" t="str">
        <f>IF(ISTEXT(Tabla15[[#This Row],[CARRERA]]),Tabla15[[#This Row],[CARRERA]],Tabla15[[#This Row],[STATUS_01]])</f>
        <v>PRIMA DE TRANSPORTE</v>
      </c>
      <c r="L682" s="70">
        <v>2500</v>
      </c>
      <c r="M682" s="74">
        <v>0</v>
      </c>
      <c r="N682" s="70">
        <v>0</v>
      </c>
      <c r="O682" s="70">
        <v>0</v>
      </c>
      <c r="P682" s="38">
        <f>Tabla15[[#This Row],[sbruto]]-SUM(Tabla15[[#This Row],[ISR]:[AFP]])-Tabla15[[#This Row],[sneto]]</f>
        <v>0</v>
      </c>
      <c r="Q682" s="38">
        <v>2500</v>
      </c>
      <c r="R682" s="60" t="str">
        <f>_xlfn.XLOOKUP(Tabla15[[#This Row],[cedula]],Tabla22[NODOC],Tabla22[GENERO])</f>
        <v>M</v>
      </c>
      <c r="S682" s="60" t="str">
        <f>_xlfn.XLOOKUP(Tabla15[[#This Row],[nomdepto]],Tabla21[LUGAR],Tabla21[CODLUGAR])</f>
        <v>01.83.02</v>
      </c>
      <c r="T682">
        <v>1097</v>
      </c>
    </row>
    <row r="683" spans="1:20">
      <c r="A683" s="60" t="s">
        <v>2476</v>
      </c>
      <c r="B683" s="60" t="s">
        <v>2512</v>
      </c>
      <c r="C683" s="60" t="s">
        <v>2510</v>
      </c>
      <c r="D683" s="60" t="str">
        <f>Tabla15[[#This Row],[cedula]]&amp;Tabla15[[#This Row],[prog]]&amp;LEFT(Tabla15[[#This Row],[TIPO]],3)</f>
        <v>0011015388913FIJ</v>
      </c>
      <c r="E683" s="60" t="str">
        <f>_xlfn.XLOOKUP(Tabla15[[#This Row],[cedula]],Tabla8[Numero Documento],Tabla8[Empleado])</f>
        <v>CARLOS MIGUEL VEITIA RAMIREZ</v>
      </c>
      <c r="F683" s="60" t="s">
        <v>353</v>
      </c>
      <c r="G683" s="60" t="s">
        <v>686</v>
      </c>
      <c r="H683" s="102" t="s">
        <v>11</v>
      </c>
      <c r="I683" s="75">
        <f>_xlfn.XLOOKUP(Tabla15[[#This Row],[cedula]],TCARRERA[CEDULA],TCARRERA[CATEGORIA DEL SERVIDOR],0)</f>
        <v>0</v>
      </c>
      <c r="J683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83" s="60" t="str">
        <f>IF(ISTEXT(Tabla15[[#This Row],[CARRERA]]),Tabla15[[#This Row],[CARRERA]],Tabla15[[#This Row],[STATUS_01]])</f>
        <v>DE LIBRE NOMBRAMIENTO Y REMOCION</v>
      </c>
      <c r="L683" s="70">
        <v>200000</v>
      </c>
      <c r="M683" s="70">
        <v>35726.519999999997</v>
      </c>
      <c r="N683" s="70">
        <v>5685.41</v>
      </c>
      <c r="O683" s="70">
        <v>5740</v>
      </c>
      <c r="P683" s="38">
        <f>Tabla15[[#This Row],[sbruto]]-SUM(Tabla15[[#This Row],[ISR]:[AFP]])-Tabla15[[#This Row],[sneto]]</f>
        <v>25</v>
      </c>
      <c r="Q683" s="38">
        <v>152823.07</v>
      </c>
      <c r="R683" s="60" t="str">
        <f>_xlfn.XLOOKUP(Tabla15[[#This Row],[cedula]],Tabla22[NODOC],Tabla22[GENERO])</f>
        <v>M</v>
      </c>
      <c r="S683" s="60" t="str">
        <f>_xlfn.XLOOKUP(Tabla15[[#This Row],[nomdepto]],Tabla21[LUGAR],Tabla21[CODLUGAR])</f>
        <v>01.83.02.00.01</v>
      </c>
      <c r="T683">
        <v>530</v>
      </c>
    </row>
    <row r="684" spans="1:20">
      <c r="A684" s="60" t="s">
        <v>2476</v>
      </c>
      <c r="B684" s="60" t="s">
        <v>2041</v>
      </c>
      <c r="C684" s="60" t="s">
        <v>2510</v>
      </c>
      <c r="D684" s="60" t="str">
        <f>Tabla15[[#This Row],[cedula]]&amp;Tabla15[[#This Row],[prog]]&amp;LEFT(Tabla15[[#This Row],[TIPO]],3)</f>
        <v>0010175623713FIJ</v>
      </c>
      <c r="E684" s="60" t="str">
        <f>_xlfn.XLOOKUP(Tabla15[[#This Row],[cedula]],Tabla8[Numero Documento],Tabla8[Empleado])</f>
        <v>ALTAGRACIA FATIMA GUZMAN LANTIGUA</v>
      </c>
      <c r="F684" s="60" t="s">
        <v>989</v>
      </c>
      <c r="G684" s="60" t="s">
        <v>686</v>
      </c>
      <c r="H684" s="102" t="s">
        <v>11</v>
      </c>
      <c r="I684" s="75">
        <f>_xlfn.XLOOKUP(Tabla15[[#This Row],[cedula]],TCARRERA[CEDULA],TCARRERA[CATEGORIA DEL SERVIDOR],0)</f>
        <v>0</v>
      </c>
      <c r="J684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84" s="60" t="str">
        <f>IF(ISTEXT(Tabla15[[#This Row],[CARRERA]]),Tabla15[[#This Row],[CARRERA]],Tabla15[[#This Row],[STATUS_01]])</f>
        <v>DE LIBRE NOMBRAMIENTO Y REMOCION</v>
      </c>
      <c r="L684" s="70">
        <v>175000</v>
      </c>
      <c r="M684" s="73">
        <v>29747.24</v>
      </c>
      <c r="N684" s="70">
        <v>5320</v>
      </c>
      <c r="O684" s="70">
        <v>5022.5</v>
      </c>
      <c r="P684" s="38">
        <f>Tabla15[[#This Row],[sbruto]]-SUM(Tabla15[[#This Row],[ISR]:[AFP]])-Tabla15[[#This Row],[sneto]]</f>
        <v>1025</v>
      </c>
      <c r="Q684" s="38">
        <v>133885.26</v>
      </c>
      <c r="R684" s="60" t="str">
        <f>_xlfn.XLOOKUP(Tabla15[[#This Row],[cedula]],Tabla22[NODOC],Tabla22[GENERO])</f>
        <v>F</v>
      </c>
      <c r="S684" s="60" t="str">
        <f>_xlfn.XLOOKUP(Tabla15[[#This Row],[nomdepto]],Tabla21[LUGAR],Tabla21[CODLUGAR])</f>
        <v>01.83.02.00.01</v>
      </c>
      <c r="T684">
        <v>504</v>
      </c>
    </row>
    <row r="685" spans="1:20">
      <c r="A685" s="60" t="s">
        <v>2476</v>
      </c>
      <c r="B685" s="60" t="s">
        <v>1277</v>
      </c>
      <c r="C685" s="60" t="s">
        <v>2510</v>
      </c>
      <c r="D685" s="60" t="str">
        <f>Tabla15[[#This Row],[cedula]]&amp;Tabla15[[#This Row],[prog]]&amp;LEFT(Tabla15[[#This Row],[TIPO]],3)</f>
        <v>0010099642013FIJ</v>
      </c>
      <c r="E685" s="60" t="str">
        <f>_xlfn.XLOOKUP(Tabla15[[#This Row],[cedula]],Tabla8[Numero Documento],Tabla8[Empleado])</f>
        <v>ANA LISSETTE DE LA ALT TRONCOSO ROJAS</v>
      </c>
      <c r="F685" s="60" t="s">
        <v>4297</v>
      </c>
      <c r="G685" s="60" t="s">
        <v>686</v>
      </c>
      <c r="H685" s="102" t="s">
        <v>11</v>
      </c>
      <c r="I685" s="75" t="str">
        <f>_xlfn.XLOOKUP(Tabla15[[#This Row],[cedula]],TCARRERA[CEDULA],TCARRERA[CATEGORIA DEL SERVIDOR],0)</f>
        <v>CARRERA ADMINISTRATIVA</v>
      </c>
      <c r="J68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85" s="60" t="str">
        <f>IF(ISTEXT(Tabla15[[#This Row],[CARRERA]]),Tabla15[[#This Row],[CARRERA]],Tabla15[[#This Row],[STATUS_01]])</f>
        <v>CARRERA ADMINISTRATIVA</v>
      </c>
      <c r="L685" s="70">
        <v>110000</v>
      </c>
      <c r="M685" s="74">
        <v>14457.59</v>
      </c>
      <c r="N685" s="70">
        <v>3344</v>
      </c>
      <c r="O685" s="70">
        <v>3157</v>
      </c>
      <c r="P685" s="38">
        <f>Tabla15[[#This Row],[sbruto]]-SUM(Tabla15[[#This Row],[ISR]:[AFP]])-Tabla15[[#This Row],[sneto]]</f>
        <v>675</v>
      </c>
      <c r="Q685" s="38">
        <v>88366.41</v>
      </c>
      <c r="R685" s="60" t="str">
        <f>_xlfn.XLOOKUP(Tabla15[[#This Row],[cedula]],Tabla22[NODOC],Tabla22[GENERO])</f>
        <v>F</v>
      </c>
      <c r="S685" s="60" t="str">
        <f>_xlfn.XLOOKUP(Tabla15[[#This Row],[nomdepto]],Tabla21[LUGAR],Tabla21[CODLUGAR])</f>
        <v>01.83.02.00.01</v>
      </c>
      <c r="T685">
        <v>509</v>
      </c>
    </row>
    <row r="686" spans="1:20">
      <c r="A686" s="60" t="s">
        <v>2476</v>
      </c>
      <c r="B686" s="60" t="s">
        <v>1330</v>
      </c>
      <c r="C686" s="60" t="s">
        <v>2510</v>
      </c>
      <c r="D686" s="60" t="str">
        <f>Tabla15[[#This Row],[cedula]]&amp;Tabla15[[#This Row],[prog]]&amp;LEFT(Tabla15[[#This Row],[TIPO]],3)</f>
        <v>0010921587113FIJ</v>
      </c>
      <c r="E686" s="60" t="str">
        <f>_xlfn.XLOOKUP(Tabla15[[#This Row],[cedula]],Tabla8[Numero Documento],Tabla8[Empleado])</f>
        <v>TEODORA MARIA VASQUEZ</v>
      </c>
      <c r="F686" s="60" t="s">
        <v>760</v>
      </c>
      <c r="G686" s="60" t="s">
        <v>686</v>
      </c>
      <c r="H686" s="102" t="s">
        <v>11</v>
      </c>
      <c r="I686" s="75" t="str">
        <f>_xlfn.XLOOKUP(Tabla15[[#This Row],[cedula]],TCARRERA[CEDULA],TCARRERA[CATEGORIA DEL SERVIDOR],0)</f>
        <v>CARRERA ADMINISTRATIVA</v>
      </c>
      <c r="J68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86" s="60" t="str">
        <f>IF(ISTEXT(Tabla15[[#This Row],[CARRERA]]),Tabla15[[#This Row],[CARRERA]],Tabla15[[#This Row],[STATUS_01]])</f>
        <v>CARRERA ADMINISTRATIVA</v>
      </c>
      <c r="L686" s="70">
        <v>90000</v>
      </c>
      <c r="M686" s="74">
        <v>9753.09</v>
      </c>
      <c r="N686" s="70">
        <v>2736</v>
      </c>
      <c r="O686" s="70">
        <v>2583</v>
      </c>
      <c r="P686" s="38">
        <f>Tabla15[[#This Row],[sbruto]]-SUM(Tabla15[[#This Row],[ISR]:[AFP]])-Tabla15[[#This Row],[sneto]]</f>
        <v>2817</v>
      </c>
      <c r="Q686" s="38">
        <v>72110.91</v>
      </c>
      <c r="R686" s="60" t="str">
        <f>_xlfn.XLOOKUP(Tabla15[[#This Row],[cedula]],Tabla22[NODOC],Tabla22[GENERO])</f>
        <v>F</v>
      </c>
      <c r="S686" s="60" t="str">
        <f>_xlfn.XLOOKUP(Tabla15[[#This Row],[nomdepto]],Tabla21[LUGAR],Tabla21[CODLUGAR])</f>
        <v>01.83.02.00.01</v>
      </c>
      <c r="T686">
        <v>741</v>
      </c>
    </row>
    <row r="687" spans="1:20">
      <c r="A687" s="60" t="s">
        <v>2476</v>
      </c>
      <c r="B687" s="60" t="s">
        <v>1276</v>
      </c>
      <c r="C687" s="60" t="s">
        <v>2510</v>
      </c>
      <c r="D687" s="60" t="str">
        <f>Tabla15[[#This Row],[cedula]]&amp;Tabla15[[#This Row],[prog]]&amp;LEFT(Tabla15[[#This Row],[TIPO]],3)</f>
        <v>0011157902513FIJ</v>
      </c>
      <c r="E687" s="60" t="str">
        <f>_xlfn.XLOOKUP(Tabla15[[#This Row],[cedula]],Tabla8[Numero Documento],Tabla8[Empleado])</f>
        <v>AMAURY DE JESUS ESQUEA CONTIN</v>
      </c>
      <c r="F687" s="60" t="s">
        <v>691</v>
      </c>
      <c r="G687" s="60" t="s">
        <v>686</v>
      </c>
      <c r="H687" s="102" t="s">
        <v>11</v>
      </c>
      <c r="I687" s="75" t="str">
        <f>_xlfn.XLOOKUP(Tabla15[[#This Row],[cedula]],TCARRERA[CEDULA],TCARRERA[CATEGORIA DEL SERVIDOR],0)</f>
        <v>CARRERA ADMINISTRATIVA</v>
      </c>
      <c r="J68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60" t="str">
        <f>IF(ISTEXT(Tabla15[[#This Row],[CARRERA]]),Tabla15[[#This Row],[CARRERA]],Tabla15[[#This Row],[STATUS_01]])</f>
        <v>CARRERA ADMINISTRATIVA</v>
      </c>
      <c r="L687" s="70">
        <v>75000</v>
      </c>
      <c r="M687" s="74">
        <v>5993.89</v>
      </c>
      <c r="N687" s="70">
        <v>2280</v>
      </c>
      <c r="O687" s="70">
        <v>2152.5</v>
      </c>
      <c r="P687" s="38">
        <f>Tabla15[[#This Row],[sbruto]]-SUM(Tabla15[[#This Row],[ISR]:[AFP]])-Tabla15[[#This Row],[sneto]]</f>
        <v>17613.660000000003</v>
      </c>
      <c r="Q687" s="38">
        <v>46959.95</v>
      </c>
      <c r="R687" s="60" t="str">
        <f>_xlfn.XLOOKUP(Tabla15[[#This Row],[cedula]],Tabla22[NODOC],Tabla22[GENERO])</f>
        <v>M</v>
      </c>
      <c r="S687" s="60" t="str">
        <f>_xlfn.XLOOKUP(Tabla15[[#This Row],[nomdepto]],Tabla21[LUGAR],Tabla21[CODLUGAR])</f>
        <v>01.83.02.00.01</v>
      </c>
      <c r="T687">
        <v>506</v>
      </c>
    </row>
    <row r="688" spans="1:20">
      <c r="A688" s="60" t="s">
        <v>2476</v>
      </c>
      <c r="B688" s="60" t="s">
        <v>1288</v>
      </c>
      <c r="C688" s="60" t="s">
        <v>2510</v>
      </c>
      <c r="D688" s="60" t="str">
        <f>Tabla15[[#This Row],[cedula]]&amp;Tabla15[[#This Row],[prog]]&amp;LEFT(Tabla15[[#This Row],[TIPO]],3)</f>
        <v>0010301960013FIJ</v>
      </c>
      <c r="E688" s="60" t="str">
        <f>_xlfn.XLOOKUP(Tabla15[[#This Row],[cedula]],Tabla8[Numero Documento],Tabla8[Empleado])</f>
        <v>ERNESTO FIDEL LOPEZ GIL</v>
      </c>
      <c r="F688" s="60" t="s">
        <v>705</v>
      </c>
      <c r="G688" s="60" t="s">
        <v>686</v>
      </c>
      <c r="H688" s="102" t="s">
        <v>11</v>
      </c>
      <c r="I688" s="75" t="str">
        <f>_xlfn.XLOOKUP(Tabla15[[#This Row],[cedula]],TCARRERA[CEDULA],TCARRERA[CATEGORIA DEL SERVIDOR],0)</f>
        <v>CARRERA ADMINISTRATIVA</v>
      </c>
      <c r="J68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88" s="60" t="str">
        <f>IF(ISTEXT(Tabla15[[#This Row],[CARRERA]]),Tabla15[[#This Row],[CARRERA]],Tabla15[[#This Row],[STATUS_01]])</f>
        <v>CARRERA ADMINISTRATIVA</v>
      </c>
      <c r="L688" s="70">
        <v>75000</v>
      </c>
      <c r="M688" s="73">
        <v>14955.94</v>
      </c>
      <c r="N688" s="70">
        <v>2280</v>
      </c>
      <c r="O688" s="70">
        <v>2152.5</v>
      </c>
      <c r="P688" s="38">
        <f>Tabla15[[#This Row],[sbruto]]-SUM(Tabla15[[#This Row],[ISR]:[AFP]])-Tabla15[[#This Row],[sneto]]</f>
        <v>20090.97</v>
      </c>
      <c r="Q688" s="38">
        <v>35520.589999999997</v>
      </c>
      <c r="R688" s="60" t="str">
        <f>_xlfn.XLOOKUP(Tabla15[[#This Row],[cedula]],Tabla22[NODOC],Tabla22[GENERO])</f>
        <v>M</v>
      </c>
      <c r="S688" s="60" t="str">
        <f>_xlfn.XLOOKUP(Tabla15[[#This Row],[nomdepto]],Tabla21[LUGAR],Tabla21[CODLUGAR])</f>
        <v>01.83.02.00.01</v>
      </c>
      <c r="T688">
        <v>570</v>
      </c>
    </row>
    <row r="689" spans="1:20">
      <c r="A689" s="60" t="s">
        <v>2476</v>
      </c>
      <c r="B689" s="60" t="s">
        <v>2165</v>
      </c>
      <c r="C689" s="60" t="s">
        <v>2510</v>
      </c>
      <c r="D689" s="60" t="str">
        <f>Tabla15[[#This Row],[cedula]]&amp;Tabla15[[#This Row],[prog]]&amp;LEFT(Tabla15[[#This Row],[TIPO]],3)</f>
        <v>0010881012813FIJ</v>
      </c>
      <c r="E689" s="60" t="str">
        <f>_xlfn.XLOOKUP(Tabla15[[#This Row],[cedula]],Tabla8[Numero Documento],Tabla8[Empleado])</f>
        <v>MILDRED LUISA DE LA MOTA PREGO</v>
      </c>
      <c r="F689" s="60" t="s">
        <v>446</v>
      </c>
      <c r="G689" s="60" t="s">
        <v>686</v>
      </c>
      <c r="H689" s="102" t="s">
        <v>11</v>
      </c>
      <c r="I689" s="75">
        <f>_xlfn.XLOOKUP(Tabla15[[#This Row],[cedula]],TCARRERA[CEDULA],TCARRERA[CATEGORIA DEL SERVIDOR],0)</f>
        <v>0</v>
      </c>
      <c r="J68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89" s="60" t="str">
        <f>IF(ISTEXT(Tabla15[[#This Row],[CARRERA]]),Tabla15[[#This Row],[CARRERA]],Tabla15[[#This Row],[STATUS_01]])</f>
        <v>FIJO</v>
      </c>
      <c r="L689" s="70">
        <v>75000</v>
      </c>
      <c r="M689" s="73">
        <v>5379.47</v>
      </c>
      <c r="N689" s="70">
        <v>2280</v>
      </c>
      <c r="O689" s="70">
        <v>2152.5</v>
      </c>
      <c r="P689" s="38">
        <f>Tabla15[[#This Row],[sbruto]]-SUM(Tabla15[[#This Row],[ISR]:[AFP]])-Tabla15[[#This Row],[sneto]]</f>
        <v>25</v>
      </c>
      <c r="Q689" s="38">
        <v>65163.03</v>
      </c>
      <c r="R689" s="60" t="str">
        <f>_xlfn.XLOOKUP(Tabla15[[#This Row],[cedula]],Tabla22[NODOC],Tabla22[GENERO])</f>
        <v>F</v>
      </c>
      <c r="S689" s="60" t="str">
        <f>_xlfn.XLOOKUP(Tabla15[[#This Row],[nomdepto]],Tabla21[LUGAR],Tabla21[CODLUGAR])</f>
        <v>01.83.02.00.01</v>
      </c>
      <c r="T689">
        <v>690</v>
      </c>
    </row>
    <row r="690" spans="1:20">
      <c r="A690" s="60" t="s">
        <v>2476</v>
      </c>
      <c r="B690" s="60" t="s">
        <v>1326</v>
      </c>
      <c r="C690" s="60" t="s">
        <v>2510</v>
      </c>
      <c r="D690" s="60" t="str">
        <f>Tabla15[[#This Row],[cedula]]&amp;Tabla15[[#This Row],[prog]]&amp;LEFT(Tabla15[[#This Row],[TIPO]],3)</f>
        <v>0010155005113FIJ</v>
      </c>
      <c r="E690" s="60" t="str">
        <f>_xlfn.XLOOKUP(Tabla15[[#This Row],[cedula]],Tabla8[Numero Documento],Tabla8[Empleado])</f>
        <v>RAY LUIS TAVAREZ DIAZ</v>
      </c>
      <c r="F690" s="60" t="s">
        <v>748</v>
      </c>
      <c r="G690" s="60" t="s">
        <v>686</v>
      </c>
      <c r="H690" s="102" t="s">
        <v>11</v>
      </c>
      <c r="I690" s="75" t="str">
        <f>_xlfn.XLOOKUP(Tabla15[[#This Row],[cedula]],TCARRERA[CEDULA],TCARRERA[CATEGORIA DEL SERVIDOR],0)</f>
        <v>CARRERA ADMINISTRATIVA</v>
      </c>
      <c r="J69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60" t="str">
        <f>IF(ISTEXT(Tabla15[[#This Row],[CARRERA]]),Tabla15[[#This Row],[CARRERA]],Tabla15[[#This Row],[STATUS_01]])</f>
        <v>CARRERA ADMINISTRATIVA</v>
      </c>
      <c r="L690" s="70">
        <v>75000</v>
      </c>
      <c r="M690" s="74">
        <v>3450.45</v>
      </c>
      <c r="N690" s="73">
        <v>2280</v>
      </c>
      <c r="O690" s="73">
        <v>2152.5</v>
      </c>
      <c r="P690" s="38">
        <f>Tabla15[[#This Row],[sbruto]]-SUM(Tabla15[[#This Row],[ISR]:[AFP]])-Tabla15[[#This Row],[sneto]]</f>
        <v>5815.9000000000015</v>
      </c>
      <c r="Q690" s="38">
        <v>61301.15</v>
      </c>
      <c r="R690" s="60" t="str">
        <f>_xlfn.XLOOKUP(Tabla15[[#This Row],[cedula]],Tabla22[NODOC],Tabla22[GENERO])</f>
        <v>M</v>
      </c>
      <c r="S690" s="60" t="str">
        <f>_xlfn.XLOOKUP(Tabla15[[#This Row],[nomdepto]],Tabla21[LUGAR],Tabla21[CODLUGAR])</f>
        <v>01.83.02.00.01</v>
      </c>
      <c r="T690">
        <v>716</v>
      </c>
    </row>
    <row r="691" spans="1:20" hidden="1">
      <c r="A691" s="60" t="s">
        <v>2475</v>
      </c>
      <c r="B691" s="60" t="s">
        <v>2303</v>
      </c>
      <c r="C691" s="60" t="s">
        <v>2506</v>
      </c>
      <c r="D691" s="60" t="str">
        <f>Tabla15[[#This Row],[cedula]]&amp;Tabla15[[#This Row],[prog]]&amp;LEFT(Tabla15[[#This Row],[TIPO]],3)</f>
        <v>0011651409201TEM</v>
      </c>
      <c r="E691" s="60" t="str">
        <f>_xlfn.XLOOKUP(Tabla15[[#This Row],[cedula]],Tabla8[Numero Documento],Tabla8[Empleado])</f>
        <v>MILTON CRUZ SANCHEZ</v>
      </c>
      <c r="F691" s="60" t="s">
        <v>880</v>
      </c>
      <c r="G691" s="60" t="s">
        <v>686</v>
      </c>
      <c r="H691" s="102" t="s">
        <v>2696</v>
      </c>
      <c r="I691" s="75">
        <f>_xlfn.XLOOKUP(Tabla15[[#This Row],[cedula]],TCARRERA[CEDULA],TCARRERA[CATEGORIA DEL SERVIDOR],0)</f>
        <v>0</v>
      </c>
      <c r="J69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91" s="60" t="str">
        <f>IF(ISTEXT(Tabla15[[#This Row],[CARRERA]]),Tabla15[[#This Row],[CARRERA]],Tabla15[[#This Row],[STATUS_01]])</f>
        <v>TEMPORALES</v>
      </c>
      <c r="L691" s="70">
        <v>75000</v>
      </c>
      <c r="M691" s="74">
        <v>6309.38</v>
      </c>
      <c r="N691" s="73">
        <v>2280</v>
      </c>
      <c r="O691" s="73">
        <v>2152.5</v>
      </c>
      <c r="P691" s="38">
        <f>Tabla15[[#This Row],[sbruto]]-SUM(Tabla15[[#This Row],[ISR]:[AFP]])-Tabla15[[#This Row],[sneto]]</f>
        <v>24.999999999992724</v>
      </c>
      <c r="Q691" s="38">
        <v>64233.120000000003</v>
      </c>
      <c r="R691" s="60" t="str">
        <f>_xlfn.XLOOKUP(Tabla15[[#This Row],[cedula]],Tabla22[NODOC],Tabla22[GENERO])</f>
        <v>M</v>
      </c>
      <c r="S691" s="60" t="str">
        <f>_xlfn.XLOOKUP(Tabla15[[#This Row],[nomdepto]],Tabla21[LUGAR],Tabla21[CODLUGAR])</f>
        <v>01.83.02.00.01</v>
      </c>
      <c r="T691">
        <v>964</v>
      </c>
    </row>
    <row r="692" spans="1:20">
      <c r="A692" s="60" t="s">
        <v>2476</v>
      </c>
      <c r="B692" s="60" t="s">
        <v>1328</v>
      </c>
      <c r="C692" s="60" t="s">
        <v>2510</v>
      </c>
      <c r="D692" s="60" t="str">
        <f>Tabla15[[#This Row],[cedula]]&amp;Tabla15[[#This Row],[prog]]&amp;LEFT(Tabla15[[#This Row],[TIPO]],3)</f>
        <v>0010163762713FIJ</v>
      </c>
      <c r="E692" s="60" t="str">
        <f>_xlfn.XLOOKUP(Tabla15[[#This Row],[cedula]],Tabla8[Numero Documento],Tabla8[Empleado])</f>
        <v>ROSMERY ALTAGRACIA SANCHEZ MENDEZ</v>
      </c>
      <c r="F692" s="60" t="s">
        <v>755</v>
      </c>
      <c r="G692" s="60" t="s">
        <v>686</v>
      </c>
      <c r="H692" s="102" t="s">
        <v>11</v>
      </c>
      <c r="I692" s="75" t="str">
        <f>_xlfn.XLOOKUP(Tabla15[[#This Row],[cedula]],TCARRERA[CEDULA],TCARRERA[CATEGORIA DEL SERVIDOR],0)</f>
        <v>CARRERA ADMINISTRATIVA</v>
      </c>
      <c r="J69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92" s="60" t="str">
        <f>IF(ISTEXT(Tabla15[[#This Row],[CARRERA]]),Tabla15[[#This Row],[CARRERA]],Tabla15[[#This Row],[STATUS_01]])</f>
        <v>CARRERA ADMINISTRATIVA</v>
      </c>
      <c r="L692" s="70">
        <v>70000</v>
      </c>
      <c r="M692" s="74">
        <v>2170.85</v>
      </c>
      <c r="N692" s="70">
        <v>2128</v>
      </c>
      <c r="O692" s="70">
        <v>2009</v>
      </c>
      <c r="P692" s="38">
        <f>Tabla15[[#This Row],[sbruto]]-SUM(Tabla15[[#This Row],[ISR]:[AFP]])-Tabla15[[#This Row],[sneto]]</f>
        <v>31513.690000000002</v>
      </c>
      <c r="Q692" s="38">
        <v>32178.46</v>
      </c>
      <c r="R692" s="60" t="str">
        <f>_xlfn.XLOOKUP(Tabla15[[#This Row],[cedula]],Tabla22[NODOC],Tabla22[GENERO])</f>
        <v>M</v>
      </c>
      <c r="S692" s="60" t="str">
        <f>_xlfn.XLOOKUP(Tabla15[[#This Row],[nomdepto]],Tabla21[LUGAR],Tabla21[CODLUGAR])</f>
        <v>01.83.02.00.01</v>
      </c>
      <c r="T692">
        <v>730</v>
      </c>
    </row>
    <row r="693" spans="1:20" hidden="1">
      <c r="A693" s="60" t="s">
        <v>2475</v>
      </c>
      <c r="B693" s="60" t="s">
        <v>2652</v>
      </c>
      <c r="C693" s="60" t="s">
        <v>2506</v>
      </c>
      <c r="D693" s="60" t="str">
        <f>Tabla15[[#This Row],[cedula]]&amp;Tabla15[[#This Row],[prog]]&amp;LEFT(Tabla15[[#This Row],[TIPO]],3)</f>
        <v>0011568925901TEM</v>
      </c>
      <c r="E693" s="60" t="str">
        <f>_xlfn.XLOOKUP(Tabla15[[#This Row],[cedula]],Tabla8[Numero Documento],Tabla8[Empleado])</f>
        <v>ROSA MARIA ROSARIO CAMILO</v>
      </c>
      <c r="F693" s="60" t="s">
        <v>2623</v>
      </c>
      <c r="G693" s="60" t="s">
        <v>686</v>
      </c>
      <c r="H693" s="102" t="s">
        <v>2696</v>
      </c>
      <c r="I693" s="75">
        <f>_xlfn.XLOOKUP(Tabla15[[#This Row],[cedula]],TCARRERA[CEDULA],TCARRERA[CATEGORIA DEL SERVIDOR],0)</f>
        <v>0</v>
      </c>
      <c r="J69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93" s="60" t="str">
        <f>IF(ISTEXT(Tabla15[[#This Row],[CARRERA]]),Tabla15[[#This Row],[CARRERA]],Tabla15[[#This Row],[STATUS_01]])</f>
        <v>TEMPORALES</v>
      </c>
      <c r="L693" s="70">
        <v>70000</v>
      </c>
      <c r="M693" s="71">
        <v>0</v>
      </c>
      <c r="N693" s="70">
        <v>2128</v>
      </c>
      <c r="O693" s="70">
        <v>2009</v>
      </c>
      <c r="P693" s="38">
        <f>Tabla15[[#This Row],[sbruto]]-SUM(Tabla15[[#This Row],[ISR]:[AFP]])-Tabla15[[#This Row],[sneto]]</f>
        <v>25</v>
      </c>
      <c r="Q693" s="38">
        <v>65838</v>
      </c>
      <c r="R693" s="60" t="str">
        <f>_xlfn.XLOOKUP(Tabla15[[#This Row],[cedula]],Tabla22[NODOC],Tabla22[GENERO])</f>
        <v>F</v>
      </c>
      <c r="S693" s="60" t="str">
        <f>_xlfn.XLOOKUP(Tabla15[[#This Row],[nomdepto]],Tabla21[LUGAR],Tabla21[CODLUGAR])</f>
        <v>01.83.02.00.01</v>
      </c>
      <c r="T693">
        <v>1003</v>
      </c>
    </row>
    <row r="694" spans="1:20">
      <c r="A694" s="60" t="s">
        <v>2476</v>
      </c>
      <c r="B694" s="60" t="s">
        <v>1291</v>
      </c>
      <c r="C694" s="60" t="s">
        <v>2510</v>
      </c>
      <c r="D694" s="60" t="str">
        <f>Tabla15[[#This Row],[cedula]]&amp;Tabla15[[#This Row],[prog]]&amp;LEFT(Tabla15[[#This Row],[TIPO]],3)</f>
        <v>0010382788713FIJ</v>
      </c>
      <c r="E694" s="60" t="str">
        <f>_xlfn.XLOOKUP(Tabla15[[#This Row],[cedula]],Tabla8[Numero Documento],Tabla8[Empleado])</f>
        <v>FIOR D ALIZA RODRIGUEZ RECIO</v>
      </c>
      <c r="F694" s="60" t="s">
        <v>711</v>
      </c>
      <c r="G694" s="60" t="s">
        <v>686</v>
      </c>
      <c r="H694" s="102" t="s">
        <v>11</v>
      </c>
      <c r="I694" s="75" t="str">
        <f>_xlfn.XLOOKUP(Tabla15[[#This Row],[cedula]],TCARRERA[CEDULA],TCARRERA[CATEGORIA DEL SERVIDOR],0)</f>
        <v>CARRERA ADMINISTRATIVA</v>
      </c>
      <c r="J69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60" t="str">
        <f>IF(ISTEXT(Tabla15[[#This Row],[CARRERA]]),Tabla15[[#This Row],[CARRERA]],Tabla15[[#This Row],[STATUS_01]])</f>
        <v>CARRERA ADMINISTRATIVA</v>
      </c>
      <c r="L694" s="70">
        <v>60000</v>
      </c>
      <c r="M694" s="74">
        <v>0</v>
      </c>
      <c r="N694" s="70">
        <v>1824</v>
      </c>
      <c r="O694" s="70">
        <v>1722</v>
      </c>
      <c r="P694" s="38">
        <f>Tabla15[[#This Row],[sbruto]]-SUM(Tabla15[[#This Row],[ISR]:[AFP]])-Tabla15[[#This Row],[sneto]]</f>
        <v>33550.509999999995</v>
      </c>
      <c r="Q694" s="38">
        <v>22903.49</v>
      </c>
      <c r="R694" s="60" t="str">
        <f>_xlfn.XLOOKUP(Tabla15[[#This Row],[cedula]],Tabla22[NODOC],Tabla22[GENERO])</f>
        <v>F</v>
      </c>
      <c r="S694" s="60" t="str">
        <f>_xlfn.XLOOKUP(Tabla15[[#This Row],[nomdepto]],Tabla21[LUGAR],Tabla21[CODLUGAR])</f>
        <v>01.83.02.00.01</v>
      </c>
      <c r="T694">
        <v>583</v>
      </c>
    </row>
    <row r="695" spans="1:20">
      <c r="A695" s="60" t="s">
        <v>2476</v>
      </c>
      <c r="B695" s="60" t="s">
        <v>1296</v>
      </c>
      <c r="C695" s="60" t="s">
        <v>2510</v>
      </c>
      <c r="D695" s="60" t="str">
        <f>Tabla15[[#This Row],[cedula]]&amp;Tabla15[[#This Row],[prog]]&amp;LEFT(Tabla15[[#This Row],[TIPO]],3)</f>
        <v>0010106630613FIJ</v>
      </c>
      <c r="E695" s="60" t="str">
        <f>_xlfn.XLOOKUP(Tabla15[[#This Row],[cedula]],Tabla8[Numero Documento],Tabla8[Empleado])</f>
        <v>JUANA DINORAH CESPEDES MORILLO</v>
      </c>
      <c r="F695" s="60" t="s">
        <v>727</v>
      </c>
      <c r="G695" s="60" t="s">
        <v>686</v>
      </c>
      <c r="H695" s="102" t="s">
        <v>11</v>
      </c>
      <c r="I695" s="75" t="str">
        <f>_xlfn.XLOOKUP(Tabla15[[#This Row],[cedula]],TCARRERA[CEDULA],TCARRERA[CATEGORIA DEL SERVIDOR],0)</f>
        <v>CARRERA ADMINISTRATIVA</v>
      </c>
      <c r="J69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95" s="60" t="str">
        <f>IF(ISTEXT(Tabla15[[#This Row],[CARRERA]]),Tabla15[[#This Row],[CARRERA]],Tabla15[[#This Row],[STATUS_01]])</f>
        <v>CARRERA ADMINISTRATIVA</v>
      </c>
      <c r="L695" s="70">
        <v>60000</v>
      </c>
      <c r="M695" s="74">
        <v>0</v>
      </c>
      <c r="N695" s="70">
        <v>1824</v>
      </c>
      <c r="O695" s="70">
        <v>1722</v>
      </c>
      <c r="P695" s="38">
        <f>Tabla15[[#This Row],[sbruto]]-SUM(Tabla15[[#This Row],[ISR]:[AFP]])-Tabla15[[#This Row],[sneto]]</f>
        <v>375</v>
      </c>
      <c r="Q695" s="38">
        <v>56079</v>
      </c>
      <c r="R695" s="60" t="str">
        <f>_xlfn.XLOOKUP(Tabla15[[#This Row],[cedula]],Tabla22[NODOC],Tabla22[GENERO])</f>
        <v>F</v>
      </c>
      <c r="S695" s="60" t="str">
        <f>_xlfn.XLOOKUP(Tabla15[[#This Row],[nomdepto]],Tabla21[LUGAR],Tabla21[CODLUGAR])</f>
        <v>01.83.02.00.01</v>
      </c>
      <c r="T695">
        <v>642</v>
      </c>
    </row>
    <row r="696" spans="1:20">
      <c r="A696" s="60" t="s">
        <v>2476</v>
      </c>
      <c r="B696" s="60" t="s">
        <v>2115</v>
      </c>
      <c r="C696" s="60" t="s">
        <v>2510</v>
      </c>
      <c r="D696" s="60" t="str">
        <f>Tabla15[[#This Row],[cedula]]&amp;Tabla15[[#This Row],[prog]]&amp;LEFT(Tabla15[[#This Row],[TIPO]],3)</f>
        <v>0010653807713FIJ</v>
      </c>
      <c r="E696" s="60" t="str">
        <f>_xlfn.XLOOKUP(Tabla15[[#This Row],[cedula]],Tabla8[Numero Documento],Tabla8[Empleado])</f>
        <v>JACQUELINE MARTE</v>
      </c>
      <c r="F696" s="60" t="s">
        <v>719</v>
      </c>
      <c r="G696" s="60" t="s">
        <v>686</v>
      </c>
      <c r="H696" s="102" t="s">
        <v>11</v>
      </c>
      <c r="I696" s="75">
        <f>_xlfn.XLOOKUP(Tabla15[[#This Row],[cedula]],TCARRERA[CEDULA],TCARRERA[CATEGORIA DEL SERVIDOR],0)</f>
        <v>0</v>
      </c>
      <c r="J696" s="60" t="s">
        <v>3173</v>
      </c>
      <c r="K696" s="60" t="str">
        <f>IF(ISTEXT(Tabla15[[#This Row],[CARRERA]]),Tabla15[[#This Row],[CARRERA]],Tabla15[[#This Row],[STATUS_01]])</f>
        <v xml:space="preserve"> </v>
      </c>
      <c r="L696" s="70">
        <v>55000</v>
      </c>
      <c r="M696" s="73">
        <v>2559.6799999999998</v>
      </c>
      <c r="N696" s="70">
        <v>1672</v>
      </c>
      <c r="O696" s="70">
        <v>1578.5</v>
      </c>
      <c r="P696" s="38">
        <f>Tabla15[[#This Row],[sbruto]]-SUM(Tabla15[[#This Row],[ISR]:[AFP]])-Tabla15[[#This Row],[sneto]]</f>
        <v>75</v>
      </c>
      <c r="Q696" s="38">
        <v>49114.82</v>
      </c>
      <c r="R696" s="60" t="str">
        <f>_xlfn.XLOOKUP(Tabla15[[#This Row],[cedula]],Tabla22[NODOC],Tabla22[GENERO])</f>
        <v>F</v>
      </c>
      <c r="S696" s="60" t="str">
        <f>_xlfn.XLOOKUP(Tabla15[[#This Row],[nomdepto]],Tabla21[LUGAR],Tabla21[CODLUGAR])</f>
        <v>01.83.02.00.01</v>
      </c>
      <c r="T696">
        <v>611</v>
      </c>
    </row>
    <row r="697" spans="1:20">
      <c r="A697" s="60" t="s">
        <v>2476</v>
      </c>
      <c r="B697" s="60" t="s">
        <v>1310</v>
      </c>
      <c r="C697" s="60" t="s">
        <v>2510</v>
      </c>
      <c r="D697" s="60" t="str">
        <f>Tabla15[[#This Row],[cedula]]&amp;Tabla15[[#This Row],[prog]]&amp;LEFT(Tabla15[[#This Row],[TIPO]],3)</f>
        <v>0010527901213FIJ</v>
      </c>
      <c r="E697" s="60" t="str">
        <f>_xlfn.XLOOKUP(Tabla15[[#This Row],[cedula]],Tabla8[Numero Documento],Tabla8[Empleado])</f>
        <v>MARIA DEL ROSARIO RAMIREZ ACOSTA</v>
      </c>
      <c r="F697" s="60" t="s">
        <v>739</v>
      </c>
      <c r="G697" s="60" t="s">
        <v>686</v>
      </c>
      <c r="H697" s="102" t="s">
        <v>11</v>
      </c>
      <c r="I697" s="75" t="str">
        <f>_xlfn.XLOOKUP(Tabla15[[#This Row],[cedula]],TCARRERA[CEDULA],TCARRERA[CATEGORIA DEL SERVIDOR],0)</f>
        <v>CARRERA ADMINISTRATIVA</v>
      </c>
      <c r="J69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97" s="60" t="str">
        <f>IF(ISTEXT(Tabla15[[#This Row],[CARRERA]]),Tabla15[[#This Row],[CARRERA]],Tabla15[[#This Row],[STATUS_01]])</f>
        <v>CARRERA ADMINISTRATIVA</v>
      </c>
      <c r="L697" s="70">
        <v>55000</v>
      </c>
      <c r="M697" s="74">
        <v>0</v>
      </c>
      <c r="N697" s="70">
        <v>1672</v>
      </c>
      <c r="O697" s="70">
        <v>1578.5</v>
      </c>
      <c r="P697" s="38">
        <f>Tabla15[[#This Row],[sbruto]]-SUM(Tabla15[[#This Row],[ISR]:[AFP]])-Tabla15[[#This Row],[sneto]]</f>
        <v>11446.269999999997</v>
      </c>
      <c r="Q697" s="38">
        <v>40303.230000000003</v>
      </c>
      <c r="R697" s="60" t="str">
        <f>_xlfn.XLOOKUP(Tabla15[[#This Row],[cedula]],Tabla22[NODOC],Tabla22[GENERO])</f>
        <v>F</v>
      </c>
      <c r="S697" s="60" t="str">
        <f>_xlfn.XLOOKUP(Tabla15[[#This Row],[nomdepto]],Tabla21[LUGAR],Tabla21[CODLUGAR])</f>
        <v>01.83.02.00.01</v>
      </c>
      <c r="T697">
        <v>677</v>
      </c>
    </row>
    <row r="698" spans="1:20">
      <c r="A698" s="60" t="s">
        <v>2476</v>
      </c>
      <c r="B698" s="60" t="s">
        <v>1327</v>
      </c>
      <c r="C698" s="60" t="s">
        <v>2510</v>
      </c>
      <c r="D698" s="60" t="str">
        <f>Tabla15[[#This Row],[cedula]]&amp;Tabla15[[#This Row],[prog]]&amp;LEFT(Tabla15[[#This Row],[TIPO]],3)</f>
        <v>0010249035613FIJ</v>
      </c>
      <c r="E698" s="60" t="str">
        <f>_xlfn.XLOOKUP(Tabla15[[#This Row],[cedula]],Tabla8[Numero Documento],Tabla8[Empleado])</f>
        <v>ROBERTO DE LEON DUME</v>
      </c>
      <c r="F698" s="60" t="s">
        <v>752</v>
      </c>
      <c r="G698" s="60" t="s">
        <v>686</v>
      </c>
      <c r="H698" s="102" t="s">
        <v>11</v>
      </c>
      <c r="I698" s="75" t="str">
        <f>_xlfn.XLOOKUP(Tabla15[[#This Row],[cedula]],TCARRERA[CEDULA],TCARRERA[CATEGORIA DEL SERVIDOR],0)</f>
        <v>CARRERA ADMINISTRATIVA</v>
      </c>
      <c r="J69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98" s="60" t="str">
        <f>IF(ISTEXT(Tabla15[[#This Row],[CARRERA]]),Tabla15[[#This Row],[CARRERA]],Tabla15[[#This Row],[STATUS_01]])</f>
        <v>CARRERA ADMINISTRATIVA</v>
      </c>
      <c r="L698" s="70">
        <v>55000</v>
      </c>
      <c r="M698" s="74">
        <v>0</v>
      </c>
      <c r="N698" s="70">
        <v>1672</v>
      </c>
      <c r="O698" s="70">
        <v>1578.5</v>
      </c>
      <c r="P698" s="38">
        <f>Tabla15[[#This Row],[sbruto]]-SUM(Tabla15[[#This Row],[ISR]:[AFP]])-Tabla15[[#This Row],[sneto]]</f>
        <v>38018.300000000003</v>
      </c>
      <c r="Q698" s="38">
        <v>13731.2</v>
      </c>
      <c r="R698" s="60" t="str">
        <f>_xlfn.XLOOKUP(Tabla15[[#This Row],[cedula]],Tabla22[NODOC],Tabla22[GENERO])</f>
        <v>M</v>
      </c>
      <c r="S698" s="60" t="str">
        <f>_xlfn.XLOOKUP(Tabla15[[#This Row],[nomdepto]],Tabla21[LUGAR],Tabla21[CODLUGAR])</f>
        <v>01.83.02.00.01</v>
      </c>
      <c r="T698">
        <v>723</v>
      </c>
    </row>
    <row r="699" spans="1:20">
      <c r="A699" s="60" t="s">
        <v>2476</v>
      </c>
      <c r="B699" s="60" t="s">
        <v>2184</v>
      </c>
      <c r="C699" s="60" t="s">
        <v>2510</v>
      </c>
      <c r="D699" s="60" t="str">
        <f>Tabla15[[#This Row],[cedula]]&amp;Tabla15[[#This Row],[prog]]&amp;LEFT(Tabla15[[#This Row],[TIPO]],3)</f>
        <v>0011104415213FIJ</v>
      </c>
      <c r="E699" s="60" t="str">
        <f>_xlfn.XLOOKUP(Tabla15[[#This Row],[cedula]],Tabla8[Numero Documento],Tabla8[Empleado])</f>
        <v>ROBERTO ILISCH DAVID CAMEJO GONZALEZ</v>
      </c>
      <c r="F699" s="60" t="s">
        <v>32</v>
      </c>
      <c r="G699" s="60" t="s">
        <v>686</v>
      </c>
      <c r="H699" s="102" t="s">
        <v>11</v>
      </c>
      <c r="I699" s="75">
        <f>_xlfn.XLOOKUP(Tabla15[[#This Row],[cedula]],TCARRERA[CEDULA],TCARRERA[CATEGORIA DEL SERVIDOR],0)</f>
        <v>0</v>
      </c>
      <c r="J69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60" t="str">
        <f>IF(ISTEXT(Tabla15[[#This Row],[CARRERA]]),Tabla15[[#This Row],[CARRERA]],Tabla15[[#This Row],[STATUS_01]])</f>
        <v>FIJO</v>
      </c>
      <c r="L699" s="70">
        <v>55000</v>
      </c>
      <c r="M699" s="71">
        <v>681.89</v>
      </c>
      <c r="N699" s="70">
        <v>1672</v>
      </c>
      <c r="O699" s="70">
        <v>1578.5</v>
      </c>
      <c r="P699" s="38">
        <f>Tabla15[[#This Row],[sbruto]]-SUM(Tabla15[[#This Row],[ISR]:[AFP]])-Tabla15[[#This Row],[sneto]]</f>
        <v>2221</v>
      </c>
      <c r="Q699" s="38">
        <v>48846.61</v>
      </c>
      <c r="R699" s="60" t="str">
        <f>_xlfn.XLOOKUP(Tabla15[[#This Row],[cedula]],Tabla22[NODOC],Tabla22[GENERO])</f>
        <v>M</v>
      </c>
      <c r="S699" s="60" t="str">
        <f>_xlfn.XLOOKUP(Tabla15[[#This Row],[nomdepto]],Tabla21[LUGAR],Tabla21[CODLUGAR])</f>
        <v>01.83.02.00.01</v>
      </c>
      <c r="T699">
        <v>724</v>
      </c>
    </row>
    <row r="700" spans="1:20">
      <c r="A700" s="60" t="s">
        <v>2476</v>
      </c>
      <c r="B700" s="60" t="s">
        <v>3064</v>
      </c>
      <c r="C700" s="60" t="s">
        <v>2510</v>
      </c>
      <c r="D700" s="60" t="str">
        <f>Tabla15[[#This Row],[cedula]]&amp;Tabla15[[#This Row],[prog]]&amp;LEFT(Tabla15[[#This Row],[TIPO]],3)</f>
        <v>0010909895413FIJ</v>
      </c>
      <c r="E700" s="60" t="str">
        <f>_xlfn.XLOOKUP(Tabla15[[#This Row],[cedula]],Tabla8[Numero Documento],Tabla8[Empleado])</f>
        <v>TEOSBILDE EMILIA CUSTODIO CASADO</v>
      </c>
      <c r="F700" s="60" t="s">
        <v>32</v>
      </c>
      <c r="G700" s="60" t="s">
        <v>686</v>
      </c>
      <c r="H700" s="102" t="s">
        <v>11</v>
      </c>
      <c r="I700" s="75">
        <f>_xlfn.XLOOKUP(Tabla15[[#This Row],[cedula]],TCARRERA[CEDULA],TCARRERA[CATEGORIA DEL SERVIDOR],0)</f>
        <v>0</v>
      </c>
      <c r="J70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60" t="str">
        <f>IF(ISTEXT(Tabla15[[#This Row],[CARRERA]]),Tabla15[[#This Row],[CARRERA]],Tabla15[[#This Row],[STATUS_01]])</f>
        <v>FIJO</v>
      </c>
      <c r="L700" s="70">
        <v>55000</v>
      </c>
      <c r="M700" s="74">
        <v>2559.6799999999998</v>
      </c>
      <c r="N700" s="70">
        <v>1672</v>
      </c>
      <c r="O700" s="70">
        <v>1578.5</v>
      </c>
      <c r="P700" s="38">
        <f>Tabla15[[#This Row],[sbruto]]-SUM(Tabla15[[#This Row],[ISR]:[AFP]])-Tabla15[[#This Row],[sneto]]</f>
        <v>25</v>
      </c>
      <c r="Q700" s="38">
        <v>49164.82</v>
      </c>
      <c r="R700" s="60" t="str">
        <f>_xlfn.XLOOKUP(Tabla15[[#This Row],[cedula]],Tabla22[NODOC],Tabla22[GENERO])</f>
        <v>F</v>
      </c>
      <c r="S700" s="60" t="str">
        <f>_xlfn.XLOOKUP(Tabla15[[#This Row],[nomdepto]],Tabla21[LUGAR],Tabla21[CODLUGAR])</f>
        <v>01.83.02.00.01</v>
      </c>
      <c r="T700">
        <v>742</v>
      </c>
    </row>
    <row r="701" spans="1:20" hidden="1">
      <c r="A701" s="60" t="s">
        <v>2478</v>
      </c>
      <c r="B701" s="60" t="s">
        <v>1293</v>
      </c>
      <c r="C701" s="60" t="s">
        <v>2506</v>
      </c>
      <c r="D701" s="60" t="str">
        <f>Tabla15[[#This Row],[cedula]]&amp;Tabla15[[#This Row],[prog]]&amp;LEFT(Tabla15[[#This Row],[TIPO]],3)</f>
        <v>0010280880501TRA</v>
      </c>
      <c r="E701" s="60" t="str">
        <f>_xlfn.XLOOKUP(Tabla15[[#This Row],[cedula]],Tabla8[Numero Documento],Tabla8[Empleado])</f>
        <v>HECTOR JOSE ARREDONDO PAULINO</v>
      </c>
      <c r="F701" s="60" t="s">
        <v>30</v>
      </c>
      <c r="G701" s="60" t="s">
        <v>686</v>
      </c>
      <c r="H701" s="102" t="s">
        <v>2473</v>
      </c>
      <c r="I701" s="75" t="str">
        <f>_xlfn.XLOOKUP(Tabla15[[#This Row],[cedula]],TCARRERA[CEDULA],TCARRERA[CATEGORIA DEL SERVIDOR],0)</f>
        <v>CARRERA ADMINISTRATIVA</v>
      </c>
      <c r="J70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1" s="60" t="str">
        <f>IF(ISTEXT(Tabla15[[#This Row],[CARRERA]]),Tabla15[[#This Row],[CARRERA]],Tabla15[[#This Row],[STATUS_01]])</f>
        <v>CARRERA ADMINISTRATIVA</v>
      </c>
      <c r="L701" s="70">
        <v>55000</v>
      </c>
      <c r="M701" s="74">
        <v>2323.06</v>
      </c>
      <c r="N701" s="70">
        <v>1672</v>
      </c>
      <c r="O701" s="70">
        <v>1578.5</v>
      </c>
      <c r="P701" s="38">
        <f>Tabla15[[#This Row],[sbruto]]-SUM(Tabla15[[#This Row],[ISR]:[AFP]])-Tabla15[[#This Row],[sneto]]</f>
        <v>3348.4500000000044</v>
      </c>
      <c r="Q701" s="38">
        <v>46077.99</v>
      </c>
      <c r="R701" s="60" t="str">
        <f>_xlfn.XLOOKUP(Tabla15[[#This Row],[cedula]],Tabla22[NODOC],Tabla22[GENERO])</f>
        <v>M</v>
      </c>
      <c r="S701" s="60" t="str">
        <f>_xlfn.XLOOKUP(Tabla15[[#This Row],[nomdepto]],Tabla21[LUGAR],Tabla21[CODLUGAR])</f>
        <v>01.83.02.00.01</v>
      </c>
      <c r="T701">
        <v>1078</v>
      </c>
    </row>
    <row r="702" spans="1:20">
      <c r="A702" s="60" t="s">
        <v>2476</v>
      </c>
      <c r="B702" s="60" t="s">
        <v>2083</v>
      </c>
      <c r="C702" s="60" t="s">
        <v>2510</v>
      </c>
      <c r="D702" s="60" t="str">
        <f>Tabla15[[#This Row],[cedula]]&amp;Tabla15[[#This Row],[prog]]&amp;LEFT(Tabla15[[#This Row],[TIPO]],3)</f>
        <v>0010959355813FIJ</v>
      </c>
      <c r="E702" s="60" t="str">
        <f>_xlfn.XLOOKUP(Tabla15[[#This Row],[cedula]],Tabla8[Numero Documento],Tabla8[Empleado])</f>
        <v>EURISPIDES CALCAÑO RUFINO</v>
      </c>
      <c r="F702" s="60" t="s">
        <v>22</v>
      </c>
      <c r="G702" s="60" t="s">
        <v>686</v>
      </c>
      <c r="H702" s="102" t="s">
        <v>11</v>
      </c>
      <c r="I702" s="75">
        <f>_xlfn.XLOOKUP(Tabla15[[#This Row],[cedula]],TCARRERA[CEDULA],TCARRERA[CATEGORIA DEL SERVIDOR],0)</f>
        <v>0</v>
      </c>
      <c r="J70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2" s="60" t="str">
        <f>IF(ISTEXT(Tabla15[[#This Row],[CARRERA]]),Tabla15[[#This Row],[CARRERA]],Tabla15[[#This Row],[STATUS_01]])</f>
        <v>ESTATUTO SIMPLIFICADO</v>
      </c>
      <c r="L702" s="70">
        <v>45000</v>
      </c>
      <c r="M702" s="74">
        <v>1148.33</v>
      </c>
      <c r="N702" s="70">
        <v>1368</v>
      </c>
      <c r="O702" s="70">
        <v>1291.5</v>
      </c>
      <c r="P702" s="38">
        <f>Tabla15[[#This Row],[sbruto]]-SUM(Tabla15[[#This Row],[ISR]:[AFP]])-Tabla15[[#This Row],[sneto]]</f>
        <v>28891.19</v>
      </c>
      <c r="Q702" s="38">
        <v>12300.98</v>
      </c>
      <c r="R702" s="60" t="str">
        <f>_xlfn.XLOOKUP(Tabla15[[#This Row],[cedula]],Tabla22[NODOC],Tabla22[GENERO])</f>
        <v>M</v>
      </c>
      <c r="S702" s="60" t="str">
        <f>_xlfn.XLOOKUP(Tabla15[[#This Row],[nomdepto]],Tabla21[LUGAR],Tabla21[CODLUGAR])</f>
        <v>01.83.02.00.01</v>
      </c>
      <c r="T702">
        <v>572</v>
      </c>
    </row>
    <row r="703" spans="1:20">
      <c r="A703" s="60" t="s">
        <v>2476</v>
      </c>
      <c r="B703" s="60" t="s">
        <v>2772</v>
      </c>
      <c r="C703" s="60" t="s">
        <v>2510</v>
      </c>
      <c r="D703" s="60" t="str">
        <f>Tabla15[[#This Row],[cedula]]&amp;Tabla15[[#This Row],[prog]]&amp;LEFT(Tabla15[[#This Row],[TIPO]],3)</f>
        <v>2240070667113FIJ</v>
      </c>
      <c r="E703" s="60" t="str">
        <f>_xlfn.XLOOKUP(Tabla15[[#This Row],[cedula]],Tabla8[Numero Documento],Tabla8[Empleado])</f>
        <v>BRYAN FELIPE MORENO</v>
      </c>
      <c r="F703" s="60" t="s">
        <v>675</v>
      </c>
      <c r="G703" s="60" t="s">
        <v>686</v>
      </c>
      <c r="H703" s="102" t="s">
        <v>11</v>
      </c>
      <c r="I703" s="75">
        <f>_xlfn.XLOOKUP(Tabla15[[#This Row],[cedula]],TCARRERA[CEDULA],TCARRERA[CATEGORIA DEL SERVIDOR],0)</f>
        <v>0</v>
      </c>
      <c r="J70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60" t="str">
        <f>IF(ISTEXT(Tabla15[[#This Row],[CARRERA]]),Tabla15[[#This Row],[CARRERA]],Tabla15[[#This Row],[STATUS_01]])</f>
        <v>FIJO</v>
      </c>
      <c r="L703" s="70">
        <v>40000</v>
      </c>
      <c r="M703" s="74">
        <v>442.65</v>
      </c>
      <c r="N703" s="73">
        <v>1216</v>
      </c>
      <c r="O703" s="73">
        <v>1148</v>
      </c>
      <c r="P703" s="38">
        <f>Tabla15[[#This Row],[sbruto]]-SUM(Tabla15[[#This Row],[ISR]:[AFP]])-Tabla15[[#This Row],[sneto]]</f>
        <v>25</v>
      </c>
      <c r="Q703" s="38">
        <v>37168.35</v>
      </c>
      <c r="R703" s="60" t="str">
        <f>_xlfn.XLOOKUP(Tabla15[[#This Row],[cedula]],Tabla22[NODOC],Tabla22[GENERO])</f>
        <v>M</v>
      </c>
      <c r="S703" s="60" t="str">
        <f>_xlfn.XLOOKUP(Tabla15[[#This Row],[nomdepto]],Tabla21[LUGAR],Tabla21[CODLUGAR])</f>
        <v>01.83.02.00.01</v>
      </c>
      <c r="T703">
        <v>529</v>
      </c>
    </row>
    <row r="704" spans="1:20">
      <c r="A704" s="60" t="s">
        <v>2476</v>
      </c>
      <c r="B704" s="60" t="s">
        <v>2164</v>
      </c>
      <c r="C704" s="60" t="s">
        <v>2510</v>
      </c>
      <c r="D704" s="60" t="str">
        <f>Tabla15[[#This Row],[cedula]]&amp;Tabla15[[#This Row],[prog]]&amp;LEFT(Tabla15[[#This Row],[TIPO]],3)</f>
        <v>2230094808413FIJ</v>
      </c>
      <c r="E704" s="60" t="str">
        <f>_xlfn.XLOOKUP(Tabla15[[#This Row],[cedula]],Tabla8[Numero Documento],Tabla8[Empleado])</f>
        <v>MICHAEL GERAINT JIMENEZ GALAN</v>
      </c>
      <c r="F704" s="60" t="s">
        <v>36</v>
      </c>
      <c r="G704" s="60" t="s">
        <v>686</v>
      </c>
      <c r="H704" s="102" t="s">
        <v>11</v>
      </c>
      <c r="I704" s="75">
        <f>_xlfn.XLOOKUP(Tabla15[[#This Row],[cedula]],TCARRERA[CEDULA],TCARRERA[CATEGORIA DEL SERVIDOR],0)</f>
        <v>0</v>
      </c>
      <c r="J70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4" s="60" t="str">
        <f>IF(ISTEXT(Tabla15[[#This Row],[CARRERA]]),Tabla15[[#This Row],[CARRERA]],Tabla15[[#This Row],[STATUS_01]])</f>
        <v>FIJO</v>
      </c>
      <c r="L704" s="70">
        <v>40000</v>
      </c>
      <c r="M704" s="74">
        <v>0</v>
      </c>
      <c r="N704" s="73">
        <v>1216</v>
      </c>
      <c r="O704" s="73">
        <v>1148</v>
      </c>
      <c r="P704" s="38">
        <f>Tabla15[[#This Row],[sbruto]]-SUM(Tabla15[[#This Row],[ISR]:[AFP]])-Tabla15[[#This Row],[sneto]]</f>
        <v>325</v>
      </c>
      <c r="Q704" s="38">
        <v>37311</v>
      </c>
      <c r="R704" s="60" t="str">
        <f>_xlfn.XLOOKUP(Tabla15[[#This Row],[cedula]],Tabla22[NODOC],Tabla22[GENERO])</f>
        <v>M</v>
      </c>
      <c r="S704" s="60" t="str">
        <f>_xlfn.XLOOKUP(Tabla15[[#This Row],[nomdepto]],Tabla21[LUGAR],Tabla21[CODLUGAR])</f>
        <v>01.83.02.00.01</v>
      </c>
      <c r="T704">
        <v>687</v>
      </c>
    </row>
    <row r="705" spans="1:20">
      <c r="A705" s="60" t="s">
        <v>2476</v>
      </c>
      <c r="B705" s="60" t="s">
        <v>2181</v>
      </c>
      <c r="C705" s="60" t="s">
        <v>2510</v>
      </c>
      <c r="D705" s="60" t="str">
        <f>Tabla15[[#This Row],[cedula]]&amp;Tabla15[[#This Row],[prog]]&amp;LEFT(Tabla15[[#This Row],[TIPO]],3)</f>
        <v>0011410010013FIJ</v>
      </c>
      <c r="E705" s="60" t="str">
        <f>_xlfn.XLOOKUP(Tabla15[[#This Row],[cedula]],Tabla8[Numero Documento],Tabla8[Empleado])</f>
        <v>RICHARD RODRIGUEZ PARRA</v>
      </c>
      <c r="F705" s="60" t="s">
        <v>750</v>
      </c>
      <c r="G705" s="60" t="s">
        <v>686</v>
      </c>
      <c r="H705" s="102" t="s">
        <v>11</v>
      </c>
      <c r="I705" s="75">
        <f>_xlfn.XLOOKUP(Tabla15[[#This Row],[cedula]],TCARRERA[CEDULA],TCARRERA[CATEGORIA DEL SERVIDOR],0)</f>
        <v>0</v>
      </c>
      <c r="J70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5" s="60" t="str">
        <f>IF(ISTEXT(Tabla15[[#This Row],[CARRERA]]),Tabla15[[#This Row],[CARRERA]],Tabla15[[#This Row],[STATUS_01]])</f>
        <v>FIJO</v>
      </c>
      <c r="L705" s="70">
        <v>40000</v>
      </c>
      <c r="M705" s="70">
        <v>0</v>
      </c>
      <c r="N705" s="70">
        <v>1216</v>
      </c>
      <c r="O705" s="70">
        <v>1148</v>
      </c>
      <c r="P705" s="38">
        <f>Tabla15[[#This Row],[sbruto]]-SUM(Tabla15[[#This Row],[ISR]:[AFP]])-Tabla15[[#This Row],[sneto]]</f>
        <v>2898.4499999999971</v>
      </c>
      <c r="Q705" s="38">
        <v>34737.550000000003</v>
      </c>
      <c r="R705" s="60" t="str">
        <f>_xlfn.XLOOKUP(Tabla15[[#This Row],[cedula]],Tabla22[NODOC],Tabla22[GENERO])</f>
        <v>M</v>
      </c>
      <c r="S705" s="60" t="str">
        <f>_xlfn.XLOOKUP(Tabla15[[#This Row],[nomdepto]],Tabla21[LUGAR],Tabla21[CODLUGAR])</f>
        <v>01.83.02.00.01</v>
      </c>
      <c r="T705">
        <v>720</v>
      </c>
    </row>
    <row r="706" spans="1:20">
      <c r="A706" s="60" t="s">
        <v>2476</v>
      </c>
      <c r="B706" s="60" t="s">
        <v>2770</v>
      </c>
      <c r="C706" s="60" t="s">
        <v>2510</v>
      </c>
      <c r="D706" s="60" t="str">
        <f>Tabla15[[#This Row],[cedula]]&amp;Tabla15[[#This Row],[prog]]&amp;LEFT(Tabla15[[#This Row],[TIPO]],3)</f>
        <v>4022646614813FIJ</v>
      </c>
      <c r="E706" s="60" t="str">
        <f>_xlfn.XLOOKUP(Tabla15[[#This Row],[cedula]],Tabla8[Numero Documento],Tabla8[Empleado])</f>
        <v>ANDERSON FELIX MENA LIRIANO</v>
      </c>
      <c r="F706" s="60" t="s">
        <v>22</v>
      </c>
      <c r="G706" s="60" t="s">
        <v>686</v>
      </c>
      <c r="H706" s="102" t="s">
        <v>11</v>
      </c>
      <c r="I706" s="75">
        <f>_xlfn.XLOOKUP(Tabla15[[#This Row],[cedula]],TCARRERA[CEDULA],TCARRERA[CATEGORIA DEL SERVIDOR],0)</f>
        <v>0</v>
      </c>
      <c r="J70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60" t="str">
        <f>IF(ISTEXT(Tabla15[[#This Row],[CARRERA]]),Tabla15[[#This Row],[CARRERA]],Tabla15[[#This Row],[STATUS_01]])</f>
        <v>ESTATUTO SIMPLIFICADO</v>
      </c>
      <c r="L706" s="70">
        <v>36000</v>
      </c>
      <c r="M706" s="74">
        <v>0</v>
      </c>
      <c r="N706" s="70">
        <v>1094.4000000000001</v>
      </c>
      <c r="O706" s="70">
        <v>1033.2</v>
      </c>
      <c r="P706" s="38">
        <f>Tabla15[[#This Row],[sbruto]]-SUM(Tabla15[[#This Row],[ISR]:[AFP]])-Tabla15[[#This Row],[sneto]]</f>
        <v>2071</v>
      </c>
      <c r="Q706" s="38">
        <v>31801.4</v>
      </c>
      <c r="R706" s="60" t="str">
        <f>_xlfn.XLOOKUP(Tabla15[[#This Row],[cedula]],Tabla22[NODOC],Tabla22[GENERO])</f>
        <v>M</v>
      </c>
      <c r="S706" s="60" t="str">
        <f>_xlfn.XLOOKUP(Tabla15[[#This Row],[nomdepto]],Tabla21[LUGAR],Tabla21[CODLUGAR])</f>
        <v>01.83.02.00.01</v>
      </c>
      <c r="T706">
        <v>511</v>
      </c>
    </row>
    <row r="707" spans="1:20">
      <c r="A707" s="60" t="s">
        <v>2476</v>
      </c>
      <c r="B707" s="60" t="s">
        <v>2065</v>
      </c>
      <c r="C707" s="60" t="s">
        <v>2510</v>
      </c>
      <c r="D707" s="60" t="str">
        <f>Tabla15[[#This Row],[cedula]]&amp;Tabla15[[#This Row],[prog]]&amp;LEFT(Tabla15[[#This Row],[TIPO]],3)</f>
        <v>0010249077813FIJ</v>
      </c>
      <c r="E707" s="60" t="str">
        <f>_xlfn.XLOOKUP(Tabla15[[#This Row],[cedula]],Tabla8[Numero Documento],Tabla8[Empleado])</f>
        <v>CLAUDIO MANUEL FELIX MORENO</v>
      </c>
      <c r="F707" s="60" t="s">
        <v>395</v>
      </c>
      <c r="G707" s="60" t="s">
        <v>686</v>
      </c>
      <c r="H707" s="102" t="s">
        <v>11</v>
      </c>
      <c r="I707" s="75">
        <f>_xlfn.XLOOKUP(Tabla15[[#This Row],[cedula]],TCARRERA[CEDULA],TCARRERA[CATEGORIA DEL SERVIDOR],0)</f>
        <v>0</v>
      </c>
      <c r="J70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7" s="60" t="str">
        <f>IF(ISTEXT(Tabla15[[#This Row],[CARRERA]]),Tabla15[[#This Row],[CARRERA]],Tabla15[[#This Row],[STATUS_01]])</f>
        <v>ESTATUTO SIMPLIFICADO</v>
      </c>
      <c r="L707" s="70">
        <v>36000</v>
      </c>
      <c r="M707" s="74">
        <v>0</v>
      </c>
      <c r="N707" s="73">
        <v>1094.4000000000001</v>
      </c>
      <c r="O707" s="73">
        <v>1033.2</v>
      </c>
      <c r="P707" s="38">
        <f>Tabla15[[#This Row],[sbruto]]-SUM(Tabla15[[#This Row],[ISR]:[AFP]])-Tabla15[[#This Row],[sneto]]</f>
        <v>15405.690000000002</v>
      </c>
      <c r="Q707" s="38">
        <v>18466.71</v>
      </c>
      <c r="R707" s="60" t="str">
        <f>_xlfn.XLOOKUP(Tabla15[[#This Row],[cedula]],Tabla22[NODOC],Tabla22[GENERO])</f>
        <v>M</v>
      </c>
      <c r="S707" s="60" t="str">
        <f>_xlfn.XLOOKUP(Tabla15[[#This Row],[nomdepto]],Tabla21[LUGAR],Tabla21[CODLUGAR])</f>
        <v>01.83.02.00.01</v>
      </c>
      <c r="T707">
        <v>541</v>
      </c>
    </row>
    <row r="708" spans="1:20">
      <c r="A708" s="60" t="s">
        <v>2476</v>
      </c>
      <c r="B708" s="60" t="s">
        <v>2073</v>
      </c>
      <c r="C708" s="60" t="s">
        <v>2510</v>
      </c>
      <c r="D708" s="60" t="str">
        <f>Tabla15[[#This Row],[cedula]]&amp;Tabla15[[#This Row],[prog]]&amp;LEFT(Tabla15[[#This Row],[TIPO]],3)</f>
        <v>4021258877213FIJ</v>
      </c>
      <c r="E708" s="60" t="str">
        <f>_xlfn.XLOOKUP(Tabla15[[#This Row],[cedula]],Tabla8[Numero Documento],Tabla8[Empleado])</f>
        <v>EDUARDO JOSE RIVERA VARGAS</v>
      </c>
      <c r="F708" s="60" t="s">
        <v>623</v>
      </c>
      <c r="G708" s="60" t="s">
        <v>686</v>
      </c>
      <c r="H708" s="102" t="s">
        <v>11</v>
      </c>
      <c r="I708" s="75">
        <f>_xlfn.XLOOKUP(Tabla15[[#This Row],[cedula]],TCARRERA[CEDULA],TCARRERA[CATEGORIA DEL SERVIDOR],0)</f>
        <v>0</v>
      </c>
      <c r="J70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8" s="60" t="str">
        <f>IF(ISTEXT(Tabla15[[#This Row],[CARRERA]]),Tabla15[[#This Row],[CARRERA]],Tabla15[[#This Row],[STATUS_01]])</f>
        <v>FIJO</v>
      </c>
      <c r="L708" s="70">
        <v>36000</v>
      </c>
      <c r="M708" s="73">
        <v>0</v>
      </c>
      <c r="N708" s="70">
        <v>1094.4000000000001</v>
      </c>
      <c r="O708" s="70">
        <v>1033.2</v>
      </c>
      <c r="P708" s="38">
        <f>Tabla15[[#This Row],[sbruto]]-SUM(Tabla15[[#This Row],[ISR]:[AFP]])-Tabla15[[#This Row],[sneto]]</f>
        <v>25</v>
      </c>
      <c r="Q708" s="38">
        <v>33847.4</v>
      </c>
      <c r="R708" s="60" t="str">
        <f>_xlfn.XLOOKUP(Tabla15[[#This Row],[cedula]],Tabla22[NODOC],Tabla22[GENERO])</f>
        <v>M</v>
      </c>
      <c r="S708" s="60" t="str">
        <f>_xlfn.XLOOKUP(Tabla15[[#This Row],[nomdepto]],Tabla21[LUGAR],Tabla21[CODLUGAR])</f>
        <v>01.83.02.00.01</v>
      </c>
      <c r="T708">
        <v>557</v>
      </c>
    </row>
    <row r="709" spans="1:20">
      <c r="A709" s="60" t="s">
        <v>2476</v>
      </c>
      <c r="B709" s="60" t="s">
        <v>2776</v>
      </c>
      <c r="C709" s="60" t="s">
        <v>2510</v>
      </c>
      <c r="D709" s="60" t="str">
        <f>Tabla15[[#This Row],[cedula]]&amp;Tabla15[[#This Row],[prog]]&amp;LEFT(Tabla15[[#This Row],[TIPO]],3)</f>
        <v>0011549616813FIJ</v>
      </c>
      <c r="E709" s="60" t="str">
        <f>_xlfn.XLOOKUP(Tabla15[[#This Row],[cedula]],Tabla8[Numero Documento],Tabla8[Empleado])</f>
        <v>EDWARD RAFAEL ROSADO VALDEZ</v>
      </c>
      <c r="F709" s="60" t="s">
        <v>22</v>
      </c>
      <c r="G709" s="60" t="s">
        <v>686</v>
      </c>
      <c r="H709" s="102" t="s">
        <v>11</v>
      </c>
      <c r="I709" s="75">
        <f>_xlfn.XLOOKUP(Tabla15[[#This Row],[cedula]],TCARRERA[CEDULA],TCARRERA[CATEGORIA DEL SERVIDOR],0)</f>
        <v>0</v>
      </c>
      <c r="J70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9" s="60" t="str">
        <f>IF(ISTEXT(Tabla15[[#This Row],[CARRERA]]),Tabla15[[#This Row],[CARRERA]],Tabla15[[#This Row],[STATUS_01]])</f>
        <v>ESTATUTO SIMPLIFICADO</v>
      </c>
      <c r="L709" s="70">
        <v>36000</v>
      </c>
      <c r="M709" s="74">
        <v>0</v>
      </c>
      <c r="N709" s="70">
        <v>1094.4000000000001</v>
      </c>
      <c r="O709" s="70">
        <v>1033.2</v>
      </c>
      <c r="P709" s="38">
        <f>Tabla15[[#This Row],[sbruto]]-SUM(Tabla15[[#This Row],[ISR]:[AFP]])-Tabla15[[#This Row],[sneto]]</f>
        <v>4571</v>
      </c>
      <c r="Q709" s="38">
        <v>29301.4</v>
      </c>
      <c r="R709" s="60" t="str">
        <f>_xlfn.XLOOKUP(Tabla15[[#This Row],[cedula]],Tabla22[NODOC],Tabla22[GENERO])</f>
        <v>M</v>
      </c>
      <c r="S709" s="60" t="str">
        <f>_xlfn.XLOOKUP(Tabla15[[#This Row],[nomdepto]],Tabla21[LUGAR],Tabla21[CODLUGAR])</f>
        <v>01.83.02.00.01</v>
      </c>
      <c r="T709">
        <v>560</v>
      </c>
    </row>
    <row r="710" spans="1:20">
      <c r="A710" s="60" t="s">
        <v>2476</v>
      </c>
      <c r="B710" s="60" t="s">
        <v>1289</v>
      </c>
      <c r="C710" s="60" t="s">
        <v>2510</v>
      </c>
      <c r="D710" s="60" t="str">
        <f>Tabla15[[#This Row],[cedula]]&amp;Tabla15[[#This Row],[prog]]&amp;LEFT(Tabla15[[#This Row],[TIPO]],3)</f>
        <v>0900012656613FIJ</v>
      </c>
      <c r="E710" s="60" t="str">
        <f>_xlfn.XLOOKUP(Tabla15[[#This Row],[cedula]],Tabla8[Numero Documento],Tabla8[Empleado])</f>
        <v>FERNANDO AMPARO GENAO</v>
      </c>
      <c r="F710" s="60" t="s">
        <v>30</v>
      </c>
      <c r="G710" s="60" t="s">
        <v>686</v>
      </c>
      <c r="H710" s="102" t="s">
        <v>11</v>
      </c>
      <c r="I710" s="75" t="str">
        <f>_xlfn.XLOOKUP(Tabla15[[#This Row],[cedula]],TCARRERA[CEDULA],TCARRERA[CATEGORIA DEL SERVIDOR],0)</f>
        <v>CARRERA ADMINISTRATIVA</v>
      </c>
      <c r="J71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60" t="str">
        <f>IF(ISTEXT(Tabla15[[#This Row],[CARRERA]]),Tabla15[[#This Row],[CARRERA]],Tabla15[[#This Row],[STATUS_01]])</f>
        <v>CARRERA ADMINISTRATIVA</v>
      </c>
      <c r="L710" s="70">
        <v>36000</v>
      </c>
      <c r="M710" s="73">
        <v>0</v>
      </c>
      <c r="N710" s="70">
        <v>1094.4000000000001</v>
      </c>
      <c r="O710" s="70">
        <v>1033.2</v>
      </c>
      <c r="P710" s="38">
        <f>Tabla15[[#This Row],[sbruto]]-SUM(Tabla15[[#This Row],[ISR]:[AFP]])-Tabla15[[#This Row],[sneto]]</f>
        <v>18591.89</v>
      </c>
      <c r="Q710" s="38">
        <v>15280.51</v>
      </c>
      <c r="R710" s="60" t="str">
        <f>_xlfn.XLOOKUP(Tabla15[[#This Row],[cedula]],Tabla22[NODOC],Tabla22[GENERO])</f>
        <v>M</v>
      </c>
      <c r="S710" s="60" t="str">
        <f>_xlfn.XLOOKUP(Tabla15[[#This Row],[nomdepto]],Tabla21[LUGAR],Tabla21[CODLUGAR])</f>
        <v>01.83.02.00.01</v>
      </c>
      <c r="T710">
        <v>581</v>
      </c>
    </row>
    <row r="711" spans="1:20">
      <c r="A711" s="60" t="s">
        <v>2476</v>
      </c>
      <c r="B711" s="60" t="s">
        <v>2122</v>
      </c>
      <c r="C711" s="60" t="s">
        <v>2510</v>
      </c>
      <c r="D711" s="60" t="str">
        <f>Tabla15[[#This Row],[cedula]]&amp;Tabla15[[#This Row],[prog]]&amp;LEFT(Tabla15[[#This Row],[TIPO]],3)</f>
        <v>0120090714313FIJ</v>
      </c>
      <c r="E711" s="60" t="str">
        <f>_xlfn.XLOOKUP(Tabla15[[#This Row],[cedula]],Tabla8[Numero Documento],Tabla8[Empleado])</f>
        <v>JOSE ALBERTO CUEVAS DE OLEO</v>
      </c>
      <c r="F711" s="60" t="s">
        <v>721</v>
      </c>
      <c r="G711" s="60" t="s">
        <v>686</v>
      </c>
      <c r="H711" s="102" t="s">
        <v>11</v>
      </c>
      <c r="I711" s="75">
        <f>_xlfn.XLOOKUP(Tabla15[[#This Row],[cedula]],TCARRERA[CEDULA],TCARRERA[CATEGORIA DEL SERVIDOR],0)</f>
        <v>0</v>
      </c>
      <c r="J71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60" t="str">
        <f>IF(ISTEXT(Tabla15[[#This Row],[CARRERA]]),Tabla15[[#This Row],[CARRERA]],Tabla15[[#This Row],[STATUS_01]])</f>
        <v>ESTATUTO SIMPLIFICADO</v>
      </c>
      <c r="L711" s="70">
        <v>36000</v>
      </c>
      <c r="M711" s="73">
        <v>0</v>
      </c>
      <c r="N711" s="70">
        <v>1094.4000000000001</v>
      </c>
      <c r="O711" s="70">
        <v>1033.2</v>
      </c>
      <c r="P711" s="38">
        <f>Tabla15[[#This Row],[sbruto]]-SUM(Tabla15[[#This Row],[ISR]:[AFP]])-Tabla15[[#This Row],[sneto]]</f>
        <v>16652.52</v>
      </c>
      <c r="Q711" s="38">
        <v>17219.88</v>
      </c>
      <c r="R711" s="60" t="str">
        <f>_xlfn.XLOOKUP(Tabla15[[#This Row],[cedula]],Tabla22[NODOC],Tabla22[GENERO])</f>
        <v>M</v>
      </c>
      <c r="S711" s="60" t="str">
        <f>_xlfn.XLOOKUP(Tabla15[[#This Row],[nomdepto]],Tabla21[LUGAR],Tabla21[CODLUGAR])</f>
        <v>01.83.02.00.01</v>
      </c>
      <c r="T711">
        <v>620</v>
      </c>
    </row>
    <row r="712" spans="1:20">
      <c r="A712" s="60" t="s">
        <v>2476</v>
      </c>
      <c r="B712" s="60" t="s">
        <v>2188</v>
      </c>
      <c r="C712" s="60" t="s">
        <v>2510</v>
      </c>
      <c r="D712" s="60" t="str">
        <f>Tabla15[[#This Row],[cedula]]&amp;Tabla15[[#This Row],[prog]]&amp;LEFT(Tabla15[[#This Row],[TIPO]],3)</f>
        <v>0310004038913FIJ</v>
      </c>
      <c r="E712" s="60" t="str">
        <f>_xlfn.XLOOKUP(Tabla15[[#This Row],[cedula]],Tabla8[Numero Documento],Tabla8[Empleado])</f>
        <v>SEVERO DE LA CRUZ VENTURA</v>
      </c>
      <c r="F712" s="60" t="s">
        <v>757</v>
      </c>
      <c r="G712" s="60" t="s">
        <v>686</v>
      </c>
      <c r="H712" s="102" t="s">
        <v>11</v>
      </c>
      <c r="I712" s="75">
        <f>_xlfn.XLOOKUP(Tabla15[[#This Row],[cedula]],TCARRERA[CEDULA],TCARRERA[CATEGORIA DEL SERVIDOR],0)</f>
        <v>0</v>
      </c>
      <c r="J71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12" s="60" t="str">
        <f>IF(ISTEXT(Tabla15[[#This Row],[CARRERA]]),Tabla15[[#This Row],[CARRERA]],Tabla15[[#This Row],[STATUS_01]])</f>
        <v>FIJO</v>
      </c>
      <c r="L712" s="70">
        <v>36000</v>
      </c>
      <c r="M712" s="71">
        <v>0</v>
      </c>
      <c r="N712" s="70">
        <v>1094.4000000000001</v>
      </c>
      <c r="O712" s="70">
        <v>1033.2</v>
      </c>
      <c r="P712" s="38">
        <f>Tabla15[[#This Row],[sbruto]]-SUM(Tabla15[[#This Row],[ISR]:[AFP]])-Tabla15[[#This Row],[sneto]]</f>
        <v>75</v>
      </c>
      <c r="Q712" s="38">
        <v>33797.4</v>
      </c>
      <c r="R712" s="60" t="str">
        <f>_xlfn.XLOOKUP(Tabla15[[#This Row],[cedula]],Tabla22[NODOC],Tabla22[GENERO])</f>
        <v>M</v>
      </c>
      <c r="S712" s="60" t="str">
        <f>_xlfn.XLOOKUP(Tabla15[[#This Row],[nomdepto]],Tabla21[LUGAR],Tabla21[CODLUGAR])</f>
        <v>01.83.02.00.01</v>
      </c>
      <c r="T712">
        <v>735</v>
      </c>
    </row>
    <row r="713" spans="1:20" hidden="1">
      <c r="A713" s="60" t="s">
        <v>2475</v>
      </c>
      <c r="B713" s="60" t="s">
        <v>2803</v>
      </c>
      <c r="C713" s="60" t="s">
        <v>2506</v>
      </c>
      <c r="D713" s="60" t="str">
        <f>Tabla15[[#This Row],[cedula]]&amp;Tabla15[[#This Row],[prog]]&amp;LEFT(Tabla15[[#This Row],[TIPO]],3)</f>
        <v>2290028827901TEM</v>
      </c>
      <c r="E713" s="60" t="str">
        <f>_xlfn.XLOOKUP(Tabla15[[#This Row],[cedula]],Tabla8[Numero Documento],Tabla8[Empleado])</f>
        <v>ARLENY NICOLE MARTINEZ MARTINEZ</v>
      </c>
      <c r="F713" s="60" t="s">
        <v>2804</v>
      </c>
      <c r="G713" s="60" t="s">
        <v>686</v>
      </c>
      <c r="H713" s="102" t="s">
        <v>2696</v>
      </c>
      <c r="I713" s="75">
        <f>_xlfn.XLOOKUP(Tabla15[[#This Row],[cedula]],TCARRERA[CEDULA],TCARRERA[CATEGORIA DEL SERVIDOR],0)</f>
        <v>0</v>
      </c>
      <c r="J71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13" s="60" t="str">
        <f>IF(ISTEXT(Tabla15[[#This Row],[CARRERA]]),Tabla15[[#This Row],[CARRERA]],Tabla15[[#This Row],[STATUS_01]])</f>
        <v>TEMPORALES</v>
      </c>
      <c r="L713" s="70">
        <v>36000</v>
      </c>
      <c r="M713" s="74">
        <v>0</v>
      </c>
      <c r="N713" s="73">
        <v>1094.4000000000001</v>
      </c>
      <c r="O713" s="73">
        <v>1033.2</v>
      </c>
      <c r="P713" s="38">
        <f>Tabla15[[#This Row],[sbruto]]-SUM(Tabla15[[#This Row],[ISR]:[AFP]])-Tabla15[[#This Row],[sneto]]</f>
        <v>25</v>
      </c>
      <c r="Q713" s="38">
        <v>33847.4</v>
      </c>
      <c r="R713" s="60" t="str">
        <f>_xlfn.XLOOKUP(Tabla15[[#This Row],[cedula]],Tabla22[NODOC],Tabla22[GENERO])</f>
        <v>F</v>
      </c>
      <c r="S713" s="60" t="str">
        <f>_xlfn.XLOOKUP(Tabla15[[#This Row],[nomdepto]],Tabla21[LUGAR],Tabla21[CODLUGAR])</f>
        <v>01.83.02.00.01</v>
      </c>
      <c r="T713">
        <v>806</v>
      </c>
    </row>
    <row r="714" spans="1:20">
      <c r="A714" s="60" t="s">
        <v>2476</v>
      </c>
      <c r="B714" s="60" t="s">
        <v>1283</v>
      </c>
      <c r="C714" s="60" t="s">
        <v>2510</v>
      </c>
      <c r="D714" s="60" t="str">
        <f>Tabla15[[#This Row],[cedula]]&amp;Tabla15[[#This Row],[prog]]&amp;LEFT(Tabla15[[#This Row],[TIPO]],3)</f>
        <v>0560099419713FIJ</v>
      </c>
      <c r="E714" s="60" t="str">
        <f>_xlfn.XLOOKUP(Tabla15[[#This Row],[cedula]],Tabla8[Numero Documento],Tabla8[Empleado])</f>
        <v>CARLOS RAMON ORTEGA CAMPUSANO</v>
      </c>
      <c r="F714" s="60" t="s">
        <v>22</v>
      </c>
      <c r="G714" s="60" t="s">
        <v>686</v>
      </c>
      <c r="H714" s="102" t="s">
        <v>11</v>
      </c>
      <c r="I714" s="75" t="str">
        <f>_xlfn.XLOOKUP(Tabla15[[#This Row],[cedula]],TCARRERA[CEDULA],TCARRERA[CATEGORIA DEL SERVIDOR],0)</f>
        <v>CARRERA ADMINISTRATIVA</v>
      </c>
      <c r="J71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60" t="str">
        <f>IF(ISTEXT(Tabla15[[#This Row],[CARRERA]]),Tabla15[[#This Row],[CARRERA]],Tabla15[[#This Row],[STATUS_01]])</f>
        <v>CARRERA ADMINISTRATIVA</v>
      </c>
      <c r="L714" s="70">
        <v>35000</v>
      </c>
      <c r="M714" s="71">
        <v>0</v>
      </c>
      <c r="N714" s="70">
        <v>1064</v>
      </c>
      <c r="O714" s="70">
        <v>1004.5</v>
      </c>
      <c r="P714" s="38">
        <f>Tabla15[[#This Row],[sbruto]]-SUM(Tabla15[[#This Row],[ISR]:[AFP]])-Tabla15[[#This Row],[sneto]]</f>
        <v>25793.06</v>
      </c>
      <c r="Q714" s="38">
        <v>7138.44</v>
      </c>
      <c r="R714" s="60" t="str">
        <f>_xlfn.XLOOKUP(Tabla15[[#This Row],[cedula]],Tabla22[NODOC],Tabla22[GENERO])</f>
        <v>M</v>
      </c>
      <c r="S714" s="60" t="str">
        <f>_xlfn.XLOOKUP(Tabla15[[#This Row],[nomdepto]],Tabla21[LUGAR],Tabla21[CODLUGAR])</f>
        <v>01.83.02.00.01</v>
      </c>
      <c r="T714">
        <v>532</v>
      </c>
    </row>
    <row r="715" spans="1:20">
      <c r="A715" s="60" t="s">
        <v>2476</v>
      </c>
      <c r="B715" s="60" t="s">
        <v>2057</v>
      </c>
      <c r="C715" s="60" t="s">
        <v>2510</v>
      </c>
      <c r="D715" s="60" t="str">
        <f>Tabla15[[#This Row],[cedula]]&amp;Tabla15[[#This Row],[prog]]&amp;LEFT(Tabla15[[#This Row],[TIPO]],3)</f>
        <v>0010225513013FIJ</v>
      </c>
      <c r="E715" s="60" t="str">
        <f>_xlfn.XLOOKUP(Tabla15[[#This Row],[cedula]],Tabla8[Numero Documento],Tabla8[Empleado])</f>
        <v>CARMEN DOLYS FERRERAS FELIZ</v>
      </c>
      <c r="F715" s="60" t="s">
        <v>651</v>
      </c>
      <c r="G715" s="60" t="s">
        <v>686</v>
      </c>
      <c r="H715" s="102" t="s">
        <v>11</v>
      </c>
      <c r="I715" s="75">
        <f>_xlfn.XLOOKUP(Tabla15[[#This Row],[cedula]],TCARRERA[CEDULA],TCARRERA[CATEGORIA DEL SERVIDOR],0)</f>
        <v>0</v>
      </c>
      <c r="J71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15" s="60" t="str">
        <f>IF(ISTEXT(Tabla15[[#This Row],[CARRERA]]),Tabla15[[#This Row],[CARRERA]],Tabla15[[#This Row],[STATUS_01]])</f>
        <v>FIJO</v>
      </c>
      <c r="L715" s="70">
        <v>35000</v>
      </c>
      <c r="M715" s="73">
        <v>0</v>
      </c>
      <c r="N715" s="73">
        <v>1064</v>
      </c>
      <c r="O715" s="73">
        <v>1004.5</v>
      </c>
      <c r="P715" s="38">
        <f>Tabla15[[#This Row],[sbruto]]-SUM(Tabla15[[#This Row],[ISR]:[AFP]])-Tabla15[[#This Row],[sneto]]</f>
        <v>1471</v>
      </c>
      <c r="Q715" s="38">
        <v>31460.5</v>
      </c>
      <c r="R715" s="60" t="str">
        <f>_xlfn.XLOOKUP(Tabla15[[#This Row],[cedula]],Tabla22[NODOC],Tabla22[GENERO])</f>
        <v>F</v>
      </c>
      <c r="S715" s="60" t="str">
        <f>_xlfn.XLOOKUP(Tabla15[[#This Row],[nomdepto]],Tabla21[LUGAR],Tabla21[CODLUGAR])</f>
        <v>01.83.02.00.01</v>
      </c>
      <c r="T715">
        <v>533</v>
      </c>
    </row>
    <row r="716" spans="1:20">
      <c r="A716" s="60" t="s">
        <v>2476</v>
      </c>
      <c r="B716" s="60" t="s">
        <v>2084</v>
      </c>
      <c r="C716" s="60" t="s">
        <v>2510</v>
      </c>
      <c r="D716" s="60" t="str">
        <f>Tabla15[[#This Row],[cedula]]&amp;Tabla15[[#This Row],[prog]]&amp;LEFT(Tabla15[[#This Row],[TIPO]],3)</f>
        <v>0011400697613FIJ</v>
      </c>
      <c r="E716" s="60" t="str">
        <f>_xlfn.XLOOKUP(Tabla15[[#This Row],[cedula]],Tabla8[Numero Documento],Tabla8[Empleado])</f>
        <v>EUSEBIO SANTOS REYES</v>
      </c>
      <c r="F716" s="60" t="s">
        <v>22</v>
      </c>
      <c r="G716" s="60" t="s">
        <v>686</v>
      </c>
      <c r="H716" s="102" t="s">
        <v>11</v>
      </c>
      <c r="I716" s="75">
        <f>_xlfn.XLOOKUP(Tabla15[[#This Row],[cedula]],TCARRERA[CEDULA],TCARRERA[CATEGORIA DEL SERVIDOR],0)</f>
        <v>0</v>
      </c>
      <c r="J71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60" t="str">
        <f>IF(ISTEXT(Tabla15[[#This Row],[CARRERA]]),Tabla15[[#This Row],[CARRERA]],Tabla15[[#This Row],[STATUS_01]])</f>
        <v>ESTATUTO SIMPLIFICADO</v>
      </c>
      <c r="L716" s="70">
        <v>35000</v>
      </c>
      <c r="M716" s="71">
        <v>0</v>
      </c>
      <c r="N716" s="70">
        <v>1064</v>
      </c>
      <c r="O716" s="70">
        <v>1004.5</v>
      </c>
      <c r="P716" s="38">
        <f>Tabla15[[#This Row],[sbruto]]-SUM(Tabla15[[#This Row],[ISR]:[AFP]])-Tabla15[[#This Row],[sneto]]</f>
        <v>20828.91</v>
      </c>
      <c r="Q716" s="38">
        <v>12102.59</v>
      </c>
      <c r="R716" s="60" t="str">
        <f>_xlfn.XLOOKUP(Tabla15[[#This Row],[cedula]],Tabla22[NODOC],Tabla22[GENERO])</f>
        <v>M</v>
      </c>
      <c r="S716" s="60" t="str">
        <f>_xlfn.XLOOKUP(Tabla15[[#This Row],[nomdepto]],Tabla21[LUGAR],Tabla21[CODLUGAR])</f>
        <v>01.83.02.00.01</v>
      </c>
      <c r="T716">
        <v>573</v>
      </c>
    </row>
    <row r="717" spans="1:20">
      <c r="A717" s="60" t="s">
        <v>2476</v>
      </c>
      <c r="B717" s="60" t="s">
        <v>2118</v>
      </c>
      <c r="C717" s="60" t="s">
        <v>2510</v>
      </c>
      <c r="D717" s="60" t="str">
        <f>Tabla15[[#This Row],[cedula]]&amp;Tabla15[[#This Row],[prog]]&amp;LEFT(Tabla15[[#This Row],[TIPO]],3)</f>
        <v>0010906166313FIJ</v>
      </c>
      <c r="E717" s="60" t="str">
        <f>_xlfn.XLOOKUP(Tabla15[[#This Row],[cedula]],Tabla8[Numero Documento],Tabla8[Empleado])</f>
        <v>JENIFFER BARBRA NUÃEZ GUIO</v>
      </c>
      <c r="F717" s="60" t="s">
        <v>10</v>
      </c>
      <c r="G717" s="60" t="s">
        <v>686</v>
      </c>
      <c r="H717" s="102" t="s">
        <v>11</v>
      </c>
      <c r="I717" s="75">
        <f>_xlfn.XLOOKUP(Tabla15[[#This Row],[cedula]],TCARRERA[CEDULA],TCARRERA[CATEGORIA DEL SERVIDOR],0)</f>
        <v>0</v>
      </c>
      <c r="J71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7" s="60" t="str">
        <f>IF(ISTEXT(Tabla15[[#This Row],[CARRERA]]),Tabla15[[#This Row],[CARRERA]],Tabla15[[#This Row],[STATUS_01]])</f>
        <v>ESTATUTO SIMPLIFICADO</v>
      </c>
      <c r="L717" s="70">
        <v>35000</v>
      </c>
      <c r="M717" s="74">
        <v>0</v>
      </c>
      <c r="N717" s="70">
        <v>1064</v>
      </c>
      <c r="O717" s="70">
        <v>1004.5</v>
      </c>
      <c r="P717" s="38">
        <f>Tabla15[[#This Row],[sbruto]]-SUM(Tabla15[[#This Row],[ISR]:[AFP]])-Tabla15[[#This Row],[sneto]]</f>
        <v>25</v>
      </c>
      <c r="Q717" s="38">
        <v>32906.5</v>
      </c>
      <c r="R717" s="60" t="str">
        <f>_xlfn.XLOOKUP(Tabla15[[#This Row],[cedula]],Tabla22[NODOC],Tabla22[GENERO])</f>
        <v>F</v>
      </c>
      <c r="S717" s="60" t="str">
        <f>_xlfn.XLOOKUP(Tabla15[[#This Row],[nomdepto]],Tabla21[LUGAR],Tabla21[CODLUGAR])</f>
        <v>01.83.02.00.01</v>
      </c>
      <c r="T717">
        <v>614</v>
      </c>
    </row>
    <row r="718" spans="1:20">
      <c r="A718" s="60" t="s">
        <v>2476</v>
      </c>
      <c r="B718" s="60" t="s">
        <v>2120</v>
      </c>
      <c r="C718" s="60" t="s">
        <v>2510</v>
      </c>
      <c r="D718" s="60" t="str">
        <f>Tabla15[[#This Row],[cedula]]&amp;Tabla15[[#This Row],[prog]]&amp;LEFT(Tabla15[[#This Row],[TIPO]],3)</f>
        <v>4022290899413FIJ</v>
      </c>
      <c r="E718" s="60" t="str">
        <f>_xlfn.XLOOKUP(Tabla15[[#This Row],[cedula]],Tabla8[Numero Documento],Tabla8[Empleado])</f>
        <v>JONA ABREU LOPEZ</v>
      </c>
      <c r="F718" s="60" t="s">
        <v>22</v>
      </c>
      <c r="G718" s="60" t="s">
        <v>686</v>
      </c>
      <c r="H718" s="102" t="s">
        <v>11</v>
      </c>
      <c r="I718" s="75">
        <f>_xlfn.XLOOKUP(Tabla15[[#This Row],[cedula]],TCARRERA[CEDULA],TCARRERA[CATEGORIA DEL SERVIDOR],0)</f>
        <v>0</v>
      </c>
      <c r="J71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60" t="str">
        <f>IF(ISTEXT(Tabla15[[#This Row],[CARRERA]]),Tabla15[[#This Row],[CARRERA]],Tabla15[[#This Row],[STATUS_01]])</f>
        <v>ESTATUTO SIMPLIFICADO</v>
      </c>
      <c r="L718" s="70">
        <v>35000</v>
      </c>
      <c r="M718" s="71">
        <v>0</v>
      </c>
      <c r="N718" s="70">
        <v>1064</v>
      </c>
      <c r="O718" s="70">
        <v>1004.5</v>
      </c>
      <c r="P718" s="38">
        <f>Tabla15[[#This Row],[sbruto]]-SUM(Tabla15[[#This Row],[ISR]:[AFP]])-Tabla15[[#This Row],[sneto]]</f>
        <v>25</v>
      </c>
      <c r="Q718" s="38">
        <v>32906.5</v>
      </c>
      <c r="R718" s="60" t="str">
        <f>_xlfn.XLOOKUP(Tabla15[[#This Row],[cedula]],Tabla22[NODOC],Tabla22[GENERO])</f>
        <v>M</v>
      </c>
      <c r="S718" s="60" t="str">
        <f>_xlfn.XLOOKUP(Tabla15[[#This Row],[nomdepto]],Tabla21[LUGAR],Tabla21[CODLUGAR])</f>
        <v>01.83.02.00.01</v>
      </c>
      <c r="T718">
        <v>617</v>
      </c>
    </row>
    <row r="719" spans="1:20">
      <c r="A719" s="60" t="s">
        <v>2476</v>
      </c>
      <c r="B719" s="60" t="s">
        <v>1302</v>
      </c>
      <c r="C719" s="60" t="s">
        <v>2510</v>
      </c>
      <c r="D719" s="60" t="str">
        <f>Tabla15[[#This Row],[cedula]]&amp;Tabla15[[#This Row],[prog]]&amp;LEFT(Tabla15[[#This Row],[TIPO]],3)</f>
        <v>0010248647913FIJ</v>
      </c>
      <c r="E719" s="60" t="str">
        <f>_xlfn.XLOOKUP(Tabla15[[#This Row],[cedula]],Tabla8[Numero Documento],Tabla8[Empleado])</f>
        <v>LUCIA MARIA GOMEZ CUELLO</v>
      </c>
      <c r="F719" s="60" t="s">
        <v>82</v>
      </c>
      <c r="G719" s="60" t="s">
        <v>686</v>
      </c>
      <c r="H719" s="102" t="s">
        <v>11</v>
      </c>
      <c r="I719" s="75" t="str">
        <f>_xlfn.XLOOKUP(Tabla15[[#This Row],[cedula]],TCARRERA[CEDULA],TCARRERA[CATEGORIA DEL SERVIDOR],0)</f>
        <v>CARRERA ADMINISTRATIVA</v>
      </c>
      <c r="J71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19" s="60" t="str">
        <f>IF(ISTEXT(Tabla15[[#This Row],[CARRERA]]),Tabla15[[#This Row],[CARRERA]],Tabla15[[#This Row],[STATUS_01]])</f>
        <v>CARRERA ADMINISTRATIVA</v>
      </c>
      <c r="L719" s="70">
        <v>35000</v>
      </c>
      <c r="M719" s="73">
        <v>0</v>
      </c>
      <c r="N719" s="70">
        <v>1064</v>
      </c>
      <c r="O719" s="70">
        <v>1004.5</v>
      </c>
      <c r="P719" s="38">
        <f>Tabla15[[#This Row],[sbruto]]-SUM(Tabla15[[#This Row],[ISR]:[AFP]])-Tabla15[[#This Row],[sneto]]</f>
        <v>375</v>
      </c>
      <c r="Q719" s="38">
        <v>32556.5</v>
      </c>
      <c r="R719" s="60" t="str">
        <f>_xlfn.XLOOKUP(Tabla15[[#This Row],[cedula]],Tabla22[NODOC],Tabla22[GENERO])</f>
        <v>F</v>
      </c>
      <c r="S719" s="60" t="str">
        <f>_xlfn.XLOOKUP(Tabla15[[#This Row],[nomdepto]],Tabla21[LUGAR],Tabla21[CODLUGAR])</f>
        <v>01.83.02.00.01</v>
      </c>
      <c r="T719">
        <v>663</v>
      </c>
    </row>
    <row r="720" spans="1:20">
      <c r="A720" s="60" t="s">
        <v>2476</v>
      </c>
      <c r="B720" s="60" t="s">
        <v>1313</v>
      </c>
      <c r="C720" s="60" t="s">
        <v>2510</v>
      </c>
      <c r="D720" s="60" t="str">
        <f>Tabla15[[#This Row],[cedula]]&amp;Tabla15[[#This Row],[prog]]&amp;LEFT(Tabla15[[#This Row],[TIPO]],3)</f>
        <v>0010242810913FIJ</v>
      </c>
      <c r="E720" s="60" t="str">
        <f>_xlfn.XLOOKUP(Tabla15[[#This Row],[cedula]],Tabla8[Numero Documento],Tabla8[Empleado])</f>
        <v>MARITZA ENCARNACION VIOLA</v>
      </c>
      <c r="F720" s="60" t="s">
        <v>10</v>
      </c>
      <c r="G720" s="60" t="s">
        <v>686</v>
      </c>
      <c r="H720" s="102" t="s">
        <v>11</v>
      </c>
      <c r="I720" s="75" t="str">
        <f>_xlfn.XLOOKUP(Tabla15[[#This Row],[cedula]],TCARRERA[CEDULA],TCARRERA[CATEGORIA DEL SERVIDOR],0)</f>
        <v>CARRERA ADMINISTRATIVA</v>
      </c>
      <c r="J72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0" s="60" t="str">
        <f>IF(ISTEXT(Tabla15[[#This Row],[CARRERA]]),Tabla15[[#This Row],[CARRERA]],Tabla15[[#This Row],[STATUS_01]])</f>
        <v>CARRERA ADMINISTRATIVA</v>
      </c>
      <c r="L720" s="70">
        <v>35000</v>
      </c>
      <c r="M720" s="74">
        <v>0</v>
      </c>
      <c r="N720" s="70">
        <v>1064</v>
      </c>
      <c r="O720" s="70">
        <v>1004.5</v>
      </c>
      <c r="P720" s="38">
        <f>Tabla15[[#This Row],[sbruto]]-SUM(Tabla15[[#This Row],[ISR]:[AFP]])-Tabla15[[#This Row],[sneto]]</f>
        <v>3167</v>
      </c>
      <c r="Q720" s="38">
        <v>29764.5</v>
      </c>
      <c r="R720" s="60" t="str">
        <f>_xlfn.XLOOKUP(Tabla15[[#This Row],[cedula]],Tabla22[NODOC],Tabla22[GENERO])</f>
        <v>F</v>
      </c>
      <c r="S720" s="60" t="str">
        <f>_xlfn.XLOOKUP(Tabla15[[#This Row],[nomdepto]],Tabla21[LUGAR],Tabla21[CODLUGAR])</f>
        <v>01.83.02.00.01</v>
      </c>
      <c r="T720">
        <v>681</v>
      </c>
    </row>
    <row r="721" spans="1:20">
      <c r="A721" s="60" t="s">
        <v>2476</v>
      </c>
      <c r="B721" s="60" t="s">
        <v>1316</v>
      </c>
      <c r="C721" s="60" t="s">
        <v>2510</v>
      </c>
      <c r="D721" s="60" t="str">
        <f>Tabla15[[#This Row],[cedula]]&amp;Tabla15[[#This Row],[prog]]&amp;LEFT(Tabla15[[#This Row],[TIPO]],3)</f>
        <v>0010951153513FIJ</v>
      </c>
      <c r="E721" s="60" t="str">
        <f>_xlfn.XLOOKUP(Tabla15[[#This Row],[cedula]],Tabla8[Numero Documento],Tabla8[Empleado])</f>
        <v>MIGUELITO PEREZ</v>
      </c>
      <c r="F721" s="60" t="s">
        <v>22</v>
      </c>
      <c r="G721" s="60" t="s">
        <v>686</v>
      </c>
      <c r="H721" s="102" t="s">
        <v>11</v>
      </c>
      <c r="I721" s="75" t="str">
        <f>_xlfn.XLOOKUP(Tabla15[[#This Row],[cedula]],TCARRERA[CEDULA],TCARRERA[CATEGORIA DEL SERVIDOR],0)</f>
        <v>CARRERA ADMINISTRATIVA</v>
      </c>
      <c r="J72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60" t="str">
        <f>IF(ISTEXT(Tabla15[[#This Row],[CARRERA]]),Tabla15[[#This Row],[CARRERA]],Tabla15[[#This Row],[STATUS_01]])</f>
        <v>CARRERA ADMINISTRATIVA</v>
      </c>
      <c r="L721" s="70">
        <v>35000</v>
      </c>
      <c r="M721" s="74">
        <v>0</v>
      </c>
      <c r="N721" s="70">
        <v>1064</v>
      </c>
      <c r="O721" s="70">
        <v>1004.5</v>
      </c>
      <c r="P721" s="38">
        <f>Tabla15[[#This Row],[sbruto]]-SUM(Tabla15[[#This Row],[ISR]:[AFP]])-Tabla15[[#This Row],[sneto]]</f>
        <v>19030.45</v>
      </c>
      <c r="Q721" s="38">
        <v>13901.05</v>
      </c>
      <c r="R721" s="60" t="str">
        <f>_xlfn.XLOOKUP(Tabla15[[#This Row],[cedula]],Tabla22[NODOC],Tabla22[GENERO])</f>
        <v>M</v>
      </c>
      <c r="S721" s="60" t="str">
        <f>_xlfn.XLOOKUP(Tabla15[[#This Row],[nomdepto]],Tabla21[LUGAR],Tabla21[CODLUGAR])</f>
        <v>01.83.02.00.01</v>
      </c>
      <c r="T721">
        <v>688</v>
      </c>
    </row>
    <row r="722" spans="1:20">
      <c r="A722" s="60" t="s">
        <v>2476</v>
      </c>
      <c r="B722" s="60" t="s">
        <v>2204</v>
      </c>
      <c r="C722" s="60" t="s">
        <v>2510</v>
      </c>
      <c r="D722" s="60" t="str">
        <f>Tabla15[[#This Row],[cedula]]&amp;Tabla15[[#This Row],[prog]]&amp;LEFT(Tabla15[[#This Row],[TIPO]],3)</f>
        <v>0010074447313FIJ</v>
      </c>
      <c r="E722" s="60" t="str">
        <f>_xlfn.XLOOKUP(Tabla15[[#This Row],[cedula]],Tabla8[Numero Documento],Tabla8[Empleado])</f>
        <v>WILFRIDO ALCALA GAVINO</v>
      </c>
      <c r="F722" s="60" t="s">
        <v>22</v>
      </c>
      <c r="G722" s="60" t="s">
        <v>686</v>
      </c>
      <c r="H722" s="102" t="s">
        <v>11</v>
      </c>
      <c r="I722" s="75">
        <f>_xlfn.XLOOKUP(Tabla15[[#This Row],[cedula]],TCARRERA[CEDULA],TCARRERA[CATEGORIA DEL SERVIDOR],0)</f>
        <v>0</v>
      </c>
      <c r="J72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2" s="60" t="str">
        <f>IF(ISTEXT(Tabla15[[#This Row],[CARRERA]]),Tabla15[[#This Row],[CARRERA]],Tabla15[[#This Row],[STATUS_01]])</f>
        <v>ESTATUTO SIMPLIFICADO</v>
      </c>
      <c r="L722" s="70">
        <v>35000</v>
      </c>
      <c r="M722" s="71">
        <v>0</v>
      </c>
      <c r="N722" s="70">
        <v>1064</v>
      </c>
      <c r="O722" s="70">
        <v>1004.5</v>
      </c>
      <c r="P722" s="38">
        <f>Tabla15[[#This Row],[sbruto]]-SUM(Tabla15[[#This Row],[ISR]:[AFP]])-Tabla15[[#This Row],[sneto]]</f>
        <v>22317.629999999997</v>
      </c>
      <c r="Q722" s="38">
        <v>10613.87</v>
      </c>
      <c r="R722" s="60" t="str">
        <f>_xlfn.XLOOKUP(Tabla15[[#This Row],[cedula]],Tabla22[NODOC],Tabla22[GENERO])</f>
        <v>M</v>
      </c>
      <c r="S722" s="60" t="str">
        <f>_xlfn.XLOOKUP(Tabla15[[#This Row],[nomdepto]],Tabla21[LUGAR],Tabla21[CODLUGAR])</f>
        <v>01.83.02.00.01</v>
      </c>
      <c r="T722">
        <v>755</v>
      </c>
    </row>
    <row r="723" spans="1:20" hidden="1">
      <c r="A723" s="60" t="s">
        <v>3054</v>
      </c>
      <c r="B723" s="60" t="s">
        <v>1313</v>
      </c>
      <c r="C723" s="60" t="s">
        <v>2506</v>
      </c>
      <c r="D723" s="60" t="str">
        <f>Tabla15[[#This Row],[cedula]]&amp;Tabla15[[#This Row],[prog]]&amp;LEFT(Tabla15[[#This Row],[TIPO]],3)</f>
        <v>0010242810901SUP</v>
      </c>
      <c r="E723" s="60" t="str">
        <f>_xlfn.XLOOKUP(Tabla15[[#This Row],[cedula]],Tabla8[Numero Documento],Tabla8[Empleado])</f>
        <v>MARITZA ENCARNACION VIOLA</v>
      </c>
      <c r="F723" s="60" t="s">
        <v>10</v>
      </c>
      <c r="G723" s="60" t="s">
        <v>686</v>
      </c>
      <c r="H723" s="102" t="s">
        <v>2783</v>
      </c>
      <c r="I723" s="75" t="str">
        <f>_xlfn.XLOOKUP(Tabla15[[#This Row],[cedula]],TCARRERA[CEDULA],TCARRERA[CATEGORIA DEL SERVIDOR],0)</f>
        <v>CARRERA ADMINISTRATIVA</v>
      </c>
      <c r="J72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3" s="60" t="str">
        <f>IF(ISTEXT(Tabla15[[#This Row],[CARRERA]]),Tabla15[[#This Row],[CARRERA]],Tabla15[[#This Row],[STATUS_01]])</f>
        <v>CARRERA ADMINISTRATIVA</v>
      </c>
      <c r="L723" s="70">
        <v>35000</v>
      </c>
      <c r="M723" s="71">
        <v>5368.45</v>
      </c>
      <c r="N723" s="70">
        <v>1004.5</v>
      </c>
      <c r="O723" s="70">
        <v>1064</v>
      </c>
      <c r="P723" s="38">
        <f>Tabla15[[#This Row],[sbruto]]-SUM(Tabla15[[#This Row],[ISR]:[AFP]])-Tabla15[[#This Row],[sneto]]</f>
        <v>0</v>
      </c>
      <c r="Q723" s="38">
        <v>27563.05</v>
      </c>
      <c r="R723" s="60" t="str">
        <f>_xlfn.XLOOKUP(Tabla15[[#This Row],[cedula]],Tabla22[NODOC],Tabla22[GENERO])</f>
        <v>F</v>
      </c>
      <c r="S723" s="60" t="str">
        <f>_xlfn.XLOOKUP(Tabla15[[#This Row],[nomdepto]],Tabla21[LUGAR],Tabla21[CODLUGAR])</f>
        <v>01.83.02.00.01</v>
      </c>
      <c r="T723">
        <v>778</v>
      </c>
    </row>
    <row r="724" spans="1:20">
      <c r="A724" s="60" t="s">
        <v>2476</v>
      </c>
      <c r="B724" s="60" t="s">
        <v>1284</v>
      </c>
      <c r="C724" s="60" t="s">
        <v>2510</v>
      </c>
      <c r="D724" s="60" t="str">
        <f>Tabla15[[#This Row],[cedula]]&amp;Tabla15[[#This Row],[prog]]&amp;LEFT(Tabla15[[#This Row],[TIPO]],3)</f>
        <v>0010058298013FIJ</v>
      </c>
      <c r="E724" s="60" t="str">
        <f>_xlfn.XLOOKUP(Tabla15[[#This Row],[cedula]],Tabla8[Numero Documento],Tabla8[Empleado])</f>
        <v>DESIRE JANICE SUAZO CAMPILLO</v>
      </c>
      <c r="F724" s="60" t="s">
        <v>157</v>
      </c>
      <c r="G724" s="60" t="s">
        <v>686</v>
      </c>
      <c r="H724" s="102" t="s">
        <v>11</v>
      </c>
      <c r="I724" s="75" t="str">
        <f>_xlfn.XLOOKUP(Tabla15[[#This Row],[cedula]],TCARRERA[CEDULA],TCARRERA[CATEGORIA DEL SERVIDOR],0)</f>
        <v>CARRERA ADMINISTRATIVA</v>
      </c>
      <c r="J72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60" t="str">
        <f>IF(ISTEXT(Tabla15[[#This Row],[CARRERA]]),Tabla15[[#This Row],[CARRERA]],Tabla15[[#This Row],[STATUS_01]])</f>
        <v>CARRERA ADMINISTRATIVA</v>
      </c>
      <c r="L724" s="70">
        <v>31500</v>
      </c>
      <c r="M724" s="74">
        <v>0</v>
      </c>
      <c r="N724" s="73">
        <v>957.6</v>
      </c>
      <c r="O724" s="73">
        <v>904.05</v>
      </c>
      <c r="P724" s="38">
        <f>Tabla15[[#This Row],[sbruto]]-SUM(Tabla15[[#This Row],[ISR]:[AFP]])-Tabla15[[#This Row],[sneto]]</f>
        <v>16113.22</v>
      </c>
      <c r="Q724" s="38">
        <v>13525.13</v>
      </c>
      <c r="R724" s="60" t="str">
        <f>_xlfn.XLOOKUP(Tabla15[[#This Row],[cedula]],Tabla22[NODOC],Tabla22[GENERO])</f>
        <v>F</v>
      </c>
      <c r="S724" s="60" t="str">
        <f>_xlfn.XLOOKUP(Tabla15[[#This Row],[nomdepto]],Tabla21[LUGAR],Tabla21[CODLUGAR])</f>
        <v>01.83.02.00.01</v>
      </c>
      <c r="T724">
        <v>551</v>
      </c>
    </row>
    <row r="725" spans="1:20">
      <c r="A725" s="60" t="s">
        <v>2476</v>
      </c>
      <c r="B725" s="60" t="s">
        <v>1306</v>
      </c>
      <c r="C725" s="60" t="s">
        <v>2510</v>
      </c>
      <c r="D725" s="60" t="str">
        <f>Tabla15[[#This Row],[cedula]]&amp;Tabla15[[#This Row],[prog]]&amp;LEFT(Tabla15[[#This Row],[TIPO]],3)</f>
        <v>0011157421613FIJ</v>
      </c>
      <c r="E725" s="60" t="str">
        <f>_xlfn.XLOOKUP(Tabla15[[#This Row],[cedula]],Tabla8[Numero Documento],Tabla8[Empleado])</f>
        <v>MARGARET SOLANGE FRIAS COCA</v>
      </c>
      <c r="F725" s="60" t="s">
        <v>735</v>
      </c>
      <c r="G725" s="60" t="s">
        <v>686</v>
      </c>
      <c r="H725" s="102" t="s">
        <v>11</v>
      </c>
      <c r="I725" s="75" t="str">
        <f>_xlfn.XLOOKUP(Tabla15[[#This Row],[cedula]],TCARRERA[CEDULA],TCARRERA[CATEGORIA DEL SERVIDOR],0)</f>
        <v>CARRERA ADMINISTRATIVA</v>
      </c>
      <c r="J72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60" t="str">
        <f>IF(ISTEXT(Tabla15[[#This Row],[CARRERA]]),Tabla15[[#This Row],[CARRERA]],Tabla15[[#This Row],[STATUS_01]])</f>
        <v>CARRERA ADMINISTRATIVA</v>
      </c>
      <c r="L725" s="70">
        <v>31500</v>
      </c>
      <c r="M725" s="71">
        <v>0</v>
      </c>
      <c r="N725" s="70">
        <v>957.6</v>
      </c>
      <c r="O725" s="70">
        <v>904.05</v>
      </c>
      <c r="P725" s="38">
        <f>Tabla15[[#This Row],[sbruto]]-SUM(Tabla15[[#This Row],[ISR]:[AFP]])-Tabla15[[#This Row],[sneto]]</f>
        <v>11649</v>
      </c>
      <c r="Q725" s="38">
        <v>17989.349999999999</v>
      </c>
      <c r="R725" s="60" t="str">
        <f>_xlfn.XLOOKUP(Tabla15[[#This Row],[cedula]],Tabla22[NODOC],Tabla22[GENERO])</f>
        <v>F</v>
      </c>
      <c r="S725" s="60" t="str">
        <f>_xlfn.XLOOKUP(Tabla15[[#This Row],[nomdepto]],Tabla21[LUGAR],Tabla21[CODLUGAR])</f>
        <v>01.83.02.00.01</v>
      </c>
      <c r="T725">
        <v>670</v>
      </c>
    </row>
    <row r="726" spans="1:20">
      <c r="A726" s="60" t="s">
        <v>2476</v>
      </c>
      <c r="B726" s="60" t="s">
        <v>2058</v>
      </c>
      <c r="C726" s="60" t="s">
        <v>2510</v>
      </c>
      <c r="D726" s="60" t="str">
        <f>Tabla15[[#This Row],[cedula]]&amp;Tabla15[[#This Row],[prog]]&amp;LEFT(Tabla15[[#This Row],[TIPO]],3)</f>
        <v>0011407005513FIJ</v>
      </c>
      <c r="E726" s="60" t="str">
        <f>_xlfn.XLOOKUP(Tabla15[[#This Row],[cedula]],Tabla8[Numero Documento],Tabla8[Empleado])</f>
        <v>CARMEN ROSA GARCIA DICEN</v>
      </c>
      <c r="F726" s="60" t="s">
        <v>2629</v>
      </c>
      <c r="G726" s="60" t="s">
        <v>686</v>
      </c>
      <c r="H726" s="102" t="s">
        <v>11</v>
      </c>
      <c r="I726" s="75">
        <f>_xlfn.XLOOKUP(Tabla15[[#This Row],[cedula]],TCARRERA[CEDULA],TCARRERA[CATEGORIA DEL SERVIDOR],0)</f>
        <v>0</v>
      </c>
      <c r="J72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60" t="str">
        <f>IF(ISTEXT(Tabla15[[#This Row],[CARRERA]]),Tabla15[[#This Row],[CARRERA]],Tabla15[[#This Row],[STATUS_01]])</f>
        <v>FIJO</v>
      </c>
      <c r="L726" s="70">
        <v>30000</v>
      </c>
      <c r="M726" s="74">
        <v>0</v>
      </c>
      <c r="N726" s="70">
        <v>912</v>
      </c>
      <c r="O726" s="70">
        <v>861</v>
      </c>
      <c r="P726" s="38">
        <f>Tabla15[[#This Row],[sbruto]]-SUM(Tabla15[[#This Row],[ISR]:[AFP]])-Tabla15[[#This Row],[sneto]]</f>
        <v>25</v>
      </c>
      <c r="Q726" s="38">
        <v>28202</v>
      </c>
      <c r="R726" s="60" t="str">
        <f>_xlfn.XLOOKUP(Tabla15[[#This Row],[cedula]],Tabla22[NODOC],Tabla22[GENERO])</f>
        <v>F</v>
      </c>
      <c r="S726" s="60" t="str">
        <f>_xlfn.XLOOKUP(Tabla15[[#This Row],[nomdepto]],Tabla21[LUGAR],Tabla21[CODLUGAR])</f>
        <v>01.83.02.00.01</v>
      </c>
      <c r="T726">
        <v>534</v>
      </c>
    </row>
    <row r="727" spans="1:20">
      <c r="A727" s="60" t="s">
        <v>2476</v>
      </c>
      <c r="B727" s="60" t="s">
        <v>2039</v>
      </c>
      <c r="C727" s="60" t="s">
        <v>2510</v>
      </c>
      <c r="D727" s="60" t="str">
        <f>Tabla15[[#This Row],[cedula]]&amp;Tabla15[[#This Row],[prog]]&amp;LEFT(Tabla15[[#This Row],[TIPO]],3)</f>
        <v>0010496385513FIJ</v>
      </c>
      <c r="E727" s="60" t="str">
        <f>_xlfn.XLOOKUP(Tabla15[[#This Row],[cedula]],Tabla8[Numero Documento],Tabla8[Empleado])</f>
        <v>ALEJANDRINA GUZMAN CRUCETA</v>
      </c>
      <c r="F727" s="60" t="s">
        <v>687</v>
      </c>
      <c r="G727" s="60" t="s">
        <v>686</v>
      </c>
      <c r="H727" s="102" t="s">
        <v>11</v>
      </c>
      <c r="I727" s="75">
        <f>_xlfn.XLOOKUP(Tabla15[[#This Row],[cedula]],TCARRERA[CEDULA],TCARRERA[CATEGORIA DEL SERVIDOR],0)</f>
        <v>0</v>
      </c>
      <c r="J72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60" t="str">
        <f>IF(ISTEXT(Tabla15[[#This Row],[CARRERA]]),Tabla15[[#This Row],[CARRERA]],Tabla15[[#This Row],[STATUS_01]])</f>
        <v>FIJO</v>
      </c>
      <c r="L727" s="70">
        <v>27300</v>
      </c>
      <c r="M727" s="73">
        <v>0</v>
      </c>
      <c r="N727" s="70">
        <v>829.92</v>
      </c>
      <c r="O727" s="70">
        <v>783.51</v>
      </c>
      <c r="P727" s="38">
        <f>Tabla15[[#This Row],[sbruto]]-SUM(Tabla15[[#This Row],[ISR]:[AFP]])-Tabla15[[#This Row],[sneto]]</f>
        <v>12651.93</v>
      </c>
      <c r="Q727" s="38">
        <v>13034.64</v>
      </c>
      <c r="R727" s="60" t="str">
        <f>_xlfn.XLOOKUP(Tabla15[[#This Row],[cedula]],Tabla22[NODOC],Tabla22[GENERO])</f>
        <v>F</v>
      </c>
      <c r="S727" s="60" t="str">
        <f>_xlfn.XLOOKUP(Tabla15[[#This Row],[nomdepto]],Tabla21[LUGAR],Tabla21[CODLUGAR])</f>
        <v>01.83.02.00.01</v>
      </c>
      <c r="T727">
        <v>502</v>
      </c>
    </row>
    <row r="728" spans="1:20">
      <c r="A728" s="60" t="s">
        <v>2476</v>
      </c>
      <c r="B728" s="60" t="s">
        <v>2104</v>
      </c>
      <c r="C728" s="60" t="s">
        <v>2510</v>
      </c>
      <c r="D728" s="60" t="str">
        <f>Tabla15[[#This Row],[cedula]]&amp;Tabla15[[#This Row],[prog]]&amp;LEFT(Tabla15[[#This Row],[TIPO]],3)</f>
        <v>0010007883113FIJ</v>
      </c>
      <c r="E728" s="60" t="str">
        <f>_xlfn.XLOOKUP(Tabla15[[#This Row],[cedula]],Tabla8[Numero Documento],Tabla8[Empleado])</f>
        <v>GLORIA MARITZA CASTILLO</v>
      </c>
      <c r="F728" s="60" t="s">
        <v>55</v>
      </c>
      <c r="G728" s="60" t="s">
        <v>686</v>
      </c>
      <c r="H728" s="102" t="s">
        <v>11</v>
      </c>
      <c r="I728" s="75" t="str">
        <f>_xlfn.XLOOKUP(Tabla15[[#This Row],[cedula]],TCARRERA[CEDULA],TCARRERA[CATEGORIA DEL SERVIDOR],0)</f>
        <v>CARRERA ADMINISTRATIVA</v>
      </c>
      <c r="J72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28" s="60" t="str">
        <f>IF(ISTEXT(Tabla15[[#This Row],[CARRERA]]),Tabla15[[#This Row],[CARRERA]],Tabla15[[#This Row],[STATUS_01]])</f>
        <v>CARRERA ADMINISTRATIVA</v>
      </c>
      <c r="L728" s="70">
        <v>27300</v>
      </c>
      <c r="M728" s="74">
        <v>0</v>
      </c>
      <c r="N728" s="70">
        <v>829.92</v>
      </c>
      <c r="O728" s="70">
        <v>783.51</v>
      </c>
      <c r="P728" s="38">
        <f>Tabla15[[#This Row],[sbruto]]-SUM(Tabla15[[#This Row],[ISR]:[AFP]])-Tabla15[[#This Row],[sneto]]</f>
        <v>4967.880000000001</v>
      </c>
      <c r="Q728" s="38">
        <v>20718.689999999999</v>
      </c>
      <c r="R728" s="60" t="str">
        <f>_xlfn.XLOOKUP(Tabla15[[#This Row],[cedula]],Tabla22[NODOC],Tabla22[GENERO])</f>
        <v>F</v>
      </c>
      <c r="S728" s="60" t="str">
        <f>_xlfn.XLOOKUP(Tabla15[[#This Row],[nomdepto]],Tabla21[LUGAR],Tabla21[CODLUGAR])</f>
        <v>01.83.02.00.01</v>
      </c>
      <c r="T728">
        <v>597</v>
      </c>
    </row>
    <row r="729" spans="1:20">
      <c r="A729" s="60" t="s">
        <v>2476</v>
      </c>
      <c r="B729" s="60" t="s">
        <v>1314</v>
      </c>
      <c r="C729" s="60" t="s">
        <v>2510</v>
      </c>
      <c r="D729" s="60" t="str">
        <f>Tabla15[[#This Row],[cedula]]&amp;Tabla15[[#This Row],[prog]]&amp;LEFT(Tabla15[[#This Row],[TIPO]],3)</f>
        <v>0010252783513FIJ</v>
      </c>
      <c r="E729" s="60" t="str">
        <f>_xlfn.XLOOKUP(Tabla15[[#This Row],[cedula]],Tabla8[Numero Documento],Tabla8[Empleado])</f>
        <v>MERCEDES IVONNE PERALTA DE CALZADO</v>
      </c>
      <c r="F729" s="60" t="s">
        <v>82</v>
      </c>
      <c r="G729" s="60" t="s">
        <v>686</v>
      </c>
      <c r="H729" s="102" t="s">
        <v>11</v>
      </c>
      <c r="I729" s="75" t="str">
        <f>_xlfn.XLOOKUP(Tabla15[[#This Row],[cedula]],TCARRERA[CEDULA],TCARRERA[CATEGORIA DEL SERVIDOR],0)</f>
        <v>CARRERA ADMINISTRATIVA</v>
      </c>
      <c r="J72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60" t="str">
        <f>IF(ISTEXT(Tabla15[[#This Row],[CARRERA]]),Tabla15[[#This Row],[CARRERA]],Tabla15[[#This Row],[STATUS_01]])</f>
        <v>CARRERA ADMINISTRATIVA</v>
      </c>
      <c r="L729" s="70">
        <v>27300</v>
      </c>
      <c r="M729" s="73">
        <v>0</v>
      </c>
      <c r="N729" s="70">
        <v>829.92</v>
      </c>
      <c r="O729" s="70">
        <v>783.51</v>
      </c>
      <c r="P729" s="38">
        <f>Tabla15[[#This Row],[sbruto]]-SUM(Tabla15[[#This Row],[ISR]:[AFP]])-Tabla15[[#This Row],[sneto]]</f>
        <v>4498.4500000000007</v>
      </c>
      <c r="Q729" s="38">
        <v>21188.12</v>
      </c>
      <c r="R729" s="60" t="str">
        <f>_xlfn.XLOOKUP(Tabla15[[#This Row],[cedula]],Tabla22[NODOC],Tabla22[GENERO])</f>
        <v>F</v>
      </c>
      <c r="S729" s="60" t="str">
        <f>_xlfn.XLOOKUP(Tabla15[[#This Row],[nomdepto]],Tabla21[LUGAR],Tabla21[CODLUGAR])</f>
        <v>01.83.02.00.01</v>
      </c>
      <c r="T729">
        <v>686</v>
      </c>
    </row>
    <row r="730" spans="1:20">
      <c r="A730" s="60" t="s">
        <v>2476</v>
      </c>
      <c r="B730" s="60" t="s">
        <v>2052</v>
      </c>
      <c r="C730" s="60" t="s">
        <v>2510</v>
      </c>
      <c r="D730" s="60" t="str">
        <f>Tabla15[[#This Row],[cedula]]&amp;Tabla15[[#This Row],[prog]]&amp;LEFT(Tabla15[[#This Row],[TIPO]],3)</f>
        <v>0011240047813FIJ</v>
      </c>
      <c r="E730" s="60" t="str">
        <f>_xlfn.XLOOKUP(Tabla15[[#This Row],[cedula]],Tabla8[Numero Documento],Tabla8[Empleado])</f>
        <v>BACILIO ANTONIO NUÑEZ ALCANTARA</v>
      </c>
      <c r="F730" s="60" t="s">
        <v>132</v>
      </c>
      <c r="G730" s="60" t="s">
        <v>686</v>
      </c>
      <c r="H730" s="102" t="s">
        <v>11</v>
      </c>
      <c r="I730" s="75">
        <f>_xlfn.XLOOKUP(Tabla15[[#This Row],[cedula]],TCARRERA[CEDULA],TCARRERA[CATEGORIA DEL SERVIDOR],0)</f>
        <v>0</v>
      </c>
      <c r="J73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0" s="60" t="str">
        <f>IF(ISTEXT(Tabla15[[#This Row],[CARRERA]]),Tabla15[[#This Row],[CARRERA]],Tabla15[[#This Row],[STATUS_01]])</f>
        <v>ESTATUTO SIMPLIFICADO</v>
      </c>
      <c r="L730" s="70">
        <v>26250</v>
      </c>
      <c r="M730" s="74">
        <v>0</v>
      </c>
      <c r="N730" s="70">
        <v>798</v>
      </c>
      <c r="O730" s="70">
        <v>753.38</v>
      </c>
      <c r="P730" s="38">
        <f>Tabla15[[#This Row],[sbruto]]-SUM(Tabla15[[#This Row],[ISR]:[AFP]])-Tabla15[[#This Row],[sneto]]</f>
        <v>5294.739999999998</v>
      </c>
      <c r="Q730" s="38">
        <v>19403.88</v>
      </c>
      <c r="R730" s="60" t="str">
        <f>_xlfn.XLOOKUP(Tabla15[[#This Row],[cedula]],Tabla22[NODOC],Tabla22[GENERO])</f>
        <v>M</v>
      </c>
      <c r="S730" s="60" t="str">
        <f>_xlfn.XLOOKUP(Tabla15[[#This Row],[nomdepto]],Tabla21[LUGAR],Tabla21[CODLUGAR])</f>
        <v>01.83.02.00.01</v>
      </c>
      <c r="T730">
        <v>523</v>
      </c>
    </row>
    <row r="731" spans="1:20">
      <c r="A731" s="60" t="s">
        <v>2476</v>
      </c>
      <c r="B731" s="60" t="s">
        <v>2069</v>
      </c>
      <c r="C731" s="60" t="s">
        <v>2510</v>
      </c>
      <c r="D731" s="60" t="str">
        <f>Tabla15[[#This Row],[cedula]]&amp;Tabla15[[#This Row],[prog]]&amp;LEFT(Tabla15[[#This Row],[TIPO]],3)</f>
        <v>0010264650213FIJ</v>
      </c>
      <c r="E731" s="60" t="str">
        <f>_xlfn.XLOOKUP(Tabla15[[#This Row],[cedula]],Tabla8[Numero Documento],Tabla8[Empleado])</f>
        <v>DARIO ROMAN GOMEZ</v>
      </c>
      <c r="F731" s="60" t="s">
        <v>42</v>
      </c>
      <c r="G731" s="60" t="s">
        <v>686</v>
      </c>
      <c r="H731" s="102" t="s">
        <v>11</v>
      </c>
      <c r="I731" s="75">
        <f>_xlfn.XLOOKUP(Tabla15[[#This Row],[cedula]],TCARRERA[CEDULA],TCARRERA[CATEGORIA DEL SERVIDOR],0)</f>
        <v>0</v>
      </c>
      <c r="J73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1" s="60" t="str">
        <f>IF(ISTEXT(Tabla15[[#This Row],[CARRERA]]),Tabla15[[#This Row],[CARRERA]],Tabla15[[#This Row],[STATUS_01]])</f>
        <v>ESTATUTO SIMPLIFICADO</v>
      </c>
      <c r="L731" s="70">
        <v>26250</v>
      </c>
      <c r="M731" s="74">
        <v>0</v>
      </c>
      <c r="N731" s="70">
        <v>798</v>
      </c>
      <c r="O731" s="70">
        <v>753.38</v>
      </c>
      <c r="P731" s="38">
        <f>Tabla15[[#This Row],[sbruto]]-SUM(Tabla15[[#This Row],[ISR]:[AFP]])-Tabla15[[#This Row],[sneto]]</f>
        <v>5924.869999999999</v>
      </c>
      <c r="Q731" s="38">
        <v>18773.75</v>
      </c>
      <c r="R731" s="60" t="str">
        <f>_xlfn.XLOOKUP(Tabla15[[#This Row],[cedula]],Tabla22[NODOC],Tabla22[GENERO])</f>
        <v>M</v>
      </c>
      <c r="S731" s="60" t="str">
        <f>_xlfn.XLOOKUP(Tabla15[[#This Row],[nomdepto]],Tabla21[LUGAR],Tabla21[CODLUGAR])</f>
        <v>01.83.02.00.01</v>
      </c>
      <c r="T731">
        <v>547</v>
      </c>
    </row>
    <row r="732" spans="1:20">
      <c r="A732" s="60" t="s">
        <v>2476</v>
      </c>
      <c r="B732" s="60" t="s">
        <v>2603</v>
      </c>
      <c r="C732" s="60" t="s">
        <v>2510</v>
      </c>
      <c r="D732" s="60" t="str">
        <f>Tabla15[[#This Row],[cedula]]&amp;Tabla15[[#This Row],[prog]]&amp;LEFT(Tabla15[[#This Row],[TIPO]],3)</f>
        <v>4022665157413FIJ</v>
      </c>
      <c r="E732" s="60" t="str">
        <f>_xlfn.XLOOKUP(Tabla15[[#This Row],[cedula]],Tabla8[Numero Documento],Tabla8[Empleado])</f>
        <v>DANIA ANNETTY ABREU MEDINA</v>
      </c>
      <c r="F732" s="60" t="s">
        <v>104</v>
      </c>
      <c r="G732" s="60" t="s">
        <v>686</v>
      </c>
      <c r="H732" s="102" t="s">
        <v>11</v>
      </c>
      <c r="I732" s="75">
        <f>_xlfn.XLOOKUP(Tabla15[[#This Row],[cedula]],TCARRERA[CEDULA],TCARRERA[CATEGORIA DEL SERVIDOR],0)</f>
        <v>0</v>
      </c>
      <c r="J73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32" s="60" t="str">
        <f>IF(ISTEXT(Tabla15[[#This Row],[CARRERA]]),Tabla15[[#This Row],[CARRERA]],Tabla15[[#This Row],[STATUS_01]])</f>
        <v>FIJO</v>
      </c>
      <c r="L732" s="70">
        <v>25000</v>
      </c>
      <c r="M732" s="74">
        <v>0</v>
      </c>
      <c r="N732" s="70">
        <v>760</v>
      </c>
      <c r="O732" s="70">
        <v>717.5</v>
      </c>
      <c r="P732" s="38">
        <f>Tabla15[[#This Row],[sbruto]]-SUM(Tabla15[[#This Row],[ISR]:[AFP]])-Tabla15[[#This Row],[sneto]]</f>
        <v>3571</v>
      </c>
      <c r="Q732" s="38">
        <v>19951.5</v>
      </c>
      <c r="R732" s="60" t="str">
        <f>_xlfn.XLOOKUP(Tabla15[[#This Row],[cedula]],Tabla22[NODOC],Tabla22[GENERO])</f>
        <v>F</v>
      </c>
      <c r="S732" s="60" t="str">
        <f>_xlfn.XLOOKUP(Tabla15[[#This Row],[nomdepto]],Tabla21[LUGAR],Tabla21[CODLUGAR])</f>
        <v>01.83.02.00.01</v>
      </c>
      <c r="T732">
        <v>544</v>
      </c>
    </row>
    <row r="733" spans="1:20">
      <c r="A733" s="60" t="s">
        <v>2476</v>
      </c>
      <c r="B733" s="60" t="s">
        <v>1281</v>
      </c>
      <c r="C733" s="60" t="s">
        <v>2510</v>
      </c>
      <c r="D733" s="60" t="str">
        <f>Tabla15[[#This Row],[cedula]]&amp;Tabla15[[#This Row],[prog]]&amp;LEFT(Tabla15[[#This Row],[TIPO]],3)</f>
        <v>0520006813713FIJ</v>
      </c>
      <c r="E733" s="60" t="str">
        <f>_xlfn.XLOOKUP(Tabla15[[#This Row],[cedula]],Tabla8[Numero Documento],Tabla8[Empleado])</f>
        <v>BIENVENIDO ROBLES ROBLES</v>
      </c>
      <c r="F733" s="60" t="s">
        <v>694</v>
      </c>
      <c r="G733" s="60" t="s">
        <v>686</v>
      </c>
      <c r="H733" s="102" t="s">
        <v>11</v>
      </c>
      <c r="I733" s="75" t="str">
        <f>_xlfn.XLOOKUP(Tabla15[[#This Row],[cedula]],TCARRERA[CEDULA],TCARRERA[CATEGORIA DEL SERVIDOR],0)</f>
        <v>CARRERA ADMINISTRATIVA</v>
      </c>
      <c r="J73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33" s="60" t="str">
        <f>IF(ISTEXT(Tabla15[[#This Row],[CARRERA]]),Tabla15[[#This Row],[CARRERA]],Tabla15[[#This Row],[STATUS_01]])</f>
        <v>CARRERA ADMINISTRATIVA</v>
      </c>
      <c r="L733" s="70">
        <v>22000</v>
      </c>
      <c r="M733" s="74">
        <v>0</v>
      </c>
      <c r="N733" s="70">
        <v>668.8</v>
      </c>
      <c r="O733" s="70">
        <v>631.4</v>
      </c>
      <c r="P733" s="38">
        <f>Tabla15[[#This Row],[sbruto]]-SUM(Tabla15[[#This Row],[ISR]:[AFP]])-Tabla15[[#This Row],[sneto]]</f>
        <v>12894.91</v>
      </c>
      <c r="Q733" s="38">
        <v>7804.89</v>
      </c>
      <c r="R733" s="60" t="str">
        <f>_xlfn.XLOOKUP(Tabla15[[#This Row],[cedula]],Tabla22[NODOC],Tabla22[GENERO])</f>
        <v>M</v>
      </c>
      <c r="S733" s="60" t="str">
        <f>_xlfn.XLOOKUP(Tabla15[[#This Row],[nomdepto]],Tabla21[LUGAR],Tabla21[CODLUGAR])</f>
        <v>01.83.02.00.01</v>
      </c>
      <c r="T733">
        <v>526</v>
      </c>
    </row>
    <row r="734" spans="1:20">
      <c r="A734" s="60" t="s">
        <v>2476</v>
      </c>
      <c r="B734" s="60" t="s">
        <v>2067</v>
      </c>
      <c r="C734" s="60" t="s">
        <v>2510</v>
      </c>
      <c r="D734" s="60" t="str">
        <f>Tabla15[[#This Row],[cedula]]&amp;Tabla15[[#This Row],[prog]]&amp;LEFT(Tabla15[[#This Row],[TIPO]],3)</f>
        <v>0170012140113FIJ</v>
      </c>
      <c r="E734" s="60" t="str">
        <f>_xlfn.XLOOKUP(Tabla15[[#This Row],[cedula]],Tabla8[Numero Documento],Tabla8[Empleado])</f>
        <v>DANNY DE LA ROSA JIMENEZ</v>
      </c>
      <c r="F734" s="60" t="s">
        <v>8</v>
      </c>
      <c r="G734" s="60" t="s">
        <v>686</v>
      </c>
      <c r="H734" s="102" t="s">
        <v>11</v>
      </c>
      <c r="I734" s="75">
        <f>_xlfn.XLOOKUP(Tabla15[[#This Row],[cedula]],TCARRERA[CEDULA],TCARRERA[CATEGORIA DEL SERVIDOR],0)</f>
        <v>0</v>
      </c>
      <c r="J73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60" t="str">
        <f>IF(ISTEXT(Tabla15[[#This Row],[CARRERA]]),Tabla15[[#This Row],[CARRERA]],Tabla15[[#This Row],[STATUS_01]])</f>
        <v>ESTATUTO SIMPLIFICADO</v>
      </c>
      <c r="L734" s="70">
        <v>22000</v>
      </c>
      <c r="M734" s="71">
        <v>0</v>
      </c>
      <c r="N734" s="70">
        <v>668.8</v>
      </c>
      <c r="O734" s="70">
        <v>631.4</v>
      </c>
      <c r="P734" s="38">
        <f>Tabla15[[#This Row],[sbruto]]-SUM(Tabla15[[#This Row],[ISR]:[AFP]])-Tabla15[[#This Row],[sneto]]</f>
        <v>10457.879999999999</v>
      </c>
      <c r="Q734" s="38">
        <v>10241.92</v>
      </c>
      <c r="R734" s="60" t="str">
        <f>_xlfn.XLOOKUP(Tabla15[[#This Row],[cedula]],Tabla22[NODOC],Tabla22[GENERO])</f>
        <v>M</v>
      </c>
      <c r="S734" s="60" t="str">
        <f>_xlfn.XLOOKUP(Tabla15[[#This Row],[nomdepto]],Tabla21[LUGAR],Tabla21[CODLUGAR])</f>
        <v>01.83.02.00.01</v>
      </c>
      <c r="T734">
        <v>545</v>
      </c>
    </row>
    <row r="735" spans="1:20">
      <c r="A735" s="60" t="s">
        <v>2476</v>
      </c>
      <c r="B735" s="60" t="s">
        <v>2774</v>
      </c>
      <c r="C735" s="60" t="s">
        <v>2510</v>
      </c>
      <c r="D735" s="60" t="str">
        <f>Tabla15[[#This Row],[cedula]]&amp;Tabla15[[#This Row],[prog]]&amp;LEFT(Tabla15[[#This Row],[TIPO]],3)</f>
        <v>0011600180113FIJ</v>
      </c>
      <c r="E735" s="60" t="str">
        <f>_xlfn.XLOOKUP(Tabla15[[#This Row],[cedula]],Tabla8[Numero Documento],Tabla8[Empleado])</f>
        <v>DAVID ROSARIO VICENTE</v>
      </c>
      <c r="F735" s="60" t="s">
        <v>395</v>
      </c>
      <c r="G735" s="60" t="s">
        <v>686</v>
      </c>
      <c r="H735" s="102" t="s">
        <v>11</v>
      </c>
      <c r="I735" s="75">
        <f>_xlfn.XLOOKUP(Tabla15[[#This Row],[cedula]],TCARRERA[CEDULA],TCARRERA[CATEGORIA DEL SERVIDOR],0)</f>
        <v>0</v>
      </c>
      <c r="J73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60" t="str">
        <f>IF(ISTEXT(Tabla15[[#This Row],[CARRERA]]),Tabla15[[#This Row],[CARRERA]],Tabla15[[#This Row],[STATUS_01]])</f>
        <v>ESTATUTO SIMPLIFICADO</v>
      </c>
      <c r="L735" s="70">
        <v>22000</v>
      </c>
      <c r="M735" s="71">
        <v>0</v>
      </c>
      <c r="N735" s="70">
        <v>668.8</v>
      </c>
      <c r="O735" s="70">
        <v>631.4</v>
      </c>
      <c r="P735" s="38">
        <f>Tabla15[[#This Row],[sbruto]]-SUM(Tabla15[[#This Row],[ISR]:[AFP]])-Tabla15[[#This Row],[sneto]]</f>
        <v>25</v>
      </c>
      <c r="Q735" s="38">
        <v>20674.8</v>
      </c>
      <c r="R735" s="60" t="str">
        <f>_xlfn.XLOOKUP(Tabla15[[#This Row],[cedula]],Tabla22[NODOC],Tabla22[GENERO])</f>
        <v>M</v>
      </c>
      <c r="S735" s="60" t="str">
        <f>_xlfn.XLOOKUP(Tabla15[[#This Row],[nomdepto]],Tabla21[LUGAR],Tabla21[CODLUGAR])</f>
        <v>01.83.02.00.01</v>
      </c>
      <c r="T735">
        <v>548</v>
      </c>
    </row>
    <row r="736" spans="1:20">
      <c r="A736" s="60" t="s">
        <v>2476</v>
      </c>
      <c r="B736" s="60" t="s">
        <v>1285</v>
      </c>
      <c r="C736" s="60" t="s">
        <v>2510</v>
      </c>
      <c r="D736" s="60" t="str">
        <f>Tabla15[[#This Row],[cedula]]&amp;Tabla15[[#This Row],[prog]]&amp;LEFT(Tabla15[[#This Row],[TIPO]],3)</f>
        <v>0010960652513FIJ</v>
      </c>
      <c r="E736" s="60" t="str">
        <f>_xlfn.XLOOKUP(Tabla15[[#This Row],[cedula]],Tabla8[Numero Documento],Tabla8[Empleado])</f>
        <v>DIONICIA DOLORES FERREIRA CRUZ</v>
      </c>
      <c r="F736" s="60" t="s">
        <v>8</v>
      </c>
      <c r="G736" s="60" t="s">
        <v>686</v>
      </c>
      <c r="H736" s="102" t="s">
        <v>11</v>
      </c>
      <c r="I736" s="75" t="str">
        <f>_xlfn.XLOOKUP(Tabla15[[#This Row],[cedula]],TCARRERA[CEDULA],TCARRERA[CATEGORIA DEL SERVIDOR],0)</f>
        <v>CARRERA ADMINISTRATIVA</v>
      </c>
      <c r="J73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6" s="60" t="str">
        <f>IF(ISTEXT(Tabla15[[#This Row],[CARRERA]]),Tabla15[[#This Row],[CARRERA]],Tabla15[[#This Row],[STATUS_01]])</f>
        <v>CARRERA ADMINISTRATIVA</v>
      </c>
      <c r="L736" s="70">
        <v>22000</v>
      </c>
      <c r="M736" s="74">
        <v>0</v>
      </c>
      <c r="N736" s="70">
        <v>668.8</v>
      </c>
      <c r="O736" s="70">
        <v>631.4</v>
      </c>
      <c r="P736" s="38">
        <f>Tabla15[[#This Row],[sbruto]]-SUM(Tabla15[[#This Row],[ISR]:[AFP]])-Tabla15[[#This Row],[sneto]]</f>
        <v>8389.73</v>
      </c>
      <c r="Q736" s="38">
        <v>12310.07</v>
      </c>
      <c r="R736" s="60" t="str">
        <f>_xlfn.XLOOKUP(Tabla15[[#This Row],[cedula]],Tabla22[NODOC],Tabla22[GENERO])</f>
        <v>F</v>
      </c>
      <c r="S736" s="60" t="str">
        <f>_xlfn.XLOOKUP(Tabla15[[#This Row],[nomdepto]],Tabla21[LUGAR],Tabla21[CODLUGAR])</f>
        <v>01.83.02.00.01</v>
      </c>
      <c r="T736">
        <v>552</v>
      </c>
    </row>
    <row r="737" spans="1:20">
      <c r="A737" s="60" t="s">
        <v>2476</v>
      </c>
      <c r="B737" s="60" t="s">
        <v>2078</v>
      </c>
      <c r="C737" s="60" t="s">
        <v>2510</v>
      </c>
      <c r="D737" s="60" t="str">
        <f>Tabla15[[#This Row],[cedula]]&amp;Tabla15[[#This Row],[prog]]&amp;LEFT(Tabla15[[#This Row],[TIPO]],3)</f>
        <v>2250034362313FIJ</v>
      </c>
      <c r="E737" s="60" t="str">
        <f>_xlfn.XLOOKUP(Tabla15[[#This Row],[cedula]],Tabla8[Numero Documento],Tabla8[Empleado])</f>
        <v>EMMANUEL DE JESUS BEATO BERROA</v>
      </c>
      <c r="F737" s="60" t="s">
        <v>117</v>
      </c>
      <c r="G737" s="60" t="s">
        <v>686</v>
      </c>
      <c r="H737" s="102" t="s">
        <v>11</v>
      </c>
      <c r="I737" s="75">
        <f>_xlfn.XLOOKUP(Tabla15[[#This Row],[cedula]],TCARRERA[CEDULA],TCARRERA[CATEGORIA DEL SERVIDOR],0)</f>
        <v>0</v>
      </c>
      <c r="J73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37" s="60" t="str">
        <f>IF(ISTEXT(Tabla15[[#This Row],[CARRERA]]),Tabla15[[#This Row],[CARRERA]],Tabla15[[#This Row],[STATUS_01]])</f>
        <v>FIJO</v>
      </c>
      <c r="L737" s="70">
        <v>22000</v>
      </c>
      <c r="M737" s="71">
        <v>0</v>
      </c>
      <c r="N737" s="70">
        <v>668.8</v>
      </c>
      <c r="O737" s="70">
        <v>631.4</v>
      </c>
      <c r="P737" s="38">
        <f>Tabla15[[#This Row],[sbruto]]-SUM(Tabla15[[#This Row],[ISR]:[AFP]])-Tabla15[[#This Row],[sneto]]</f>
        <v>25</v>
      </c>
      <c r="Q737" s="38">
        <v>20674.8</v>
      </c>
      <c r="R737" s="60" t="str">
        <f>_xlfn.XLOOKUP(Tabla15[[#This Row],[cedula]],Tabla22[NODOC],Tabla22[GENERO])</f>
        <v>M</v>
      </c>
      <c r="S737" s="60" t="str">
        <f>_xlfn.XLOOKUP(Tabla15[[#This Row],[nomdepto]],Tabla21[LUGAR],Tabla21[CODLUGAR])</f>
        <v>01.83.02.00.01</v>
      </c>
      <c r="T737">
        <v>566</v>
      </c>
    </row>
    <row r="738" spans="1:20">
      <c r="A738" s="60" t="s">
        <v>2476</v>
      </c>
      <c r="B738" s="60" t="s">
        <v>2079</v>
      </c>
      <c r="C738" s="60" t="s">
        <v>2510</v>
      </c>
      <c r="D738" s="60" t="str">
        <f>Tabla15[[#This Row],[cedula]]&amp;Tabla15[[#This Row],[prog]]&amp;LEFT(Tabla15[[#This Row],[TIPO]],3)</f>
        <v>0680013834613FIJ</v>
      </c>
      <c r="E738" s="60" t="str">
        <f>_xlfn.XLOOKUP(Tabla15[[#This Row],[cedula]],Tabla8[Numero Documento],Tabla8[Empleado])</f>
        <v>ENEDINA VALENZUELA POLANCO</v>
      </c>
      <c r="F738" s="60" t="s">
        <v>8</v>
      </c>
      <c r="G738" s="60" t="s">
        <v>686</v>
      </c>
      <c r="H738" s="102" t="s">
        <v>11</v>
      </c>
      <c r="I738" s="75" t="str">
        <f>_xlfn.XLOOKUP(Tabla15[[#This Row],[cedula]],TCARRERA[CEDULA],TCARRERA[CATEGORIA DEL SERVIDOR],0)</f>
        <v>CARRERA ADMINISTRATIVA</v>
      </c>
      <c r="J73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8" s="60" t="str">
        <f>IF(ISTEXT(Tabla15[[#This Row],[CARRERA]]),Tabla15[[#This Row],[CARRERA]],Tabla15[[#This Row],[STATUS_01]])</f>
        <v>CARRERA ADMINISTRATIVA</v>
      </c>
      <c r="L738" s="70">
        <v>22000</v>
      </c>
      <c r="M738" s="74">
        <v>0</v>
      </c>
      <c r="N738" s="70">
        <v>668.8</v>
      </c>
      <c r="O738" s="70">
        <v>631.4</v>
      </c>
      <c r="P738" s="38">
        <f>Tabla15[[#This Row],[sbruto]]-SUM(Tabla15[[#This Row],[ISR]:[AFP]])-Tabla15[[#This Row],[sneto]]</f>
        <v>12545.02</v>
      </c>
      <c r="Q738" s="38">
        <v>8154.78</v>
      </c>
      <c r="R738" s="60" t="str">
        <f>_xlfn.XLOOKUP(Tabla15[[#This Row],[cedula]],Tabla22[NODOC],Tabla22[GENERO])</f>
        <v>F</v>
      </c>
      <c r="S738" s="60" t="str">
        <f>_xlfn.XLOOKUP(Tabla15[[#This Row],[nomdepto]],Tabla21[LUGAR],Tabla21[CODLUGAR])</f>
        <v>01.83.02.00.01</v>
      </c>
      <c r="T738">
        <v>567</v>
      </c>
    </row>
    <row r="739" spans="1:20">
      <c r="A739" s="60" t="s">
        <v>2476</v>
      </c>
      <c r="B739" s="60" t="s">
        <v>2082</v>
      </c>
      <c r="C739" s="60" t="s">
        <v>2510</v>
      </c>
      <c r="D739" s="60" t="str">
        <f>Tabla15[[#This Row],[cedula]]&amp;Tabla15[[#This Row],[prog]]&amp;LEFT(Tabla15[[#This Row],[TIPO]],3)</f>
        <v>0100077766213FIJ</v>
      </c>
      <c r="E739" s="60" t="str">
        <f>_xlfn.XLOOKUP(Tabla15[[#This Row],[cedula]],Tabla8[Numero Documento],Tabla8[Empleado])</f>
        <v>EURI RAMON MATOS</v>
      </c>
      <c r="F739" s="60" t="s">
        <v>564</v>
      </c>
      <c r="G739" s="60" t="s">
        <v>686</v>
      </c>
      <c r="H739" s="102" t="s">
        <v>11</v>
      </c>
      <c r="I739" s="75">
        <f>_xlfn.XLOOKUP(Tabla15[[#This Row],[cedula]],TCARRERA[CEDULA],TCARRERA[CATEGORIA DEL SERVIDOR],0)</f>
        <v>0</v>
      </c>
      <c r="J73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9" s="60" t="str">
        <f>IF(ISTEXT(Tabla15[[#This Row],[CARRERA]]),Tabla15[[#This Row],[CARRERA]],Tabla15[[#This Row],[STATUS_01]])</f>
        <v>ESTATUTO SIMPLIFICADO</v>
      </c>
      <c r="L739" s="70">
        <v>22000</v>
      </c>
      <c r="M739" s="71">
        <v>0</v>
      </c>
      <c r="N739" s="70">
        <v>668.8</v>
      </c>
      <c r="O739" s="70">
        <v>631.4</v>
      </c>
      <c r="P739" s="38">
        <f>Tabla15[[#This Row],[sbruto]]-SUM(Tabla15[[#This Row],[ISR]:[AFP]])-Tabla15[[#This Row],[sneto]]</f>
        <v>25</v>
      </c>
      <c r="Q739" s="38">
        <v>20674.8</v>
      </c>
      <c r="R739" s="60" t="str">
        <f>_xlfn.XLOOKUP(Tabla15[[#This Row],[cedula]],Tabla22[NODOC],Tabla22[GENERO])</f>
        <v>M</v>
      </c>
      <c r="S739" s="60" t="str">
        <f>_xlfn.XLOOKUP(Tabla15[[#This Row],[nomdepto]],Tabla21[LUGAR],Tabla21[CODLUGAR])</f>
        <v>01.83.02.00.01</v>
      </c>
      <c r="T739">
        <v>571</v>
      </c>
    </row>
    <row r="740" spans="1:20">
      <c r="A740" s="60" t="s">
        <v>2476</v>
      </c>
      <c r="B740" s="60" t="s">
        <v>2085</v>
      </c>
      <c r="C740" s="60" t="s">
        <v>2510</v>
      </c>
      <c r="D740" s="60" t="str">
        <f>Tabla15[[#This Row],[cedula]]&amp;Tabla15[[#This Row],[prog]]&amp;LEFT(Tabla15[[#This Row],[TIPO]],3)</f>
        <v>1080009183613FIJ</v>
      </c>
      <c r="E740" s="60" t="str">
        <f>_xlfn.XLOOKUP(Tabla15[[#This Row],[cedula]],Tabla8[Numero Documento],Tabla8[Empleado])</f>
        <v>EVANLLELINA MONTERO CIPION</v>
      </c>
      <c r="F740" s="60" t="s">
        <v>8</v>
      </c>
      <c r="G740" s="60" t="s">
        <v>686</v>
      </c>
      <c r="H740" s="102" t="s">
        <v>11</v>
      </c>
      <c r="I740" s="75">
        <f>_xlfn.XLOOKUP(Tabla15[[#This Row],[cedula]],TCARRERA[CEDULA],TCARRERA[CATEGORIA DEL SERVIDOR],0)</f>
        <v>0</v>
      </c>
      <c r="J74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0" s="60" t="str">
        <f>IF(ISTEXT(Tabla15[[#This Row],[CARRERA]]),Tabla15[[#This Row],[CARRERA]],Tabla15[[#This Row],[STATUS_01]])</f>
        <v>ESTATUTO SIMPLIFICADO</v>
      </c>
      <c r="L740" s="70">
        <v>22000</v>
      </c>
      <c r="M740" s="72">
        <v>0</v>
      </c>
      <c r="N740" s="70">
        <v>668.8</v>
      </c>
      <c r="O740" s="70">
        <v>631.4</v>
      </c>
      <c r="P740" s="38">
        <f>Tabla15[[#This Row],[sbruto]]-SUM(Tabla15[[#This Row],[ISR]:[AFP]])-Tabla15[[#This Row],[sneto]]</f>
        <v>325</v>
      </c>
      <c r="Q740" s="38">
        <v>20374.8</v>
      </c>
      <c r="R740" s="60" t="str">
        <f>_xlfn.XLOOKUP(Tabla15[[#This Row],[cedula]],Tabla22[NODOC],Tabla22[GENERO])</f>
        <v>F</v>
      </c>
      <c r="S740" s="60" t="str">
        <f>_xlfn.XLOOKUP(Tabla15[[#This Row],[nomdepto]],Tabla21[LUGAR],Tabla21[CODLUGAR])</f>
        <v>01.83.02.00.01</v>
      </c>
      <c r="T740">
        <v>574</v>
      </c>
    </row>
    <row r="741" spans="1:20">
      <c r="A741" s="60" t="s">
        <v>2476</v>
      </c>
      <c r="B741" s="60" t="s">
        <v>2091</v>
      </c>
      <c r="C741" s="60" t="s">
        <v>2510</v>
      </c>
      <c r="D741" s="60" t="str">
        <f>Tabla15[[#This Row],[cedula]]&amp;Tabla15[[#This Row],[prog]]&amp;LEFT(Tabla15[[#This Row],[TIPO]],3)</f>
        <v>0010937733313FIJ</v>
      </c>
      <c r="E741" s="60" t="str">
        <f>_xlfn.XLOOKUP(Tabla15[[#This Row],[cedula]],Tabla8[Numero Documento],Tabla8[Empleado])</f>
        <v>FIOR DALIZA TAVAREZ DOMINGUEZ</v>
      </c>
      <c r="F741" s="60" t="s">
        <v>60</v>
      </c>
      <c r="G741" s="60" t="s">
        <v>686</v>
      </c>
      <c r="H741" s="102" t="s">
        <v>11</v>
      </c>
      <c r="I741" s="75">
        <f>_xlfn.XLOOKUP(Tabla15[[#This Row],[cedula]],TCARRERA[CEDULA],TCARRERA[CATEGORIA DEL SERVIDOR],0)</f>
        <v>0</v>
      </c>
      <c r="J74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41" s="60" t="str">
        <f>IF(ISTEXT(Tabla15[[#This Row],[CARRERA]]),Tabla15[[#This Row],[CARRERA]],Tabla15[[#This Row],[STATUS_01]])</f>
        <v>FIJO</v>
      </c>
      <c r="L741" s="70">
        <v>22000</v>
      </c>
      <c r="M741" s="74">
        <v>0</v>
      </c>
      <c r="N741" s="73">
        <v>668.8</v>
      </c>
      <c r="O741" s="73">
        <v>631.4</v>
      </c>
      <c r="P741" s="38">
        <f>Tabla15[[#This Row],[sbruto]]-SUM(Tabla15[[#This Row],[ISR]:[AFP]])-Tabla15[[#This Row],[sneto]]</f>
        <v>3448.4500000000007</v>
      </c>
      <c r="Q741" s="38">
        <v>17251.349999999999</v>
      </c>
      <c r="R741" s="60" t="str">
        <f>_xlfn.XLOOKUP(Tabla15[[#This Row],[cedula]],Tabla22[NODOC],Tabla22[GENERO])</f>
        <v>F</v>
      </c>
      <c r="S741" s="60" t="str">
        <f>_xlfn.XLOOKUP(Tabla15[[#This Row],[nomdepto]],Tabla21[LUGAR],Tabla21[CODLUGAR])</f>
        <v>01.83.02.00.01</v>
      </c>
      <c r="T741">
        <v>584</v>
      </c>
    </row>
    <row r="742" spans="1:20">
      <c r="A742" s="60" t="s">
        <v>2476</v>
      </c>
      <c r="B742" s="60" t="s">
        <v>2094</v>
      </c>
      <c r="C742" s="60" t="s">
        <v>2510</v>
      </c>
      <c r="D742" s="60" t="str">
        <f>Tabla15[[#This Row],[cedula]]&amp;Tabla15[[#This Row],[prog]]&amp;LEFT(Tabla15[[#This Row],[TIPO]],3)</f>
        <v>0011117756413FIJ</v>
      </c>
      <c r="E742" s="60" t="str">
        <f>_xlfn.XLOOKUP(Tabla15[[#This Row],[cedula]],Tabla8[Numero Documento],Tabla8[Empleado])</f>
        <v>FRANCISCA ALTAGRACIA MEJIA GONZALEZ</v>
      </c>
      <c r="F742" s="60" t="s">
        <v>60</v>
      </c>
      <c r="G742" s="60" t="s">
        <v>686</v>
      </c>
      <c r="H742" s="102" t="s">
        <v>11</v>
      </c>
      <c r="I742" s="75">
        <f>_xlfn.XLOOKUP(Tabla15[[#This Row],[cedula]],TCARRERA[CEDULA],TCARRERA[CATEGORIA DEL SERVIDOR],0)</f>
        <v>0</v>
      </c>
      <c r="J74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42" s="60" t="str">
        <f>IF(ISTEXT(Tabla15[[#This Row],[CARRERA]]),Tabla15[[#This Row],[CARRERA]],Tabla15[[#This Row],[STATUS_01]])</f>
        <v>FIJO</v>
      </c>
      <c r="L742" s="70">
        <v>22000</v>
      </c>
      <c r="M742" s="74">
        <v>0</v>
      </c>
      <c r="N742" s="70">
        <v>668.8</v>
      </c>
      <c r="O742" s="70">
        <v>631.4</v>
      </c>
      <c r="P742" s="38">
        <f>Tabla15[[#This Row],[sbruto]]-SUM(Tabla15[[#This Row],[ISR]:[AFP]])-Tabla15[[#This Row],[sneto]]</f>
        <v>17883.68</v>
      </c>
      <c r="Q742" s="38">
        <v>2816.12</v>
      </c>
      <c r="R742" s="60" t="str">
        <f>_xlfn.XLOOKUP(Tabla15[[#This Row],[cedula]],Tabla22[NODOC],Tabla22[GENERO])</f>
        <v>F</v>
      </c>
      <c r="S742" s="60" t="str">
        <f>_xlfn.XLOOKUP(Tabla15[[#This Row],[nomdepto]],Tabla21[LUGAR],Tabla21[CODLUGAR])</f>
        <v>01.83.02.00.01</v>
      </c>
      <c r="T742">
        <v>587</v>
      </c>
    </row>
    <row r="743" spans="1:20">
      <c r="A743" s="60" t="s">
        <v>2476</v>
      </c>
      <c r="B743" s="60" t="s">
        <v>2106</v>
      </c>
      <c r="C743" s="60" t="s">
        <v>2510</v>
      </c>
      <c r="D743" s="60" t="str">
        <f>Tabla15[[#This Row],[cedula]]&amp;Tabla15[[#This Row],[prog]]&amp;LEFT(Tabla15[[#This Row],[TIPO]],3)</f>
        <v>0011294002813FIJ</v>
      </c>
      <c r="E743" s="60" t="str">
        <f>_xlfn.XLOOKUP(Tabla15[[#This Row],[cedula]],Tabla8[Numero Documento],Tabla8[Empleado])</f>
        <v>GUADALUPE DE LA ROSA</v>
      </c>
      <c r="F743" s="60" t="s">
        <v>8</v>
      </c>
      <c r="G743" s="60" t="s">
        <v>686</v>
      </c>
      <c r="H743" s="102" t="s">
        <v>11</v>
      </c>
      <c r="I743" s="75">
        <f>_xlfn.XLOOKUP(Tabla15[[#This Row],[cedula]],TCARRERA[CEDULA],TCARRERA[CATEGORIA DEL SERVIDOR],0)</f>
        <v>0</v>
      </c>
      <c r="J74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3" s="60" t="str">
        <f>IF(ISTEXT(Tabla15[[#This Row],[CARRERA]]),Tabla15[[#This Row],[CARRERA]],Tabla15[[#This Row],[STATUS_01]])</f>
        <v>ESTATUTO SIMPLIFICADO</v>
      </c>
      <c r="L743" s="70">
        <v>22000</v>
      </c>
      <c r="M743" s="73">
        <v>0</v>
      </c>
      <c r="N743" s="70">
        <v>668.8</v>
      </c>
      <c r="O743" s="70">
        <v>631.4</v>
      </c>
      <c r="P743" s="38">
        <f>Tabla15[[#This Row],[sbruto]]-SUM(Tabla15[[#This Row],[ISR]:[AFP]])-Tabla15[[#This Row],[sneto]]</f>
        <v>10566.48</v>
      </c>
      <c r="Q743" s="38">
        <v>10133.32</v>
      </c>
      <c r="R743" s="60" t="str">
        <f>_xlfn.XLOOKUP(Tabla15[[#This Row],[cedula]],Tabla22[NODOC],Tabla22[GENERO])</f>
        <v>F</v>
      </c>
      <c r="S743" s="60" t="str">
        <f>_xlfn.XLOOKUP(Tabla15[[#This Row],[nomdepto]],Tabla21[LUGAR],Tabla21[CODLUGAR])</f>
        <v>01.83.02.00.01</v>
      </c>
      <c r="T743">
        <v>599</v>
      </c>
    </row>
    <row r="744" spans="1:20">
      <c r="A744" s="60" t="s">
        <v>2476</v>
      </c>
      <c r="B744" s="60" t="s">
        <v>2112</v>
      </c>
      <c r="C744" s="60" t="s">
        <v>2510</v>
      </c>
      <c r="D744" s="60" t="str">
        <f>Tabla15[[#This Row],[cedula]]&amp;Tabla15[[#This Row],[prog]]&amp;LEFT(Tabla15[[#This Row],[TIPO]],3)</f>
        <v>0011682100013FIJ</v>
      </c>
      <c r="E744" s="60" t="str">
        <f>_xlfn.XLOOKUP(Tabla15[[#This Row],[cedula]],Tabla8[Numero Documento],Tabla8[Empleado])</f>
        <v>INGRID PEREZ PIMENTEL</v>
      </c>
      <c r="F744" s="60" t="s">
        <v>8</v>
      </c>
      <c r="G744" s="60" t="s">
        <v>686</v>
      </c>
      <c r="H744" s="102" t="s">
        <v>11</v>
      </c>
      <c r="I744" s="75">
        <f>_xlfn.XLOOKUP(Tabla15[[#This Row],[cedula]],TCARRERA[CEDULA],TCARRERA[CATEGORIA DEL SERVIDOR],0)</f>
        <v>0</v>
      </c>
      <c r="J74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4" s="60" t="str">
        <f>IF(ISTEXT(Tabla15[[#This Row],[CARRERA]]),Tabla15[[#This Row],[CARRERA]],Tabla15[[#This Row],[STATUS_01]])</f>
        <v>ESTATUTO SIMPLIFICADO</v>
      </c>
      <c r="L744" s="70">
        <v>22000</v>
      </c>
      <c r="M744" s="74">
        <v>0</v>
      </c>
      <c r="N744" s="70">
        <v>668.8</v>
      </c>
      <c r="O744" s="70">
        <v>631.4</v>
      </c>
      <c r="P744" s="38">
        <f>Tabla15[[#This Row],[sbruto]]-SUM(Tabla15[[#This Row],[ISR]:[AFP]])-Tabla15[[#This Row],[sneto]]</f>
        <v>965</v>
      </c>
      <c r="Q744" s="38">
        <v>19734.8</v>
      </c>
      <c r="R744" s="60" t="str">
        <f>_xlfn.XLOOKUP(Tabla15[[#This Row],[cedula]],Tabla22[NODOC],Tabla22[GENERO])</f>
        <v>F</v>
      </c>
      <c r="S744" s="60" t="str">
        <f>_xlfn.XLOOKUP(Tabla15[[#This Row],[nomdepto]],Tabla21[LUGAR],Tabla21[CODLUGAR])</f>
        <v>01.83.02.00.01</v>
      </c>
      <c r="T744">
        <v>607</v>
      </c>
    </row>
    <row r="745" spans="1:20">
      <c r="A745" s="60" t="s">
        <v>2476</v>
      </c>
      <c r="B745" s="60" t="s">
        <v>2117</v>
      </c>
      <c r="C745" s="60" t="s">
        <v>2510</v>
      </c>
      <c r="D745" s="60" t="str">
        <f>Tabla15[[#This Row],[cedula]]&amp;Tabla15[[#This Row],[prog]]&amp;LEFT(Tabla15[[#This Row],[TIPO]],3)</f>
        <v>4023864470813FIJ</v>
      </c>
      <c r="E745" s="60" t="str">
        <f>_xlfn.XLOOKUP(Tabla15[[#This Row],[cedula]],Tabla8[Numero Documento],Tabla8[Empleado])</f>
        <v>JEANCARLO MICHAEL MENDEZ PIMENTEL</v>
      </c>
      <c r="F745" s="60" t="s">
        <v>27</v>
      </c>
      <c r="G745" s="60" t="s">
        <v>686</v>
      </c>
      <c r="H745" s="102" t="s">
        <v>11</v>
      </c>
      <c r="I745" s="75">
        <f>_xlfn.XLOOKUP(Tabla15[[#This Row],[cedula]],TCARRERA[CEDULA],TCARRERA[CATEGORIA DEL SERVIDOR],0)</f>
        <v>0</v>
      </c>
      <c r="J74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5" s="60" t="str">
        <f>IF(ISTEXT(Tabla15[[#This Row],[CARRERA]]),Tabla15[[#This Row],[CARRERA]],Tabla15[[#This Row],[STATUS_01]])</f>
        <v>ESTATUTO SIMPLIFICADO</v>
      </c>
      <c r="L745" s="70">
        <v>22000</v>
      </c>
      <c r="M745" s="74">
        <v>0</v>
      </c>
      <c r="N745" s="70">
        <v>668.8</v>
      </c>
      <c r="O745" s="70">
        <v>631.4</v>
      </c>
      <c r="P745" s="38">
        <f>Tabla15[[#This Row],[sbruto]]-SUM(Tabla15[[#This Row],[ISR]:[AFP]])-Tabla15[[#This Row],[sneto]]</f>
        <v>25</v>
      </c>
      <c r="Q745" s="38">
        <v>20674.8</v>
      </c>
      <c r="R745" s="60" t="str">
        <f>_xlfn.XLOOKUP(Tabla15[[#This Row],[cedula]],Tabla22[NODOC],Tabla22[GENERO])</f>
        <v>M</v>
      </c>
      <c r="S745" s="60" t="str">
        <f>_xlfn.XLOOKUP(Tabla15[[#This Row],[nomdepto]],Tabla21[LUGAR],Tabla21[CODLUGAR])</f>
        <v>01.83.02.00.01</v>
      </c>
      <c r="T745">
        <v>613</v>
      </c>
    </row>
    <row r="746" spans="1:20">
      <c r="A746" s="60" t="s">
        <v>2476</v>
      </c>
      <c r="B746" s="60" t="s">
        <v>2780</v>
      </c>
      <c r="C746" s="60" t="s">
        <v>2510</v>
      </c>
      <c r="D746" s="60" t="str">
        <f>Tabla15[[#This Row],[cedula]]&amp;Tabla15[[#This Row],[prog]]&amp;LEFT(Tabla15[[#This Row],[TIPO]],3)</f>
        <v>0020066608913FIJ</v>
      </c>
      <c r="E746" s="60" t="str">
        <f>_xlfn.XLOOKUP(Tabla15[[#This Row],[cedula]],Tabla8[Numero Documento],Tabla8[Empleado])</f>
        <v>JOSE FRANCISCO QUEZADA PEREZ</v>
      </c>
      <c r="F746" s="60" t="s">
        <v>8</v>
      </c>
      <c r="G746" s="60" t="s">
        <v>686</v>
      </c>
      <c r="H746" s="102" t="s">
        <v>11</v>
      </c>
      <c r="I746" s="75">
        <f>_xlfn.XLOOKUP(Tabla15[[#This Row],[cedula]],TCARRERA[CEDULA],TCARRERA[CATEGORIA DEL SERVIDOR],0)</f>
        <v>0</v>
      </c>
      <c r="J74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6" s="60" t="str">
        <f>IF(ISTEXT(Tabla15[[#This Row],[CARRERA]]),Tabla15[[#This Row],[CARRERA]],Tabla15[[#This Row],[STATUS_01]])</f>
        <v>ESTATUTO SIMPLIFICADO</v>
      </c>
      <c r="L746" s="70">
        <v>22000</v>
      </c>
      <c r="M746" s="74">
        <v>0</v>
      </c>
      <c r="N746" s="70">
        <v>668.8</v>
      </c>
      <c r="O746" s="70">
        <v>631.4</v>
      </c>
      <c r="P746" s="38">
        <f>Tabla15[[#This Row],[sbruto]]-SUM(Tabla15[[#This Row],[ISR]:[AFP]])-Tabla15[[#This Row],[sneto]]</f>
        <v>1071</v>
      </c>
      <c r="Q746" s="38">
        <v>19628.8</v>
      </c>
      <c r="R746" s="60" t="str">
        <f>_xlfn.XLOOKUP(Tabla15[[#This Row],[cedula]],Tabla22[NODOC],Tabla22[GENERO])</f>
        <v>M</v>
      </c>
      <c r="S746" s="60" t="str">
        <f>_xlfn.XLOOKUP(Tabla15[[#This Row],[nomdepto]],Tabla21[LUGAR],Tabla21[CODLUGAR])</f>
        <v>01.83.02.00.01</v>
      </c>
      <c r="T746">
        <v>626</v>
      </c>
    </row>
    <row r="747" spans="1:20">
      <c r="A747" s="60" t="s">
        <v>2476</v>
      </c>
      <c r="B747" s="60" t="s">
        <v>2126</v>
      </c>
      <c r="C747" s="60" t="s">
        <v>2510</v>
      </c>
      <c r="D747" s="60" t="str">
        <f>Tabla15[[#This Row],[cedula]]&amp;Tabla15[[#This Row],[prog]]&amp;LEFT(Tabla15[[#This Row],[TIPO]],3)</f>
        <v>0011388413413FIJ</v>
      </c>
      <c r="E747" s="60" t="str">
        <f>_xlfn.XLOOKUP(Tabla15[[#This Row],[cedula]],Tabla8[Numero Documento],Tabla8[Empleado])</f>
        <v>JOSE MIGUEL ANGULO CUESTA</v>
      </c>
      <c r="F747" s="60" t="s">
        <v>27</v>
      </c>
      <c r="G747" s="60" t="s">
        <v>686</v>
      </c>
      <c r="H747" s="102" t="s">
        <v>11</v>
      </c>
      <c r="I747" s="75">
        <f>_xlfn.XLOOKUP(Tabla15[[#This Row],[cedula]],TCARRERA[CEDULA],TCARRERA[CATEGORIA DEL SERVIDOR],0)</f>
        <v>0</v>
      </c>
      <c r="J74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7" s="60" t="str">
        <f>IF(ISTEXT(Tabla15[[#This Row],[CARRERA]]),Tabla15[[#This Row],[CARRERA]],Tabla15[[#This Row],[STATUS_01]])</f>
        <v>ESTATUTO SIMPLIFICADO</v>
      </c>
      <c r="L747" s="70">
        <v>22000</v>
      </c>
      <c r="M747" s="71">
        <v>0</v>
      </c>
      <c r="N747" s="70">
        <v>668.8</v>
      </c>
      <c r="O747" s="70">
        <v>631.4</v>
      </c>
      <c r="P747" s="38">
        <f>Tabla15[[#This Row],[sbruto]]-SUM(Tabla15[[#This Row],[ISR]:[AFP]])-Tabla15[[#This Row],[sneto]]</f>
        <v>25</v>
      </c>
      <c r="Q747" s="38">
        <v>20674.8</v>
      </c>
      <c r="R747" s="60" t="str">
        <f>_xlfn.XLOOKUP(Tabla15[[#This Row],[cedula]],Tabla22[NODOC],Tabla22[GENERO])</f>
        <v>M</v>
      </c>
      <c r="S747" s="60" t="str">
        <f>_xlfn.XLOOKUP(Tabla15[[#This Row],[nomdepto]],Tabla21[LUGAR],Tabla21[CODLUGAR])</f>
        <v>01.83.02.00.01</v>
      </c>
      <c r="T747">
        <v>627</v>
      </c>
    </row>
    <row r="748" spans="1:20">
      <c r="A748" s="60" t="s">
        <v>2476</v>
      </c>
      <c r="B748" s="60" t="s">
        <v>2135</v>
      </c>
      <c r="C748" s="60" t="s">
        <v>2510</v>
      </c>
      <c r="D748" s="60" t="str">
        <f>Tabla15[[#This Row],[cedula]]&amp;Tabla15[[#This Row],[prog]]&amp;LEFT(Tabla15[[#This Row],[TIPO]],3)</f>
        <v>0010818692513FIJ</v>
      </c>
      <c r="E748" s="60" t="str">
        <f>_xlfn.XLOOKUP(Tabla15[[#This Row],[cedula]],Tabla8[Numero Documento],Tabla8[Empleado])</f>
        <v>JUAN CARVAJAL CASILLA</v>
      </c>
      <c r="F748" s="60" t="s">
        <v>384</v>
      </c>
      <c r="G748" s="60" t="s">
        <v>686</v>
      </c>
      <c r="H748" s="102" t="s">
        <v>11</v>
      </c>
      <c r="I748" s="75">
        <f>_xlfn.XLOOKUP(Tabla15[[#This Row],[cedula]],TCARRERA[CEDULA],TCARRERA[CATEGORIA DEL SERVIDOR],0)</f>
        <v>0</v>
      </c>
      <c r="J74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8" s="60" t="str">
        <f>IF(ISTEXT(Tabla15[[#This Row],[CARRERA]]),Tabla15[[#This Row],[CARRERA]],Tabla15[[#This Row],[STATUS_01]])</f>
        <v>ESTATUTO SIMPLIFICADO</v>
      </c>
      <c r="L748" s="70">
        <v>22000</v>
      </c>
      <c r="M748" s="74">
        <v>0</v>
      </c>
      <c r="N748" s="70">
        <v>668.8</v>
      </c>
      <c r="O748" s="70">
        <v>631.4</v>
      </c>
      <c r="P748" s="38">
        <f>Tabla15[[#This Row],[sbruto]]-SUM(Tabla15[[#This Row],[ISR]:[AFP]])-Tabla15[[#This Row],[sneto]]</f>
        <v>3206.59</v>
      </c>
      <c r="Q748" s="38">
        <v>17493.21</v>
      </c>
      <c r="R748" s="60" t="str">
        <f>_xlfn.XLOOKUP(Tabla15[[#This Row],[cedula]],Tabla22[NODOC],Tabla22[GENERO])</f>
        <v>M</v>
      </c>
      <c r="S748" s="60" t="str">
        <f>_xlfn.XLOOKUP(Tabla15[[#This Row],[nomdepto]],Tabla21[LUGAR],Tabla21[CODLUGAR])</f>
        <v>01.83.02.00.01</v>
      </c>
      <c r="T748">
        <v>636</v>
      </c>
    </row>
    <row r="749" spans="1:20">
      <c r="A749" s="60" t="s">
        <v>2476</v>
      </c>
      <c r="B749" s="60" t="s">
        <v>2137</v>
      </c>
      <c r="C749" s="60" t="s">
        <v>2510</v>
      </c>
      <c r="D749" s="60" t="str">
        <f>Tabla15[[#This Row],[cedula]]&amp;Tabla15[[#This Row],[prog]]&amp;LEFT(Tabla15[[#This Row],[TIPO]],3)</f>
        <v>0010962685313FIJ</v>
      </c>
      <c r="E749" s="60" t="str">
        <f>_xlfn.XLOOKUP(Tabla15[[#This Row],[cedula]],Tabla8[Numero Documento],Tabla8[Empleado])</f>
        <v>JUAN ISIDRO HOLGUIN CACERES</v>
      </c>
      <c r="F749" s="60" t="s">
        <v>725</v>
      </c>
      <c r="G749" s="60" t="s">
        <v>686</v>
      </c>
      <c r="H749" s="102" t="s">
        <v>11</v>
      </c>
      <c r="I749" s="75">
        <f>_xlfn.XLOOKUP(Tabla15[[#This Row],[cedula]],TCARRERA[CEDULA],TCARRERA[CATEGORIA DEL SERVIDOR],0)</f>
        <v>0</v>
      </c>
      <c r="J74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49" s="60" t="str">
        <f>IF(ISTEXT(Tabla15[[#This Row],[CARRERA]]),Tabla15[[#This Row],[CARRERA]],Tabla15[[#This Row],[STATUS_01]])</f>
        <v>FIJO</v>
      </c>
      <c r="L749" s="70">
        <v>22000</v>
      </c>
      <c r="M749" s="71">
        <v>0</v>
      </c>
      <c r="N749" s="70">
        <v>668.8</v>
      </c>
      <c r="O749" s="70">
        <v>631.4</v>
      </c>
      <c r="P749" s="38">
        <f>Tabla15[[#This Row],[sbruto]]-SUM(Tabla15[[#This Row],[ISR]:[AFP]])-Tabla15[[#This Row],[sneto]]</f>
        <v>75</v>
      </c>
      <c r="Q749" s="38">
        <v>20624.8</v>
      </c>
      <c r="R749" s="60" t="str">
        <f>_xlfn.XLOOKUP(Tabla15[[#This Row],[cedula]],Tabla22[NODOC],Tabla22[GENERO])</f>
        <v>M</v>
      </c>
      <c r="S749" s="60" t="str">
        <f>_xlfn.XLOOKUP(Tabla15[[#This Row],[nomdepto]],Tabla21[LUGAR],Tabla21[CODLUGAR])</f>
        <v>01.83.02.00.01</v>
      </c>
      <c r="T749">
        <v>638</v>
      </c>
    </row>
    <row r="750" spans="1:20">
      <c r="A750" s="60" t="s">
        <v>2476</v>
      </c>
      <c r="B750" s="60" t="s">
        <v>1297</v>
      </c>
      <c r="C750" s="60" t="s">
        <v>2510</v>
      </c>
      <c r="D750" s="60" t="str">
        <f>Tabla15[[#This Row],[cedula]]&amp;Tabla15[[#This Row],[prog]]&amp;LEFT(Tabla15[[#This Row],[TIPO]],3)</f>
        <v>0011043495813FIJ</v>
      </c>
      <c r="E750" s="60" t="str">
        <f>_xlfn.XLOOKUP(Tabla15[[#This Row],[cedula]],Tabla8[Numero Documento],Tabla8[Empleado])</f>
        <v>JUANA ISABEL GONZALEZ LINARES</v>
      </c>
      <c r="F750" s="60" t="s">
        <v>694</v>
      </c>
      <c r="G750" s="60" t="s">
        <v>686</v>
      </c>
      <c r="H750" s="102" t="s">
        <v>11</v>
      </c>
      <c r="I750" s="75" t="str">
        <f>_xlfn.XLOOKUP(Tabla15[[#This Row],[cedula]],TCARRERA[CEDULA],TCARRERA[CATEGORIA DEL SERVIDOR],0)</f>
        <v>CARRERA ADMINISTRATIVA</v>
      </c>
      <c r="J75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50" s="60" t="str">
        <f>IF(ISTEXT(Tabla15[[#This Row],[CARRERA]]),Tabla15[[#This Row],[CARRERA]],Tabla15[[#This Row],[STATUS_01]])</f>
        <v>CARRERA ADMINISTRATIVA</v>
      </c>
      <c r="L750" s="70">
        <v>22000</v>
      </c>
      <c r="M750" s="74">
        <v>0</v>
      </c>
      <c r="N750" s="70">
        <v>668.8</v>
      </c>
      <c r="O750" s="70">
        <v>631.4</v>
      </c>
      <c r="P750" s="38">
        <f>Tabla15[[#This Row],[sbruto]]-SUM(Tabla15[[#This Row],[ISR]:[AFP]])-Tabla15[[#This Row],[sneto]]</f>
        <v>12055.21</v>
      </c>
      <c r="Q750" s="38">
        <v>8644.59</v>
      </c>
      <c r="R750" s="60" t="str">
        <f>_xlfn.XLOOKUP(Tabla15[[#This Row],[cedula]],Tabla22[NODOC],Tabla22[GENERO])</f>
        <v>F</v>
      </c>
      <c r="S750" s="60" t="str">
        <f>_xlfn.XLOOKUP(Tabla15[[#This Row],[nomdepto]],Tabla21[LUGAR],Tabla21[CODLUGAR])</f>
        <v>01.83.02.00.01</v>
      </c>
      <c r="T750">
        <v>643</v>
      </c>
    </row>
    <row r="751" spans="1:20">
      <c r="A751" s="60" t="s">
        <v>2476</v>
      </c>
      <c r="B751" s="60" t="s">
        <v>1299</v>
      </c>
      <c r="C751" s="60" t="s">
        <v>2510</v>
      </c>
      <c r="D751" s="60" t="str">
        <f>Tabla15[[#This Row],[cedula]]&amp;Tabla15[[#This Row],[prog]]&amp;LEFT(Tabla15[[#This Row],[TIPO]],3)</f>
        <v>0011188552113FIJ</v>
      </c>
      <c r="E751" s="60" t="str">
        <f>_xlfn.XLOOKUP(Tabla15[[#This Row],[cedula]],Tabla8[Numero Documento],Tabla8[Empleado])</f>
        <v>LAURA AMANTINA BLANCO GONZALEZ</v>
      </c>
      <c r="F751" s="60" t="s">
        <v>60</v>
      </c>
      <c r="G751" s="60" t="s">
        <v>686</v>
      </c>
      <c r="H751" s="102" t="s">
        <v>11</v>
      </c>
      <c r="I751" s="75" t="str">
        <f>_xlfn.XLOOKUP(Tabla15[[#This Row],[cedula]],TCARRERA[CEDULA],TCARRERA[CATEGORIA DEL SERVIDOR],0)</f>
        <v>CARRERA ADMINISTRATIVA</v>
      </c>
      <c r="J75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51" s="60" t="str">
        <f>IF(ISTEXT(Tabla15[[#This Row],[CARRERA]]),Tabla15[[#This Row],[CARRERA]],Tabla15[[#This Row],[STATUS_01]])</f>
        <v>CARRERA ADMINISTRATIVA</v>
      </c>
      <c r="L751" s="70">
        <v>22000</v>
      </c>
      <c r="M751" s="74">
        <v>0</v>
      </c>
      <c r="N751" s="70">
        <v>668.8</v>
      </c>
      <c r="O751" s="70">
        <v>631.4</v>
      </c>
      <c r="P751" s="38">
        <f>Tabla15[[#This Row],[sbruto]]-SUM(Tabla15[[#This Row],[ISR]:[AFP]])-Tabla15[[#This Row],[sneto]]</f>
        <v>7775.4</v>
      </c>
      <c r="Q751" s="38">
        <v>12924.4</v>
      </c>
      <c r="R751" s="60" t="str">
        <f>_xlfn.XLOOKUP(Tabla15[[#This Row],[cedula]],Tabla22[NODOC],Tabla22[GENERO])</f>
        <v>F</v>
      </c>
      <c r="S751" s="60" t="str">
        <f>_xlfn.XLOOKUP(Tabla15[[#This Row],[nomdepto]],Tabla21[LUGAR],Tabla21[CODLUGAR])</f>
        <v>01.83.02.00.01</v>
      </c>
      <c r="T751">
        <v>653</v>
      </c>
    </row>
    <row r="752" spans="1:20">
      <c r="A752" s="60" t="s">
        <v>2476</v>
      </c>
      <c r="B752" s="60" t="s">
        <v>1301</v>
      </c>
      <c r="C752" s="60" t="s">
        <v>2510</v>
      </c>
      <c r="D752" s="60" t="str">
        <f>Tabla15[[#This Row],[cedula]]&amp;Tabla15[[#This Row],[prog]]&amp;LEFT(Tabla15[[#This Row],[TIPO]],3)</f>
        <v>0750008354313FIJ</v>
      </c>
      <c r="E752" s="60" t="str">
        <f>_xlfn.XLOOKUP(Tabla15[[#This Row],[cedula]],Tabla8[Numero Documento],Tabla8[Empleado])</f>
        <v>LLENNY MONTERO MORILLO</v>
      </c>
      <c r="F752" s="60" t="s">
        <v>60</v>
      </c>
      <c r="G752" s="60" t="s">
        <v>686</v>
      </c>
      <c r="H752" s="102" t="s">
        <v>11</v>
      </c>
      <c r="I752" s="75" t="str">
        <f>_xlfn.XLOOKUP(Tabla15[[#This Row],[cedula]],TCARRERA[CEDULA],TCARRERA[CATEGORIA DEL SERVIDOR],0)</f>
        <v>CARRERA ADMINISTRATIVA</v>
      </c>
      <c r="J75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52" s="60" t="str">
        <f>IF(ISTEXT(Tabla15[[#This Row],[CARRERA]]),Tabla15[[#This Row],[CARRERA]],Tabla15[[#This Row],[STATUS_01]])</f>
        <v>CARRERA ADMINISTRATIVA</v>
      </c>
      <c r="L752" s="70">
        <v>22000</v>
      </c>
      <c r="M752" s="74">
        <v>0</v>
      </c>
      <c r="N752" s="70">
        <v>668.8</v>
      </c>
      <c r="O752" s="70">
        <v>631.4</v>
      </c>
      <c r="P752" s="38">
        <f>Tabla15[[#This Row],[sbruto]]-SUM(Tabla15[[#This Row],[ISR]:[AFP]])-Tabla15[[#This Row],[sneto]]</f>
        <v>3028.4500000000007</v>
      </c>
      <c r="Q752" s="38">
        <v>17671.349999999999</v>
      </c>
      <c r="R752" s="60" t="str">
        <f>_xlfn.XLOOKUP(Tabla15[[#This Row],[cedula]],Tabla22[NODOC],Tabla22[GENERO])</f>
        <v>F</v>
      </c>
      <c r="S752" s="60" t="str">
        <f>_xlfn.XLOOKUP(Tabla15[[#This Row],[nomdepto]],Tabla21[LUGAR],Tabla21[CODLUGAR])</f>
        <v>01.83.02.00.01</v>
      </c>
      <c r="T752">
        <v>659</v>
      </c>
    </row>
    <row r="753" spans="1:20">
      <c r="A753" s="60" t="s">
        <v>2476</v>
      </c>
      <c r="B753" s="60" t="s">
        <v>1308</v>
      </c>
      <c r="C753" s="60" t="s">
        <v>2510</v>
      </c>
      <c r="D753" s="60" t="str">
        <f>Tabla15[[#This Row],[cedula]]&amp;Tabla15[[#This Row],[prog]]&amp;LEFT(Tabla15[[#This Row],[TIPO]],3)</f>
        <v>2230014252213FIJ</v>
      </c>
      <c r="E753" s="60" t="str">
        <f>_xlfn.XLOOKUP(Tabla15[[#This Row],[cedula]],Tabla8[Numero Documento],Tabla8[Empleado])</f>
        <v>MARIA ALTAGRACIA CASTILLO DE LA CRUZ</v>
      </c>
      <c r="F753" s="60" t="s">
        <v>60</v>
      </c>
      <c r="G753" s="60" t="s">
        <v>686</v>
      </c>
      <c r="H753" s="102" t="s">
        <v>11</v>
      </c>
      <c r="I753" s="75" t="str">
        <f>_xlfn.XLOOKUP(Tabla15[[#This Row],[cedula]],TCARRERA[CEDULA],TCARRERA[CATEGORIA DEL SERVIDOR],0)</f>
        <v>CARRERA ADMINISTRATIVA</v>
      </c>
      <c r="J75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60" t="str">
        <f>IF(ISTEXT(Tabla15[[#This Row],[CARRERA]]),Tabla15[[#This Row],[CARRERA]],Tabla15[[#This Row],[STATUS_01]])</f>
        <v>CARRERA ADMINISTRATIVA</v>
      </c>
      <c r="L753" s="70">
        <v>22000</v>
      </c>
      <c r="M753" s="73">
        <v>0</v>
      </c>
      <c r="N753" s="73">
        <v>668.8</v>
      </c>
      <c r="O753" s="73">
        <v>631.4</v>
      </c>
      <c r="P753" s="38">
        <f>Tabla15[[#This Row],[sbruto]]-SUM(Tabla15[[#This Row],[ISR]:[AFP]])-Tabla15[[#This Row],[sneto]]</f>
        <v>5156.75</v>
      </c>
      <c r="Q753" s="38">
        <v>15543.05</v>
      </c>
      <c r="R753" s="60" t="str">
        <f>_xlfn.XLOOKUP(Tabla15[[#This Row],[cedula]],Tabla22[NODOC],Tabla22[GENERO])</f>
        <v>F</v>
      </c>
      <c r="S753" s="60" t="str">
        <f>_xlfn.XLOOKUP(Tabla15[[#This Row],[nomdepto]],Tabla21[LUGAR],Tabla21[CODLUGAR])</f>
        <v>01.83.02.00.01</v>
      </c>
      <c r="T753">
        <v>673</v>
      </c>
    </row>
    <row r="754" spans="1:20">
      <c r="A754" s="60" t="s">
        <v>2476</v>
      </c>
      <c r="B754" s="60" t="s">
        <v>2161</v>
      </c>
      <c r="C754" s="60" t="s">
        <v>2510</v>
      </c>
      <c r="D754" s="60" t="str">
        <f>Tabla15[[#This Row],[cedula]]&amp;Tabla15[[#This Row],[prog]]&amp;LEFT(Tabla15[[#This Row],[TIPO]],3)</f>
        <v>0011523087213FIJ</v>
      </c>
      <c r="E754" s="60" t="str">
        <f>_xlfn.XLOOKUP(Tabla15[[#This Row],[cedula]],Tabla8[Numero Documento],Tabla8[Empleado])</f>
        <v>MARIA DEL CARMEN CASTILLO</v>
      </c>
      <c r="F754" s="60" t="s">
        <v>60</v>
      </c>
      <c r="G754" s="60" t="s">
        <v>686</v>
      </c>
      <c r="H754" s="102" t="s">
        <v>11</v>
      </c>
      <c r="I754" s="75">
        <f>_xlfn.XLOOKUP(Tabla15[[#This Row],[cedula]],TCARRERA[CEDULA],TCARRERA[CATEGORIA DEL SERVIDOR],0)</f>
        <v>0</v>
      </c>
      <c r="J75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60" t="str">
        <f>IF(ISTEXT(Tabla15[[#This Row],[CARRERA]]),Tabla15[[#This Row],[CARRERA]],Tabla15[[#This Row],[STATUS_01]])</f>
        <v>FIJO</v>
      </c>
      <c r="L754" s="70">
        <v>22000</v>
      </c>
      <c r="M754" s="71">
        <v>0</v>
      </c>
      <c r="N754" s="70">
        <v>668.8</v>
      </c>
      <c r="O754" s="70">
        <v>631.4</v>
      </c>
      <c r="P754" s="38">
        <f>Tabla15[[#This Row],[sbruto]]-SUM(Tabla15[[#This Row],[ISR]:[AFP]])-Tabla15[[#This Row],[sneto]]</f>
        <v>925</v>
      </c>
      <c r="Q754" s="38">
        <v>19774.8</v>
      </c>
      <c r="R754" s="60" t="str">
        <f>_xlfn.XLOOKUP(Tabla15[[#This Row],[cedula]],Tabla22[NODOC],Tabla22[GENERO])</f>
        <v>F</v>
      </c>
      <c r="S754" s="60" t="str">
        <f>_xlfn.XLOOKUP(Tabla15[[#This Row],[nomdepto]],Tabla21[LUGAR],Tabla21[CODLUGAR])</f>
        <v>01.83.02.00.01</v>
      </c>
      <c r="T754">
        <v>675</v>
      </c>
    </row>
    <row r="755" spans="1:20">
      <c r="A755" s="60" t="s">
        <v>2476</v>
      </c>
      <c r="B755" s="60" t="s">
        <v>2167</v>
      </c>
      <c r="C755" s="60" t="s">
        <v>2510</v>
      </c>
      <c r="D755" s="60" t="str">
        <f>Tabla15[[#This Row],[cedula]]&amp;Tabla15[[#This Row],[prog]]&amp;LEFT(Tabla15[[#This Row],[TIPO]],3)</f>
        <v>0010550869113FIJ</v>
      </c>
      <c r="E755" s="60" t="str">
        <f>_xlfn.XLOOKUP(Tabla15[[#This Row],[cedula]],Tabla8[Numero Documento],Tabla8[Empleado])</f>
        <v>NALDA MATILDE ABREU MENDEZ</v>
      </c>
      <c r="F755" s="60" t="s">
        <v>8</v>
      </c>
      <c r="G755" s="60" t="s">
        <v>686</v>
      </c>
      <c r="H755" s="102" t="s">
        <v>11</v>
      </c>
      <c r="I755" s="75">
        <f>_xlfn.XLOOKUP(Tabla15[[#This Row],[cedula]],TCARRERA[CEDULA],TCARRERA[CATEGORIA DEL SERVIDOR],0)</f>
        <v>0</v>
      </c>
      <c r="J75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5" s="60" t="str">
        <f>IF(ISTEXT(Tabla15[[#This Row],[CARRERA]]),Tabla15[[#This Row],[CARRERA]],Tabla15[[#This Row],[STATUS_01]])</f>
        <v>ESTATUTO SIMPLIFICADO</v>
      </c>
      <c r="L755" s="70">
        <v>22000</v>
      </c>
      <c r="M755" s="74">
        <v>0</v>
      </c>
      <c r="N755" s="70">
        <v>668.8</v>
      </c>
      <c r="O755" s="70">
        <v>631.4</v>
      </c>
      <c r="P755" s="38">
        <f>Tabla15[[#This Row],[sbruto]]-SUM(Tabla15[[#This Row],[ISR]:[AFP]])-Tabla15[[#This Row],[sneto]]</f>
        <v>1071</v>
      </c>
      <c r="Q755" s="38">
        <v>19628.8</v>
      </c>
      <c r="R755" s="60" t="str">
        <f>_xlfn.XLOOKUP(Tabla15[[#This Row],[cedula]],Tabla22[NODOC],Tabla22[GENERO])</f>
        <v>F</v>
      </c>
      <c r="S755" s="60" t="str">
        <f>_xlfn.XLOOKUP(Tabla15[[#This Row],[nomdepto]],Tabla21[LUGAR],Tabla21[CODLUGAR])</f>
        <v>01.83.02.00.01</v>
      </c>
      <c r="T755">
        <v>694</v>
      </c>
    </row>
    <row r="756" spans="1:20">
      <c r="A756" s="60" t="s">
        <v>2476</v>
      </c>
      <c r="B756" s="60" t="s">
        <v>2168</v>
      </c>
      <c r="C756" s="60" t="s">
        <v>2510</v>
      </c>
      <c r="D756" s="60" t="str">
        <f>Tabla15[[#This Row],[cedula]]&amp;Tabla15[[#This Row],[prog]]&amp;LEFT(Tabla15[[#This Row],[TIPO]],3)</f>
        <v>0120029012813FIJ</v>
      </c>
      <c r="E756" s="60" t="str">
        <f>_xlfn.XLOOKUP(Tabla15[[#This Row],[cedula]],Tabla8[Numero Documento],Tabla8[Empleado])</f>
        <v>NATALIA CEPEDA TERRERO</v>
      </c>
      <c r="F756" s="60" t="s">
        <v>60</v>
      </c>
      <c r="G756" s="60" t="s">
        <v>686</v>
      </c>
      <c r="H756" s="102" t="s">
        <v>11</v>
      </c>
      <c r="I756" s="75">
        <f>_xlfn.XLOOKUP(Tabla15[[#This Row],[cedula]],TCARRERA[CEDULA],TCARRERA[CATEGORIA DEL SERVIDOR],0)</f>
        <v>0</v>
      </c>
      <c r="J75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56" s="60" t="str">
        <f>IF(ISTEXT(Tabla15[[#This Row],[CARRERA]]),Tabla15[[#This Row],[CARRERA]],Tabla15[[#This Row],[STATUS_01]])</f>
        <v>FIJO</v>
      </c>
      <c r="L756" s="70">
        <v>22000</v>
      </c>
      <c r="M756" s="74">
        <v>0</v>
      </c>
      <c r="N756" s="70">
        <v>668.8</v>
      </c>
      <c r="O756" s="70">
        <v>631.4</v>
      </c>
      <c r="P756" s="38">
        <f>Tabla15[[#This Row],[sbruto]]-SUM(Tabla15[[#This Row],[ISR]:[AFP]])-Tabla15[[#This Row],[sneto]]</f>
        <v>2704.4500000000007</v>
      </c>
      <c r="Q756" s="38">
        <v>17995.349999999999</v>
      </c>
      <c r="R756" s="60" t="str">
        <f>_xlfn.XLOOKUP(Tabla15[[#This Row],[cedula]],Tabla22[NODOC],Tabla22[GENERO])</f>
        <v>F</v>
      </c>
      <c r="S756" s="60" t="str">
        <f>_xlfn.XLOOKUP(Tabla15[[#This Row],[nomdepto]],Tabla21[LUGAR],Tabla21[CODLUGAR])</f>
        <v>01.83.02.00.01</v>
      </c>
      <c r="T756">
        <v>695</v>
      </c>
    </row>
    <row r="757" spans="1:20">
      <c r="A757" s="60" t="s">
        <v>2476</v>
      </c>
      <c r="B757" s="60" t="s">
        <v>2189</v>
      </c>
      <c r="C757" s="60" t="s">
        <v>2510</v>
      </c>
      <c r="D757" s="60" t="str">
        <f>Tabla15[[#This Row],[cedula]]&amp;Tabla15[[#This Row],[prog]]&amp;LEFT(Tabla15[[#This Row],[TIPO]],3)</f>
        <v>0030062432713FIJ</v>
      </c>
      <c r="E757" s="60" t="str">
        <f>_xlfn.XLOOKUP(Tabla15[[#This Row],[cedula]],Tabla8[Numero Documento],Tabla8[Empleado])</f>
        <v>SIRIA ALTAGRACIA LARA LARA</v>
      </c>
      <c r="F757" s="60" t="s">
        <v>8</v>
      </c>
      <c r="G757" s="60" t="s">
        <v>686</v>
      </c>
      <c r="H757" s="102" t="s">
        <v>11</v>
      </c>
      <c r="I757" s="75">
        <f>_xlfn.XLOOKUP(Tabla15[[#This Row],[cedula]],TCARRERA[CEDULA],TCARRERA[CATEGORIA DEL SERVIDOR],0)</f>
        <v>0</v>
      </c>
      <c r="J75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7" s="60" t="str">
        <f>IF(ISTEXT(Tabla15[[#This Row],[CARRERA]]),Tabla15[[#This Row],[CARRERA]],Tabla15[[#This Row],[STATUS_01]])</f>
        <v>ESTATUTO SIMPLIFICADO</v>
      </c>
      <c r="L757" s="70">
        <v>22000</v>
      </c>
      <c r="M757" s="74">
        <v>0</v>
      </c>
      <c r="N757" s="70">
        <v>668.8</v>
      </c>
      <c r="O757" s="70">
        <v>631.4</v>
      </c>
      <c r="P757" s="38">
        <f>Tabla15[[#This Row],[sbruto]]-SUM(Tabla15[[#This Row],[ISR]:[AFP]])-Tabla15[[#This Row],[sneto]]</f>
        <v>11880.38</v>
      </c>
      <c r="Q757" s="38">
        <v>8819.42</v>
      </c>
      <c r="R757" s="60" t="str">
        <f>_xlfn.XLOOKUP(Tabla15[[#This Row],[cedula]],Tabla22[NODOC],Tabla22[GENERO])</f>
        <v>F</v>
      </c>
      <c r="S757" s="60" t="str">
        <f>_xlfn.XLOOKUP(Tabla15[[#This Row],[nomdepto]],Tabla21[LUGAR],Tabla21[CODLUGAR])</f>
        <v>01.83.02.00.01</v>
      </c>
      <c r="T757">
        <v>736</v>
      </c>
    </row>
    <row r="758" spans="1:20">
      <c r="A758" s="60" t="s">
        <v>2476</v>
      </c>
      <c r="B758" s="60" t="s">
        <v>2192</v>
      </c>
      <c r="C758" s="60" t="s">
        <v>2510</v>
      </c>
      <c r="D758" s="60" t="str">
        <f>Tabla15[[#This Row],[cedula]]&amp;Tabla15[[#This Row],[prog]]&amp;LEFT(Tabla15[[#This Row],[TIPO]],3)</f>
        <v>2230083262713FIJ</v>
      </c>
      <c r="E758" s="60" t="str">
        <f>_xlfn.XLOOKUP(Tabla15[[#This Row],[cedula]],Tabla8[Numero Documento],Tabla8[Empleado])</f>
        <v>STARLING PASCUAL DE LA CRUZ ROSARIO</v>
      </c>
      <c r="F758" s="60" t="s">
        <v>27</v>
      </c>
      <c r="G758" s="60" t="s">
        <v>686</v>
      </c>
      <c r="H758" s="102" t="s">
        <v>11</v>
      </c>
      <c r="I758" s="75">
        <f>_xlfn.XLOOKUP(Tabla15[[#This Row],[cedula]],TCARRERA[CEDULA],TCARRERA[CATEGORIA DEL SERVIDOR],0)</f>
        <v>0</v>
      </c>
      <c r="J75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8" s="60" t="str">
        <f>IF(ISTEXT(Tabla15[[#This Row],[CARRERA]]),Tabla15[[#This Row],[CARRERA]],Tabla15[[#This Row],[STATUS_01]])</f>
        <v>ESTATUTO SIMPLIFICADO</v>
      </c>
      <c r="L758" s="70">
        <v>22000</v>
      </c>
      <c r="M758" s="74">
        <v>0</v>
      </c>
      <c r="N758" s="70">
        <v>668.8</v>
      </c>
      <c r="O758" s="70">
        <v>631.4</v>
      </c>
      <c r="P758" s="38">
        <f>Tabla15[[#This Row],[sbruto]]-SUM(Tabla15[[#This Row],[ISR]:[AFP]])-Tabla15[[#This Row],[sneto]]</f>
        <v>25</v>
      </c>
      <c r="Q758" s="38">
        <v>20674.8</v>
      </c>
      <c r="R758" s="60" t="str">
        <f>_xlfn.XLOOKUP(Tabla15[[#This Row],[cedula]],Tabla22[NODOC],Tabla22[GENERO])</f>
        <v>M</v>
      </c>
      <c r="S758" s="60" t="str">
        <f>_xlfn.XLOOKUP(Tabla15[[#This Row],[nomdepto]],Tabla21[LUGAR],Tabla21[CODLUGAR])</f>
        <v>01.83.02.00.01</v>
      </c>
      <c r="T758">
        <v>740</v>
      </c>
    </row>
    <row r="759" spans="1:20">
      <c r="A759" s="60" t="s">
        <v>2476</v>
      </c>
      <c r="B759" s="60" t="s">
        <v>1331</v>
      </c>
      <c r="C759" s="60" t="s">
        <v>2510</v>
      </c>
      <c r="D759" s="60" t="str">
        <f>Tabla15[[#This Row],[cedula]]&amp;Tabla15[[#This Row],[prog]]&amp;LEFT(Tabla15[[#This Row],[TIPO]],3)</f>
        <v>0010816515013FIJ</v>
      </c>
      <c r="E759" s="60" t="str">
        <f>_xlfn.XLOOKUP(Tabla15[[#This Row],[cedula]],Tabla8[Numero Documento],Tabla8[Empleado])</f>
        <v>VIRGILIA SANCHEZ RODRIGUEZ</v>
      </c>
      <c r="F759" s="60" t="s">
        <v>8</v>
      </c>
      <c r="G759" s="60" t="s">
        <v>686</v>
      </c>
      <c r="H759" s="102" t="s">
        <v>11</v>
      </c>
      <c r="I759" s="75" t="str">
        <f>_xlfn.XLOOKUP(Tabla15[[#This Row],[cedula]],TCARRERA[CEDULA],TCARRERA[CATEGORIA DEL SERVIDOR],0)</f>
        <v>CARRERA ADMINISTRATIVA</v>
      </c>
      <c r="J75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9" s="60" t="str">
        <f>IF(ISTEXT(Tabla15[[#This Row],[CARRERA]]),Tabla15[[#This Row],[CARRERA]],Tabla15[[#This Row],[STATUS_01]])</f>
        <v>CARRERA ADMINISTRATIVA</v>
      </c>
      <c r="L759" s="70">
        <v>22000</v>
      </c>
      <c r="M759" s="74">
        <v>0</v>
      </c>
      <c r="N759" s="70">
        <v>668.8</v>
      </c>
      <c r="O759" s="70">
        <v>631.4</v>
      </c>
      <c r="P759" s="38">
        <f>Tabla15[[#This Row],[sbruto]]-SUM(Tabla15[[#This Row],[ISR]:[AFP]])-Tabla15[[#This Row],[sneto]]</f>
        <v>2857.1800000000003</v>
      </c>
      <c r="Q759" s="38">
        <v>17842.62</v>
      </c>
      <c r="R759" s="60" t="str">
        <f>_xlfn.XLOOKUP(Tabla15[[#This Row],[cedula]],Tabla22[NODOC],Tabla22[GENERO])</f>
        <v>F</v>
      </c>
      <c r="S759" s="60" t="str">
        <f>_xlfn.XLOOKUP(Tabla15[[#This Row],[nomdepto]],Tabla21[LUGAR],Tabla21[CODLUGAR])</f>
        <v>01.83.02.00.01</v>
      </c>
      <c r="T759">
        <v>751</v>
      </c>
    </row>
    <row r="760" spans="1:20">
      <c r="A760" s="60" t="s">
        <v>2476</v>
      </c>
      <c r="B760" s="60" t="s">
        <v>2210</v>
      </c>
      <c r="C760" s="60" t="s">
        <v>2510</v>
      </c>
      <c r="D760" s="60" t="str">
        <f>Tabla15[[#This Row],[cedula]]&amp;Tabla15[[#This Row],[prog]]&amp;LEFT(Tabla15[[#This Row],[TIPO]],3)</f>
        <v>0010523453813FIJ</v>
      </c>
      <c r="E760" s="60" t="str">
        <f>_xlfn.XLOOKUP(Tabla15[[#This Row],[cedula]],Tabla8[Numero Documento],Tabla8[Empleado])</f>
        <v>YERRI MIGUELINA SOSA FLORES</v>
      </c>
      <c r="F760" s="60" t="s">
        <v>8</v>
      </c>
      <c r="G760" s="60" t="s">
        <v>686</v>
      </c>
      <c r="H760" s="102" t="s">
        <v>11</v>
      </c>
      <c r="I760" s="75">
        <f>_xlfn.XLOOKUP(Tabla15[[#This Row],[cedula]],TCARRERA[CEDULA],TCARRERA[CATEGORIA DEL SERVIDOR],0)</f>
        <v>0</v>
      </c>
      <c r="J76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0" s="60" t="str">
        <f>IF(ISTEXT(Tabla15[[#This Row],[CARRERA]]),Tabla15[[#This Row],[CARRERA]],Tabla15[[#This Row],[STATUS_01]])</f>
        <v>ESTATUTO SIMPLIFICADO</v>
      </c>
      <c r="L760" s="70">
        <v>22000</v>
      </c>
      <c r="M760" s="74">
        <v>0</v>
      </c>
      <c r="N760" s="70">
        <v>668.8</v>
      </c>
      <c r="O760" s="70">
        <v>631.4</v>
      </c>
      <c r="P760" s="38">
        <f>Tabla15[[#This Row],[sbruto]]-SUM(Tabla15[[#This Row],[ISR]:[AFP]])-Tabla15[[#This Row],[sneto]]</f>
        <v>15161.439999999999</v>
      </c>
      <c r="Q760" s="38">
        <v>5538.36</v>
      </c>
      <c r="R760" s="60" t="str">
        <f>_xlfn.XLOOKUP(Tabla15[[#This Row],[cedula]],Tabla22[NODOC],Tabla22[GENERO])</f>
        <v>F</v>
      </c>
      <c r="S760" s="60" t="str">
        <f>_xlfn.XLOOKUP(Tabla15[[#This Row],[nomdepto]],Tabla21[LUGAR],Tabla21[CODLUGAR])</f>
        <v>01.83.02.00.01</v>
      </c>
      <c r="T760">
        <v>763</v>
      </c>
    </row>
    <row r="761" spans="1:20">
      <c r="A761" s="60" t="s">
        <v>2476</v>
      </c>
      <c r="B761" s="60" t="s">
        <v>2211</v>
      </c>
      <c r="C761" s="60" t="s">
        <v>2510</v>
      </c>
      <c r="D761" s="60" t="str">
        <f>Tabla15[[#This Row],[cedula]]&amp;Tabla15[[#This Row],[prog]]&amp;LEFT(Tabla15[[#This Row],[TIPO]],3)</f>
        <v>0010910668213FIJ</v>
      </c>
      <c r="E761" s="60" t="str">
        <f>_xlfn.XLOOKUP(Tabla15[[#This Row],[cedula]],Tabla8[Numero Documento],Tabla8[Empleado])</f>
        <v>YESENIA CASTILLO CONTRERAS</v>
      </c>
      <c r="F761" s="60" t="s">
        <v>117</v>
      </c>
      <c r="G761" s="60" t="s">
        <v>686</v>
      </c>
      <c r="H761" s="102" t="s">
        <v>11</v>
      </c>
      <c r="I761" s="75">
        <f>_xlfn.XLOOKUP(Tabla15[[#This Row],[cedula]],TCARRERA[CEDULA],TCARRERA[CATEGORIA DEL SERVIDOR],0)</f>
        <v>0</v>
      </c>
      <c r="J76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61" s="60" t="str">
        <f>IF(ISTEXT(Tabla15[[#This Row],[CARRERA]]),Tabla15[[#This Row],[CARRERA]],Tabla15[[#This Row],[STATUS_01]])</f>
        <v>FIJO</v>
      </c>
      <c r="L761" s="70">
        <v>22000</v>
      </c>
      <c r="M761" s="74">
        <v>0</v>
      </c>
      <c r="N761" s="70">
        <v>668.8</v>
      </c>
      <c r="O761" s="70">
        <v>631.4</v>
      </c>
      <c r="P761" s="38">
        <f>Tabla15[[#This Row],[sbruto]]-SUM(Tabla15[[#This Row],[ISR]:[AFP]])-Tabla15[[#This Row],[sneto]]</f>
        <v>12021.779999999999</v>
      </c>
      <c r="Q761" s="38">
        <v>8678.02</v>
      </c>
      <c r="R761" s="60" t="str">
        <f>_xlfn.XLOOKUP(Tabla15[[#This Row],[cedula]],Tabla22[NODOC],Tabla22[GENERO])</f>
        <v>F</v>
      </c>
      <c r="S761" s="60" t="str">
        <f>_xlfn.XLOOKUP(Tabla15[[#This Row],[nomdepto]],Tabla21[LUGAR],Tabla21[CODLUGAR])</f>
        <v>01.83.02.00.01</v>
      </c>
      <c r="T761">
        <v>764</v>
      </c>
    </row>
    <row r="762" spans="1:20">
      <c r="A762" s="60" t="s">
        <v>2476</v>
      </c>
      <c r="B762" s="60" t="s">
        <v>2077</v>
      </c>
      <c r="C762" s="60" t="s">
        <v>2510</v>
      </c>
      <c r="D762" s="60" t="str">
        <f>Tabla15[[#This Row],[cedula]]&amp;Tabla15[[#This Row],[prog]]&amp;LEFT(Tabla15[[#This Row],[TIPO]],3)</f>
        <v>0590015383313FIJ</v>
      </c>
      <c r="E762" s="60" t="str">
        <f>_xlfn.XLOOKUP(Tabla15[[#This Row],[cedula]],Tabla8[Numero Documento],Tabla8[Empleado])</f>
        <v>EMILIO ANTONIO PORTORREAL GIL</v>
      </c>
      <c r="F762" s="60" t="s">
        <v>27</v>
      </c>
      <c r="G762" s="60" t="s">
        <v>686</v>
      </c>
      <c r="H762" s="102" t="s">
        <v>11</v>
      </c>
      <c r="I762" s="75">
        <f>_xlfn.XLOOKUP(Tabla15[[#This Row],[cedula]],TCARRERA[CEDULA],TCARRERA[CATEGORIA DEL SERVIDOR],0)</f>
        <v>0</v>
      </c>
      <c r="J76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2" s="60" t="str">
        <f>IF(ISTEXT(Tabla15[[#This Row],[CARRERA]]),Tabla15[[#This Row],[CARRERA]],Tabla15[[#This Row],[STATUS_01]])</f>
        <v>ESTATUTO SIMPLIFICADO</v>
      </c>
      <c r="L762" s="70">
        <v>20000</v>
      </c>
      <c r="M762" s="71">
        <v>0</v>
      </c>
      <c r="N762" s="70">
        <v>608</v>
      </c>
      <c r="O762" s="70">
        <v>574</v>
      </c>
      <c r="P762" s="38">
        <f>Tabla15[[#This Row],[sbruto]]-SUM(Tabla15[[#This Row],[ISR]:[AFP]])-Tabla15[[#This Row],[sneto]]</f>
        <v>25</v>
      </c>
      <c r="Q762" s="38">
        <v>18793</v>
      </c>
      <c r="R762" s="60" t="str">
        <f>_xlfn.XLOOKUP(Tabla15[[#This Row],[cedula]],Tabla22[NODOC],Tabla22[GENERO])</f>
        <v>M</v>
      </c>
      <c r="S762" s="60" t="str">
        <f>_xlfn.XLOOKUP(Tabla15[[#This Row],[nomdepto]],Tabla21[LUGAR],Tabla21[CODLUGAR])</f>
        <v>01.83.02.00.01</v>
      </c>
      <c r="T762">
        <v>565</v>
      </c>
    </row>
    <row r="763" spans="1:20" hidden="1">
      <c r="A763" s="60" t="s">
        <v>3054</v>
      </c>
      <c r="B763" s="60" t="s">
        <v>1306</v>
      </c>
      <c r="C763" s="60" t="s">
        <v>2506</v>
      </c>
      <c r="D763" s="60" t="str">
        <f>Tabla15[[#This Row],[cedula]]&amp;Tabla15[[#This Row],[prog]]&amp;LEFT(Tabla15[[#This Row],[TIPO]],3)</f>
        <v>0011157421601SUP</v>
      </c>
      <c r="E763" s="60" t="str">
        <f>_xlfn.XLOOKUP(Tabla15[[#This Row],[cedula]],Tabla8[Numero Documento],Tabla8[Empleado])</f>
        <v>MARGARET SOLANGE FRIAS COCA</v>
      </c>
      <c r="F763" s="60" t="s">
        <v>735</v>
      </c>
      <c r="G763" s="60" t="s">
        <v>686</v>
      </c>
      <c r="H763" s="102" t="s">
        <v>2783</v>
      </c>
      <c r="I763" s="75" t="str">
        <f>_xlfn.XLOOKUP(Tabla15[[#This Row],[cedula]],TCARRERA[CEDULA],TCARRERA[CATEGORIA DEL SERVIDOR],0)</f>
        <v>CARRERA ADMINISTRATIVA</v>
      </c>
      <c r="J763" s="6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63" s="60" t="str">
        <f>IF(ISTEXT(Tabla15[[#This Row],[CARRERA]]),Tabla15[[#This Row],[CARRERA]],Tabla15[[#This Row],[STATUS_01]])</f>
        <v>CARRERA ADMINISTRATIVA</v>
      </c>
      <c r="L763" s="70">
        <v>20000</v>
      </c>
      <c r="M763" s="73">
        <v>2065.6999999999998</v>
      </c>
      <c r="N763" s="70">
        <v>574</v>
      </c>
      <c r="O763" s="70">
        <v>608</v>
      </c>
      <c r="P763" s="38">
        <f>Tabla15[[#This Row],[sbruto]]-SUM(Tabla15[[#This Row],[ISR]:[AFP]])-Tabla15[[#This Row],[sneto]]</f>
        <v>0</v>
      </c>
      <c r="Q763" s="38">
        <v>16752.3</v>
      </c>
      <c r="R763" s="60" t="str">
        <f>_xlfn.XLOOKUP(Tabla15[[#This Row],[cedula]],Tabla22[NODOC],Tabla22[GENERO])</f>
        <v>F</v>
      </c>
      <c r="S763" s="60" t="str">
        <f>_xlfn.XLOOKUP(Tabla15[[#This Row],[nomdepto]],Tabla21[LUGAR],Tabla21[CODLUGAR])</f>
        <v>01.83.02.00.01</v>
      </c>
      <c r="T763">
        <v>777</v>
      </c>
    </row>
    <row r="764" spans="1:20" hidden="1">
      <c r="A764" s="60" t="s">
        <v>2475</v>
      </c>
      <c r="B764" s="60" t="s">
        <v>3145</v>
      </c>
      <c r="C764" s="60" t="s">
        <v>2506</v>
      </c>
      <c r="D764" s="60" t="str">
        <f>Tabla15[[#This Row],[cedula]]&amp;Tabla15[[#This Row],[prog]]&amp;LEFT(Tabla15[[#This Row],[TIPO]],3)</f>
        <v>0310109373401TEM</v>
      </c>
      <c r="E764" s="60" t="str">
        <f>_xlfn.XLOOKUP(Tabla15[[#This Row],[cedula]],Tabla8[Numero Documento],Tabla8[Empleado])</f>
        <v>JUANA MARIA INMACULADA CHECO DE ARVELO</v>
      </c>
      <c r="F764" s="60" t="s">
        <v>59</v>
      </c>
      <c r="G764" s="60" t="s">
        <v>591</v>
      </c>
      <c r="H764" s="102" t="s">
        <v>2696</v>
      </c>
      <c r="I764" s="75">
        <f>_xlfn.XLOOKUP(Tabla15[[#This Row],[cedula]],TCARRERA[CEDULA],TCARRERA[CATEGORIA DEL SERVIDOR],0)</f>
        <v>0</v>
      </c>
      <c r="J76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4" s="60" t="str">
        <f>IF(ISTEXT(Tabla15[[#This Row],[CARRERA]]),Tabla15[[#This Row],[CARRERA]],Tabla15[[#This Row],[STATUS_01]])</f>
        <v>TEMPORALES</v>
      </c>
      <c r="L764" s="70">
        <v>180000</v>
      </c>
      <c r="M764" s="74">
        <v>30923.37</v>
      </c>
      <c r="N764" s="70">
        <v>5472</v>
      </c>
      <c r="O764" s="70">
        <v>5166</v>
      </c>
      <c r="P764" s="38">
        <f>Tabla15[[#This Row],[sbruto]]-SUM(Tabla15[[#This Row],[ISR]:[AFP]])-Tabla15[[#This Row],[sneto]]</f>
        <v>25</v>
      </c>
      <c r="Q764" s="38">
        <v>138413.63</v>
      </c>
      <c r="R764" s="60" t="str">
        <f>_xlfn.XLOOKUP(Tabla15[[#This Row],[cedula]],Tabla22[NODOC],Tabla22[GENERO])</f>
        <v>F</v>
      </c>
      <c r="S764" s="60" t="str">
        <f>_xlfn.XLOOKUP(Tabla15[[#This Row],[nomdepto]],Tabla21[LUGAR],Tabla21[CODLUGAR])</f>
        <v>01.83.02.00.02</v>
      </c>
      <c r="T764">
        <v>914</v>
      </c>
    </row>
    <row r="765" spans="1:20">
      <c r="A765" s="60" t="s">
        <v>2476</v>
      </c>
      <c r="B765" s="60" t="s">
        <v>2158</v>
      </c>
      <c r="C765" s="60" t="s">
        <v>2510</v>
      </c>
      <c r="D765" s="60" t="str">
        <f>Tabla15[[#This Row],[cedula]]&amp;Tabla15[[#This Row],[prog]]&amp;LEFT(Tabla15[[#This Row],[TIPO]],3)</f>
        <v>0011907703013FIJ</v>
      </c>
      <c r="E765" s="60" t="str">
        <f>_xlfn.XLOOKUP(Tabla15[[#This Row],[cedula]],Tabla8[Numero Documento],Tabla8[Empleado])</f>
        <v>MANUEL ALEJANDRO BASURTO LOMBA</v>
      </c>
      <c r="F765" s="60" t="s">
        <v>982</v>
      </c>
      <c r="G765" s="60" t="s">
        <v>591</v>
      </c>
      <c r="H765" s="102" t="s">
        <v>11</v>
      </c>
      <c r="I765" s="75">
        <f>_xlfn.XLOOKUP(Tabla15[[#This Row],[cedula]],TCARRERA[CEDULA],TCARRERA[CATEGORIA DEL SERVIDOR],0)</f>
        <v>0</v>
      </c>
      <c r="J765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65" s="60" t="str">
        <f>IF(ISTEXT(Tabla15[[#This Row],[CARRERA]]),Tabla15[[#This Row],[CARRERA]],Tabla15[[#This Row],[STATUS_01]])</f>
        <v>EMPLEADO DE CONFIANZA</v>
      </c>
      <c r="L765" s="70">
        <v>100000</v>
      </c>
      <c r="M765" s="74">
        <v>12105.37</v>
      </c>
      <c r="N765" s="70">
        <v>3040</v>
      </c>
      <c r="O765" s="70">
        <v>2870</v>
      </c>
      <c r="P765" s="38">
        <f>Tabla15[[#This Row],[sbruto]]-SUM(Tabla15[[#This Row],[ISR]:[AFP]])-Tabla15[[#This Row],[sneto]]</f>
        <v>25</v>
      </c>
      <c r="Q765" s="38">
        <v>81959.63</v>
      </c>
      <c r="R765" s="60" t="str">
        <f>_xlfn.XLOOKUP(Tabla15[[#This Row],[cedula]],Tabla22[NODOC],Tabla22[GENERO])</f>
        <v>M</v>
      </c>
      <c r="S765" s="60" t="str">
        <f>_xlfn.XLOOKUP(Tabla15[[#This Row],[nomdepto]],Tabla21[LUGAR],Tabla21[CODLUGAR])</f>
        <v>01.83.02.00.02</v>
      </c>
      <c r="T765">
        <v>669</v>
      </c>
    </row>
    <row r="766" spans="1:20" hidden="1">
      <c r="A766" s="60" t="s">
        <v>2475</v>
      </c>
      <c r="B766" s="60" t="s">
        <v>2845</v>
      </c>
      <c r="C766" s="60" t="s">
        <v>2506</v>
      </c>
      <c r="D766" s="60" t="str">
        <f>Tabla15[[#This Row],[cedula]]&amp;Tabla15[[#This Row],[prog]]&amp;LEFT(Tabla15[[#This Row],[TIPO]],3)</f>
        <v>0010899012801TEM</v>
      </c>
      <c r="E766" s="60" t="str">
        <f>_xlfn.XLOOKUP(Tabla15[[#This Row],[cedula]],Tabla8[Numero Documento],Tabla8[Empleado])</f>
        <v>FRANCISCO JOSE SANCHIS RAMIREZ</v>
      </c>
      <c r="F766" s="60" t="s">
        <v>256</v>
      </c>
      <c r="G766" s="60" t="s">
        <v>591</v>
      </c>
      <c r="H766" s="102" t="s">
        <v>2696</v>
      </c>
      <c r="I766" s="75">
        <f>_xlfn.XLOOKUP(Tabla15[[#This Row],[cedula]],TCARRERA[CEDULA],TCARRERA[CATEGORIA DEL SERVIDOR],0)</f>
        <v>0</v>
      </c>
      <c r="J76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6" s="60" t="str">
        <f>IF(ISTEXT(Tabla15[[#This Row],[CARRERA]]),Tabla15[[#This Row],[CARRERA]],Tabla15[[#This Row],[STATUS_01]])</f>
        <v>TEMPORALES</v>
      </c>
      <c r="L766" s="70">
        <v>70000</v>
      </c>
      <c r="M766" s="74">
        <v>5368.48</v>
      </c>
      <c r="N766" s="70">
        <v>2128</v>
      </c>
      <c r="O766" s="70">
        <v>2009</v>
      </c>
      <c r="P766" s="38">
        <f>Tabla15[[#This Row],[sbruto]]-SUM(Tabla15[[#This Row],[ISR]:[AFP]])-Tabla15[[#This Row],[sneto]]</f>
        <v>25.000000000007276</v>
      </c>
      <c r="Q766" s="38">
        <v>60469.52</v>
      </c>
      <c r="R766" s="60" t="str">
        <f>_xlfn.XLOOKUP(Tabla15[[#This Row],[cedula]],Tabla22[NODOC],Tabla22[GENERO])</f>
        <v>M</v>
      </c>
      <c r="S766" s="60" t="str">
        <f>_xlfn.XLOOKUP(Tabla15[[#This Row],[nomdepto]],Tabla21[LUGAR],Tabla21[CODLUGAR])</f>
        <v>01.83.02.00.02</v>
      </c>
      <c r="T766">
        <v>854</v>
      </c>
    </row>
    <row r="767" spans="1:20" hidden="1">
      <c r="A767" s="60" t="s">
        <v>2475</v>
      </c>
      <c r="B767" s="60" t="s">
        <v>4898</v>
      </c>
      <c r="C767" s="60" t="s">
        <v>2506</v>
      </c>
      <c r="D767" s="60" t="str">
        <f>Tabla15[[#This Row],[cedula]]&amp;Tabla15[[#This Row],[prog]]&amp;LEFT(Tabla15[[#This Row],[TIPO]],3)</f>
        <v>0730002139601TEM</v>
      </c>
      <c r="E767" s="60" t="str">
        <f>_xlfn.XLOOKUP(Tabla15[[#This Row],[cedula]],Tabla8[Numero Documento],Tabla8[Empleado])</f>
        <v>ANA JOVINA PERALTA CABA</v>
      </c>
      <c r="F767" s="60" t="s">
        <v>284</v>
      </c>
      <c r="G767" s="60" t="s">
        <v>591</v>
      </c>
      <c r="H767" s="102" t="s">
        <v>2696</v>
      </c>
      <c r="I767" s="75">
        <f>_xlfn.XLOOKUP(Tabla15[[#This Row],[cedula]],TCARRERA[CEDULA],TCARRERA[CATEGORIA DEL SERVIDOR],0)</f>
        <v>0</v>
      </c>
      <c r="J76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7" s="60" t="str">
        <f>IF(ISTEXT(Tabla15[[#This Row],[CARRERA]]),Tabla15[[#This Row],[CARRERA]],Tabla15[[#This Row],[STATUS_01]])</f>
        <v>TEMPORALES</v>
      </c>
      <c r="L767" s="70">
        <v>60000</v>
      </c>
      <c r="M767" s="74">
        <v>3486.68</v>
      </c>
      <c r="N767" s="70">
        <v>1824</v>
      </c>
      <c r="O767" s="70">
        <v>1722</v>
      </c>
      <c r="P767" s="38">
        <f>Tabla15[[#This Row],[sbruto]]-SUM(Tabla15[[#This Row],[ISR]:[AFP]])-Tabla15[[#This Row],[sneto]]</f>
        <v>25</v>
      </c>
      <c r="Q767" s="38">
        <v>52942.32</v>
      </c>
      <c r="R767" s="60" t="str">
        <f>_xlfn.XLOOKUP(Tabla15[[#This Row],[cedula]],Tabla22[NODOC],Tabla22[GENERO])</f>
        <v>F</v>
      </c>
      <c r="S767" s="60" t="str">
        <f>_xlfn.XLOOKUP(Tabla15[[#This Row],[nomdepto]],Tabla21[LUGAR],Tabla21[CODLUGAR])</f>
        <v>01.83.02.00.02</v>
      </c>
      <c r="T767">
        <v>791</v>
      </c>
    </row>
    <row r="768" spans="1:20" hidden="1">
      <c r="A768" s="60" t="s">
        <v>2475</v>
      </c>
      <c r="B768" s="60" t="s">
        <v>2249</v>
      </c>
      <c r="C768" s="60" t="s">
        <v>2506</v>
      </c>
      <c r="D768" s="60" t="str">
        <f>Tabla15[[#This Row],[cedula]]&amp;Tabla15[[#This Row],[prog]]&amp;LEFT(Tabla15[[#This Row],[TIPO]],3)</f>
        <v>0310348585401TEM</v>
      </c>
      <c r="E768" s="60" t="str">
        <f>_xlfn.XLOOKUP(Tabla15[[#This Row],[cedula]],Tabla8[Numero Documento],Tabla8[Empleado])</f>
        <v>DAMARIS ALTAGRACIA ALVAREZ MEDRANO</v>
      </c>
      <c r="F768" s="60" t="s">
        <v>1368</v>
      </c>
      <c r="G768" s="60" t="s">
        <v>591</v>
      </c>
      <c r="H768" s="102" t="s">
        <v>2696</v>
      </c>
      <c r="I768" s="75">
        <f>_xlfn.XLOOKUP(Tabla15[[#This Row],[cedula]],TCARRERA[CEDULA],TCARRERA[CATEGORIA DEL SERVIDOR],0)</f>
        <v>0</v>
      </c>
      <c r="J76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8" s="60" t="str">
        <f>IF(ISTEXT(Tabla15[[#This Row],[CARRERA]]),Tabla15[[#This Row],[CARRERA]],Tabla15[[#This Row],[STATUS_01]])</f>
        <v>TEMPORALES</v>
      </c>
      <c r="L768" s="70">
        <v>60000</v>
      </c>
      <c r="M768" s="71">
        <v>1037</v>
      </c>
      <c r="N768" s="70">
        <v>1824</v>
      </c>
      <c r="O768" s="70">
        <v>1722</v>
      </c>
      <c r="P768" s="38">
        <f>Tabla15[[#This Row],[sbruto]]-SUM(Tabla15[[#This Row],[ISR]:[AFP]])-Tabla15[[#This Row],[sneto]]</f>
        <v>1602.4499999999971</v>
      </c>
      <c r="Q768" s="38">
        <v>53814.55</v>
      </c>
      <c r="R768" s="60" t="str">
        <f>_xlfn.XLOOKUP(Tabla15[[#This Row],[cedula]],Tabla22[NODOC],Tabla22[GENERO])</f>
        <v>F</v>
      </c>
      <c r="S768" s="60" t="str">
        <f>_xlfn.XLOOKUP(Tabla15[[#This Row],[nomdepto]],Tabla21[LUGAR],Tabla21[CODLUGAR])</f>
        <v>01.83.02.00.02</v>
      </c>
      <c r="T768">
        <v>828</v>
      </c>
    </row>
    <row r="769" spans="1:20">
      <c r="A769" s="60" t="s">
        <v>2476</v>
      </c>
      <c r="B769" s="60" t="s">
        <v>2042</v>
      </c>
      <c r="C769" s="60" t="s">
        <v>2510</v>
      </c>
      <c r="D769" s="60" t="str">
        <f>Tabla15[[#This Row],[cedula]]&amp;Tabla15[[#This Row],[prog]]&amp;LEFT(Tabla15[[#This Row],[TIPO]],3)</f>
        <v>0011283824813FIJ</v>
      </c>
      <c r="E769" s="60" t="str">
        <f>_xlfn.XLOOKUP(Tabla15[[#This Row],[cedula]],Tabla8[Numero Documento],Tabla8[Empleado])</f>
        <v>AMERIS ALEJANDRA CEPEDA SANCHEZ</v>
      </c>
      <c r="F769" s="60" t="s">
        <v>982</v>
      </c>
      <c r="G769" s="60" t="s">
        <v>591</v>
      </c>
      <c r="H769" s="102" t="s">
        <v>11</v>
      </c>
      <c r="I769" s="75">
        <f>_xlfn.XLOOKUP(Tabla15[[#This Row],[cedula]],TCARRERA[CEDULA],TCARRERA[CATEGORIA DEL SERVIDOR],0)</f>
        <v>0</v>
      </c>
      <c r="J769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69" s="60" t="str">
        <f>IF(ISTEXT(Tabla15[[#This Row],[CARRERA]]),Tabla15[[#This Row],[CARRERA]],Tabla15[[#This Row],[STATUS_01]])</f>
        <v>EMPLEADO DE CONFIANZA</v>
      </c>
      <c r="L769" s="70">
        <v>50000</v>
      </c>
      <c r="M769" s="74">
        <v>1854</v>
      </c>
      <c r="N769" s="70">
        <v>1520</v>
      </c>
      <c r="O769" s="70">
        <v>1435</v>
      </c>
      <c r="P769" s="38">
        <f>Tabla15[[#This Row],[sbruto]]-SUM(Tabla15[[#This Row],[ISR]:[AFP]])-Tabla15[[#This Row],[sneto]]</f>
        <v>25</v>
      </c>
      <c r="Q769" s="38">
        <v>45166</v>
      </c>
      <c r="R769" s="60" t="str">
        <f>_xlfn.XLOOKUP(Tabla15[[#This Row],[cedula]],Tabla22[NODOC],Tabla22[GENERO])</f>
        <v>F</v>
      </c>
      <c r="S769" s="60" t="str">
        <f>_xlfn.XLOOKUP(Tabla15[[#This Row],[nomdepto]],Tabla21[LUGAR],Tabla21[CODLUGAR])</f>
        <v>01.83.02.00.02</v>
      </c>
      <c r="T769">
        <v>507</v>
      </c>
    </row>
    <row r="770" spans="1:20">
      <c r="A770" s="60" t="s">
        <v>2476</v>
      </c>
      <c r="B770" s="60" t="s">
        <v>1838</v>
      </c>
      <c r="C770" s="60" t="s">
        <v>2510</v>
      </c>
      <c r="D770" s="60" t="str">
        <f>Tabla15[[#This Row],[cedula]]&amp;Tabla15[[#This Row],[prog]]&amp;LEFT(Tabla15[[#This Row],[TIPO]],3)</f>
        <v>0370073378913FIJ</v>
      </c>
      <c r="E770" s="60" t="str">
        <f>_xlfn.XLOOKUP(Tabla15[[#This Row],[cedula]],Tabla8[Numero Documento],Tabla8[Empleado])</f>
        <v>KAREN ALZALSIA ACOSTA RODRIGUEZ</v>
      </c>
      <c r="F770" s="60" t="s">
        <v>254</v>
      </c>
      <c r="G770" s="60" t="s">
        <v>591</v>
      </c>
      <c r="H770" s="102" t="s">
        <v>11</v>
      </c>
      <c r="I770" s="75">
        <f>_xlfn.XLOOKUP(Tabla15[[#This Row],[cedula]],TCARRERA[CEDULA],TCARRERA[CATEGORIA DEL SERVIDOR],0)</f>
        <v>0</v>
      </c>
      <c r="J77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70" s="60" t="str">
        <f>IF(ISTEXT(Tabla15[[#This Row],[CARRERA]]),Tabla15[[#This Row],[CARRERA]],Tabla15[[#This Row],[STATUS_01]])</f>
        <v>FIJO</v>
      </c>
      <c r="L770" s="70">
        <v>50000</v>
      </c>
      <c r="M770" s="74">
        <v>0</v>
      </c>
      <c r="N770" s="70">
        <v>1520</v>
      </c>
      <c r="O770" s="70">
        <v>1435</v>
      </c>
      <c r="P770" s="38">
        <f>Tabla15[[#This Row],[sbruto]]-SUM(Tabla15[[#This Row],[ISR]:[AFP]])-Tabla15[[#This Row],[sneto]]</f>
        <v>2502.4499999999971</v>
      </c>
      <c r="Q770" s="38">
        <v>44542.55</v>
      </c>
      <c r="R770" s="60" t="str">
        <f>_xlfn.XLOOKUP(Tabla15[[#This Row],[cedula]],Tabla22[NODOC],Tabla22[GENERO])</f>
        <v>F</v>
      </c>
      <c r="S770" s="60" t="str">
        <f>_xlfn.XLOOKUP(Tabla15[[#This Row],[nomdepto]],Tabla21[LUGAR],Tabla21[CODLUGAR])</f>
        <v>01.83.02.00.02</v>
      </c>
      <c r="T770">
        <v>650</v>
      </c>
    </row>
    <row r="771" spans="1:20" hidden="1">
      <c r="A771" s="60" t="s">
        <v>2475</v>
      </c>
      <c r="B771" s="60" t="s">
        <v>2656</v>
      </c>
      <c r="C771" s="60" t="s">
        <v>2506</v>
      </c>
      <c r="D771" s="60" t="str">
        <f>Tabla15[[#This Row],[cedula]]&amp;Tabla15[[#This Row],[prog]]&amp;LEFT(Tabla15[[#This Row],[TIPO]],3)</f>
        <v>4022744740201TEM</v>
      </c>
      <c r="E771" s="60" t="str">
        <f>_xlfn.XLOOKUP(Tabla15[[#This Row],[cedula]],Tabla8[Numero Documento],Tabla8[Empleado])</f>
        <v>ANYELO SMARLIN DE LEON LIMA</v>
      </c>
      <c r="F771" s="60" t="s">
        <v>1480</v>
      </c>
      <c r="G771" s="60" t="s">
        <v>591</v>
      </c>
      <c r="H771" s="102" t="s">
        <v>2696</v>
      </c>
      <c r="I771" s="75">
        <f>_xlfn.XLOOKUP(Tabla15[[#This Row],[cedula]],TCARRERA[CEDULA],TCARRERA[CATEGORIA DEL SERVIDOR],0)</f>
        <v>0</v>
      </c>
      <c r="J77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1" s="60" t="str">
        <f>IF(ISTEXT(Tabla15[[#This Row],[CARRERA]]),Tabla15[[#This Row],[CARRERA]],Tabla15[[#This Row],[STATUS_01]])</f>
        <v>TEMPORALES</v>
      </c>
      <c r="L771" s="70">
        <v>50000</v>
      </c>
      <c r="M771" s="74">
        <v>1854</v>
      </c>
      <c r="N771" s="70">
        <v>1520</v>
      </c>
      <c r="O771" s="70">
        <v>1435</v>
      </c>
      <c r="P771" s="38">
        <f>Tabla15[[#This Row],[sbruto]]-SUM(Tabla15[[#This Row],[ISR]:[AFP]])-Tabla15[[#This Row],[sneto]]</f>
        <v>25</v>
      </c>
      <c r="Q771" s="38">
        <v>45166</v>
      </c>
      <c r="R771" s="60" t="str">
        <f>_xlfn.XLOOKUP(Tabla15[[#This Row],[cedula]],Tabla22[NODOC],Tabla22[GENERO])</f>
        <v>M</v>
      </c>
      <c r="S771" s="60" t="str">
        <f>_xlfn.XLOOKUP(Tabla15[[#This Row],[nomdepto]],Tabla21[LUGAR],Tabla21[CODLUGAR])</f>
        <v>01.83.02.00.02</v>
      </c>
      <c r="T771">
        <v>804</v>
      </c>
    </row>
    <row r="772" spans="1:20" hidden="1">
      <c r="A772" s="60" t="s">
        <v>2475</v>
      </c>
      <c r="B772" s="60" t="s">
        <v>2274</v>
      </c>
      <c r="C772" s="60" t="s">
        <v>2506</v>
      </c>
      <c r="D772" s="60" t="str">
        <f>Tabla15[[#This Row],[cedula]]&amp;Tabla15[[#This Row],[prog]]&amp;LEFT(Tabla15[[#This Row],[TIPO]],3)</f>
        <v>0310378783801TEM</v>
      </c>
      <c r="E772" s="60" t="str">
        <f>_xlfn.XLOOKUP(Tabla15[[#This Row],[cedula]],Tabla8[Numero Documento],Tabla8[Empleado])</f>
        <v>JORGE LUCIANO RODRIGUEZ NUÑEZ</v>
      </c>
      <c r="F772" s="60" t="s">
        <v>100</v>
      </c>
      <c r="G772" s="60" t="s">
        <v>591</v>
      </c>
      <c r="H772" s="102" t="s">
        <v>2696</v>
      </c>
      <c r="I772" s="75">
        <f>_xlfn.XLOOKUP(Tabla15[[#This Row],[cedula]],TCARRERA[CEDULA],TCARRERA[CATEGORIA DEL SERVIDOR],0)</f>
        <v>0</v>
      </c>
      <c r="J77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2" s="60" t="str">
        <f>IF(ISTEXT(Tabla15[[#This Row],[CARRERA]]),Tabla15[[#This Row],[CARRERA]],Tabla15[[#This Row],[STATUS_01]])</f>
        <v>TEMPORALES</v>
      </c>
      <c r="L772" s="70">
        <v>50000</v>
      </c>
      <c r="M772" s="74">
        <v>1854</v>
      </c>
      <c r="N772" s="73">
        <v>1520</v>
      </c>
      <c r="O772" s="73">
        <v>1435</v>
      </c>
      <c r="P772" s="38">
        <f>Tabla15[[#This Row],[sbruto]]-SUM(Tabla15[[#This Row],[ISR]:[AFP]])-Tabla15[[#This Row],[sneto]]</f>
        <v>25</v>
      </c>
      <c r="Q772" s="38">
        <v>45166</v>
      </c>
      <c r="R772" s="60" t="str">
        <f>_xlfn.XLOOKUP(Tabla15[[#This Row],[cedula]],Tabla22[NODOC],Tabla22[GENERO])</f>
        <v>M</v>
      </c>
      <c r="S772" s="60" t="str">
        <f>_xlfn.XLOOKUP(Tabla15[[#This Row],[nomdepto]],Tabla21[LUGAR],Tabla21[CODLUGAR])</f>
        <v>01.83.02.00.02</v>
      </c>
      <c r="T772">
        <v>896</v>
      </c>
    </row>
    <row r="773" spans="1:20" hidden="1">
      <c r="A773" s="60" t="s">
        <v>2475</v>
      </c>
      <c r="B773" s="60" t="s">
        <v>2987</v>
      </c>
      <c r="C773" s="60" t="s">
        <v>2506</v>
      </c>
      <c r="D773" s="60" t="str">
        <f>Tabla15[[#This Row],[cedula]]&amp;Tabla15[[#This Row],[prog]]&amp;LEFT(Tabla15[[#This Row],[TIPO]],3)</f>
        <v>4022209777201TEM</v>
      </c>
      <c r="E773" s="60" t="str">
        <f>_xlfn.XLOOKUP(Tabla15[[#This Row],[cedula]],Tabla8[Numero Documento],Tabla8[Empleado])</f>
        <v>ROBERTO ANDRES TOLENTINO DE LOS SANTOS</v>
      </c>
      <c r="F773" s="60" t="s">
        <v>1587</v>
      </c>
      <c r="G773" s="60" t="s">
        <v>591</v>
      </c>
      <c r="H773" s="102" t="s">
        <v>2696</v>
      </c>
      <c r="I773" s="75">
        <f>_xlfn.XLOOKUP(Tabla15[[#This Row],[cedula]],TCARRERA[CEDULA],TCARRERA[CATEGORIA DEL SERVIDOR],0)</f>
        <v>0</v>
      </c>
      <c r="J77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3" s="60" t="str">
        <f>IF(ISTEXT(Tabla15[[#This Row],[CARRERA]]),Tabla15[[#This Row],[CARRERA]],Tabla15[[#This Row],[STATUS_01]])</f>
        <v>TEMPORALES</v>
      </c>
      <c r="L773" s="70">
        <v>50000</v>
      </c>
      <c r="M773" s="74">
        <v>0</v>
      </c>
      <c r="N773" s="70">
        <v>1520</v>
      </c>
      <c r="O773" s="70">
        <v>1435</v>
      </c>
      <c r="P773" s="38">
        <f>Tabla15[[#This Row],[sbruto]]-SUM(Tabla15[[#This Row],[ISR]:[AFP]])-Tabla15[[#This Row],[sneto]]</f>
        <v>25</v>
      </c>
      <c r="Q773" s="38">
        <v>47020</v>
      </c>
      <c r="R773" s="60" t="str">
        <f>_xlfn.XLOOKUP(Tabla15[[#This Row],[cedula]],Tabla22[NODOC],Tabla22[GENERO])</f>
        <v>M</v>
      </c>
      <c r="S773" s="60" t="str">
        <f>_xlfn.XLOOKUP(Tabla15[[#This Row],[nomdepto]],Tabla21[LUGAR],Tabla21[CODLUGAR])</f>
        <v>01.83.02.00.02</v>
      </c>
      <c r="T773">
        <v>995</v>
      </c>
    </row>
    <row r="774" spans="1:20" hidden="1">
      <c r="A774" s="60" t="s">
        <v>2475</v>
      </c>
      <c r="B774" s="60" t="s">
        <v>2992</v>
      </c>
      <c r="C774" s="60" t="s">
        <v>2506</v>
      </c>
      <c r="D774" s="60" t="str">
        <f>Tabla15[[#This Row],[cedula]]&amp;Tabla15[[#This Row],[prog]]&amp;LEFT(Tabla15[[#This Row],[TIPO]],3)</f>
        <v>0310467205401TEM</v>
      </c>
      <c r="E774" s="60" t="str">
        <f>_xlfn.XLOOKUP(Tabla15[[#This Row],[cedula]],Tabla8[Numero Documento],Tabla8[Empleado])</f>
        <v>ROSA JULIA PEÑA ALBA</v>
      </c>
      <c r="F774" s="60" t="s">
        <v>1481</v>
      </c>
      <c r="G774" s="60" t="s">
        <v>591</v>
      </c>
      <c r="H774" s="102" t="s">
        <v>2696</v>
      </c>
      <c r="I774" s="75">
        <f>_xlfn.XLOOKUP(Tabla15[[#This Row],[cedula]],TCARRERA[CEDULA],TCARRERA[CATEGORIA DEL SERVIDOR],0)</f>
        <v>0</v>
      </c>
      <c r="J77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4" s="60" t="str">
        <f>IF(ISTEXT(Tabla15[[#This Row],[CARRERA]]),Tabla15[[#This Row],[CARRERA]],Tabla15[[#This Row],[STATUS_01]])</f>
        <v>TEMPORALES</v>
      </c>
      <c r="L774" s="70">
        <v>50000</v>
      </c>
      <c r="M774" s="71">
        <v>0</v>
      </c>
      <c r="N774" s="70">
        <v>1520</v>
      </c>
      <c r="O774" s="70">
        <v>1435</v>
      </c>
      <c r="P774" s="38">
        <f>Tabla15[[#This Row],[sbruto]]-SUM(Tabla15[[#This Row],[ISR]:[AFP]])-Tabla15[[#This Row],[sneto]]</f>
        <v>25</v>
      </c>
      <c r="Q774" s="38">
        <v>47020</v>
      </c>
      <c r="R774" s="60" t="str">
        <f>_xlfn.XLOOKUP(Tabla15[[#This Row],[cedula]],Tabla22[NODOC],Tabla22[GENERO])</f>
        <v>F</v>
      </c>
      <c r="S774" s="60" t="str">
        <f>_xlfn.XLOOKUP(Tabla15[[#This Row],[nomdepto]],Tabla21[LUGAR],Tabla21[CODLUGAR])</f>
        <v>01.83.02.00.02</v>
      </c>
      <c r="T774">
        <v>1001</v>
      </c>
    </row>
    <row r="775" spans="1:20">
      <c r="A775" s="60" t="s">
        <v>2476</v>
      </c>
      <c r="B775" s="60" t="s">
        <v>2151</v>
      </c>
      <c r="C775" s="60" t="s">
        <v>2510</v>
      </c>
      <c r="D775" s="60" t="str">
        <f>Tabla15[[#This Row],[cedula]]&amp;Tabla15[[#This Row],[prog]]&amp;LEFT(Tabla15[[#This Row],[TIPO]],3)</f>
        <v>0310109410413FIJ</v>
      </c>
      <c r="E775" s="60" t="str">
        <f>_xlfn.XLOOKUP(Tabla15[[#This Row],[cedula]],Tabla8[Numero Documento],Tabla8[Empleado])</f>
        <v>LISANDRA ALTAGRACIA CRUZ RODRIGUEZ</v>
      </c>
      <c r="F775" s="60" t="s">
        <v>100</v>
      </c>
      <c r="G775" s="60" t="s">
        <v>591</v>
      </c>
      <c r="H775" s="102" t="s">
        <v>11</v>
      </c>
      <c r="I775" s="75">
        <f>_xlfn.XLOOKUP(Tabla15[[#This Row],[cedula]],TCARRERA[CEDULA],TCARRERA[CATEGORIA DEL SERVIDOR],0)</f>
        <v>0</v>
      </c>
      <c r="J77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75" s="60" t="str">
        <f>IF(ISTEXT(Tabla15[[#This Row],[CARRERA]]),Tabla15[[#This Row],[CARRERA]],Tabla15[[#This Row],[STATUS_01]])</f>
        <v>FIJO</v>
      </c>
      <c r="L775" s="70">
        <v>45000</v>
      </c>
      <c r="M775" s="74">
        <v>0</v>
      </c>
      <c r="N775" s="70">
        <v>1368</v>
      </c>
      <c r="O775" s="70">
        <v>1291.5</v>
      </c>
      <c r="P775" s="38">
        <f>Tabla15[[#This Row],[sbruto]]-SUM(Tabla15[[#This Row],[ISR]:[AFP]])-Tabla15[[#This Row],[sneto]]</f>
        <v>1902.4499999999971</v>
      </c>
      <c r="Q775" s="38">
        <v>40438.050000000003</v>
      </c>
      <c r="R775" s="60" t="str">
        <f>_xlfn.XLOOKUP(Tabla15[[#This Row],[cedula]],Tabla22[NODOC],Tabla22[GENERO])</f>
        <v>F</v>
      </c>
      <c r="S775" s="60" t="str">
        <f>_xlfn.XLOOKUP(Tabla15[[#This Row],[nomdepto]],Tabla21[LUGAR],Tabla21[CODLUGAR])</f>
        <v>01.83.02.00.02</v>
      </c>
      <c r="T775">
        <v>658</v>
      </c>
    </row>
    <row r="776" spans="1:20">
      <c r="A776" s="60" t="s">
        <v>2476</v>
      </c>
      <c r="B776" s="60" t="s">
        <v>2200</v>
      </c>
      <c r="C776" s="60" t="s">
        <v>2510</v>
      </c>
      <c r="D776" s="60" t="str">
        <f>Tabla15[[#This Row],[cedula]]&amp;Tabla15[[#This Row],[prog]]&amp;LEFT(Tabla15[[#This Row],[TIPO]],3)</f>
        <v>0310037870613FIJ</v>
      </c>
      <c r="E776" s="60" t="str">
        <f>_xlfn.XLOOKUP(Tabla15[[#This Row],[cedula]],Tabla8[Numero Documento],Tabla8[Empleado])</f>
        <v>VINICIO ANTONIO PONS PEÑA</v>
      </c>
      <c r="F776" s="60" t="s">
        <v>17</v>
      </c>
      <c r="G776" s="60" t="s">
        <v>591</v>
      </c>
      <c r="H776" s="102" t="s">
        <v>11</v>
      </c>
      <c r="I776" s="75">
        <f>_xlfn.XLOOKUP(Tabla15[[#This Row],[cedula]],TCARRERA[CEDULA],TCARRERA[CATEGORIA DEL SERVIDOR],0)</f>
        <v>0</v>
      </c>
      <c r="J77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76" s="60" t="str">
        <f>IF(ISTEXT(Tabla15[[#This Row],[CARRERA]]),Tabla15[[#This Row],[CARRERA]],Tabla15[[#This Row],[STATUS_01]])</f>
        <v>FIJO</v>
      </c>
      <c r="L776" s="70">
        <v>45000</v>
      </c>
      <c r="M776" s="74">
        <v>1148.33</v>
      </c>
      <c r="N776" s="70">
        <v>1368</v>
      </c>
      <c r="O776" s="70">
        <v>1291.5</v>
      </c>
      <c r="P776" s="38">
        <f>Tabla15[[#This Row],[sbruto]]-SUM(Tabla15[[#This Row],[ISR]:[AFP]])-Tabla15[[#This Row],[sneto]]</f>
        <v>75</v>
      </c>
      <c r="Q776" s="38">
        <v>41117.17</v>
      </c>
      <c r="R776" s="60" t="str">
        <f>_xlfn.XLOOKUP(Tabla15[[#This Row],[cedula]],Tabla22[NODOC],Tabla22[GENERO])</f>
        <v>M</v>
      </c>
      <c r="S776" s="60" t="str">
        <f>_xlfn.XLOOKUP(Tabla15[[#This Row],[nomdepto]],Tabla21[LUGAR],Tabla21[CODLUGAR])</f>
        <v>01.83.02.00.02</v>
      </c>
      <c r="T776">
        <v>750</v>
      </c>
    </row>
    <row r="777" spans="1:20" hidden="1">
      <c r="A777" s="60" t="s">
        <v>2475</v>
      </c>
      <c r="B777" s="60" t="s">
        <v>2251</v>
      </c>
      <c r="C777" s="60" t="s">
        <v>2506</v>
      </c>
      <c r="D777" s="60" t="str">
        <f>Tabla15[[#This Row],[cedula]]&amp;Tabla15[[#This Row],[prog]]&amp;LEFT(Tabla15[[#This Row],[TIPO]],3)</f>
        <v>0310358702201TEM</v>
      </c>
      <c r="E777" s="60" t="str">
        <f>_xlfn.XLOOKUP(Tabla15[[#This Row],[cedula]],Tabla8[Numero Documento],Tabla8[Empleado])</f>
        <v>DAYSI MIGUELINA JIMENEZ DE SECLI</v>
      </c>
      <c r="F777" s="60" t="s">
        <v>4875</v>
      </c>
      <c r="G777" s="60" t="s">
        <v>591</v>
      </c>
      <c r="H777" s="102" t="s">
        <v>2696</v>
      </c>
      <c r="I777" s="75">
        <f>_xlfn.XLOOKUP(Tabla15[[#This Row],[cedula]],TCARRERA[CEDULA],TCARRERA[CATEGORIA DEL SERVIDOR],0)</f>
        <v>0</v>
      </c>
      <c r="J77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7" s="60" t="str">
        <f>IF(ISTEXT(Tabla15[[#This Row],[CARRERA]]),Tabla15[[#This Row],[CARRERA]],Tabla15[[#This Row],[STATUS_01]])</f>
        <v>TEMPORALES</v>
      </c>
      <c r="L777" s="70">
        <v>45000</v>
      </c>
      <c r="M777" s="74">
        <v>911.71</v>
      </c>
      <c r="N777" s="70">
        <v>1368</v>
      </c>
      <c r="O777" s="70">
        <v>1291.5</v>
      </c>
      <c r="P777" s="38">
        <f>Tabla15[[#This Row],[sbruto]]-SUM(Tabla15[[#This Row],[ISR]:[AFP]])-Tabla15[[#This Row],[sneto]]</f>
        <v>1602.4500000000044</v>
      </c>
      <c r="Q777" s="38">
        <v>39826.339999999997</v>
      </c>
      <c r="R777" s="60" t="str">
        <f>_xlfn.XLOOKUP(Tabla15[[#This Row],[cedula]],Tabla22[NODOC],Tabla22[GENERO])</f>
        <v>F</v>
      </c>
      <c r="S777" s="60" t="str">
        <f>_xlfn.XLOOKUP(Tabla15[[#This Row],[nomdepto]],Tabla21[LUGAR],Tabla21[CODLUGAR])</f>
        <v>01.83.02.00.02</v>
      </c>
      <c r="T777">
        <v>833</v>
      </c>
    </row>
    <row r="778" spans="1:20" hidden="1">
      <c r="A778" s="60" t="s">
        <v>2475</v>
      </c>
      <c r="B778" s="60" t="s">
        <v>2888</v>
      </c>
      <c r="C778" s="60" t="s">
        <v>2506</v>
      </c>
      <c r="D778" s="60" t="str">
        <f>Tabla15[[#This Row],[cedula]]&amp;Tabla15[[#This Row],[prog]]&amp;LEFT(Tabla15[[#This Row],[TIPO]],3)</f>
        <v>4020997158501TEM</v>
      </c>
      <c r="E778" s="60" t="str">
        <f>_xlfn.XLOOKUP(Tabla15[[#This Row],[cedula]],Tabla8[Numero Documento],Tabla8[Empleado])</f>
        <v>JOHAN MARCOS HERNANDEZ CARRASCO</v>
      </c>
      <c r="F778" s="60" t="s">
        <v>1568</v>
      </c>
      <c r="G778" s="60" t="s">
        <v>591</v>
      </c>
      <c r="H778" s="102" t="s">
        <v>2696</v>
      </c>
      <c r="I778" s="75">
        <f>_xlfn.XLOOKUP(Tabla15[[#This Row],[cedula]],TCARRERA[CEDULA],TCARRERA[CATEGORIA DEL SERVIDOR],0)</f>
        <v>0</v>
      </c>
      <c r="J77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8" s="60" t="str">
        <f>IF(ISTEXT(Tabla15[[#This Row],[CARRERA]]),Tabla15[[#This Row],[CARRERA]],Tabla15[[#This Row],[STATUS_01]])</f>
        <v>TEMPORALES</v>
      </c>
      <c r="L778" s="70">
        <v>36000</v>
      </c>
      <c r="M778" s="73">
        <v>0</v>
      </c>
      <c r="N778" s="70">
        <v>1094.4000000000001</v>
      </c>
      <c r="O778" s="70">
        <v>1033.2</v>
      </c>
      <c r="P778" s="38">
        <f>Tabla15[[#This Row],[sbruto]]-SUM(Tabla15[[#This Row],[ISR]:[AFP]])-Tabla15[[#This Row],[sneto]]</f>
        <v>25</v>
      </c>
      <c r="Q778" s="38">
        <v>33847.4</v>
      </c>
      <c r="R778" s="60" t="str">
        <f>_xlfn.XLOOKUP(Tabla15[[#This Row],[cedula]],Tabla22[NODOC],Tabla22[GENERO])</f>
        <v>M</v>
      </c>
      <c r="S778" s="60" t="str">
        <f>_xlfn.XLOOKUP(Tabla15[[#This Row],[nomdepto]],Tabla21[LUGAR],Tabla21[CODLUGAR])</f>
        <v>01.83.02.00.02</v>
      </c>
      <c r="T778">
        <v>889</v>
      </c>
    </row>
    <row r="779" spans="1:20" hidden="1">
      <c r="A779" s="60" t="s">
        <v>2475</v>
      </c>
      <c r="B779" s="60" t="s">
        <v>2843</v>
      </c>
      <c r="C779" s="60" t="s">
        <v>2506</v>
      </c>
      <c r="D779" s="60" t="str">
        <f>Tabla15[[#This Row],[cedula]]&amp;Tabla15[[#This Row],[prog]]&amp;LEFT(Tabla15[[#This Row],[TIPO]],3)</f>
        <v>0310103009001TEM</v>
      </c>
      <c r="E779" s="60" t="str">
        <f>_xlfn.XLOOKUP(Tabla15[[#This Row],[cedula]],Tabla8[Numero Documento],Tabla8[Empleado])</f>
        <v>FIOR D' ALEXANDRA DEL ROSARIO LOPEZ CAPELLAN</v>
      </c>
      <c r="F779" s="60" t="s">
        <v>446</v>
      </c>
      <c r="G779" s="60" t="s">
        <v>591</v>
      </c>
      <c r="H779" s="102" t="s">
        <v>2696</v>
      </c>
      <c r="I779" s="75">
        <f>_xlfn.XLOOKUP(Tabla15[[#This Row],[cedula]],TCARRERA[CEDULA],TCARRERA[CATEGORIA DEL SERVIDOR],0)</f>
        <v>0</v>
      </c>
      <c r="J77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9" s="60" t="str">
        <f>IF(ISTEXT(Tabla15[[#This Row],[CARRERA]]),Tabla15[[#This Row],[CARRERA]],Tabla15[[#This Row],[STATUS_01]])</f>
        <v>TEMPORALES</v>
      </c>
      <c r="L779" s="70">
        <v>30000</v>
      </c>
      <c r="M779" s="74">
        <v>0</v>
      </c>
      <c r="N779" s="70">
        <v>912</v>
      </c>
      <c r="O779" s="70">
        <v>861</v>
      </c>
      <c r="P779" s="38">
        <f>Tabla15[[#This Row],[sbruto]]-SUM(Tabla15[[#This Row],[ISR]:[AFP]])-Tabla15[[#This Row],[sneto]]</f>
        <v>25</v>
      </c>
      <c r="Q779" s="38">
        <v>28202</v>
      </c>
      <c r="R779" s="60" t="str">
        <f>_xlfn.XLOOKUP(Tabla15[[#This Row],[cedula]],Tabla22[NODOC],Tabla22[GENERO])</f>
        <v>F</v>
      </c>
      <c r="S779" s="60" t="str">
        <f>_xlfn.XLOOKUP(Tabla15[[#This Row],[nomdepto]],Tabla21[LUGAR],Tabla21[CODLUGAR])</f>
        <v>01.83.02.00.02</v>
      </c>
      <c r="T779">
        <v>852</v>
      </c>
    </row>
    <row r="780" spans="1:20" hidden="1">
      <c r="A780" s="60" t="s">
        <v>2475</v>
      </c>
      <c r="B780" s="60" t="s">
        <v>2953</v>
      </c>
      <c r="C780" s="60" t="s">
        <v>2506</v>
      </c>
      <c r="D780" s="60" t="str">
        <f>Tabla15[[#This Row],[cedula]]&amp;Tabla15[[#This Row],[prog]]&amp;LEFT(Tabla15[[#This Row],[TIPO]],3)</f>
        <v>0310491539601TEM</v>
      </c>
      <c r="E780" s="60" t="str">
        <f>_xlfn.XLOOKUP(Tabla15[[#This Row],[cedula]],Tabla8[Numero Documento],Tabla8[Empleado])</f>
        <v>MIGUEL ANTONIO ALBERTO LUNA MARRERO</v>
      </c>
      <c r="F780" s="60" t="s">
        <v>2919</v>
      </c>
      <c r="G780" s="60" t="s">
        <v>591</v>
      </c>
      <c r="H780" s="102" t="s">
        <v>2696</v>
      </c>
      <c r="I780" s="75">
        <f>_xlfn.XLOOKUP(Tabla15[[#This Row],[cedula]],TCARRERA[CEDULA],TCARRERA[CATEGORIA DEL SERVIDOR],0)</f>
        <v>0</v>
      </c>
      <c r="J78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80" s="60" t="str">
        <f>IF(ISTEXT(Tabla15[[#This Row],[CARRERA]]),Tabla15[[#This Row],[CARRERA]],Tabla15[[#This Row],[STATUS_01]])</f>
        <v>TEMPORALES</v>
      </c>
      <c r="L780" s="70">
        <v>30000</v>
      </c>
      <c r="M780" s="74">
        <v>0</v>
      </c>
      <c r="N780" s="70">
        <v>912</v>
      </c>
      <c r="O780" s="70">
        <v>861</v>
      </c>
      <c r="P780" s="38">
        <f>Tabla15[[#This Row],[sbruto]]-SUM(Tabla15[[#This Row],[ISR]:[AFP]])-Tabla15[[#This Row],[sneto]]</f>
        <v>25</v>
      </c>
      <c r="Q780" s="38">
        <v>28202</v>
      </c>
      <c r="R780" s="60" t="str">
        <f>_xlfn.XLOOKUP(Tabla15[[#This Row],[cedula]],Tabla22[NODOC],Tabla22[GENERO])</f>
        <v>M</v>
      </c>
      <c r="S780" s="60" t="str">
        <f>_xlfn.XLOOKUP(Tabla15[[#This Row],[nomdepto]],Tabla21[LUGAR],Tabla21[CODLUGAR])</f>
        <v>01.83.02.00.02</v>
      </c>
      <c r="T780">
        <v>959</v>
      </c>
    </row>
    <row r="781" spans="1:20">
      <c r="A781" s="60" t="s">
        <v>2476</v>
      </c>
      <c r="B781" s="60" t="s">
        <v>2108</v>
      </c>
      <c r="C781" s="60" t="s">
        <v>2510</v>
      </c>
      <c r="D781" s="60" t="str">
        <f>Tabla15[[#This Row],[cedula]]&amp;Tabla15[[#This Row],[prog]]&amp;LEFT(Tabla15[[#This Row],[TIPO]],3)</f>
        <v>0310452118613FIJ</v>
      </c>
      <c r="E781" s="60" t="str">
        <f>_xlfn.XLOOKUP(Tabla15[[#This Row],[cedula]],Tabla8[Numero Documento],Tabla8[Empleado])</f>
        <v>HANSEL ARIAS POLONIA</v>
      </c>
      <c r="F781" s="60" t="s">
        <v>30</v>
      </c>
      <c r="G781" s="60" t="s">
        <v>591</v>
      </c>
      <c r="H781" s="102" t="s">
        <v>11</v>
      </c>
      <c r="I781" s="75">
        <f>_xlfn.XLOOKUP(Tabla15[[#This Row],[cedula]],TCARRERA[CEDULA],TCARRERA[CATEGORIA DEL SERVIDOR],0)</f>
        <v>0</v>
      </c>
      <c r="J78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60" t="str">
        <f>IF(ISTEXT(Tabla15[[#This Row],[CARRERA]]),Tabla15[[#This Row],[CARRERA]],Tabla15[[#This Row],[STATUS_01]])</f>
        <v>ESTATUTO SIMPLIFICADO</v>
      </c>
      <c r="L781" s="70">
        <v>25000</v>
      </c>
      <c r="M781" s="74">
        <v>0</v>
      </c>
      <c r="N781" s="70">
        <v>760</v>
      </c>
      <c r="O781" s="70">
        <v>717.5</v>
      </c>
      <c r="P781" s="38">
        <f>Tabla15[[#This Row],[sbruto]]-SUM(Tabla15[[#This Row],[ISR]:[AFP]])-Tabla15[[#This Row],[sneto]]</f>
        <v>25</v>
      </c>
      <c r="Q781" s="38">
        <v>23497.5</v>
      </c>
      <c r="R781" s="60" t="str">
        <f>_xlfn.XLOOKUP(Tabla15[[#This Row],[cedula]],Tabla22[NODOC],Tabla22[GENERO])</f>
        <v>M</v>
      </c>
      <c r="S781" s="60" t="str">
        <f>_xlfn.XLOOKUP(Tabla15[[#This Row],[nomdepto]],Tabla21[LUGAR],Tabla21[CODLUGAR])</f>
        <v>01.83.02.00.02</v>
      </c>
      <c r="T781">
        <v>601</v>
      </c>
    </row>
    <row r="782" spans="1:20">
      <c r="A782" s="60" t="s">
        <v>2476</v>
      </c>
      <c r="B782" s="60" t="s">
        <v>5829</v>
      </c>
      <c r="C782" s="60" t="s">
        <v>2510</v>
      </c>
      <c r="D782" s="60" t="str">
        <f>Tabla15[[#This Row],[cedula]]&amp;Tabla15[[#This Row],[prog]]&amp;LEFT(Tabla15[[#This Row],[TIPO]],3)</f>
        <v>4021400078413FIJ</v>
      </c>
      <c r="E782" s="60" t="str">
        <f>_xlfn.XLOOKUP(Tabla15[[#This Row],[cedula]],Tabla8[Numero Documento],Tabla8[Empleado])</f>
        <v>IVAN ANTONIO FRANCO FERNANDEZ</v>
      </c>
      <c r="F782" s="60" t="s">
        <v>60</v>
      </c>
      <c r="G782" s="60" t="s">
        <v>591</v>
      </c>
      <c r="H782" s="102" t="s">
        <v>11</v>
      </c>
      <c r="I782" s="75">
        <f>_xlfn.XLOOKUP(Tabla15[[#This Row],[cedula]],TCARRERA[CEDULA],TCARRERA[CATEGORIA DEL SERVIDOR],0)</f>
        <v>0</v>
      </c>
      <c r="J782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782" s="60" t="str">
        <f>IF(ISTEXT(Tabla15[[#This Row],[CARRERA]]),Tabla15[[#This Row],[CARRERA]],Tabla15[[#This Row],[STATUS_01]])</f>
        <v>FIJO</v>
      </c>
      <c r="L782" s="70">
        <v>25000</v>
      </c>
      <c r="M782" s="74">
        <v>0</v>
      </c>
      <c r="N782" s="70">
        <v>760</v>
      </c>
      <c r="O782" s="70">
        <v>717.5</v>
      </c>
      <c r="P782" s="38">
        <f>Tabla15[[#This Row],[sbruto]]-SUM(Tabla15[[#This Row],[ISR]:[AFP]])-Tabla15[[#This Row],[sneto]]</f>
        <v>25</v>
      </c>
      <c r="Q782" s="38">
        <v>23497.5</v>
      </c>
      <c r="R782" s="60" t="str">
        <f>_xlfn.XLOOKUP(Tabla15[[#This Row],[cedula]],Tabla22[NODOC],Tabla22[GENERO])</f>
        <v>M</v>
      </c>
      <c r="S782" s="60" t="str">
        <f>_xlfn.XLOOKUP(Tabla15[[#This Row],[nomdepto]],Tabla21[LUGAR],Tabla21[CODLUGAR])</f>
        <v>01.83.02.00.02</v>
      </c>
      <c r="T782">
        <v>609</v>
      </c>
    </row>
    <row r="783" spans="1:20">
      <c r="A783" s="60" t="s">
        <v>2476</v>
      </c>
      <c r="B783" s="60" t="s">
        <v>5838</v>
      </c>
      <c r="C783" s="60" t="s">
        <v>2510</v>
      </c>
      <c r="D783" s="60" t="str">
        <f>Tabla15[[#This Row],[cedula]]&amp;Tabla15[[#This Row],[prog]]&amp;LEFT(Tabla15[[#This Row],[TIPO]],3)</f>
        <v>0310476198013FIJ</v>
      </c>
      <c r="E783" s="60" t="str">
        <f>_xlfn.XLOOKUP(Tabla15[[#This Row],[cedula]],Tabla8[Numero Documento],Tabla8[Empleado])</f>
        <v>MELODY SANCHEZ CABRERA</v>
      </c>
      <c r="F783" s="60" t="s">
        <v>288</v>
      </c>
      <c r="G783" s="60" t="s">
        <v>591</v>
      </c>
      <c r="H783" s="102" t="s">
        <v>11</v>
      </c>
      <c r="I783" s="75">
        <f>_xlfn.XLOOKUP(Tabla15[[#This Row],[cedula]],TCARRERA[CEDULA],TCARRERA[CATEGORIA DEL SERVIDOR],0)</f>
        <v>0</v>
      </c>
      <c r="J78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3" s="60" t="str">
        <f>IF(ISTEXT(Tabla15[[#This Row],[CARRERA]]),Tabla15[[#This Row],[CARRERA]],Tabla15[[#This Row],[STATUS_01]])</f>
        <v>ESTATUTO SIMPLIFICADO</v>
      </c>
      <c r="L783" s="38">
        <v>25000</v>
      </c>
      <c r="M783" s="81">
        <v>0</v>
      </c>
      <c r="N783" s="61">
        <v>760</v>
      </c>
      <c r="O783" s="61">
        <v>717.5</v>
      </c>
      <c r="P783" s="38">
        <f>Tabla15[[#This Row],[sbruto]]-SUM(Tabla15[[#This Row],[ISR]:[AFP]])-Tabla15[[#This Row],[sneto]]</f>
        <v>25</v>
      </c>
      <c r="Q783" s="38">
        <v>23497.5</v>
      </c>
      <c r="R783" s="60" t="str">
        <f>_xlfn.XLOOKUP(Tabla15[[#This Row],[cedula]],Tabla22[NODOC],Tabla22[GENERO])</f>
        <v>F</v>
      </c>
      <c r="S783" s="60" t="str">
        <f>_xlfn.XLOOKUP(Tabla15[[#This Row],[nomdepto]],Tabla21[LUGAR],Tabla21[CODLUGAR])</f>
        <v>01.83.02.00.02</v>
      </c>
      <c r="T783">
        <v>685</v>
      </c>
    </row>
    <row r="784" spans="1:20">
      <c r="A784" s="60" t="s">
        <v>2476</v>
      </c>
      <c r="B784" s="60" t="s">
        <v>2166</v>
      </c>
      <c r="C784" s="60" t="s">
        <v>2510</v>
      </c>
      <c r="D784" s="60" t="str">
        <f>Tabla15[[#This Row],[cedula]]&amp;Tabla15[[#This Row],[prog]]&amp;LEFT(Tabla15[[#This Row],[TIPO]],3)</f>
        <v>0010220192813FIJ</v>
      </c>
      <c r="E784" s="60" t="str">
        <f>_xlfn.XLOOKUP(Tabla15[[#This Row],[cedula]],Tabla8[Numero Documento],Tabla8[Empleado])</f>
        <v>MODESTO ANTONIO FELIX</v>
      </c>
      <c r="F784" s="60" t="s">
        <v>22</v>
      </c>
      <c r="G784" s="60" t="s">
        <v>591</v>
      </c>
      <c r="H784" s="102" t="s">
        <v>11</v>
      </c>
      <c r="I784" s="75">
        <f>_xlfn.XLOOKUP(Tabla15[[#This Row],[cedula]],TCARRERA[CEDULA],TCARRERA[CATEGORIA DEL SERVIDOR],0)</f>
        <v>0</v>
      </c>
      <c r="J78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60" t="str">
        <f>IF(ISTEXT(Tabla15[[#This Row],[CARRERA]]),Tabla15[[#This Row],[CARRERA]],Tabla15[[#This Row],[STATUS_01]])</f>
        <v>ESTATUTO SIMPLIFICADO</v>
      </c>
      <c r="L784" s="70">
        <v>25000</v>
      </c>
      <c r="M784" s="74">
        <v>0</v>
      </c>
      <c r="N784" s="70">
        <v>760</v>
      </c>
      <c r="O784" s="70">
        <v>717.5</v>
      </c>
      <c r="P784" s="38">
        <f>Tabla15[[#This Row],[sbruto]]-SUM(Tabla15[[#This Row],[ISR]:[AFP]])-Tabla15[[#This Row],[sneto]]</f>
        <v>1902.4500000000007</v>
      </c>
      <c r="Q784" s="38">
        <v>21620.05</v>
      </c>
      <c r="R784" s="60" t="str">
        <f>_xlfn.XLOOKUP(Tabla15[[#This Row],[cedula]],Tabla22[NODOC],Tabla22[GENERO])</f>
        <v>M</v>
      </c>
      <c r="S784" s="60" t="str">
        <f>_xlfn.XLOOKUP(Tabla15[[#This Row],[nomdepto]],Tabla21[LUGAR],Tabla21[CODLUGAR])</f>
        <v>01.83.02.00.02</v>
      </c>
      <c r="T784">
        <v>693</v>
      </c>
    </row>
    <row r="785" spans="1:20">
      <c r="A785" s="60" t="s">
        <v>2476</v>
      </c>
      <c r="B785" s="60" t="s">
        <v>2170</v>
      </c>
      <c r="C785" s="60" t="s">
        <v>2510</v>
      </c>
      <c r="D785" s="60" t="str">
        <f>Tabla15[[#This Row],[cedula]]&amp;Tabla15[[#This Row],[prog]]&amp;LEFT(Tabla15[[#This Row],[TIPO]],3)</f>
        <v>0310450080013FIJ</v>
      </c>
      <c r="E785" s="60" t="str">
        <f>_xlfn.XLOOKUP(Tabla15[[#This Row],[cedula]],Tabla8[Numero Documento],Tabla8[Empleado])</f>
        <v>NOEL ARISTIDES GOMEZ ALBURQUERQUE</v>
      </c>
      <c r="F785" s="60" t="s">
        <v>36</v>
      </c>
      <c r="G785" s="60" t="s">
        <v>591</v>
      </c>
      <c r="H785" s="102" t="s">
        <v>11</v>
      </c>
      <c r="I785" s="75">
        <f>_xlfn.XLOOKUP(Tabla15[[#This Row],[cedula]],TCARRERA[CEDULA],TCARRERA[CATEGORIA DEL SERVIDOR],0)</f>
        <v>0</v>
      </c>
      <c r="J78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60" t="str">
        <f>IF(ISTEXT(Tabla15[[#This Row],[CARRERA]]),Tabla15[[#This Row],[CARRERA]],Tabla15[[#This Row],[STATUS_01]])</f>
        <v>FIJO</v>
      </c>
      <c r="L785" s="70">
        <v>25000</v>
      </c>
      <c r="M785" s="74">
        <v>0</v>
      </c>
      <c r="N785" s="70">
        <v>760</v>
      </c>
      <c r="O785" s="70">
        <v>717.5</v>
      </c>
      <c r="P785" s="38">
        <f>Tabla15[[#This Row],[sbruto]]-SUM(Tabla15[[#This Row],[ISR]:[AFP]])-Tabla15[[#This Row],[sneto]]</f>
        <v>325</v>
      </c>
      <c r="Q785" s="38">
        <v>23197.5</v>
      </c>
      <c r="R785" s="60" t="str">
        <f>_xlfn.XLOOKUP(Tabla15[[#This Row],[cedula]],Tabla22[NODOC],Tabla22[GENERO])</f>
        <v>M</v>
      </c>
      <c r="S785" s="60" t="str">
        <f>_xlfn.XLOOKUP(Tabla15[[#This Row],[nomdepto]],Tabla21[LUGAR],Tabla21[CODLUGAR])</f>
        <v>01.83.02.00.02</v>
      </c>
      <c r="T785">
        <v>697</v>
      </c>
    </row>
    <row r="786" spans="1:20">
      <c r="A786" s="60" t="s">
        <v>2476</v>
      </c>
      <c r="B786" s="60" t="s">
        <v>2194</v>
      </c>
      <c r="C786" s="60" t="s">
        <v>2510</v>
      </c>
      <c r="D786" s="60" t="str">
        <f>Tabla15[[#This Row],[cedula]]&amp;Tabla15[[#This Row],[prog]]&amp;LEFT(Tabla15[[#This Row],[TIPO]],3)</f>
        <v>0310435939713FIJ</v>
      </c>
      <c r="E786" s="60" t="str">
        <f>_xlfn.XLOOKUP(Tabla15[[#This Row],[cedula]],Tabla8[Numero Documento],Tabla8[Empleado])</f>
        <v>VERONICA ALTAGRACIA REYES MARTINEZ</v>
      </c>
      <c r="F786" s="60" t="s">
        <v>60</v>
      </c>
      <c r="G786" s="60" t="s">
        <v>591</v>
      </c>
      <c r="H786" s="102" t="s">
        <v>11</v>
      </c>
      <c r="I786" s="75">
        <f>_xlfn.XLOOKUP(Tabla15[[#This Row],[cedula]],TCARRERA[CEDULA],TCARRERA[CATEGORIA DEL SERVIDOR],0)</f>
        <v>0</v>
      </c>
      <c r="J78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86" s="60" t="str">
        <f>IF(ISTEXT(Tabla15[[#This Row],[CARRERA]]),Tabla15[[#This Row],[CARRERA]],Tabla15[[#This Row],[STATUS_01]])</f>
        <v>FIJO</v>
      </c>
      <c r="L786" s="70">
        <v>25000</v>
      </c>
      <c r="M786" s="74">
        <v>0</v>
      </c>
      <c r="N786" s="70">
        <v>760</v>
      </c>
      <c r="O786" s="70">
        <v>717.5</v>
      </c>
      <c r="P786" s="38">
        <f>Tabla15[[#This Row],[sbruto]]-SUM(Tabla15[[#This Row],[ISR]:[AFP]])-Tabla15[[#This Row],[sneto]]</f>
        <v>25</v>
      </c>
      <c r="Q786" s="38">
        <v>23497.5</v>
      </c>
      <c r="R786" s="60" t="str">
        <f>_xlfn.XLOOKUP(Tabla15[[#This Row],[cedula]],Tabla22[NODOC],Tabla22[GENERO])</f>
        <v>F</v>
      </c>
      <c r="S786" s="60" t="str">
        <f>_xlfn.XLOOKUP(Tabla15[[#This Row],[nomdepto]],Tabla21[LUGAR],Tabla21[CODLUGAR])</f>
        <v>01.83.02.00.02</v>
      </c>
      <c r="T786">
        <v>743</v>
      </c>
    </row>
    <row r="787" spans="1:20">
      <c r="A787" s="60" t="s">
        <v>2476</v>
      </c>
      <c r="B787" s="60" t="s">
        <v>2199</v>
      </c>
      <c r="C787" s="60" t="s">
        <v>2510</v>
      </c>
      <c r="D787" s="60" t="str">
        <f>Tabla15[[#This Row],[cedula]]&amp;Tabla15[[#This Row],[prog]]&amp;LEFT(Tabla15[[#This Row],[TIPO]],3)</f>
        <v>0310385271513FIJ</v>
      </c>
      <c r="E787" s="60" t="str">
        <f>_xlfn.XLOOKUP(Tabla15[[#This Row],[cedula]],Tabla8[Numero Documento],Tabla8[Empleado])</f>
        <v>VICTORIA DE CAMPS RODRIGUEZ</v>
      </c>
      <c r="F787" s="60" t="s">
        <v>60</v>
      </c>
      <c r="G787" s="60" t="s">
        <v>591</v>
      </c>
      <c r="H787" s="102" t="s">
        <v>11</v>
      </c>
      <c r="I787" s="75">
        <f>_xlfn.XLOOKUP(Tabla15[[#This Row],[cedula]],TCARRERA[CEDULA],TCARRERA[CATEGORIA DEL SERVIDOR],0)</f>
        <v>0</v>
      </c>
      <c r="J78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87" s="60" t="str">
        <f>IF(ISTEXT(Tabla15[[#This Row],[CARRERA]]),Tabla15[[#This Row],[CARRERA]],Tabla15[[#This Row],[STATUS_01]])</f>
        <v>FIJO</v>
      </c>
      <c r="L787" s="70">
        <v>25000</v>
      </c>
      <c r="M787" s="73">
        <v>0</v>
      </c>
      <c r="N787" s="70">
        <v>760</v>
      </c>
      <c r="O787" s="70">
        <v>717.5</v>
      </c>
      <c r="P787" s="38">
        <f>Tabla15[[#This Row],[sbruto]]-SUM(Tabla15[[#This Row],[ISR]:[AFP]])-Tabla15[[#This Row],[sneto]]</f>
        <v>1602.4500000000007</v>
      </c>
      <c r="Q787" s="38">
        <v>21920.05</v>
      </c>
      <c r="R787" s="60" t="str">
        <f>_xlfn.XLOOKUP(Tabla15[[#This Row],[cedula]],Tabla22[NODOC],Tabla22[GENERO])</f>
        <v>F</v>
      </c>
      <c r="S787" s="60" t="str">
        <f>_xlfn.XLOOKUP(Tabla15[[#This Row],[nomdepto]],Tabla21[LUGAR],Tabla21[CODLUGAR])</f>
        <v>01.83.02.00.02</v>
      </c>
      <c r="T787">
        <v>748</v>
      </c>
    </row>
    <row r="788" spans="1:20" hidden="1">
      <c r="A788" s="60" t="s">
        <v>2478</v>
      </c>
      <c r="B788" s="60" t="s">
        <v>2036</v>
      </c>
      <c r="C788" s="60" t="s">
        <v>2506</v>
      </c>
      <c r="D788" s="60" t="str">
        <f>Tabla15[[#This Row],[cedula]]&amp;Tabla15[[#This Row],[prog]]&amp;LEFT(Tabla15[[#This Row],[TIPO]],3)</f>
        <v>0310094577701TRA</v>
      </c>
      <c r="E788" s="60" t="str">
        <f>_xlfn.XLOOKUP(Tabla15[[#This Row],[cedula]],Tabla8[Numero Documento],Tabla8[Empleado])</f>
        <v>ADALBERTO RAFAEL RODRIGUEZ</v>
      </c>
      <c r="F788" s="60" t="s">
        <v>594</v>
      </c>
      <c r="G788" s="60" t="s">
        <v>591</v>
      </c>
      <c r="H788" s="102" t="s">
        <v>2473</v>
      </c>
      <c r="I788" s="75">
        <f>_xlfn.XLOOKUP(Tabla15[[#This Row],[cedula]],TCARRERA[CEDULA],TCARRERA[CATEGORIA DEL SERVIDOR],0)</f>
        <v>0</v>
      </c>
      <c r="J788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88" s="60" t="str">
        <f>IF(ISTEXT(Tabla15[[#This Row],[CARRERA]]),Tabla15[[#This Row],[CARRERA]],Tabla15[[#This Row],[STATUS_01]])</f>
        <v>TRAMITE DE PENSION</v>
      </c>
      <c r="L788" s="70">
        <v>25000</v>
      </c>
      <c r="M788" s="73">
        <v>0</v>
      </c>
      <c r="N788" s="70">
        <v>760</v>
      </c>
      <c r="O788" s="70">
        <v>717.5</v>
      </c>
      <c r="P788" s="38">
        <f>Tabla15[[#This Row],[sbruto]]-SUM(Tabla15[[#This Row],[ISR]:[AFP]])-Tabla15[[#This Row],[sneto]]</f>
        <v>375</v>
      </c>
      <c r="Q788" s="38">
        <v>23147.5</v>
      </c>
      <c r="R788" s="60" t="str">
        <f>_xlfn.XLOOKUP(Tabla15[[#This Row],[cedula]],Tabla22[NODOC],Tabla22[GENERO])</f>
        <v>M</v>
      </c>
      <c r="S788" s="60" t="str">
        <f>_xlfn.XLOOKUP(Tabla15[[#This Row],[nomdepto]],Tabla21[LUGAR],Tabla21[CODLUGAR])</f>
        <v>01.83.02.00.02</v>
      </c>
      <c r="T788">
        <v>1067</v>
      </c>
    </row>
    <row r="789" spans="1:20">
      <c r="A789" s="60" t="s">
        <v>2476</v>
      </c>
      <c r="B789" s="60" t="s">
        <v>2140</v>
      </c>
      <c r="C789" s="60" t="s">
        <v>2510</v>
      </c>
      <c r="D789" s="60" t="str">
        <f>Tabla15[[#This Row],[cedula]]&amp;Tabla15[[#This Row],[prog]]&amp;LEFT(Tabla15[[#This Row],[TIPO]],3)</f>
        <v>0310477687113FIJ</v>
      </c>
      <c r="E789" s="60" t="str">
        <f>_xlfn.XLOOKUP(Tabla15[[#This Row],[cedula]],Tabla8[Numero Documento],Tabla8[Empleado])</f>
        <v>JUAN PABLO FRANCO RIVAS</v>
      </c>
      <c r="F789" s="60" t="s">
        <v>132</v>
      </c>
      <c r="G789" s="60" t="s">
        <v>591</v>
      </c>
      <c r="H789" s="102" t="s">
        <v>11</v>
      </c>
      <c r="I789" s="75">
        <f>_xlfn.XLOOKUP(Tabla15[[#This Row],[cedula]],TCARRERA[CEDULA],TCARRERA[CATEGORIA DEL SERVIDOR],0)</f>
        <v>0</v>
      </c>
      <c r="J78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9" s="60" t="str">
        <f>IF(ISTEXT(Tabla15[[#This Row],[CARRERA]]),Tabla15[[#This Row],[CARRERA]],Tabla15[[#This Row],[STATUS_01]])</f>
        <v>ESTATUTO SIMPLIFICADO</v>
      </c>
      <c r="L789" s="70">
        <v>24000</v>
      </c>
      <c r="M789" s="73">
        <v>0</v>
      </c>
      <c r="N789" s="70">
        <v>729.6</v>
      </c>
      <c r="O789" s="70">
        <v>688.8</v>
      </c>
      <c r="P789" s="38">
        <f>Tabla15[[#This Row],[sbruto]]-SUM(Tabla15[[#This Row],[ISR]:[AFP]])-Tabla15[[#This Row],[sneto]]</f>
        <v>25</v>
      </c>
      <c r="Q789" s="38">
        <v>22556.6</v>
      </c>
      <c r="R789" s="60" t="str">
        <f>_xlfn.XLOOKUP(Tabla15[[#This Row],[cedula]],Tabla22[NODOC],Tabla22[GENERO])</f>
        <v>M</v>
      </c>
      <c r="S789" s="60" t="str">
        <f>_xlfn.XLOOKUP(Tabla15[[#This Row],[nomdepto]],Tabla21[LUGAR],Tabla21[CODLUGAR])</f>
        <v>01.83.02.00.02</v>
      </c>
      <c r="T789">
        <v>641</v>
      </c>
    </row>
    <row r="790" spans="1:20">
      <c r="A790" s="60" t="s">
        <v>2476</v>
      </c>
      <c r="B790" s="60" t="s">
        <v>3197</v>
      </c>
      <c r="C790" s="60" t="s">
        <v>2510</v>
      </c>
      <c r="D790" s="60" t="str">
        <f>Tabla15[[#This Row],[cedula]]&amp;Tabla15[[#This Row],[prog]]&amp;LEFT(Tabla15[[#This Row],[TIPO]],3)</f>
        <v>0310013802713FIJ</v>
      </c>
      <c r="E790" s="60" t="str">
        <f>_xlfn.XLOOKUP(Tabla15[[#This Row],[cedula]],Tabla8[Numero Documento],Tabla8[Empleado])</f>
        <v>MARINO LOPEZ RAMIREZ</v>
      </c>
      <c r="F790" s="60" t="s">
        <v>588</v>
      </c>
      <c r="G790" s="60" t="s">
        <v>591</v>
      </c>
      <c r="H790" s="102" t="s">
        <v>11</v>
      </c>
      <c r="I790" s="75">
        <f>_xlfn.XLOOKUP(Tabla15[[#This Row],[cedula]],TCARRERA[CEDULA],TCARRERA[CATEGORIA DEL SERVIDOR],0)</f>
        <v>0</v>
      </c>
      <c r="J79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0" s="60" t="str">
        <f>IF(ISTEXT(Tabla15[[#This Row],[CARRERA]]),Tabla15[[#This Row],[CARRERA]],Tabla15[[#This Row],[STATUS_01]])</f>
        <v>ESTATUTO SIMPLIFICADO</v>
      </c>
      <c r="L790" s="70">
        <v>24000</v>
      </c>
      <c r="M790" s="74">
        <v>0</v>
      </c>
      <c r="N790" s="70">
        <v>729.6</v>
      </c>
      <c r="O790" s="70">
        <v>688.8</v>
      </c>
      <c r="P790" s="38">
        <f>Tabla15[[#This Row],[sbruto]]-SUM(Tabla15[[#This Row],[ISR]:[AFP]])-Tabla15[[#This Row],[sneto]]</f>
        <v>25</v>
      </c>
      <c r="Q790" s="38">
        <v>22556.6</v>
      </c>
      <c r="R790" s="60" t="str">
        <f>_xlfn.XLOOKUP(Tabla15[[#This Row],[cedula]],Tabla22[NODOC],Tabla22[GENERO])</f>
        <v>M</v>
      </c>
      <c r="S790" s="60" t="str">
        <f>_xlfn.XLOOKUP(Tabla15[[#This Row],[nomdepto]],Tabla21[LUGAR],Tabla21[CODLUGAR])</f>
        <v>01.83.02.00.02</v>
      </c>
      <c r="T790">
        <v>680</v>
      </c>
    </row>
    <row r="791" spans="1:20">
      <c r="A791" s="60" t="s">
        <v>2476</v>
      </c>
      <c r="B791" s="60" t="s">
        <v>2035</v>
      </c>
      <c r="C791" s="60" t="s">
        <v>2510</v>
      </c>
      <c r="D791" s="60" t="str">
        <f>Tabla15[[#This Row],[cedula]]&amp;Tabla15[[#This Row],[prog]]&amp;LEFT(Tabla15[[#This Row],[TIPO]],3)</f>
        <v>0310278438013FIJ</v>
      </c>
      <c r="E791" s="60" t="str">
        <f>_xlfn.XLOOKUP(Tabla15[[#This Row],[cedula]],Tabla8[Numero Documento],Tabla8[Empleado])</f>
        <v>ADA YRIS NUÑEZ VASQUEZ</v>
      </c>
      <c r="F791" s="60" t="s">
        <v>60</v>
      </c>
      <c r="G791" s="60" t="s">
        <v>591</v>
      </c>
      <c r="H791" s="102" t="s">
        <v>11</v>
      </c>
      <c r="I791" s="75">
        <f>_xlfn.XLOOKUP(Tabla15[[#This Row],[cedula]],TCARRERA[CEDULA],TCARRERA[CATEGORIA DEL SERVIDOR],0)</f>
        <v>0</v>
      </c>
      <c r="J79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91" s="60" t="str">
        <f>IF(ISTEXT(Tabla15[[#This Row],[CARRERA]]),Tabla15[[#This Row],[CARRERA]],Tabla15[[#This Row],[STATUS_01]])</f>
        <v>FIJO</v>
      </c>
      <c r="L791" s="70">
        <v>22000</v>
      </c>
      <c r="M791" s="71">
        <v>0</v>
      </c>
      <c r="N791" s="70">
        <v>668.8</v>
      </c>
      <c r="O791" s="70">
        <v>631.4</v>
      </c>
      <c r="P791" s="38">
        <f>Tabla15[[#This Row],[sbruto]]-SUM(Tabla15[[#This Row],[ISR]:[AFP]])-Tabla15[[#This Row],[sneto]]</f>
        <v>625</v>
      </c>
      <c r="Q791" s="38">
        <v>20074.8</v>
      </c>
      <c r="R791" s="60" t="str">
        <f>_xlfn.XLOOKUP(Tabla15[[#This Row],[cedula]],Tabla22[NODOC],Tabla22[GENERO])</f>
        <v>F</v>
      </c>
      <c r="S791" s="60" t="str">
        <f>_xlfn.XLOOKUP(Tabla15[[#This Row],[nomdepto]],Tabla21[LUGAR],Tabla21[CODLUGAR])</f>
        <v>01.83.02.00.02</v>
      </c>
      <c r="T791">
        <v>498</v>
      </c>
    </row>
    <row r="792" spans="1:20">
      <c r="A792" s="60" t="s">
        <v>2476</v>
      </c>
      <c r="B792" s="60" t="s">
        <v>2141</v>
      </c>
      <c r="C792" s="60" t="s">
        <v>2510</v>
      </c>
      <c r="D792" s="60" t="str">
        <f>Tabla15[[#This Row],[cedula]]&amp;Tabla15[[#This Row],[prog]]&amp;LEFT(Tabla15[[#This Row],[TIPO]],3)</f>
        <v>0350008607313FIJ</v>
      </c>
      <c r="E792" s="60" t="str">
        <f>_xlfn.XLOOKUP(Tabla15[[#This Row],[cedula]],Tabla8[Numero Documento],Tabla8[Empleado])</f>
        <v>JULIA MARIA ROSARIO</v>
      </c>
      <c r="F792" s="60" t="s">
        <v>60</v>
      </c>
      <c r="G792" s="60" t="s">
        <v>591</v>
      </c>
      <c r="H792" s="102" t="s">
        <v>11</v>
      </c>
      <c r="I792" s="75">
        <f>_xlfn.XLOOKUP(Tabla15[[#This Row],[cedula]],TCARRERA[CEDULA],TCARRERA[CATEGORIA DEL SERVIDOR],0)</f>
        <v>0</v>
      </c>
      <c r="J79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92" s="60" t="str">
        <f>IF(ISTEXT(Tabla15[[#This Row],[CARRERA]]),Tabla15[[#This Row],[CARRERA]],Tabla15[[#This Row],[STATUS_01]])</f>
        <v>FIJO</v>
      </c>
      <c r="L792" s="70">
        <v>22000</v>
      </c>
      <c r="M792" s="71">
        <v>0</v>
      </c>
      <c r="N792" s="70">
        <v>668.8</v>
      </c>
      <c r="O792" s="70">
        <v>631.4</v>
      </c>
      <c r="P792" s="38">
        <f>Tabla15[[#This Row],[sbruto]]-SUM(Tabla15[[#This Row],[ISR]:[AFP]])-Tabla15[[#This Row],[sneto]]</f>
        <v>325</v>
      </c>
      <c r="Q792" s="38">
        <v>20374.8</v>
      </c>
      <c r="R792" s="60" t="str">
        <f>_xlfn.XLOOKUP(Tabla15[[#This Row],[cedula]],Tabla22[NODOC],Tabla22[GENERO])</f>
        <v>M</v>
      </c>
      <c r="S792" s="60" t="str">
        <f>_xlfn.XLOOKUP(Tabla15[[#This Row],[nomdepto]],Tabla21[LUGAR],Tabla21[CODLUGAR])</f>
        <v>01.83.02.00.02</v>
      </c>
      <c r="T792">
        <v>645</v>
      </c>
    </row>
    <row r="793" spans="1:20">
      <c r="A793" s="60" t="s">
        <v>2476</v>
      </c>
      <c r="B793" s="60" t="s">
        <v>2153</v>
      </c>
      <c r="C793" s="60" t="s">
        <v>2510</v>
      </c>
      <c r="D793" s="60" t="str">
        <f>Tabla15[[#This Row],[cedula]]&amp;Tabla15[[#This Row],[prog]]&amp;LEFT(Tabla15[[#This Row],[TIPO]],3)</f>
        <v>0310318988613FIJ</v>
      </c>
      <c r="E793" s="60" t="str">
        <f>_xlfn.XLOOKUP(Tabla15[[#This Row],[cedula]],Tabla8[Numero Documento],Tabla8[Empleado])</f>
        <v>LUCIA DEL CARMEN GARCIA PLACENCIA</v>
      </c>
      <c r="F793" s="60" t="s">
        <v>400</v>
      </c>
      <c r="G793" s="60" t="s">
        <v>591</v>
      </c>
      <c r="H793" s="102" t="s">
        <v>11</v>
      </c>
      <c r="I793" s="75">
        <f>_xlfn.XLOOKUP(Tabla15[[#This Row],[cedula]],TCARRERA[CEDULA],TCARRERA[CATEGORIA DEL SERVIDOR],0)</f>
        <v>0</v>
      </c>
      <c r="J79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60" t="str">
        <f>IF(ISTEXT(Tabla15[[#This Row],[CARRERA]]),Tabla15[[#This Row],[CARRERA]],Tabla15[[#This Row],[STATUS_01]])</f>
        <v>FIJO</v>
      </c>
      <c r="L793" s="70">
        <v>22000</v>
      </c>
      <c r="M793" s="74">
        <v>0</v>
      </c>
      <c r="N793" s="70">
        <v>668.8</v>
      </c>
      <c r="O793" s="70">
        <v>631.4</v>
      </c>
      <c r="P793" s="38">
        <f>Tabla15[[#This Row],[sbruto]]-SUM(Tabla15[[#This Row],[ISR]:[AFP]])-Tabla15[[#This Row],[sneto]]</f>
        <v>1602.4500000000007</v>
      </c>
      <c r="Q793" s="38">
        <v>19097.349999999999</v>
      </c>
      <c r="R793" s="60" t="str">
        <f>_xlfn.XLOOKUP(Tabla15[[#This Row],[cedula]],Tabla22[NODOC],Tabla22[GENERO])</f>
        <v>F</v>
      </c>
      <c r="S793" s="60" t="str">
        <f>_xlfn.XLOOKUP(Tabla15[[#This Row],[nomdepto]],Tabla21[LUGAR],Tabla21[CODLUGAR])</f>
        <v>01.83.02.00.02</v>
      </c>
      <c r="T793">
        <v>661</v>
      </c>
    </row>
    <row r="794" spans="1:20">
      <c r="A794" s="60" t="s">
        <v>2476</v>
      </c>
      <c r="B794" s="60" t="s">
        <v>2186</v>
      </c>
      <c r="C794" s="60" t="s">
        <v>2510</v>
      </c>
      <c r="D794" s="60" t="str">
        <f>Tabla15[[#This Row],[cedula]]&amp;Tabla15[[#This Row],[prog]]&amp;LEFT(Tabla15[[#This Row],[TIPO]],3)</f>
        <v>0310149607713FIJ</v>
      </c>
      <c r="E794" s="60" t="str">
        <f>_xlfn.XLOOKUP(Tabla15[[#This Row],[cedula]],Tabla8[Numero Documento],Tabla8[Empleado])</f>
        <v>ROSARIO YESENIA TAVARES ESPINAL</v>
      </c>
      <c r="F794" s="60" t="s">
        <v>434</v>
      </c>
      <c r="G794" s="60" t="s">
        <v>591</v>
      </c>
      <c r="H794" s="102" t="s">
        <v>11</v>
      </c>
      <c r="I794" s="75">
        <f>_xlfn.XLOOKUP(Tabla15[[#This Row],[cedula]],TCARRERA[CEDULA],TCARRERA[CATEGORIA DEL SERVIDOR],0)</f>
        <v>0</v>
      </c>
      <c r="J79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94" s="60" t="str">
        <f>IF(ISTEXT(Tabla15[[#This Row],[CARRERA]]),Tabla15[[#This Row],[CARRERA]],Tabla15[[#This Row],[STATUS_01]])</f>
        <v>FIJO</v>
      </c>
      <c r="L794" s="70">
        <v>22000</v>
      </c>
      <c r="M794" s="73">
        <v>0</v>
      </c>
      <c r="N794" s="70">
        <v>668.8</v>
      </c>
      <c r="O794" s="70">
        <v>631.4</v>
      </c>
      <c r="P794" s="38">
        <f>Tabla15[[#This Row],[sbruto]]-SUM(Tabla15[[#This Row],[ISR]:[AFP]])-Tabla15[[#This Row],[sneto]]</f>
        <v>25</v>
      </c>
      <c r="Q794" s="38">
        <v>20674.8</v>
      </c>
      <c r="R794" s="60" t="str">
        <f>_xlfn.XLOOKUP(Tabla15[[#This Row],[cedula]],Tabla22[NODOC],Tabla22[GENERO])</f>
        <v>F</v>
      </c>
      <c r="S794" s="60" t="str">
        <f>_xlfn.XLOOKUP(Tabla15[[#This Row],[nomdepto]],Tabla21[LUGAR],Tabla21[CODLUGAR])</f>
        <v>01.83.02.00.02</v>
      </c>
      <c r="T794">
        <v>729</v>
      </c>
    </row>
    <row r="795" spans="1:20">
      <c r="A795" s="60" t="s">
        <v>2476</v>
      </c>
      <c r="B795" s="60" t="s">
        <v>2201</v>
      </c>
      <c r="C795" s="60" t="s">
        <v>2510</v>
      </c>
      <c r="D795" s="60" t="str">
        <f>Tabla15[[#This Row],[cedula]]&amp;Tabla15[[#This Row],[prog]]&amp;LEFT(Tabla15[[#This Row],[TIPO]],3)</f>
        <v>0360031800413FIJ</v>
      </c>
      <c r="E795" s="60" t="str">
        <f>_xlfn.XLOOKUP(Tabla15[[#This Row],[cedula]],Tabla8[Numero Documento],Tabla8[Empleado])</f>
        <v>WANDELIN CLARINE PEÑA PEÑA</v>
      </c>
      <c r="F795" s="60" t="s">
        <v>60</v>
      </c>
      <c r="G795" s="60" t="s">
        <v>591</v>
      </c>
      <c r="H795" s="102" t="s">
        <v>11</v>
      </c>
      <c r="I795" s="75">
        <f>_xlfn.XLOOKUP(Tabla15[[#This Row],[cedula]],TCARRERA[CEDULA],TCARRERA[CATEGORIA DEL SERVIDOR],0)</f>
        <v>0</v>
      </c>
      <c r="J79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95" s="60" t="str">
        <f>IF(ISTEXT(Tabla15[[#This Row],[CARRERA]]),Tabla15[[#This Row],[CARRERA]],Tabla15[[#This Row],[STATUS_01]])</f>
        <v>FIJO</v>
      </c>
      <c r="L795" s="70">
        <v>22000</v>
      </c>
      <c r="M795" s="72">
        <v>0</v>
      </c>
      <c r="N795" s="70">
        <v>668.8</v>
      </c>
      <c r="O795" s="70">
        <v>631.4</v>
      </c>
      <c r="P795" s="38">
        <f>Tabla15[[#This Row],[sbruto]]-SUM(Tabla15[[#This Row],[ISR]:[AFP]])-Tabla15[[#This Row],[sneto]]</f>
        <v>25</v>
      </c>
      <c r="Q795" s="38">
        <v>20674.8</v>
      </c>
      <c r="R795" s="60" t="str">
        <f>_xlfn.XLOOKUP(Tabla15[[#This Row],[cedula]],Tabla22[NODOC],Tabla22[GENERO])</f>
        <v>F</v>
      </c>
      <c r="S795" s="60" t="str">
        <f>_xlfn.XLOOKUP(Tabla15[[#This Row],[nomdepto]],Tabla21[LUGAR],Tabla21[CODLUGAR])</f>
        <v>01.83.02.00.02</v>
      </c>
      <c r="T795">
        <v>752</v>
      </c>
    </row>
    <row r="796" spans="1:20">
      <c r="A796" s="60" t="s">
        <v>2476</v>
      </c>
      <c r="B796" s="60" t="s">
        <v>5825</v>
      </c>
      <c r="C796" s="60" t="s">
        <v>2510</v>
      </c>
      <c r="D796" s="60" t="str">
        <f>Tabla15[[#This Row],[cedula]]&amp;Tabla15[[#This Row],[prog]]&amp;LEFT(Tabla15[[#This Row],[TIPO]],3)</f>
        <v>4022562105713FIJ</v>
      </c>
      <c r="E796" s="60" t="str">
        <f>_xlfn.XLOOKUP(Tabla15[[#This Row],[cedula]],Tabla8[Numero Documento],Tabla8[Empleado])</f>
        <v>HIRANGIE SHANIRY DIAZ BAEZ</v>
      </c>
      <c r="F796" s="60" t="s">
        <v>55</v>
      </c>
      <c r="G796" s="60" t="s">
        <v>591</v>
      </c>
      <c r="H796" s="102" t="s">
        <v>11</v>
      </c>
      <c r="I796" s="75">
        <f>_xlfn.XLOOKUP(Tabla15[[#This Row],[cedula]],TCARRERA[CEDULA],TCARRERA[CATEGORIA DEL SERVIDOR],0)</f>
        <v>0</v>
      </c>
      <c r="J79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96" s="60" t="str">
        <f>IF(ISTEXT(Tabla15[[#This Row],[CARRERA]]),Tabla15[[#This Row],[CARRERA]],Tabla15[[#This Row],[STATUS_01]])</f>
        <v>FIJO</v>
      </c>
      <c r="L796" s="70">
        <v>20000</v>
      </c>
      <c r="M796" s="74">
        <v>0</v>
      </c>
      <c r="N796" s="70">
        <v>608</v>
      </c>
      <c r="O796" s="70">
        <v>574</v>
      </c>
      <c r="P796" s="38">
        <f>Tabla15[[#This Row],[sbruto]]-SUM(Tabla15[[#This Row],[ISR]:[AFP]])-Tabla15[[#This Row],[sneto]]</f>
        <v>25</v>
      </c>
      <c r="Q796" s="38">
        <v>18793</v>
      </c>
      <c r="R796" s="60" t="str">
        <f>_xlfn.XLOOKUP(Tabla15[[#This Row],[cedula]],Tabla22[NODOC],Tabla22[GENERO])</f>
        <v>F</v>
      </c>
      <c r="S796" s="60" t="str">
        <f>_xlfn.XLOOKUP(Tabla15[[#This Row],[nomdepto]],Tabla21[LUGAR],Tabla21[CODLUGAR])</f>
        <v>01.83.02.00.02</v>
      </c>
      <c r="T796">
        <v>605</v>
      </c>
    </row>
    <row r="797" spans="1:20">
      <c r="A797" s="60" t="s">
        <v>2476</v>
      </c>
      <c r="B797" s="60" t="s">
        <v>4657</v>
      </c>
      <c r="C797" s="60" t="s">
        <v>2510</v>
      </c>
      <c r="D797" s="60" t="str">
        <f>Tabla15[[#This Row],[cedula]]&amp;Tabla15[[#This Row],[prog]]&amp;LEFT(Tabla15[[#This Row],[TIPO]],3)</f>
        <v>0011552422513FIJ</v>
      </c>
      <c r="E797" s="60" t="str">
        <f>_xlfn.XLOOKUP(Tabla15[[#This Row],[cedula]],Tabla8[Numero Documento],Tabla8[Empleado])</f>
        <v>MEDERLING MONTERO JAQUE</v>
      </c>
      <c r="F797" s="60" t="s">
        <v>395</v>
      </c>
      <c r="G797" s="60" t="s">
        <v>591</v>
      </c>
      <c r="H797" s="102" t="s">
        <v>11</v>
      </c>
      <c r="I797" s="75">
        <f>_xlfn.XLOOKUP(Tabla15[[#This Row],[cedula]],TCARRERA[CEDULA],TCARRERA[CATEGORIA DEL SERVIDOR],0)</f>
        <v>0</v>
      </c>
      <c r="J79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7" s="60" t="str">
        <f>IF(ISTEXT(Tabla15[[#This Row],[CARRERA]]),Tabla15[[#This Row],[CARRERA]],Tabla15[[#This Row],[STATUS_01]])</f>
        <v>ESTATUTO SIMPLIFICADO</v>
      </c>
      <c r="L797" s="70">
        <v>20000</v>
      </c>
      <c r="M797" s="73">
        <v>0</v>
      </c>
      <c r="N797" s="70">
        <v>608</v>
      </c>
      <c r="O797" s="70">
        <v>574</v>
      </c>
      <c r="P797" s="38">
        <f>Tabla15[[#This Row],[sbruto]]-SUM(Tabla15[[#This Row],[ISR]:[AFP]])-Tabla15[[#This Row],[sneto]]</f>
        <v>25</v>
      </c>
      <c r="Q797" s="38">
        <v>18793</v>
      </c>
      <c r="R797" s="60" t="str">
        <f>_xlfn.XLOOKUP(Tabla15[[#This Row],[cedula]],Tabla22[NODOC],Tabla22[GENERO])</f>
        <v>M</v>
      </c>
      <c r="S797" s="60" t="str">
        <f>_xlfn.XLOOKUP(Tabla15[[#This Row],[nomdepto]],Tabla21[LUGAR],Tabla21[CODLUGAR])</f>
        <v>01.83.02.00.02</v>
      </c>
      <c r="T797">
        <v>684</v>
      </c>
    </row>
    <row r="798" spans="1:20">
      <c r="A798" s="60" t="s">
        <v>2476</v>
      </c>
      <c r="B798" s="60" t="s">
        <v>2049</v>
      </c>
      <c r="C798" s="60" t="s">
        <v>2510</v>
      </c>
      <c r="D798" s="60" t="str">
        <f>Tabla15[[#This Row],[cedula]]&amp;Tabla15[[#This Row],[prog]]&amp;LEFT(Tabla15[[#This Row],[TIPO]],3)</f>
        <v>0310107645713FIJ</v>
      </c>
      <c r="E798" s="60" t="str">
        <f>_xlfn.XLOOKUP(Tabla15[[#This Row],[cedula]],Tabla8[Numero Documento],Tabla8[Empleado])</f>
        <v>ANTONIO HERNANDEZ MORENO</v>
      </c>
      <c r="F798" s="60" t="s">
        <v>395</v>
      </c>
      <c r="G798" s="60" t="s">
        <v>591</v>
      </c>
      <c r="H798" s="102" t="s">
        <v>11</v>
      </c>
      <c r="I798" s="75">
        <f>_xlfn.XLOOKUP(Tabla15[[#This Row],[cedula]],TCARRERA[CEDULA],TCARRERA[CATEGORIA DEL SERVIDOR],0)</f>
        <v>0</v>
      </c>
      <c r="J79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60" t="str">
        <f>IF(ISTEXT(Tabla15[[#This Row],[CARRERA]]),Tabla15[[#This Row],[CARRERA]],Tabla15[[#This Row],[STATUS_01]])</f>
        <v>ESTATUTO SIMPLIFICADO</v>
      </c>
      <c r="L798" s="70">
        <v>18000</v>
      </c>
      <c r="M798" s="74">
        <v>0</v>
      </c>
      <c r="N798" s="70">
        <v>547.20000000000005</v>
      </c>
      <c r="O798" s="70">
        <v>516.6</v>
      </c>
      <c r="P798" s="38">
        <f>Tabla15[[#This Row],[sbruto]]-SUM(Tabla15[[#This Row],[ISR]:[AFP]])-Tabla15[[#This Row],[sneto]]</f>
        <v>325</v>
      </c>
      <c r="Q798" s="38">
        <v>16611.2</v>
      </c>
      <c r="R798" s="60" t="str">
        <f>_xlfn.XLOOKUP(Tabla15[[#This Row],[cedula]],Tabla22[NODOC],Tabla22[GENERO])</f>
        <v>M</v>
      </c>
      <c r="S798" s="60" t="str">
        <f>_xlfn.XLOOKUP(Tabla15[[#This Row],[nomdepto]],Tabla21[LUGAR],Tabla21[CODLUGAR])</f>
        <v>01.83.02.00.02</v>
      </c>
      <c r="T798">
        <v>518</v>
      </c>
    </row>
    <row r="799" spans="1:20">
      <c r="A799" s="60" t="s">
        <v>2476</v>
      </c>
      <c r="B799" s="60" t="s">
        <v>4731</v>
      </c>
      <c r="C799" s="60" t="s">
        <v>2510</v>
      </c>
      <c r="D799" s="60" t="str">
        <f>Tabla15[[#This Row],[cedula]]&amp;Tabla15[[#This Row],[prog]]&amp;LEFT(Tabla15[[#This Row],[TIPO]],3)</f>
        <v>4022649441313FIJ</v>
      </c>
      <c r="E799" s="60" t="str">
        <f>_xlfn.XLOOKUP(Tabla15[[#This Row],[cedula]],Tabla8[Numero Documento],Tabla8[Empleado])</f>
        <v>RICARDO ANTONIO PEREZ MORALES</v>
      </c>
      <c r="F799" s="60" t="s">
        <v>27</v>
      </c>
      <c r="G799" s="60" t="s">
        <v>591</v>
      </c>
      <c r="H799" s="102" t="s">
        <v>11</v>
      </c>
      <c r="I799" s="75">
        <f>_xlfn.XLOOKUP(Tabla15[[#This Row],[cedula]],TCARRERA[CEDULA],TCARRERA[CATEGORIA DEL SERVIDOR],0)</f>
        <v>0</v>
      </c>
      <c r="J79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60" t="str">
        <f>IF(ISTEXT(Tabla15[[#This Row],[CARRERA]]),Tabla15[[#This Row],[CARRERA]],Tabla15[[#This Row],[STATUS_01]])</f>
        <v>ESTATUTO SIMPLIFICADO</v>
      </c>
      <c r="L799" s="70">
        <v>18000</v>
      </c>
      <c r="M799" s="73">
        <v>0</v>
      </c>
      <c r="N799" s="70">
        <v>547.20000000000005</v>
      </c>
      <c r="O799" s="70">
        <v>516.6</v>
      </c>
      <c r="P799" s="38">
        <f>Tabla15[[#This Row],[sbruto]]-SUM(Tabla15[[#This Row],[ISR]:[AFP]])-Tabla15[[#This Row],[sneto]]</f>
        <v>25</v>
      </c>
      <c r="Q799" s="38">
        <v>16911.2</v>
      </c>
      <c r="R799" s="60" t="str">
        <f>_xlfn.XLOOKUP(Tabla15[[#This Row],[cedula]],Tabla22[NODOC],Tabla22[GENERO])</f>
        <v>M</v>
      </c>
      <c r="S799" s="60" t="str">
        <f>_xlfn.XLOOKUP(Tabla15[[#This Row],[nomdepto]],Tabla21[LUGAR],Tabla21[CODLUGAR])</f>
        <v>01.83.02.00.02</v>
      </c>
      <c r="T799">
        <v>719</v>
      </c>
    </row>
    <row r="800" spans="1:20">
      <c r="A800" s="60" t="s">
        <v>2476</v>
      </c>
      <c r="B800" s="60" t="s">
        <v>2693</v>
      </c>
      <c r="C800" s="60" t="s">
        <v>2510</v>
      </c>
      <c r="D800" s="60" t="str">
        <f>Tabla15[[#This Row],[cedula]]&amp;Tabla15[[#This Row],[prog]]&amp;LEFT(Tabla15[[#This Row],[TIPO]],3)</f>
        <v>0310122505413FIJ</v>
      </c>
      <c r="E800" s="60" t="str">
        <f>_xlfn.XLOOKUP(Tabla15[[#This Row],[cedula]],Tabla8[Numero Documento],Tabla8[Empleado])</f>
        <v>EMILIA CLARIBEL ALMONTE VARGAS</v>
      </c>
      <c r="F800" s="60" t="s">
        <v>8</v>
      </c>
      <c r="G800" s="60" t="s">
        <v>591</v>
      </c>
      <c r="H800" s="102" t="s">
        <v>11</v>
      </c>
      <c r="I800" s="75">
        <f>_xlfn.XLOOKUP(Tabla15[[#This Row],[cedula]],TCARRERA[CEDULA],TCARRERA[CATEGORIA DEL SERVIDOR],0)</f>
        <v>0</v>
      </c>
      <c r="J80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0" s="60" t="str">
        <f>IF(ISTEXT(Tabla15[[#This Row],[CARRERA]]),Tabla15[[#This Row],[CARRERA]],Tabla15[[#This Row],[STATUS_01]])</f>
        <v>ESTATUTO SIMPLIFICADO</v>
      </c>
      <c r="L800" s="70">
        <v>17000</v>
      </c>
      <c r="M800" s="71">
        <v>0</v>
      </c>
      <c r="N800" s="70">
        <v>516.79999999999995</v>
      </c>
      <c r="O800" s="70">
        <v>487.9</v>
      </c>
      <c r="P800" s="38">
        <f>Tabla15[[#This Row],[sbruto]]-SUM(Tabla15[[#This Row],[ISR]:[AFP]])-Tabla15[[#This Row],[sneto]]</f>
        <v>25</v>
      </c>
      <c r="Q800" s="38">
        <v>15970.3</v>
      </c>
      <c r="R800" s="60" t="str">
        <f>_xlfn.XLOOKUP(Tabla15[[#This Row],[cedula]],Tabla22[NODOC],Tabla22[GENERO])</f>
        <v>F</v>
      </c>
      <c r="S800" s="60" t="str">
        <f>_xlfn.XLOOKUP(Tabla15[[#This Row],[nomdepto]],Tabla21[LUGAR],Tabla21[CODLUGAR])</f>
        <v>01.83.02.00.02</v>
      </c>
      <c r="T800">
        <v>564</v>
      </c>
    </row>
    <row r="801" spans="1:20">
      <c r="A801" s="60" t="s">
        <v>2476</v>
      </c>
      <c r="B801" s="60" t="s">
        <v>2782</v>
      </c>
      <c r="C801" s="60" t="s">
        <v>2510</v>
      </c>
      <c r="D801" s="60" t="str">
        <f>Tabla15[[#This Row],[cedula]]&amp;Tabla15[[#This Row],[prog]]&amp;LEFT(Tabla15[[#This Row],[TIPO]],3)</f>
        <v>0370078142413FIJ</v>
      </c>
      <c r="E801" s="60" t="str">
        <f>_xlfn.XLOOKUP(Tabla15[[#This Row],[cedula]],Tabla8[Numero Documento],Tabla8[Empleado])</f>
        <v>ROSA ESTHER MONTERO DEL CARMEN</v>
      </c>
      <c r="F801" s="60" t="s">
        <v>8</v>
      </c>
      <c r="G801" s="60" t="s">
        <v>591</v>
      </c>
      <c r="H801" s="102" t="s">
        <v>11</v>
      </c>
      <c r="I801" s="75">
        <f>_xlfn.XLOOKUP(Tabla15[[#This Row],[cedula]],TCARRERA[CEDULA],TCARRERA[CATEGORIA DEL SERVIDOR],0)</f>
        <v>0</v>
      </c>
      <c r="J80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1" s="60" t="str">
        <f>IF(ISTEXT(Tabla15[[#This Row],[CARRERA]]),Tabla15[[#This Row],[CARRERA]],Tabla15[[#This Row],[STATUS_01]])</f>
        <v>ESTATUTO SIMPLIFICADO</v>
      </c>
      <c r="L801" s="70">
        <v>17000</v>
      </c>
      <c r="M801" s="71">
        <v>0</v>
      </c>
      <c r="N801" s="70">
        <v>516.79999999999995</v>
      </c>
      <c r="O801" s="70">
        <v>487.9</v>
      </c>
      <c r="P801" s="38">
        <f>Tabla15[[#This Row],[sbruto]]-SUM(Tabla15[[#This Row],[ISR]:[AFP]])-Tabla15[[#This Row],[sneto]]</f>
        <v>25</v>
      </c>
      <c r="Q801" s="38">
        <v>15970.3</v>
      </c>
      <c r="R801" s="60" t="str">
        <f>_xlfn.XLOOKUP(Tabla15[[#This Row],[cedula]],Tabla22[NODOC],Tabla22[GENERO])</f>
        <v>F</v>
      </c>
      <c r="S801" s="60" t="str">
        <f>_xlfn.XLOOKUP(Tabla15[[#This Row],[nomdepto]],Tabla21[LUGAR],Tabla21[CODLUGAR])</f>
        <v>01.83.02.00.02</v>
      </c>
      <c r="T801">
        <v>726</v>
      </c>
    </row>
    <row r="802" spans="1:20">
      <c r="A802" s="60" t="s">
        <v>2476</v>
      </c>
      <c r="B802" s="60" t="s">
        <v>2071</v>
      </c>
      <c r="C802" s="60" t="s">
        <v>2510</v>
      </c>
      <c r="D802" s="60" t="str">
        <f>Tabla15[[#This Row],[cedula]]&amp;Tabla15[[#This Row],[prog]]&amp;LEFT(Tabla15[[#This Row],[TIPO]],3)</f>
        <v>0310194228613FIJ</v>
      </c>
      <c r="E802" s="60" t="str">
        <f>_xlfn.XLOOKUP(Tabla15[[#This Row],[cedula]],Tabla8[Numero Documento],Tabla8[Empleado])</f>
        <v>DOCTOR DE LOS SANTOS ROSARIO</v>
      </c>
      <c r="F802" s="60" t="s">
        <v>127</v>
      </c>
      <c r="G802" s="60" t="s">
        <v>591</v>
      </c>
      <c r="H802" s="102" t="s">
        <v>11</v>
      </c>
      <c r="I802" s="75">
        <f>_xlfn.XLOOKUP(Tabla15[[#This Row],[cedula]],TCARRERA[CEDULA],TCARRERA[CATEGORIA DEL SERVIDOR],0)</f>
        <v>0</v>
      </c>
      <c r="J80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2" s="60" t="str">
        <f>IF(ISTEXT(Tabla15[[#This Row],[CARRERA]]),Tabla15[[#This Row],[CARRERA]],Tabla15[[#This Row],[STATUS_01]])</f>
        <v>ESTATUTO SIMPLIFICADO</v>
      </c>
      <c r="L802" s="70">
        <v>15000</v>
      </c>
      <c r="M802" s="74">
        <v>0</v>
      </c>
      <c r="N802" s="73">
        <v>456</v>
      </c>
      <c r="O802" s="73">
        <v>430.5</v>
      </c>
      <c r="P802" s="38">
        <f>Tabla15[[#This Row],[sbruto]]-SUM(Tabla15[[#This Row],[ISR]:[AFP]])-Tabla15[[#This Row],[sneto]]</f>
        <v>325</v>
      </c>
      <c r="Q802" s="38">
        <v>13788.5</v>
      </c>
      <c r="R802" s="60" t="str">
        <f>_xlfn.XLOOKUP(Tabla15[[#This Row],[cedula]],Tabla22[NODOC],Tabla22[GENERO])</f>
        <v>M</v>
      </c>
      <c r="S802" s="60" t="str">
        <f>_xlfn.XLOOKUP(Tabla15[[#This Row],[nomdepto]],Tabla21[LUGAR],Tabla21[CODLUGAR])</f>
        <v>01.83.02.00.02</v>
      </c>
      <c r="T802">
        <v>553</v>
      </c>
    </row>
    <row r="803" spans="1:20">
      <c r="A803" s="60" t="s">
        <v>2476</v>
      </c>
      <c r="B803" s="60" t="s">
        <v>2101</v>
      </c>
      <c r="C803" s="60" t="s">
        <v>2510</v>
      </c>
      <c r="D803" s="60" t="str">
        <f>Tabla15[[#This Row],[cedula]]&amp;Tabla15[[#This Row],[prog]]&amp;LEFT(Tabla15[[#This Row],[TIPO]],3)</f>
        <v>0310279287013FIJ</v>
      </c>
      <c r="E803" s="60" t="str">
        <f>_xlfn.XLOOKUP(Tabla15[[#This Row],[cedula]],Tabla8[Numero Documento],Tabla8[Empleado])</f>
        <v>GERMANIA TORIBIO LOPEZ</v>
      </c>
      <c r="F803" s="60" t="s">
        <v>8</v>
      </c>
      <c r="G803" s="60" t="s">
        <v>591</v>
      </c>
      <c r="H803" s="102" t="s">
        <v>11</v>
      </c>
      <c r="I803" s="75">
        <f>_xlfn.XLOOKUP(Tabla15[[#This Row],[cedula]],TCARRERA[CEDULA],TCARRERA[CATEGORIA DEL SERVIDOR],0)</f>
        <v>0</v>
      </c>
      <c r="J80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3" s="60" t="str">
        <f>IF(ISTEXT(Tabla15[[#This Row],[CARRERA]]),Tabla15[[#This Row],[CARRERA]],Tabla15[[#This Row],[STATUS_01]])</f>
        <v>ESTATUTO SIMPLIFICADO</v>
      </c>
      <c r="L803" s="70">
        <v>15000</v>
      </c>
      <c r="M803" s="74">
        <v>0</v>
      </c>
      <c r="N803" s="70">
        <v>456</v>
      </c>
      <c r="O803" s="70">
        <v>430.5</v>
      </c>
      <c r="P803" s="38">
        <f>Tabla15[[#This Row],[sbruto]]-SUM(Tabla15[[#This Row],[ISR]:[AFP]])-Tabla15[[#This Row],[sneto]]</f>
        <v>25</v>
      </c>
      <c r="Q803" s="38">
        <v>14088.5</v>
      </c>
      <c r="R803" s="60" t="str">
        <f>_xlfn.XLOOKUP(Tabla15[[#This Row],[cedula]],Tabla22[NODOC],Tabla22[GENERO])</f>
        <v>F</v>
      </c>
      <c r="S803" s="60" t="str">
        <f>_xlfn.XLOOKUP(Tabla15[[#This Row],[nomdepto]],Tabla21[LUGAR],Tabla21[CODLUGAR])</f>
        <v>01.83.02.00.02</v>
      </c>
      <c r="T803">
        <v>592</v>
      </c>
    </row>
    <row r="804" spans="1:20">
      <c r="A804" s="60" t="s">
        <v>2476</v>
      </c>
      <c r="B804" s="60" t="s">
        <v>2128</v>
      </c>
      <c r="C804" s="60" t="s">
        <v>2510</v>
      </c>
      <c r="D804" s="60" t="str">
        <f>Tabla15[[#This Row],[cedula]]&amp;Tabla15[[#This Row],[prog]]&amp;LEFT(Tabla15[[#This Row],[TIPO]],3)</f>
        <v>0310310428113FIJ</v>
      </c>
      <c r="E804" s="60" t="str">
        <f>_xlfn.XLOOKUP(Tabla15[[#This Row],[cedula]],Tabla8[Numero Documento],Tabla8[Empleado])</f>
        <v>JOSE MIGUEL PEREZ MORALES</v>
      </c>
      <c r="F804" s="60" t="s">
        <v>127</v>
      </c>
      <c r="G804" s="60" t="s">
        <v>591</v>
      </c>
      <c r="H804" s="102" t="s">
        <v>11</v>
      </c>
      <c r="I804" s="75">
        <f>_xlfn.XLOOKUP(Tabla15[[#This Row],[cedula]],TCARRERA[CEDULA],TCARRERA[CATEGORIA DEL SERVIDOR],0)</f>
        <v>0</v>
      </c>
      <c r="J80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4" s="60" t="str">
        <f>IF(ISTEXT(Tabla15[[#This Row],[CARRERA]]),Tabla15[[#This Row],[CARRERA]],Tabla15[[#This Row],[STATUS_01]])</f>
        <v>ESTATUTO SIMPLIFICADO</v>
      </c>
      <c r="L804" s="70">
        <v>15000</v>
      </c>
      <c r="M804" s="71">
        <v>0</v>
      </c>
      <c r="N804" s="70">
        <v>456</v>
      </c>
      <c r="O804" s="70">
        <v>430.5</v>
      </c>
      <c r="P804" s="38">
        <f>Tabla15[[#This Row],[sbruto]]-SUM(Tabla15[[#This Row],[ISR]:[AFP]])-Tabla15[[#This Row],[sneto]]</f>
        <v>25</v>
      </c>
      <c r="Q804" s="38">
        <v>14088.5</v>
      </c>
      <c r="R804" s="60" t="str">
        <f>_xlfn.XLOOKUP(Tabla15[[#This Row],[cedula]],Tabla22[NODOC],Tabla22[GENERO])</f>
        <v>M</v>
      </c>
      <c r="S804" s="60" t="str">
        <f>_xlfn.XLOOKUP(Tabla15[[#This Row],[nomdepto]],Tabla21[LUGAR],Tabla21[CODLUGAR])</f>
        <v>01.83.02.00.02</v>
      </c>
      <c r="T804">
        <v>629</v>
      </c>
    </row>
    <row r="805" spans="1:20">
      <c r="A805" s="60" t="s">
        <v>2476</v>
      </c>
      <c r="B805" s="60" t="s">
        <v>2154</v>
      </c>
      <c r="C805" s="60" t="s">
        <v>2510</v>
      </c>
      <c r="D805" s="60" t="str">
        <f>Tabla15[[#This Row],[cedula]]&amp;Tabla15[[#This Row],[prog]]&amp;LEFT(Tabla15[[#This Row],[TIPO]],3)</f>
        <v>0010776643813FIJ</v>
      </c>
      <c r="E805" s="60" t="str">
        <f>_xlfn.XLOOKUP(Tabla15[[#This Row],[cedula]],Tabla8[Numero Documento],Tabla8[Empleado])</f>
        <v>LUCIA HIRALDO</v>
      </c>
      <c r="F805" s="60" t="s">
        <v>8</v>
      </c>
      <c r="G805" s="60" t="s">
        <v>591</v>
      </c>
      <c r="H805" s="102" t="s">
        <v>11</v>
      </c>
      <c r="I805" s="75">
        <f>_xlfn.XLOOKUP(Tabla15[[#This Row],[cedula]],TCARRERA[CEDULA],TCARRERA[CATEGORIA DEL SERVIDOR],0)</f>
        <v>0</v>
      </c>
      <c r="J80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5" s="60" t="str">
        <f>IF(ISTEXT(Tabla15[[#This Row],[CARRERA]]),Tabla15[[#This Row],[CARRERA]],Tabla15[[#This Row],[STATUS_01]])</f>
        <v>ESTATUTO SIMPLIFICADO</v>
      </c>
      <c r="L805" s="70">
        <v>15000</v>
      </c>
      <c r="M805" s="74">
        <v>0</v>
      </c>
      <c r="N805" s="70">
        <v>456</v>
      </c>
      <c r="O805" s="70">
        <v>430.5</v>
      </c>
      <c r="P805" s="38">
        <f>Tabla15[[#This Row],[sbruto]]-SUM(Tabla15[[#This Row],[ISR]:[AFP]])-Tabla15[[#This Row],[sneto]]</f>
        <v>325</v>
      </c>
      <c r="Q805" s="38">
        <v>13788.5</v>
      </c>
      <c r="R805" s="60" t="str">
        <f>_xlfn.XLOOKUP(Tabla15[[#This Row],[cedula]],Tabla22[NODOC],Tabla22[GENERO])</f>
        <v>F</v>
      </c>
      <c r="S805" s="60" t="str">
        <f>_xlfn.XLOOKUP(Tabla15[[#This Row],[nomdepto]],Tabla21[LUGAR],Tabla21[CODLUGAR])</f>
        <v>01.83.02.00.02</v>
      </c>
      <c r="T805">
        <v>662</v>
      </c>
    </row>
    <row r="806" spans="1:20">
      <c r="A806" s="60" t="s">
        <v>2476</v>
      </c>
      <c r="B806" s="60" t="s">
        <v>2155</v>
      </c>
      <c r="C806" s="60" t="s">
        <v>2510</v>
      </c>
      <c r="D806" s="60" t="str">
        <f>Tabla15[[#This Row],[cedula]]&amp;Tabla15[[#This Row],[prog]]&amp;LEFT(Tabla15[[#This Row],[TIPO]],3)</f>
        <v>0310202766513FIJ</v>
      </c>
      <c r="E806" s="60" t="str">
        <f>_xlfn.XLOOKUP(Tabla15[[#This Row],[cedula]],Tabla8[Numero Documento],Tabla8[Empleado])</f>
        <v>LUCIANO GRULLON DIAZ</v>
      </c>
      <c r="F806" s="60" t="s">
        <v>244</v>
      </c>
      <c r="G806" s="60" t="s">
        <v>591</v>
      </c>
      <c r="H806" s="102" t="s">
        <v>11</v>
      </c>
      <c r="I806" s="75">
        <f>_xlfn.XLOOKUP(Tabla15[[#This Row],[cedula]],TCARRERA[CEDULA],TCARRERA[CATEGORIA DEL SERVIDOR],0)</f>
        <v>0</v>
      </c>
      <c r="J80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60" t="str">
        <f>IF(ISTEXT(Tabla15[[#This Row],[CARRERA]]),Tabla15[[#This Row],[CARRERA]],Tabla15[[#This Row],[STATUS_01]])</f>
        <v>FIJO</v>
      </c>
      <c r="L806" s="70">
        <v>15000</v>
      </c>
      <c r="M806" s="71">
        <v>0</v>
      </c>
      <c r="N806" s="70">
        <v>456</v>
      </c>
      <c r="O806" s="70">
        <v>430.5</v>
      </c>
      <c r="P806" s="38">
        <f>Tabla15[[#This Row],[sbruto]]-SUM(Tabla15[[#This Row],[ISR]:[AFP]])-Tabla15[[#This Row],[sneto]]</f>
        <v>25</v>
      </c>
      <c r="Q806" s="38">
        <v>14088.5</v>
      </c>
      <c r="R806" s="60" t="str">
        <f>_xlfn.XLOOKUP(Tabla15[[#This Row],[cedula]],Tabla22[NODOC],Tabla22[GENERO])</f>
        <v>M</v>
      </c>
      <c r="S806" s="60" t="str">
        <f>_xlfn.XLOOKUP(Tabla15[[#This Row],[nomdepto]],Tabla21[LUGAR],Tabla21[CODLUGAR])</f>
        <v>01.83.02.00.02</v>
      </c>
      <c r="T806">
        <v>664</v>
      </c>
    </row>
    <row r="807" spans="1:20">
      <c r="A807" s="60" t="s">
        <v>2476</v>
      </c>
      <c r="B807" s="60" t="s">
        <v>2163</v>
      </c>
      <c r="C807" s="60" t="s">
        <v>2510</v>
      </c>
      <c r="D807" s="60" t="str">
        <f>Tabla15[[#This Row],[cedula]]&amp;Tabla15[[#This Row],[prog]]&amp;LEFT(Tabla15[[#This Row],[TIPO]],3)</f>
        <v>0390014561013FIJ</v>
      </c>
      <c r="E807" s="60" t="str">
        <f>_xlfn.XLOOKUP(Tabla15[[#This Row],[cedula]],Tabla8[Numero Documento],Tabla8[Empleado])</f>
        <v>MARTIN EVARISTO CABRERA GOMEZ</v>
      </c>
      <c r="F807" s="60" t="s">
        <v>8</v>
      </c>
      <c r="G807" s="60" t="s">
        <v>591</v>
      </c>
      <c r="H807" s="102" t="s">
        <v>11</v>
      </c>
      <c r="I807" s="75">
        <f>_xlfn.XLOOKUP(Tabla15[[#This Row],[cedula]],TCARRERA[CEDULA],TCARRERA[CATEGORIA DEL SERVIDOR],0)</f>
        <v>0</v>
      </c>
      <c r="J80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7" s="60" t="str">
        <f>IF(ISTEXT(Tabla15[[#This Row],[CARRERA]]),Tabla15[[#This Row],[CARRERA]],Tabla15[[#This Row],[STATUS_01]])</f>
        <v>ESTATUTO SIMPLIFICADO</v>
      </c>
      <c r="L807" s="70">
        <v>15000</v>
      </c>
      <c r="M807" s="74">
        <v>0</v>
      </c>
      <c r="N807" s="70">
        <v>456</v>
      </c>
      <c r="O807" s="70">
        <v>430.5</v>
      </c>
      <c r="P807" s="38">
        <f>Tabla15[[#This Row],[sbruto]]-SUM(Tabla15[[#This Row],[ISR]:[AFP]])-Tabla15[[#This Row],[sneto]]</f>
        <v>325</v>
      </c>
      <c r="Q807" s="38">
        <v>13788.5</v>
      </c>
      <c r="R807" s="60" t="str">
        <f>_xlfn.XLOOKUP(Tabla15[[#This Row],[cedula]],Tabla22[NODOC],Tabla22[GENERO])</f>
        <v>M</v>
      </c>
      <c r="S807" s="60" t="str">
        <f>_xlfn.XLOOKUP(Tabla15[[#This Row],[nomdepto]],Tabla21[LUGAR],Tabla21[CODLUGAR])</f>
        <v>01.83.02.00.02</v>
      </c>
      <c r="T807">
        <v>683</v>
      </c>
    </row>
    <row r="808" spans="1:20">
      <c r="A808" s="60" t="s">
        <v>2476</v>
      </c>
      <c r="B808" s="60" t="s">
        <v>2190</v>
      </c>
      <c r="C808" s="60" t="s">
        <v>2510</v>
      </c>
      <c r="D808" s="60" t="str">
        <f>Tabla15[[#This Row],[cedula]]&amp;Tabla15[[#This Row],[prog]]&amp;LEFT(Tabla15[[#This Row],[TIPO]],3)</f>
        <v>0310042125813FIJ</v>
      </c>
      <c r="E808" s="60" t="str">
        <f>_xlfn.XLOOKUP(Tabla15[[#This Row],[cedula]],Tabla8[Numero Documento],Tabla8[Empleado])</f>
        <v>SIXTO RAFAEL GUTIERREZ GARCIA</v>
      </c>
      <c r="F808" s="60" t="s">
        <v>623</v>
      </c>
      <c r="G808" s="60" t="s">
        <v>591</v>
      </c>
      <c r="H808" s="102" t="s">
        <v>11</v>
      </c>
      <c r="I808" s="75">
        <f>_xlfn.XLOOKUP(Tabla15[[#This Row],[cedula]],TCARRERA[CEDULA],TCARRERA[CATEGORIA DEL SERVIDOR],0)</f>
        <v>0</v>
      </c>
      <c r="J80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08" s="60" t="str">
        <f>IF(ISTEXT(Tabla15[[#This Row],[CARRERA]]),Tabla15[[#This Row],[CARRERA]],Tabla15[[#This Row],[STATUS_01]])</f>
        <v>FIJO</v>
      </c>
      <c r="L808" s="70">
        <v>15000</v>
      </c>
      <c r="M808" s="73">
        <v>0</v>
      </c>
      <c r="N808" s="70">
        <v>456</v>
      </c>
      <c r="O808" s="70">
        <v>430.5</v>
      </c>
      <c r="P808" s="38">
        <f>Tabla15[[#This Row],[sbruto]]-SUM(Tabla15[[#This Row],[ISR]:[AFP]])-Tabla15[[#This Row],[sneto]]</f>
        <v>25</v>
      </c>
      <c r="Q808" s="38">
        <v>14088.5</v>
      </c>
      <c r="R808" s="60" t="str">
        <f>_xlfn.XLOOKUP(Tabla15[[#This Row],[cedula]],Tabla22[NODOC],Tabla22[GENERO])</f>
        <v>M</v>
      </c>
      <c r="S808" s="60" t="str">
        <f>_xlfn.XLOOKUP(Tabla15[[#This Row],[nomdepto]],Tabla21[LUGAR],Tabla21[CODLUGAR])</f>
        <v>01.83.02.00.02</v>
      </c>
      <c r="T808">
        <v>737</v>
      </c>
    </row>
    <row r="809" spans="1:20">
      <c r="A809" s="60" t="s">
        <v>2476</v>
      </c>
      <c r="B809" s="60" t="s">
        <v>2196</v>
      </c>
      <c r="C809" s="60" t="s">
        <v>2510</v>
      </c>
      <c r="D809" s="60" t="str">
        <f>Tabla15[[#This Row],[cedula]]&amp;Tabla15[[#This Row],[prog]]&amp;LEFT(Tabla15[[#This Row],[TIPO]],3)</f>
        <v>0310103293013FIJ</v>
      </c>
      <c r="E809" s="60" t="str">
        <f>_xlfn.XLOOKUP(Tabla15[[#This Row],[cedula]],Tabla8[Numero Documento],Tabla8[Empleado])</f>
        <v>VICTOR DIONICIO ACEVEDO</v>
      </c>
      <c r="F809" s="60" t="s">
        <v>244</v>
      </c>
      <c r="G809" s="60" t="s">
        <v>591</v>
      </c>
      <c r="H809" s="102" t="s">
        <v>11</v>
      </c>
      <c r="I809" s="75">
        <f>_xlfn.XLOOKUP(Tabla15[[#This Row],[cedula]],TCARRERA[CEDULA],TCARRERA[CATEGORIA DEL SERVIDOR],0)</f>
        <v>0</v>
      </c>
      <c r="J80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60" t="str">
        <f>IF(ISTEXT(Tabla15[[#This Row],[CARRERA]]),Tabla15[[#This Row],[CARRERA]],Tabla15[[#This Row],[STATUS_01]])</f>
        <v>FIJO</v>
      </c>
      <c r="L809" s="70">
        <v>15000</v>
      </c>
      <c r="M809" s="74">
        <v>0</v>
      </c>
      <c r="N809" s="70">
        <v>456</v>
      </c>
      <c r="O809" s="70">
        <v>430.5</v>
      </c>
      <c r="P809" s="38">
        <f>Tabla15[[#This Row],[sbruto]]-SUM(Tabla15[[#This Row],[ISR]:[AFP]])-Tabla15[[#This Row],[sneto]]</f>
        <v>25</v>
      </c>
      <c r="Q809" s="38">
        <v>14088.5</v>
      </c>
      <c r="R809" s="60" t="str">
        <f>_xlfn.XLOOKUP(Tabla15[[#This Row],[cedula]],Tabla22[NODOC],Tabla22[GENERO])</f>
        <v>M</v>
      </c>
      <c r="S809" s="60" t="str">
        <f>_xlfn.XLOOKUP(Tabla15[[#This Row],[nomdepto]],Tabla21[LUGAR],Tabla21[CODLUGAR])</f>
        <v>01.83.02.00.02</v>
      </c>
      <c r="T809">
        <v>745</v>
      </c>
    </row>
    <row r="810" spans="1:20">
      <c r="A810" s="60" t="s">
        <v>2476</v>
      </c>
      <c r="B810" s="60" t="s">
        <v>2205</v>
      </c>
      <c r="C810" s="60" t="s">
        <v>2510</v>
      </c>
      <c r="D810" s="60" t="str">
        <f>Tabla15[[#This Row],[cedula]]&amp;Tabla15[[#This Row],[prog]]&amp;LEFT(Tabla15[[#This Row],[TIPO]],3)</f>
        <v>0310014144313FIJ</v>
      </c>
      <c r="E810" s="60" t="str">
        <f>_xlfn.XLOOKUP(Tabla15[[#This Row],[cedula]],Tabla8[Numero Documento],Tabla8[Empleado])</f>
        <v>WILLIAM TORIBIO</v>
      </c>
      <c r="F810" s="60" t="s">
        <v>22</v>
      </c>
      <c r="G810" s="60" t="s">
        <v>591</v>
      </c>
      <c r="H810" s="102" t="s">
        <v>11</v>
      </c>
      <c r="I810" s="75">
        <f>_xlfn.XLOOKUP(Tabla15[[#This Row],[cedula]],TCARRERA[CEDULA],TCARRERA[CATEGORIA DEL SERVIDOR],0)</f>
        <v>0</v>
      </c>
      <c r="J81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0" s="60" t="str">
        <f>IF(ISTEXT(Tabla15[[#This Row],[CARRERA]]),Tabla15[[#This Row],[CARRERA]],Tabla15[[#This Row],[STATUS_01]])</f>
        <v>ESTATUTO SIMPLIFICADO</v>
      </c>
      <c r="L810" s="70">
        <v>15000</v>
      </c>
      <c r="M810" s="74">
        <v>0</v>
      </c>
      <c r="N810" s="70">
        <v>456</v>
      </c>
      <c r="O810" s="70">
        <v>430.5</v>
      </c>
      <c r="P810" s="38">
        <f>Tabla15[[#This Row],[sbruto]]-SUM(Tabla15[[#This Row],[ISR]:[AFP]])-Tabla15[[#This Row],[sneto]]</f>
        <v>325</v>
      </c>
      <c r="Q810" s="38">
        <v>13788.5</v>
      </c>
      <c r="R810" s="60" t="str">
        <f>_xlfn.XLOOKUP(Tabla15[[#This Row],[cedula]],Tabla22[NODOC],Tabla22[GENERO])</f>
        <v>M</v>
      </c>
      <c r="S810" s="60" t="str">
        <f>_xlfn.XLOOKUP(Tabla15[[#This Row],[nomdepto]],Tabla21[LUGAR],Tabla21[CODLUGAR])</f>
        <v>01.83.02.00.02</v>
      </c>
      <c r="T810">
        <v>756</v>
      </c>
    </row>
    <row r="811" spans="1:20">
      <c r="A811" s="60" t="s">
        <v>2476</v>
      </c>
      <c r="B811" s="60" t="s">
        <v>2207</v>
      </c>
      <c r="C811" s="60" t="s">
        <v>2510</v>
      </c>
      <c r="D811" s="60" t="str">
        <f>Tabla15[[#This Row],[cedula]]&amp;Tabla15[[#This Row],[prog]]&amp;LEFT(Tabla15[[#This Row],[TIPO]],3)</f>
        <v>0310548028313FIJ</v>
      </c>
      <c r="E811" s="60" t="str">
        <f>_xlfn.XLOOKUP(Tabla15[[#This Row],[cedula]],Tabla8[Numero Documento],Tabla8[Empleado])</f>
        <v>WILMER DOMINGO TAVAREZ ROSARIO</v>
      </c>
      <c r="F811" s="60" t="s">
        <v>15</v>
      </c>
      <c r="G811" s="60" t="s">
        <v>591</v>
      </c>
      <c r="H811" s="102" t="s">
        <v>11</v>
      </c>
      <c r="I811" s="75">
        <f>_xlfn.XLOOKUP(Tabla15[[#This Row],[cedula]],TCARRERA[CEDULA],TCARRERA[CATEGORIA DEL SERVIDOR],0)</f>
        <v>0</v>
      </c>
      <c r="J81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60" t="str">
        <f>IF(ISTEXT(Tabla15[[#This Row],[CARRERA]]),Tabla15[[#This Row],[CARRERA]],Tabla15[[#This Row],[STATUS_01]])</f>
        <v>FIJO</v>
      </c>
      <c r="L811" s="70">
        <v>15000</v>
      </c>
      <c r="M811" s="72">
        <v>0</v>
      </c>
      <c r="N811" s="70">
        <v>456</v>
      </c>
      <c r="O811" s="70">
        <v>430.5</v>
      </c>
      <c r="P811" s="38">
        <f>Tabla15[[#This Row],[sbruto]]-SUM(Tabla15[[#This Row],[ISR]:[AFP]])-Tabla15[[#This Row],[sneto]]</f>
        <v>1602.4500000000007</v>
      </c>
      <c r="Q811" s="38">
        <v>12511.05</v>
      </c>
      <c r="R811" s="60" t="str">
        <f>_xlfn.XLOOKUP(Tabla15[[#This Row],[cedula]],Tabla22[NODOC],Tabla22[GENERO])</f>
        <v>M</v>
      </c>
      <c r="S811" s="60" t="str">
        <f>_xlfn.XLOOKUP(Tabla15[[#This Row],[nomdepto]],Tabla21[LUGAR],Tabla21[CODLUGAR])</f>
        <v>01.83.02.00.02</v>
      </c>
      <c r="T811">
        <v>758</v>
      </c>
    </row>
    <row r="812" spans="1:20" hidden="1">
      <c r="A812" s="60" t="s">
        <v>2478</v>
      </c>
      <c r="B812" s="60" t="s">
        <v>1278</v>
      </c>
      <c r="C812" s="60" t="s">
        <v>2506</v>
      </c>
      <c r="D812" s="60" t="str">
        <f>Tabla15[[#This Row],[cedula]]&amp;Tabla15[[#This Row],[prog]]&amp;LEFT(Tabla15[[#This Row],[TIPO]],3)</f>
        <v>0310251014001TRA</v>
      </c>
      <c r="E812" s="60" t="str">
        <f>_xlfn.XLOOKUP(Tabla15[[#This Row],[cedula]],Tabla8[Numero Documento],Tabla8[Empleado])</f>
        <v>ANGELA DIAZ GUILLEN</v>
      </c>
      <c r="F812" s="60" t="s">
        <v>8</v>
      </c>
      <c r="G812" s="60" t="s">
        <v>591</v>
      </c>
      <c r="H812" s="102" t="s">
        <v>2473</v>
      </c>
      <c r="I812" s="75" t="str">
        <f>_xlfn.XLOOKUP(Tabla15[[#This Row],[cedula]],TCARRERA[CEDULA],TCARRERA[CATEGORIA DEL SERVIDOR],0)</f>
        <v>CARRERA ADMINISTRATIVA</v>
      </c>
      <c r="J81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2" s="60" t="str">
        <f>IF(ISTEXT(Tabla15[[#This Row],[CARRERA]]),Tabla15[[#This Row],[CARRERA]],Tabla15[[#This Row],[STATUS_01]])</f>
        <v>CARRERA ADMINISTRATIVA</v>
      </c>
      <c r="L812" s="70">
        <v>15000</v>
      </c>
      <c r="M812" s="73">
        <v>0</v>
      </c>
      <c r="N812" s="70">
        <v>456</v>
      </c>
      <c r="O812" s="70">
        <v>430.5</v>
      </c>
      <c r="P812" s="38">
        <f>Tabla15[[#This Row],[sbruto]]-SUM(Tabla15[[#This Row],[ISR]:[AFP]])-Tabla15[[#This Row],[sneto]]</f>
        <v>375</v>
      </c>
      <c r="Q812" s="38">
        <v>13738.5</v>
      </c>
      <c r="R812" s="60" t="str">
        <f>_xlfn.XLOOKUP(Tabla15[[#This Row],[cedula]],Tabla22[NODOC],Tabla22[GENERO])</f>
        <v>F</v>
      </c>
      <c r="S812" s="60" t="str">
        <f>_xlfn.XLOOKUP(Tabla15[[#This Row],[nomdepto]],Tabla21[LUGAR],Tabla21[CODLUGAR])</f>
        <v>01.83.02.00.02</v>
      </c>
      <c r="T812">
        <v>1071</v>
      </c>
    </row>
    <row r="813" spans="1:20" hidden="1">
      <c r="A813" s="60" t="s">
        <v>2478</v>
      </c>
      <c r="B813" s="60" t="s">
        <v>2099</v>
      </c>
      <c r="C813" s="60" t="s">
        <v>2506</v>
      </c>
      <c r="D813" s="60" t="str">
        <f>Tabla15[[#This Row],[cedula]]&amp;Tabla15[[#This Row],[prog]]&amp;LEFT(Tabla15[[#This Row],[TIPO]],3)</f>
        <v>0310019653801TRA</v>
      </c>
      <c r="E813" s="60" t="str">
        <f>_xlfn.XLOOKUP(Tabla15[[#This Row],[cedula]],Tabla8[Numero Documento],Tabla8[Empleado])</f>
        <v>GERARDO GONZALEZ CARABALLO</v>
      </c>
      <c r="F813" s="60" t="s">
        <v>605</v>
      </c>
      <c r="G813" s="60" t="s">
        <v>591</v>
      </c>
      <c r="H813" s="102" t="s">
        <v>2473</v>
      </c>
      <c r="I813" s="75">
        <f>_xlfn.XLOOKUP(Tabla15[[#This Row],[cedula]],TCARRERA[CEDULA],TCARRERA[CATEGORIA DEL SERVIDOR],0)</f>
        <v>0</v>
      </c>
      <c r="J813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813" s="60" t="str">
        <f>IF(ISTEXT(Tabla15[[#This Row],[CARRERA]]),Tabla15[[#This Row],[CARRERA]],Tabla15[[#This Row],[STATUS_01]])</f>
        <v>TRAMITE DE PENSION</v>
      </c>
      <c r="L813" s="70">
        <v>15000</v>
      </c>
      <c r="M813" s="73">
        <v>0</v>
      </c>
      <c r="N813" s="70">
        <v>456</v>
      </c>
      <c r="O813" s="70">
        <v>430.5</v>
      </c>
      <c r="P813" s="38">
        <f>Tabla15[[#This Row],[sbruto]]-SUM(Tabla15[[#This Row],[ISR]:[AFP]])-Tabla15[[#This Row],[sneto]]</f>
        <v>375</v>
      </c>
      <c r="Q813" s="38">
        <v>13738.5</v>
      </c>
      <c r="R813" s="60" t="str">
        <f>_xlfn.XLOOKUP(Tabla15[[#This Row],[cedula]],Tabla22[NODOC],Tabla22[GENERO])</f>
        <v>M</v>
      </c>
      <c r="S813" s="60" t="str">
        <f>_xlfn.XLOOKUP(Tabla15[[#This Row],[nomdepto]],Tabla21[LUGAR],Tabla21[CODLUGAR])</f>
        <v>01.83.02.00.02</v>
      </c>
      <c r="T813">
        <v>1076</v>
      </c>
    </row>
    <row r="814" spans="1:20" hidden="1">
      <c r="A814" s="60" t="s">
        <v>2478</v>
      </c>
      <c r="B814" s="60" t="s">
        <v>2160</v>
      </c>
      <c r="C814" s="60" t="s">
        <v>2506</v>
      </c>
      <c r="D814" s="60" t="str">
        <f>Tabla15[[#This Row],[cedula]]&amp;Tabla15[[#This Row],[prog]]&amp;LEFT(Tabla15[[#This Row],[TIPO]],3)</f>
        <v>0310200269201TRA</v>
      </c>
      <c r="E814" s="60" t="str">
        <f>_xlfn.XLOOKUP(Tabla15[[#This Row],[cedula]],Tabla8[Numero Documento],Tabla8[Empleado])</f>
        <v>MARIA ALTAGRACIA VASQUEZ DIAZ</v>
      </c>
      <c r="F814" s="60" t="s">
        <v>8</v>
      </c>
      <c r="G814" s="60" t="s">
        <v>591</v>
      </c>
      <c r="H814" s="102" t="s">
        <v>2473</v>
      </c>
      <c r="I814" s="75">
        <f>_xlfn.XLOOKUP(Tabla15[[#This Row],[cedula]],TCARRERA[CEDULA],TCARRERA[CATEGORIA DEL SERVIDOR],0)</f>
        <v>0</v>
      </c>
      <c r="J81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4" s="60" t="str">
        <f>IF(ISTEXT(Tabla15[[#This Row],[CARRERA]]),Tabla15[[#This Row],[CARRERA]],Tabla15[[#This Row],[STATUS_01]])</f>
        <v>ESTATUTO SIMPLIFICADO</v>
      </c>
      <c r="L814" s="70">
        <v>15000</v>
      </c>
      <c r="M814" s="71">
        <v>0</v>
      </c>
      <c r="N814" s="70">
        <v>456</v>
      </c>
      <c r="O814" s="70">
        <v>430.5</v>
      </c>
      <c r="P814" s="38">
        <f>Tabla15[[#This Row],[sbruto]]-SUM(Tabla15[[#This Row],[ISR]:[AFP]])-Tabla15[[#This Row],[sneto]]</f>
        <v>375</v>
      </c>
      <c r="Q814" s="38">
        <v>13738.5</v>
      </c>
      <c r="R814" s="60" t="str">
        <f>_xlfn.XLOOKUP(Tabla15[[#This Row],[cedula]],Tabla22[NODOC],Tabla22[GENERO])</f>
        <v>F</v>
      </c>
      <c r="S814" s="60" t="str">
        <f>_xlfn.XLOOKUP(Tabla15[[#This Row],[nomdepto]],Tabla21[LUGAR],Tabla21[CODLUGAR])</f>
        <v>01.83.02.00.02</v>
      </c>
      <c r="T814">
        <v>1083</v>
      </c>
    </row>
    <row r="815" spans="1:20" hidden="1">
      <c r="A815" s="60" t="s">
        <v>2478</v>
      </c>
      <c r="B815" s="60" t="s">
        <v>2350</v>
      </c>
      <c r="C815" s="60" t="s">
        <v>2506</v>
      </c>
      <c r="D815" s="60" t="str">
        <f>Tabla15[[#This Row],[cedula]]&amp;Tabla15[[#This Row],[prog]]&amp;LEFT(Tabla15[[#This Row],[TIPO]],3)</f>
        <v>0310015717501TRA</v>
      </c>
      <c r="E815" s="60" t="str">
        <f>_xlfn.XLOOKUP(Tabla15[[#This Row],[cedula]],Tabla8[Numero Documento],Tabla8[Empleado])</f>
        <v>OLGA ALTAGRACIA BALBUENA REYES</v>
      </c>
      <c r="F815" s="60" t="s">
        <v>8</v>
      </c>
      <c r="G815" s="60" t="s">
        <v>591</v>
      </c>
      <c r="H815" s="102" t="s">
        <v>2473</v>
      </c>
      <c r="I815" s="75">
        <f>_xlfn.XLOOKUP(Tabla15[[#This Row],[cedula]],TCARRERA[CEDULA],TCARRERA[CATEGORIA DEL SERVIDOR],0)</f>
        <v>0</v>
      </c>
      <c r="J81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5" s="60" t="str">
        <f>IF(ISTEXT(Tabla15[[#This Row],[CARRERA]]),Tabla15[[#This Row],[CARRERA]],Tabla15[[#This Row],[STATUS_01]])</f>
        <v>ESTATUTO SIMPLIFICADO</v>
      </c>
      <c r="L815" s="70">
        <v>15000</v>
      </c>
      <c r="M815" s="73">
        <v>0</v>
      </c>
      <c r="N815" s="70">
        <v>456</v>
      </c>
      <c r="O815" s="70">
        <v>430.5</v>
      </c>
      <c r="P815" s="38">
        <f>Tabla15[[#This Row],[sbruto]]-SUM(Tabla15[[#This Row],[ISR]:[AFP]])-Tabla15[[#This Row],[sneto]]</f>
        <v>25</v>
      </c>
      <c r="Q815" s="38">
        <v>14088.5</v>
      </c>
      <c r="R815" s="60" t="str">
        <f>_xlfn.XLOOKUP(Tabla15[[#This Row],[cedula]],Tabla22[NODOC],Tabla22[GENERO])</f>
        <v>F</v>
      </c>
      <c r="S815" s="60" t="str">
        <f>_xlfn.XLOOKUP(Tabla15[[#This Row],[nomdepto]],Tabla21[LUGAR],Tabla21[CODLUGAR])</f>
        <v>01.83.02.00.02</v>
      </c>
      <c r="T815">
        <v>1087</v>
      </c>
    </row>
    <row r="816" spans="1:20" hidden="1">
      <c r="A816" s="60" t="s">
        <v>2478</v>
      </c>
      <c r="B816" s="60" t="s">
        <v>2174</v>
      </c>
      <c r="C816" s="60" t="s">
        <v>2506</v>
      </c>
      <c r="D816" s="60" t="str">
        <f>Tabla15[[#This Row],[cedula]]&amp;Tabla15[[#This Row],[prog]]&amp;LEFT(Tabla15[[#This Row],[TIPO]],3)</f>
        <v>0310163067501TRA</v>
      </c>
      <c r="E816" s="60" t="str">
        <f>_xlfn.XLOOKUP(Tabla15[[#This Row],[cedula]],Tabla8[Numero Documento],Tabla8[Empleado])</f>
        <v>RAFAEL ANTONIO LANTIGUA DE LEON</v>
      </c>
      <c r="F816" s="60" t="s">
        <v>127</v>
      </c>
      <c r="G816" s="60" t="s">
        <v>591</v>
      </c>
      <c r="H816" s="102" t="s">
        <v>2473</v>
      </c>
      <c r="I816" s="75">
        <f>_xlfn.XLOOKUP(Tabla15[[#This Row],[cedula]],TCARRERA[CEDULA],TCARRERA[CATEGORIA DEL SERVIDOR],0)</f>
        <v>0</v>
      </c>
      <c r="J81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6" s="60" t="str">
        <f>IF(ISTEXT(Tabla15[[#This Row],[CARRERA]]),Tabla15[[#This Row],[CARRERA]],Tabla15[[#This Row],[STATUS_01]])</f>
        <v>ESTATUTO SIMPLIFICADO</v>
      </c>
      <c r="L816" s="70">
        <v>15000</v>
      </c>
      <c r="M816" s="73">
        <v>0</v>
      </c>
      <c r="N816" s="73">
        <v>456</v>
      </c>
      <c r="O816" s="73">
        <v>430.5</v>
      </c>
      <c r="P816" s="38">
        <f>Tabla15[[#This Row],[sbruto]]-SUM(Tabla15[[#This Row],[ISR]:[AFP]])-Tabla15[[#This Row],[sneto]]</f>
        <v>425</v>
      </c>
      <c r="Q816" s="38">
        <v>13688.5</v>
      </c>
      <c r="R816" s="60" t="str">
        <f>_xlfn.XLOOKUP(Tabla15[[#This Row],[cedula]],Tabla22[NODOC],Tabla22[GENERO])</f>
        <v>M</v>
      </c>
      <c r="S816" s="60" t="str">
        <f>_xlfn.XLOOKUP(Tabla15[[#This Row],[nomdepto]],Tabla21[LUGAR],Tabla21[CODLUGAR])</f>
        <v>01.83.02.00.02</v>
      </c>
      <c r="T816">
        <v>1091</v>
      </c>
    </row>
    <row r="817" spans="1:20">
      <c r="A817" s="60" t="s">
        <v>2476</v>
      </c>
      <c r="B817" s="60" t="s">
        <v>1279</v>
      </c>
      <c r="C817" s="60" t="s">
        <v>2510</v>
      </c>
      <c r="D817" s="60" t="str">
        <f>Tabla15[[#This Row],[cedula]]&amp;Tabla15[[#This Row],[prog]]&amp;LEFT(Tabla15[[#This Row],[TIPO]],3)</f>
        <v>0310096559313FIJ</v>
      </c>
      <c r="E817" s="60" t="str">
        <f>_xlfn.XLOOKUP(Tabla15[[#This Row],[cedula]],Tabla8[Numero Documento],Tabla8[Empleado])</f>
        <v>APOLONIA DEL CARMEN TAVERAS TAVERAS</v>
      </c>
      <c r="F817" s="60" t="s">
        <v>598</v>
      </c>
      <c r="G817" s="60" t="s">
        <v>591</v>
      </c>
      <c r="H817" s="102" t="s">
        <v>11</v>
      </c>
      <c r="I817" s="75" t="str">
        <f>_xlfn.XLOOKUP(Tabla15[[#This Row],[cedula]],TCARRERA[CEDULA],TCARRERA[CATEGORIA DEL SERVIDOR],0)</f>
        <v>CARRERA ADMINISTRATIVA</v>
      </c>
      <c r="J81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17" s="60" t="str">
        <f>IF(ISTEXT(Tabla15[[#This Row],[CARRERA]]),Tabla15[[#This Row],[CARRERA]],Tabla15[[#This Row],[STATUS_01]])</f>
        <v>CARRERA ADMINISTRATIVA</v>
      </c>
      <c r="L817" s="70">
        <v>14800.5</v>
      </c>
      <c r="M817" s="74">
        <v>0</v>
      </c>
      <c r="N817" s="70">
        <v>449.94</v>
      </c>
      <c r="O817" s="70">
        <v>424.77</v>
      </c>
      <c r="P817" s="38">
        <f>Tabla15[[#This Row],[sbruto]]-SUM(Tabla15[[#This Row],[ISR]:[AFP]])-Tabla15[[#This Row],[sneto]]</f>
        <v>325</v>
      </c>
      <c r="Q817" s="38">
        <v>13600.79</v>
      </c>
      <c r="R817" s="60" t="str">
        <f>_xlfn.XLOOKUP(Tabla15[[#This Row],[cedula]],Tabla22[NODOC],Tabla22[GENERO])</f>
        <v>F</v>
      </c>
      <c r="S817" s="60" t="str">
        <f>_xlfn.XLOOKUP(Tabla15[[#This Row],[nomdepto]],Tabla21[LUGAR],Tabla21[CODLUGAR])</f>
        <v>01.83.02.00.02</v>
      </c>
      <c r="T817">
        <v>519</v>
      </c>
    </row>
    <row r="818" spans="1:20">
      <c r="A818" s="60" t="s">
        <v>2476</v>
      </c>
      <c r="B818" s="60" t="s">
        <v>2066</v>
      </c>
      <c r="C818" s="60" t="s">
        <v>2510</v>
      </c>
      <c r="D818" s="60" t="str">
        <f>Tabla15[[#This Row],[cedula]]&amp;Tabla15[[#This Row],[prog]]&amp;LEFT(Tabla15[[#This Row],[TIPO]],3)</f>
        <v>0310003574413FIJ</v>
      </c>
      <c r="E818" s="60" t="str">
        <f>_xlfn.XLOOKUP(Tabla15[[#This Row],[cedula]],Tabla8[Numero Documento],Tabla8[Empleado])</f>
        <v>DAGOBERTO LUNA RODRIGUEZ</v>
      </c>
      <c r="F818" s="60" t="s">
        <v>30</v>
      </c>
      <c r="G818" s="60" t="s">
        <v>591</v>
      </c>
      <c r="H818" s="102" t="s">
        <v>11</v>
      </c>
      <c r="I818" s="75">
        <f>_xlfn.XLOOKUP(Tabla15[[#This Row],[cedula]],TCARRERA[CEDULA],TCARRERA[CATEGORIA DEL SERVIDOR],0)</f>
        <v>0</v>
      </c>
      <c r="J81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60" t="str">
        <f>IF(ISTEXT(Tabla15[[#This Row],[CARRERA]]),Tabla15[[#This Row],[CARRERA]],Tabla15[[#This Row],[STATUS_01]])</f>
        <v>ESTATUTO SIMPLIFICADO</v>
      </c>
      <c r="L818" s="70">
        <v>11758.18</v>
      </c>
      <c r="M818" s="73">
        <v>0</v>
      </c>
      <c r="N818" s="70">
        <v>357.45</v>
      </c>
      <c r="O818" s="70">
        <v>337.46</v>
      </c>
      <c r="P818" s="38">
        <f>Tabla15[[#This Row],[sbruto]]-SUM(Tabla15[[#This Row],[ISR]:[AFP]])-Tabla15[[#This Row],[sneto]]</f>
        <v>325</v>
      </c>
      <c r="Q818" s="38">
        <v>10738.27</v>
      </c>
      <c r="R818" s="60" t="str">
        <f>_xlfn.XLOOKUP(Tabla15[[#This Row],[cedula]],Tabla22[NODOC],Tabla22[GENERO])</f>
        <v>M</v>
      </c>
      <c r="S818" s="60" t="str">
        <f>_xlfn.XLOOKUP(Tabla15[[#This Row],[nomdepto]],Tabla21[LUGAR],Tabla21[CODLUGAR])</f>
        <v>01.83.02.00.02</v>
      </c>
      <c r="T818">
        <v>542</v>
      </c>
    </row>
    <row r="819" spans="1:20">
      <c r="A819" s="60" t="s">
        <v>2476</v>
      </c>
      <c r="B819" s="60" t="s">
        <v>2125</v>
      </c>
      <c r="C819" s="60" t="s">
        <v>2510</v>
      </c>
      <c r="D819" s="60" t="str">
        <f>Tabla15[[#This Row],[cedula]]&amp;Tabla15[[#This Row],[prog]]&amp;LEFT(Tabla15[[#This Row],[TIPO]],3)</f>
        <v>0310275107413FIJ</v>
      </c>
      <c r="E819" s="60" t="str">
        <f>_xlfn.XLOOKUP(Tabla15[[#This Row],[cedula]],Tabla8[Numero Documento],Tabla8[Empleado])</f>
        <v>JOSE FEDERICO INFANTE PARRA</v>
      </c>
      <c r="F819" s="60" t="s">
        <v>30</v>
      </c>
      <c r="G819" s="60" t="s">
        <v>591</v>
      </c>
      <c r="H819" s="102" t="s">
        <v>11</v>
      </c>
      <c r="I819" s="75">
        <f>_xlfn.XLOOKUP(Tabla15[[#This Row],[cedula]],TCARRERA[CEDULA],TCARRERA[CATEGORIA DEL SERVIDOR],0)</f>
        <v>0</v>
      </c>
      <c r="J81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9" s="60" t="str">
        <f>IF(ISTEXT(Tabla15[[#This Row],[CARRERA]]),Tabla15[[#This Row],[CARRERA]],Tabla15[[#This Row],[STATUS_01]])</f>
        <v>ESTATUTO SIMPLIFICADO</v>
      </c>
      <c r="L819" s="70">
        <v>11758.18</v>
      </c>
      <c r="M819" s="74">
        <v>0</v>
      </c>
      <c r="N819" s="70">
        <v>357.45</v>
      </c>
      <c r="O819" s="70">
        <v>337.46</v>
      </c>
      <c r="P819" s="38">
        <f>Tabla15[[#This Row],[sbruto]]-SUM(Tabla15[[#This Row],[ISR]:[AFP]])-Tabla15[[#This Row],[sneto]]</f>
        <v>1025</v>
      </c>
      <c r="Q819" s="38">
        <v>10038.27</v>
      </c>
      <c r="R819" s="60" t="str">
        <f>_xlfn.XLOOKUP(Tabla15[[#This Row],[cedula]],Tabla22[NODOC],Tabla22[GENERO])</f>
        <v>M</v>
      </c>
      <c r="S819" s="60" t="str">
        <f>_xlfn.XLOOKUP(Tabla15[[#This Row],[nomdepto]],Tabla21[LUGAR],Tabla21[CODLUGAR])</f>
        <v>01.83.02.00.02</v>
      </c>
      <c r="T819">
        <v>625</v>
      </c>
    </row>
    <row r="820" spans="1:20">
      <c r="A820" s="60" t="s">
        <v>2476</v>
      </c>
      <c r="B820" s="60" t="s">
        <v>2050</v>
      </c>
      <c r="C820" s="60" t="s">
        <v>2510</v>
      </c>
      <c r="D820" s="60" t="str">
        <f>Tabla15[[#This Row],[cedula]]&amp;Tabla15[[#This Row],[prog]]&amp;LEFT(Tabla15[[#This Row],[TIPO]],3)</f>
        <v>0310048190613FIJ</v>
      </c>
      <c r="E820" s="60" t="str">
        <f>_xlfn.XLOOKUP(Tabla15[[#This Row],[cedula]],Tabla8[Numero Documento],Tabla8[Empleado])</f>
        <v>ARMANDO ANDRES TORIBIO ABREU</v>
      </c>
      <c r="F820" s="60" t="s">
        <v>588</v>
      </c>
      <c r="G820" s="60" t="s">
        <v>591</v>
      </c>
      <c r="H820" s="102" t="s">
        <v>11</v>
      </c>
      <c r="I820" s="75" t="str">
        <f>_xlfn.XLOOKUP(Tabla15[[#This Row],[cedula]],TCARRERA[CEDULA],TCARRERA[CATEGORIA DEL SERVIDOR],0)</f>
        <v>CARRERA ADMINISTRATIVA</v>
      </c>
      <c r="J82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60" t="str">
        <f>IF(ISTEXT(Tabla15[[#This Row],[CARRERA]]),Tabla15[[#This Row],[CARRERA]],Tabla15[[#This Row],[STATUS_01]])</f>
        <v>CARRERA ADMINISTRATIVA</v>
      </c>
      <c r="L820" s="70">
        <v>10000</v>
      </c>
      <c r="M820" s="74">
        <v>0</v>
      </c>
      <c r="N820" s="70">
        <v>304</v>
      </c>
      <c r="O820" s="70">
        <v>287</v>
      </c>
      <c r="P820" s="38">
        <f>Tabla15[[#This Row],[sbruto]]-SUM(Tabla15[[#This Row],[ISR]:[AFP]])-Tabla15[[#This Row],[sneto]]</f>
        <v>325</v>
      </c>
      <c r="Q820" s="38">
        <v>9084</v>
      </c>
      <c r="R820" s="60" t="str">
        <f>_xlfn.XLOOKUP(Tabla15[[#This Row],[cedula]],Tabla22[NODOC],Tabla22[GENERO])</f>
        <v>M</v>
      </c>
      <c r="S820" s="60" t="str">
        <f>_xlfn.XLOOKUP(Tabla15[[#This Row],[nomdepto]],Tabla21[LUGAR],Tabla21[CODLUGAR])</f>
        <v>01.83.02.00.02</v>
      </c>
      <c r="T820">
        <v>521</v>
      </c>
    </row>
    <row r="821" spans="1:20">
      <c r="A821" s="60" t="s">
        <v>2476</v>
      </c>
      <c r="B821" s="60" t="s">
        <v>2055</v>
      </c>
      <c r="C821" s="60" t="s">
        <v>2510</v>
      </c>
      <c r="D821" s="60" t="str">
        <f>Tabla15[[#This Row],[cedula]]&amp;Tabla15[[#This Row],[prog]]&amp;LEFT(Tabla15[[#This Row],[TIPO]],3)</f>
        <v>0310492200413FIJ</v>
      </c>
      <c r="E821" s="60" t="str">
        <f>_xlfn.XLOOKUP(Tabla15[[#This Row],[cedula]],Tabla8[Numero Documento],Tabla8[Empleado])</f>
        <v>BRENDA ALTAGRACIA RAMOS</v>
      </c>
      <c r="F821" s="60" t="s">
        <v>8</v>
      </c>
      <c r="G821" s="60" t="s">
        <v>591</v>
      </c>
      <c r="H821" s="102" t="s">
        <v>11</v>
      </c>
      <c r="I821" s="75">
        <f>_xlfn.XLOOKUP(Tabla15[[#This Row],[cedula]],TCARRERA[CEDULA],TCARRERA[CATEGORIA DEL SERVIDOR],0)</f>
        <v>0</v>
      </c>
      <c r="J82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60" t="str">
        <f>IF(ISTEXT(Tabla15[[#This Row],[CARRERA]]),Tabla15[[#This Row],[CARRERA]],Tabla15[[#This Row],[STATUS_01]])</f>
        <v>ESTATUTO SIMPLIFICADO</v>
      </c>
      <c r="L821" s="70">
        <v>10000</v>
      </c>
      <c r="M821" s="74">
        <v>0</v>
      </c>
      <c r="N821" s="73">
        <v>304</v>
      </c>
      <c r="O821" s="73">
        <v>287</v>
      </c>
      <c r="P821" s="38">
        <f>Tabla15[[#This Row],[sbruto]]-SUM(Tabla15[[#This Row],[ISR]:[AFP]])-Tabla15[[#This Row],[sneto]]</f>
        <v>25</v>
      </c>
      <c r="Q821" s="38">
        <v>9384</v>
      </c>
      <c r="R821" s="60" t="str">
        <f>_xlfn.XLOOKUP(Tabla15[[#This Row],[cedula]],Tabla22[NODOC],Tabla22[GENERO])</f>
        <v>F</v>
      </c>
      <c r="S821" s="60" t="str">
        <f>_xlfn.XLOOKUP(Tabla15[[#This Row],[nomdepto]],Tabla21[LUGAR],Tabla21[CODLUGAR])</f>
        <v>01.83.02.00.02</v>
      </c>
      <c r="T821">
        <v>527</v>
      </c>
    </row>
    <row r="822" spans="1:20">
      <c r="A822" s="60" t="s">
        <v>2476</v>
      </c>
      <c r="B822" s="60" t="s">
        <v>2070</v>
      </c>
      <c r="C822" s="60" t="s">
        <v>2510</v>
      </c>
      <c r="D822" s="60" t="str">
        <f>Tabla15[[#This Row],[cedula]]&amp;Tabla15[[#This Row],[prog]]&amp;LEFT(Tabla15[[#This Row],[TIPO]],3)</f>
        <v>0310341030813FIJ</v>
      </c>
      <c r="E822" s="60" t="str">
        <f>_xlfn.XLOOKUP(Tabla15[[#This Row],[cedula]],Tabla8[Numero Documento],Tabla8[Empleado])</f>
        <v>DELVI RAFAEL PERALTA MOSQUEA</v>
      </c>
      <c r="F822" s="60" t="s">
        <v>395</v>
      </c>
      <c r="G822" s="60" t="s">
        <v>591</v>
      </c>
      <c r="H822" s="102" t="s">
        <v>11</v>
      </c>
      <c r="I822" s="75">
        <f>_xlfn.XLOOKUP(Tabla15[[#This Row],[cedula]],TCARRERA[CEDULA],TCARRERA[CATEGORIA DEL SERVIDOR],0)</f>
        <v>0</v>
      </c>
      <c r="J82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2" s="60" t="str">
        <f>IF(ISTEXT(Tabla15[[#This Row],[CARRERA]]),Tabla15[[#This Row],[CARRERA]],Tabla15[[#This Row],[STATUS_01]])</f>
        <v>ESTATUTO SIMPLIFICADO</v>
      </c>
      <c r="L822" s="70">
        <v>10000</v>
      </c>
      <c r="M822" s="74">
        <v>0</v>
      </c>
      <c r="N822" s="70">
        <v>304</v>
      </c>
      <c r="O822" s="70">
        <v>287</v>
      </c>
      <c r="P822" s="38">
        <f>Tabla15[[#This Row],[sbruto]]-SUM(Tabla15[[#This Row],[ISR]:[AFP]])-Tabla15[[#This Row],[sneto]]</f>
        <v>25</v>
      </c>
      <c r="Q822" s="38">
        <v>9384</v>
      </c>
      <c r="R822" s="60" t="str">
        <f>_xlfn.XLOOKUP(Tabla15[[#This Row],[cedula]],Tabla22[NODOC],Tabla22[GENERO])</f>
        <v>M</v>
      </c>
      <c r="S822" s="60" t="str">
        <f>_xlfn.XLOOKUP(Tabla15[[#This Row],[nomdepto]],Tabla21[LUGAR],Tabla21[CODLUGAR])</f>
        <v>01.83.02.00.02</v>
      </c>
      <c r="T822">
        <v>550</v>
      </c>
    </row>
    <row r="823" spans="1:20">
      <c r="A823" s="60" t="s">
        <v>2476</v>
      </c>
      <c r="B823" s="60" t="s">
        <v>2097</v>
      </c>
      <c r="C823" s="60" t="s">
        <v>2510</v>
      </c>
      <c r="D823" s="60" t="str">
        <f>Tabla15[[#This Row],[cedula]]&amp;Tabla15[[#This Row],[prog]]&amp;LEFT(Tabla15[[#This Row],[TIPO]],3)</f>
        <v>0950006818513FIJ</v>
      </c>
      <c r="E823" s="60" t="str">
        <f>_xlfn.XLOOKUP(Tabla15[[#This Row],[cedula]],Tabla8[Numero Documento],Tabla8[Empleado])</f>
        <v>FRESA ALTAGRACIA CASTILLO SANTOS</v>
      </c>
      <c r="F823" s="60" t="s">
        <v>8</v>
      </c>
      <c r="G823" s="60" t="s">
        <v>591</v>
      </c>
      <c r="H823" s="102" t="s">
        <v>11</v>
      </c>
      <c r="I823" s="75">
        <f>_xlfn.XLOOKUP(Tabla15[[#This Row],[cedula]],TCARRERA[CEDULA],TCARRERA[CATEGORIA DEL SERVIDOR],0)</f>
        <v>0</v>
      </c>
      <c r="J82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3" s="60" t="str">
        <f>IF(ISTEXT(Tabla15[[#This Row],[CARRERA]]),Tabla15[[#This Row],[CARRERA]],Tabla15[[#This Row],[STATUS_01]])</f>
        <v>ESTATUTO SIMPLIFICADO</v>
      </c>
      <c r="L823" s="70">
        <v>10000</v>
      </c>
      <c r="M823" s="74">
        <v>0</v>
      </c>
      <c r="N823" s="70">
        <v>304</v>
      </c>
      <c r="O823" s="70">
        <v>287</v>
      </c>
      <c r="P823" s="38">
        <f>Tabla15[[#This Row],[sbruto]]-SUM(Tabla15[[#This Row],[ISR]:[AFP]])-Tabla15[[#This Row],[sneto]]</f>
        <v>375</v>
      </c>
      <c r="Q823" s="38">
        <v>9034</v>
      </c>
      <c r="R823" s="60" t="str">
        <f>_xlfn.XLOOKUP(Tabla15[[#This Row],[cedula]],Tabla22[NODOC],Tabla22[GENERO])</f>
        <v>F</v>
      </c>
      <c r="S823" s="60" t="str">
        <f>_xlfn.XLOOKUP(Tabla15[[#This Row],[nomdepto]],Tabla21[LUGAR],Tabla21[CODLUGAR])</f>
        <v>01.83.02.00.02</v>
      </c>
      <c r="T823">
        <v>589</v>
      </c>
    </row>
    <row r="824" spans="1:20">
      <c r="A824" s="60" t="s">
        <v>2476</v>
      </c>
      <c r="B824" s="60" t="s">
        <v>1292</v>
      </c>
      <c r="C824" s="60" t="s">
        <v>2510</v>
      </c>
      <c r="D824" s="60" t="str">
        <f>Tabla15[[#This Row],[cedula]]&amp;Tabla15[[#This Row],[prog]]&amp;LEFT(Tabla15[[#This Row],[TIPO]],3)</f>
        <v>0310405656313FIJ</v>
      </c>
      <c r="E824" s="60" t="str">
        <f>_xlfn.XLOOKUP(Tabla15[[#This Row],[cedula]],Tabla8[Numero Documento],Tabla8[Empleado])</f>
        <v>GLENYS DOMINGA CONTRERAS ROSARIO</v>
      </c>
      <c r="F824" s="60" t="s">
        <v>140</v>
      </c>
      <c r="G824" s="60" t="s">
        <v>591</v>
      </c>
      <c r="H824" s="102" t="s">
        <v>11</v>
      </c>
      <c r="I824" s="75" t="str">
        <f>_xlfn.XLOOKUP(Tabla15[[#This Row],[cedula]],TCARRERA[CEDULA],TCARRERA[CATEGORIA DEL SERVIDOR],0)</f>
        <v>CARRERA ADMINISTRATIVA</v>
      </c>
      <c r="J82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24" s="60" t="str">
        <f>IF(ISTEXT(Tabla15[[#This Row],[CARRERA]]),Tabla15[[#This Row],[CARRERA]],Tabla15[[#This Row],[STATUS_01]])</f>
        <v>CARRERA ADMINISTRATIVA</v>
      </c>
      <c r="L824" s="70">
        <v>10000</v>
      </c>
      <c r="M824" s="70">
        <v>0</v>
      </c>
      <c r="N824" s="70">
        <v>304</v>
      </c>
      <c r="O824" s="70">
        <v>287</v>
      </c>
      <c r="P824" s="38">
        <f>Tabla15[[#This Row],[sbruto]]-SUM(Tabla15[[#This Row],[ISR]:[AFP]])-Tabla15[[#This Row],[sneto]]</f>
        <v>1902.4499999999998</v>
      </c>
      <c r="Q824" s="38">
        <v>7506.55</v>
      </c>
      <c r="R824" s="60" t="str">
        <f>_xlfn.XLOOKUP(Tabla15[[#This Row],[cedula]],Tabla22[NODOC],Tabla22[GENERO])</f>
        <v>F</v>
      </c>
      <c r="S824" s="60" t="str">
        <f>_xlfn.XLOOKUP(Tabla15[[#This Row],[nomdepto]],Tabla21[LUGAR],Tabla21[CODLUGAR])</f>
        <v>01.83.02.00.02</v>
      </c>
      <c r="T824">
        <v>596</v>
      </c>
    </row>
    <row r="825" spans="1:20">
      <c r="A825" s="60" t="s">
        <v>2476</v>
      </c>
      <c r="B825" s="60" t="s">
        <v>2202</v>
      </c>
      <c r="C825" s="60" t="s">
        <v>2510</v>
      </c>
      <c r="D825" s="60" t="str">
        <f>Tabla15[[#This Row],[cedula]]&amp;Tabla15[[#This Row],[prog]]&amp;LEFT(Tabla15[[#This Row],[TIPO]],3)</f>
        <v>0310294107113FIJ</v>
      </c>
      <c r="E825" s="60" t="str">
        <f>_xlfn.XLOOKUP(Tabla15[[#This Row],[cedula]],Tabla8[Numero Documento],Tabla8[Empleado])</f>
        <v>WELLINGTON ALEXANDER GIL PARRA</v>
      </c>
      <c r="F825" s="60" t="s">
        <v>628</v>
      </c>
      <c r="G825" s="60" t="s">
        <v>591</v>
      </c>
      <c r="H825" s="102" t="s">
        <v>11</v>
      </c>
      <c r="I825" s="75">
        <f>_xlfn.XLOOKUP(Tabla15[[#This Row],[cedula]],TCARRERA[CEDULA],TCARRERA[CATEGORIA DEL SERVIDOR],0)</f>
        <v>0</v>
      </c>
      <c r="J82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25" s="60" t="str">
        <f>IF(ISTEXT(Tabla15[[#This Row],[CARRERA]]),Tabla15[[#This Row],[CARRERA]],Tabla15[[#This Row],[STATUS_01]])</f>
        <v>FIJO</v>
      </c>
      <c r="L825" s="70">
        <v>10000</v>
      </c>
      <c r="M825" s="74">
        <v>0</v>
      </c>
      <c r="N825" s="70">
        <v>304</v>
      </c>
      <c r="O825" s="70">
        <v>287</v>
      </c>
      <c r="P825" s="38">
        <f>Tabla15[[#This Row],[sbruto]]-SUM(Tabla15[[#This Row],[ISR]:[AFP]])-Tabla15[[#This Row],[sneto]]</f>
        <v>425</v>
      </c>
      <c r="Q825" s="38">
        <v>8984</v>
      </c>
      <c r="R825" s="60" t="str">
        <f>_xlfn.XLOOKUP(Tabla15[[#This Row],[cedula]],Tabla22[NODOC],Tabla22[GENERO])</f>
        <v>M</v>
      </c>
      <c r="S825" s="60" t="str">
        <f>_xlfn.XLOOKUP(Tabla15[[#This Row],[nomdepto]],Tabla21[LUGAR],Tabla21[CODLUGAR])</f>
        <v>01.83.02.00.02</v>
      </c>
      <c r="T825">
        <v>753</v>
      </c>
    </row>
    <row r="826" spans="1:20" hidden="1">
      <c r="A826" s="60" t="s">
        <v>2475</v>
      </c>
      <c r="B826" s="60" t="s">
        <v>2321</v>
      </c>
      <c r="C826" s="60" t="s">
        <v>2506</v>
      </c>
      <c r="D826" s="60" t="str">
        <f>Tabla15[[#This Row],[cedula]]&amp;Tabla15[[#This Row],[prog]]&amp;LEFT(Tabla15[[#This Row],[TIPO]],3)</f>
        <v>0310040263901TEM</v>
      </c>
      <c r="E826" s="60" t="str">
        <f>_xlfn.XLOOKUP(Tabla15[[#This Row],[cedula]],Tabla8[Numero Documento],Tabla8[Empleado])</f>
        <v>ROBINSON BERNABE AYBAR</v>
      </c>
      <c r="F826" s="60" t="s">
        <v>129</v>
      </c>
      <c r="G826" s="60" t="s">
        <v>18</v>
      </c>
      <c r="H826" s="102" t="s">
        <v>2696</v>
      </c>
      <c r="I826" s="75">
        <f>_xlfn.XLOOKUP(Tabla15[[#This Row],[cedula]],TCARRERA[CEDULA],TCARRERA[CATEGORIA DEL SERVIDOR],0)</f>
        <v>0</v>
      </c>
      <c r="J82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6" s="60" t="str">
        <f>IF(ISTEXT(Tabla15[[#This Row],[CARRERA]]),Tabla15[[#This Row],[CARRERA]],Tabla15[[#This Row],[STATUS_01]])</f>
        <v>TEMPORALES</v>
      </c>
      <c r="L826" s="70">
        <v>115000</v>
      </c>
      <c r="M826" s="72">
        <v>15633.74</v>
      </c>
      <c r="N826" s="70">
        <v>3496</v>
      </c>
      <c r="O826" s="70">
        <v>3300.5</v>
      </c>
      <c r="P826" s="38">
        <f>Tabla15[[#This Row],[sbruto]]-SUM(Tabla15[[#This Row],[ISR]:[AFP]])-Tabla15[[#This Row],[sneto]]</f>
        <v>25.000000000014552</v>
      </c>
      <c r="Q826" s="38">
        <v>92544.76</v>
      </c>
      <c r="R826" s="60" t="str">
        <f>_xlfn.XLOOKUP(Tabla15[[#This Row],[cedula]],Tabla22[NODOC],Tabla22[GENERO])</f>
        <v>M</v>
      </c>
      <c r="S826" s="60" t="str">
        <f>_xlfn.XLOOKUP(Tabla15[[#This Row],[nomdepto]],Tabla21[LUGAR],Tabla21[CODLUGAR])</f>
        <v>01.83.02.00.03</v>
      </c>
      <c r="T826">
        <v>997</v>
      </c>
    </row>
    <row r="827" spans="1:20" hidden="1">
      <c r="A827" s="60" t="s">
        <v>2475</v>
      </c>
      <c r="B827" s="60" t="s">
        <v>2518</v>
      </c>
      <c r="C827" s="60" t="s">
        <v>2506</v>
      </c>
      <c r="D827" s="60" t="str">
        <f>Tabla15[[#This Row],[cedula]]&amp;Tabla15[[#This Row],[prog]]&amp;LEFT(Tabla15[[#This Row],[TIPO]],3)</f>
        <v>0310199386701TEM</v>
      </c>
      <c r="E827" s="60" t="str">
        <f>_xlfn.XLOOKUP(Tabla15[[#This Row],[cedula]],Tabla8[Numero Documento],Tabla8[Empleado])</f>
        <v>MIGUELINA HERMINIA LUNA ESTEVEZ</v>
      </c>
      <c r="F827" s="60" t="s">
        <v>100</v>
      </c>
      <c r="G827" s="60" t="s">
        <v>18</v>
      </c>
      <c r="H827" s="102" t="s">
        <v>2696</v>
      </c>
      <c r="I827" s="75">
        <f>_xlfn.XLOOKUP(Tabla15[[#This Row],[cedula]],TCARRERA[CEDULA],TCARRERA[CATEGORIA DEL SERVIDOR],0)</f>
        <v>0</v>
      </c>
      <c r="J82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7" s="60" t="str">
        <f>IF(ISTEXT(Tabla15[[#This Row],[CARRERA]]),Tabla15[[#This Row],[CARRERA]],Tabla15[[#This Row],[STATUS_01]])</f>
        <v>TEMPORALES</v>
      </c>
      <c r="L827" s="70">
        <v>55000</v>
      </c>
      <c r="M827" s="74">
        <v>0</v>
      </c>
      <c r="N827" s="70">
        <v>1672</v>
      </c>
      <c r="O827" s="70">
        <v>1578.5</v>
      </c>
      <c r="P827" s="38">
        <f>Tabla15[[#This Row],[sbruto]]-SUM(Tabla15[[#This Row],[ISR]:[AFP]])-Tabla15[[#This Row],[sneto]]</f>
        <v>25</v>
      </c>
      <c r="Q827" s="38">
        <v>51724.5</v>
      </c>
      <c r="R827" s="60" t="str">
        <f>_xlfn.XLOOKUP(Tabla15[[#This Row],[cedula]],Tabla22[NODOC],Tabla22[GENERO])</f>
        <v>F</v>
      </c>
      <c r="S827" s="60" t="str">
        <f>_xlfn.XLOOKUP(Tabla15[[#This Row],[nomdepto]],Tabla21[LUGAR],Tabla21[CODLUGAR])</f>
        <v>01.83.02.00.03</v>
      </c>
      <c r="T827">
        <v>961</v>
      </c>
    </row>
    <row r="828" spans="1:20" hidden="1">
      <c r="A828" s="60" t="s">
        <v>2475</v>
      </c>
      <c r="B828" s="60" t="s">
        <v>2698</v>
      </c>
      <c r="C828" s="60" t="s">
        <v>2506</v>
      </c>
      <c r="D828" s="60" t="str">
        <f>Tabla15[[#This Row],[cedula]]&amp;Tabla15[[#This Row],[prog]]&amp;LEFT(Tabla15[[#This Row],[TIPO]],3)</f>
        <v>0310511149001TEM</v>
      </c>
      <c r="E828" s="60" t="str">
        <f>_xlfn.XLOOKUP(Tabla15[[#This Row],[cedula]],Tabla8[Numero Documento],Tabla8[Empleado])</f>
        <v>CANDIRU SANCHEZ ACOSTA</v>
      </c>
      <c r="F828" s="60" t="s">
        <v>2586</v>
      </c>
      <c r="G828" s="60" t="s">
        <v>18</v>
      </c>
      <c r="H828" s="102" t="s">
        <v>2696</v>
      </c>
      <c r="I828" s="75">
        <f>_xlfn.XLOOKUP(Tabla15[[#This Row],[cedula]],TCARRERA[CEDULA],TCARRERA[CATEGORIA DEL SERVIDOR],0)</f>
        <v>0</v>
      </c>
      <c r="J82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8" s="60" t="str">
        <f>IF(ISTEXT(Tabla15[[#This Row],[CARRERA]]),Tabla15[[#This Row],[CARRERA]],Tabla15[[#This Row],[STATUS_01]])</f>
        <v>TEMPORALES</v>
      </c>
      <c r="L828" s="70">
        <v>50000</v>
      </c>
      <c r="M828" s="74">
        <v>1854</v>
      </c>
      <c r="N828" s="73">
        <v>1520</v>
      </c>
      <c r="O828" s="73">
        <v>1435</v>
      </c>
      <c r="P828" s="38">
        <f>Tabla15[[#This Row],[sbruto]]-SUM(Tabla15[[#This Row],[ISR]:[AFP]])-Tabla15[[#This Row],[sneto]]</f>
        <v>25</v>
      </c>
      <c r="Q828" s="38">
        <v>45166</v>
      </c>
      <c r="R828" s="60" t="str">
        <f>_xlfn.XLOOKUP(Tabla15[[#This Row],[cedula]],Tabla22[NODOC],Tabla22[GENERO])</f>
        <v>F</v>
      </c>
      <c r="S828" s="60" t="str">
        <f>_xlfn.XLOOKUP(Tabla15[[#This Row],[nomdepto]],Tabla21[LUGAR],Tabla21[CODLUGAR])</f>
        <v>01.83.02.00.03</v>
      </c>
      <c r="T828">
        <v>814</v>
      </c>
    </row>
    <row r="829" spans="1:20" hidden="1">
      <c r="A829" s="60" t="s">
        <v>2475</v>
      </c>
      <c r="B829" s="60" t="s">
        <v>2257</v>
      </c>
      <c r="C829" s="60" t="s">
        <v>2506</v>
      </c>
      <c r="D829" s="60" t="str">
        <f>Tabla15[[#This Row],[cedula]]&amp;Tabla15[[#This Row],[prog]]&amp;LEFT(Tabla15[[#This Row],[TIPO]],3)</f>
        <v>0340048771001TEM</v>
      </c>
      <c r="E829" s="60" t="str">
        <f>_xlfn.XLOOKUP(Tabla15[[#This Row],[cedula]],Tabla8[Numero Documento],Tabla8[Empleado])</f>
        <v>EVA MARIA ESPINAL DE ACOSTA</v>
      </c>
      <c r="F829" s="60" t="s">
        <v>1480</v>
      </c>
      <c r="G829" s="60" t="s">
        <v>18</v>
      </c>
      <c r="H829" s="102" t="s">
        <v>2696</v>
      </c>
      <c r="I829" s="75">
        <f>_xlfn.XLOOKUP(Tabla15[[#This Row],[cedula]],TCARRERA[CEDULA],TCARRERA[CATEGORIA DEL SERVIDOR],0)</f>
        <v>0</v>
      </c>
      <c r="J82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9" s="60" t="str">
        <f>IF(ISTEXT(Tabla15[[#This Row],[CARRERA]]),Tabla15[[#This Row],[CARRERA]],Tabla15[[#This Row],[STATUS_01]])</f>
        <v>TEMPORALES</v>
      </c>
      <c r="L829" s="70">
        <v>45000</v>
      </c>
      <c r="M829" s="73">
        <v>1148.33</v>
      </c>
      <c r="N829" s="70">
        <v>1368</v>
      </c>
      <c r="O829" s="70">
        <v>1291.5</v>
      </c>
      <c r="P829" s="38">
        <f>Tabla15[[#This Row],[sbruto]]-SUM(Tabla15[[#This Row],[ISR]:[AFP]])-Tabla15[[#This Row],[sneto]]</f>
        <v>25</v>
      </c>
      <c r="Q829" s="38">
        <v>41167.17</v>
      </c>
      <c r="R829" s="60" t="str">
        <f>_xlfn.XLOOKUP(Tabla15[[#This Row],[cedula]],Tabla22[NODOC],Tabla22[GENERO])</f>
        <v>F</v>
      </c>
      <c r="S829" s="60" t="str">
        <f>_xlfn.XLOOKUP(Tabla15[[#This Row],[nomdepto]],Tabla21[LUGAR],Tabla21[CODLUGAR])</f>
        <v>01.83.02.00.03</v>
      </c>
      <c r="T829">
        <v>847</v>
      </c>
    </row>
    <row r="830" spans="1:20" hidden="1">
      <c r="A830" s="60" t="s">
        <v>2475</v>
      </c>
      <c r="B830" s="60" t="s">
        <v>2811</v>
      </c>
      <c r="C830" s="60" t="s">
        <v>2506</v>
      </c>
      <c r="D830" s="60" t="str">
        <f>Tabla15[[#This Row],[cedula]]&amp;Tabla15[[#This Row],[prog]]&amp;LEFT(Tabla15[[#This Row],[TIPO]],3)</f>
        <v>4022794259201TEM</v>
      </c>
      <c r="E830" s="60" t="str">
        <f>_xlfn.XLOOKUP(Tabla15[[#This Row],[cedula]],Tabla8[Numero Documento],Tabla8[Empleado])</f>
        <v>BRAHYLLANS JUNIOR JESUS RODRIGUEZ GOMEZ</v>
      </c>
      <c r="F830" s="60" t="s">
        <v>2812</v>
      </c>
      <c r="G830" s="60" t="s">
        <v>18</v>
      </c>
      <c r="H830" s="102" t="s">
        <v>2696</v>
      </c>
      <c r="I830" s="75">
        <f>_xlfn.XLOOKUP(Tabla15[[#This Row],[cedula]],TCARRERA[CEDULA],TCARRERA[CATEGORIA DEL SERVIDOR],0)</f>
        <v>0</v>
      </c>
      <c r="J83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30" s="60" t="str">
        <f>IF(ISTEXT(Tabla15[[#This Row],[CARRERA]]),Tabla15[[#This Row],[CARRERA]],Tabla15[[#This Row],[STATUS_01]])</f>
        <v>TEMPORALES</v>
      </c>
      <c r="L830" s="70">
        <v>35000</v>
      </c>
      <c r="M830" s="74">
        <v>0</v>
      </c>
      <c r="N830" s="70">
        <v>1064</v>
      </c>
      <c r="O830" s="70">
        <v>1004.5</v>
      </c>
      <c r="P830" s="38">
        <f>Tabla15[[#This Row],[sbruto]]-SUM(Tabla15[[#This Row],[ISR]:[AFP]])-Tabla15[[#This Row],[sneto]]</f>
        <v>25</v>
      </c>
      <c r="Q830" s="38">
        <v>32906.5</v>
      </c>
      <c r="R830" s="60" t="str">
        <f>_xlfn.XLOOKUP(Tabla15[[#This Row],[cedula]],Tabla22[NODOC],Tabla22[GENERO])</f>
        <v>M</v>
      </c>
      <c r="S830" s="60" t="str">
        <f>_xlfn.XLOOKUP(Tabla15[[#This Row],[nomdepto]],Tabla21[LUGAR],Tabla21[CODLUGAR])</f>
        <v>01.83.02.00.03</v>
      </c>
      <c r="T830">
        <v>813</v>
      </c>
    </row>
    <row r="831" spans="1:20">
      <c r="A831" s="60" t="s">
        <v>2476</v>
      </c>
      <c r="B831" s="60" t="s">
        <v>2659</v>
      </c>
      <c r="C831" s="60" t="s">
        <v>2510</v>
      </c>
      <c r="D831" s="60" t="str">
        <f>Tabla15[[#This Row],[cedula]]&amp;Tabla15[[#This Row],[prog]]&amp;LEFT(Tabla15[[#This Row],[TIPO]],3)</f>
        <v>0310525799613FIJ</v>
      </c>
      <c r="E831" s="60" t="str">
        <f>_xlfn.XLOOKUP(Tabla15[[#This Row],[cedula]],Tabla8[Numero Documento],Tabla8[Empleado])</f>
        <v>BRENDA FRANCISCA MELO</v>
      </c>
      <c r="F831" s="60" t="s">
        <v>10</v>
      </c>
      <c r="G831" s="60" t="s">
        <v>18</v>
      </c>
      <c r="H831" s="102" t="s">
        <v>11</v>
      </c>
      <c r="I831" s="75">
        <f>_xlfn.XLOOKUP(Tabla15[[#This Row],[cedula]],TCARRERA[CEDULA],TCARRERA[CATEGORIA DEL SERVIDOR],0)</f>
        <v>0</v>
      </c>
      <c r="J83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1" s="60" t="str">
        <f>IF(ISTEXT(Tabla15[[#This Row],[CARRERA]]),Tabla15[[#This Row],[CARRERA]],Tabla15[[#This Row],[STATUS_01]])</f>
        <v>ESTATUTO SIMPLIFICADO</v>
      </c>
      <c r="L831" s="70">
        <v>25000</v>
      </c>
      <c r="M831" s="73">
        <v>0</v>
      </c>
      <c r="N831" s="70">
        <v>760</v>
      </c>
      <c r="O831" s="70">
        <v>717.5</v>
      </c>
      <c r="P831" s="38">
        <f>Tabla15[[#This Row],[sbruto]]-SUM(Tabla15[[#This Row],[ISR]:[AFP]])-Tabla15[[#This Row],[sneto]]</f>
        <v>25</v>
      </c>
      <c r="Q831" s="38">
        <v>23497.5</v>
      </c>
      <c r="R831" s="60" t="str">
        <f>_xlfn.XLOOKUP(Tabla15[[#This Row],[cedula]],Tabla22[NODOC],Tabla22[GENERO])</f>
        <v>F</v>
      </c>
      <c r="S831" s="60" t="str">
        <f>_xlfn.XLOOKUP(Tabla15[[#This Row],[nomdepto]],Tabla21[LUGAR],Tabla21[CODLUGAR])</f>
        <v>01.83.02.00.03</v>
      </c>
      <c r="T831">
        <v>528</v>
      </c>
    </row>
    <row r="832" spans="1:20">
      <c r="A832" s="60" t="s">
        <v>2476</v>
      </c>
      <c r="B832" s="60" t="s">
        <v>4622</v>
      </c>
      <c r="C832" s="60" t="s">
        <v>2510</v>
      </c>
      <c r="D832" s="60" t="str">
        <f>Tabla15[[#This Row],[cedula]]&amp;Tabla15[[#This Row],[prog]]&amp;LEFT(Tabla15[[#This Row],[TIPO]],3)</f>
        <v>4022160698713FIJ</v>
      </c>
      <c r="E832" s="60" t="str">
        <f>_xlfn.XLOOKUP(Tabla15[[#This Row],[cedula]],Tabla8[Numero Documento],Tabla8[Empleado])</f>
        <v>LYDANIA PEÑA GARCIA</v>
      </c>
      <c r="F832" s="60" t="s">
        <v>60</v>
      </c>
      <c r="G832" s="60" t="s">
        <v>18</v>
      </c>
      <c r="H832" s="102" t="s">
        <v>11</v>
      </c>
      <c r="I832" s="75">
        <f>_xlfn.XLOOKUP(Tabla15[[#This Row],[cedula]],TCARRERA[CEDULA],TCARRERA[CATEGORIA DEL SERVIDOR],0)</f>
        <v>0</v>
      </c>
      <c r="J83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60" t="str">
        <f>IF(ISTEXT(Tabla15[[#This Row],[CARRERA]]),Tabla15[[#This Row],[CARRERA]],Tabla15[[#This Row],[STATUS_01]])</f>
        <v>FIJO</v>
      </c>
      <c r="L832" s="70">
        <v>25000</v>
      </c>
      <c r="M832" s="71">
        <v>0</v>
      </c>
      <c r="N832" s="70">
        <v>760</v>
      </c>
      <c r="O832" s="70">
        <v>717.5</v>
      </c>
      <c r="P832" s="38">
        <f>Tabla15[[#This Row],[sbruto]]-SUM(Tabla15[[#This Row],[ISR]:[AFP]])-Tabla15[[#This Row],[sneto]]</f>
        <v>25</v>
      </c>
      <c r="Q832" s="38">
        <v>23497.5</v>
      </c>
      <c r="R832" s="60" t="str">
        <f>_xlfn.XLOOKUP(Tabla15[[#This Row],[cedula]],Tabla22[NODOC],Tabla22[GENERO])</f>
        <v>F</v>
      </c>
      <c r="S832" s="60" t="str">
        <f>_xlfn.XLOOKUP(Tabla15[[#This Row],[nomdepto]],Tabla21[LUGAR],Tabla21[CODLUGAR])</f>
        <v>01.83.02.00.03</v>
      </c>
      <c r="T832">
        <v>668</v>
      </c>
    </row>
    <row r="833" spans="1:20" hidden="1">
      <c r="A833" s="60" t="s">
        <v>2475</v>
      </c>
      <c r="B833" s="60" t="s">
        <v>2708</v>
      </c>
      <c r="C833" s="60" t="s">
        <v>2506</v>
      </c>
      <c r="D833" s="60" t="str">
        <f>Tabla15[[#This Row],[cedula]]&amp;Tabla15[[#This Row],[prog]]&amp;LEFT(Tabla15[[#This Row],[TIPO]],3)</f>
        <v>0310471676001TEM</v>
      </c>
      <c r="E833" s="60" t="str">
        <f>_xlfn.XLOOKUP(Tabla15[[#This Row],[cedula]],Tabla8[Numero Documento],Tabla8[Empleado])</f>
        <v>LAUTERIO POLANCO PIMENTEL</v>
      </c>
      <c r="F833" s="60" t="s">
        <v>75</v>
      </c>
      <c r="G833" s="60" t="s">
        <v>18</v>
      </c>
      <c r="H833" s="102" t="s">
        <v>2696</v>
      </c>
      <c r="I833" s="75">
        <f>_xlfn.XLOOKUP(Tabla15[[#This Row],[cedula]],TCARRERA[CEDULA],TCARRERA[CATEGORIA DEL SERVIDOR],0)</f>
        <v>0</v>
      </c>
      <c r="J83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33" s="60" t="str">
        <f>IF(ISTEXT(Tabla15[[#This Row],[CARRERA]]),Tabla15[[#This Row],[CARRERA]],Tabla15[[#This Row],[STATUS_01]])</f>
        <v>TEMPORALES</v>
      </c>
      <c r="L833" s="70">
        <v>25000</v>
      </c>
      <c r="M833" s="71">
        <v>0</v>
      </c>
      <c r="N833" s="70">
        <v>760</v>
      </c>
      <c r="O833" s="70">
        <v>717.5</v>
      </c>
      <c r="P833" s="38">
        <f>Tabla15[[#This Row],[sbruto]]-SUM(Tabla15[[#This Row],[ISR]:[AFP]])-Tabla15[[#This Row],[sneto]]</f>
        <v>25</v>
      </c>
      <c r="Q833" s="38">
        <v>23497.5</v>
      </c>
      <c r="R833" s="60" t="str">
        <f>_xlfn.XLOOKUP(Tabla15[[#This Row],[cedula]],Tabla22[NODOC],Tabla22[GENERO])</f>
        <v>M</v>
      </c>
      <c r="S833" s="60" t="str">
        <f>_xlfn.XLOOKUP(Tabla15[[#This Row],[nomdepto]],Tabla21[LUGAR],Tabla21[CODLUGAR])</f>
        <v>01.83.02.00.03</v>
      </c>
      <c r="T833">
        <v>925</v>
      </c>
    </row>
    <row r="834" spans="1:20">
      <c r="A834" s="60" t="s">
        <v>2476</v>
      </c>
      <c r="B834" s="60" t="s">
        <v>2178</v>
      </c>
      <c r="C834" s="60" t="s">
        <v>2510</v>
      </c>
      <c r="D834" s="60" t="str">
        <f>Tabla15[[#This Row],[cedula]]&amp;Tabla15[[#This Row],[prog]]&amp;LEFT(Tabla15[[#This Row],[TIPO]],3)</f>
        <v>0310099915413FIJ</v>
      </c>
      <c r="E834" s="60" t="str">
        <f>_xlfn.XLOOKUP(Tabla15[[#This Row],[cedula]],Tabla8[Numero Documento],Tabla8[Empleado])</f>
        <v>RAMON MARINO MORALES</v>
      </c>
      <c r="F834" s="60" t="s">
        <v>67</v>
      </c>
      <c r="G834" s="60" t="s">
        <v>18</v>
      </c>
      <c r="H834" s="102" t="s">
        <v>11</v>
      </c>
      <c r="I834" s="75">
        <f>_xlfn.XLOOKUP(Tabla15[[#This Row],[cedula]],TCARRERA[CEDULA],TCARRERA[CATEGORIA DEL SERVIDOR],0)</f>
        <v>0</v>
      </c>
      <c r="J83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60" t="str">
        <f>IF(ISTEXT(Tabla15[[#This Row],[CARRERA]]),Tabla15[[#This Row],[CARRERA]],Tabla15[[#This Row],[STATUS_01]])</f>
        <v>FIJO</v>
      </c>
      <c r="L834" s="70">
        <v>20000</v>
      </c>
      <c r="M834" s="74">
        <v>0</v>
      </c>
      <c r="N834" s="70">
        <v>608</v>
      </c>
      <c r="O834" s="70">
        <v>574</v>
      </c>
      <c r="P834" s="38">
        <f>Tabla15[[#This Row],[sbruto]]-SUM(Tabla15[[#This Row],[ISR]:[AFP]])-Tabla15[[#This Row],[sneto]]</f>
        <v>75</v>
      </c>
      <c r="Q834" s="38">
        <v>18743</v>
      </c>
      <c r="R834" s="60" t="str">
        <f>_xlfn.XLOOKUP(Tabla15[[#This Row],[cedula]],Tabla22[NODOC],Tabla22[GENERO])</f>
        <v>M</v>
      </c>
      <c r="S834" s="60" t="str">
        <f>_xlfn.XLOOKUP(Tabla15[[#This Row],[nomdepto]],Tabla21[LUGAR],Tabla21[CODLUGAR])</f>
        <v>01.83.02.00.03</v>
      </c>
      <c r="T834">
        <v>710</v>
      </c>
    </row>
    <row r="835" spans="1:20">
      <c r="A835" s="60" t="s">
        <v>2476</v>
      </c>
      <c r="B835" s="60" t="s">
        <v>2105</v>
      </c>
      <c r="C835" s="60" t="s">
        <v>2510</v>
      </c>
      <c r="D835" s="60" t="str">
        <f>Tabla15[[#This Row],[cedula]]&amp;Tabla15[[#This Row],[prog]]&amp;LEFT(Tabla15[[#This Row],[TIPO]],3)</f>
        <v>0310243854013FIJ</v>
      </c>
      <c r="E835" s="60" t="str">
        <f>_xlfn.XLOOKUP(Tabla15[[#This Row],[cedula]],Tabla8[Numero Documento],Tabla8[Empleado])</f>
        <v>GREGORIO CAPELLAN PEÑA</v>
      </c>
      <c r="F835" s="60" t="s">
        <v>32</v>
      </c>
      <c r="G835" s="60" t="s">
        <v>18</v>
      </c>
      <c r="H835" s="102" t="s">
        <v>11</v>
      </c>
      <c r="I835" s="75">
        <f>_xlfn.XLOOKUP(Tabla15[[#This Row],[cedula]],TCARRERA[CEDULA],TCARRERA[CATEGORIA DEL SERVIDOR],0)</f>
        <v>0</v>
      </c>
      <c r="J83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60" t="str">
        <f>IF(ISTEXT(Tabla15[[#This Row],[CARRERA]]),Tabla15[[#This Row],[CARRERA]],Tabla15[[#This Row],[STATUS_01]])</f>
        <v>FIJO</v>
      </c>
      <c r="L835" s="70">
        <v>17710</v>
      </c>
      <c r="M835" s="74">
        <v>0</v>
      </c>
      <c r="N835" s="70">
        <v>538.38</v>
      </c>
      <c r="O835" s="70">
        <v>508.28</v>
      </c>
      <c r="P835" s="38">
        <f>Tabla15[[#This Row],[sbruto]]-SUM(Tabla15[[#This Row],[ISR]:[AFP]])-Tabla15[[#This Row],[sneto]]</f>
        <v>725</v>
      </c>
      <c r="Q835" s="38">
        <v>15938.34</v>
      </c>
      <c r="R835" s="60" t="str">
        <f>_xlfn.XLOOKUP(Tabla15[[#This Row],[cedula]],Tabla22[NODOC],Tabla22[GENERO])</f>
        <v>M</v>
      </c>
      <c r="S835" s="60" t="str">
        <f>_xlfn.XLOOKUP(Tabla15[[#This Row],[nomdepto]],Tabla21[LUGAR],Tabla21[CODLUGAR])</f>
        <v>01.83.02.00.03</v>
      </c>
      <c r="T835">
        <v>598</v>
      </c>
    </row>
    <row r="836" spans="1:20">
      <c r="A836" s="60" t="s">
        <v>2476</v>
      </c>
      <c r="B836" s="60" t="s">
        <v>2063</v>
      </c>
      <c r="C836" s="60" t="s">
        <v>2510</v>
      </c>
      <c r="D836" s="60" t="str">
        <f>Tabla15[[#This Row],[cedula]]&amp;Tabla15[[#This Row],[prog]]&amp;LEFT(Tabla15[[#This Row],[TIPO]],3)</f>
        <v>0310418364913FIJ</v>
      </c>
      <c r="E836" s="60" t="str">
        <f>_xlfn.XLOOKUP(Tabla15[[#This Row],[cedula]],Tabla8[Numero Documento],Tabla8[Empleado])</f>
        <v>CHRYSTIAN ARTURO REYES PEÑA</v>
      </c>
      <c r="F836" s="60" t="s">
        <v>24</v>
      </c>
      <c r="G836" s="60" t="s">
        <v>18</v>
      </c>
      <c r="H836" s="102" t="s">
        <v>11</v>
      </c>
      <c r="I836" s="75">
        <f>_xlfn.XLOOKUP(Tabla15[[#This Row],[cedula]],TCARRERA[CEDULA],TCARRERA[CATEGORIA DEL SERVIDOR],0)</f>
        <v>0</v>
      </c>
      <c r="J83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36" s="60" t="str">
        <f>IF(ISTEXT(Tabla15[[#This Row],[CARRERA]]),Tabla15[[#This Row],[CARRERA]],Tabla15[[#This Row],[STATUS_01]])</f>
        <v>FIJO</v>
      </c>
      <c r="L836" s="70">
        <v>16500</v>
      </c>
      <c r="M836" s="71">
        <v>0</v>
      </c>
      <c r="N836" s="70">
        <v>501.6</v>
      </c>
      <c r="O836" s="70">
        <v>473.55</v>
      </c>
      <c r="P836" s="38">
        <f>Tabla15[[#This Row],[sbruto]]-SUM(Tabla15[[#This Row],[ISR]:[AFP]])-Tabla15[[#This Row],[sneto]]</f>
        <v>75</v>
      </c>
      <c r="Q836" s="38">
        <v>15449.85</v>
      </c>
      <c r="R836" s="60" t="str">
        <f>_xlfn.XLOOKUP(Tabla15[[#This Row],[cedula]],Tabla22[NODOC],Tabla22[GENERO])</f>
        <v>F</v>
      </c>
      <c r="S836" s="60" t="str">
        <f>_xlfn.XLOOKUP(Tabla15[[#This Row],[nomdepto]],Tabla21[LUGAR],Tabla21[CODLUGAR])</f>
        <v>01.83.02.00.03</v>
      </c>
      <c r="T836">
        <v>540</v>
      </c>
    </row>
    <row r="837" spans="1:20">
      <c r="A837" s="60" t="s">
        <v>2476</v>
      </c>
      <c r="B837" s="60" t="s">
        <v>2068</v>
      </c>
      <c r="C837" s="60" t="s">
        <v>2510</v>
      </c>
      <c r="D837" s="60" t="str">
        <f>Tabla15[[#This Row],[cedula]]&amp;Tabla15[[#This Row],[prog]]&amp;LEFT(Tabla15[[#This Row],[TIPO]],3)</f>
        <v>0310324892213FIJ</v>
      </c>
      <c r="E837" s="60" t="str">
        <f>_xlfn.XLOOKUP(Tabla15[[#This Row],[cedula]],Tabla8[Numero Documento],Tabla8[Empleado])</f>
        <v>DANNY ROBERT DIAZ LOPEZ</v>
      </c>
      <c r="F837" s="60" t="s">
        <v>1054</v>
      </c>
      <c r="G837" s="60" t="s">
        <v>18</v>
      </c>
      <c r="H837" s="102" t="s">
        <v>11</v>
      </c>
      <c r="I837" s="75">
        <f>_xlfn.XLOOKUP(Tabla15[[#This Row],[cedula]],TCARRERA[CEDULA],TCARRERA[CATEGORIA DEL SERVIDOR],0)</f>
        <v>0</v>
      </c>
      <c r="J83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37" s="60" t="str">
        <f>IF(ISTEXT(Tabla15[[#This Row],[CARRERA]]),Tabla15[[#This Row],[CARRERA]],Tabla15[[#This Row],[STATUS_01]])</f>
        <v>FIJO</v>
      </c>
      <c r="L837" s="70">
        <v>16500</v>
      </c>
      <c r="M837" s="74">
        <v>0</v>
      </c>
      <c r="N837" s="70">
        <v>501.6</v>
      </c>
      <c r="O837" s="70">
        <v>473.55</v>
      </c>
      <c r="P837" s="38">
        <f>Tabla15[[#This Row],[sbruto]]-SUM(Tabla15[[#This Row],[ISR]:[AFP]])-Tabla15[[#This Row],[sneto]]</f>
        <v>25</v>
      </c>
      <c r="Q837" s="38">
        <v>15499.85</v>
      </c>
      <c r="R837" s="60" t="str">
        <f>_xlfn.XLOOKUP(Tabla15[[#This Row],[cedula]],Tabla22[NODOC],Tabla22[GENERO])</f>
        <v>M</v>
      </c>
      <c r="S837" s="60" t="str">
        <f>_xlfn.XLOOKUP(Tabla15[[#This Row],[nomdepto]],Tabla21[LUGAR],Tabla21[CODLUGAR])</f>
        <v>01.83.02.00.03</v>
      </c>
      <c r="T837">
        <v>546</v>
      </c>
    </row>
    <row r="838" spans="1:20">
      <c r="A838" s="60" t="s">
        <v>2476</v>
      </c>
      <c r="B838" s="60" t="s">
        <v>2131</v>
      </c>
      <c r="C838" s="60" t="s">
        <v>2510</v>
      </c>
      <c r="D838" s="60" t="str">
        <f>Tabla15[[#This Row],[cedula]]&amp;Tabla15[[#This Row],[prog]]&amp;LEFT(Tabla15[[#This Row],[TIPO]],3)</f>
        <v>0310215662113FIJ</v>
      </c>
      <c r="E838" s="60" t="str">
        <f>_xlfn.XLOOKUP(Tabla15[[#This Row],[cedula]],Tabla8[Numero Documento],Tabla8[Empleado])</f>
        <v>JOSE RAFAEL ORTIZ OVALLES</v>
      </c>
      <c r="F838" s="60" t="s">
        <v>24</v>
      </c>
      <c r="G838" s="60" t="s">
        <v>18</v>
      </c>
      <c r="H838" s="102" t="s">
        <v>11</v>
      </c>
      <c r="I838" s="75">
        <f>_xlfn.XLOOKUP(Tabla15[[#This Row],[cedula]],TCARRERA[CEDULA],TCARRERA[CATEGORIA DEL SERVIDOR],0)</f>
        <v>0</v>
      </c>
      <c r="J83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60" t="str">
        <f>IF(ISTEXT(Tabla15[[#This Row],[CARRERA]]),Tabla15[[#This Row],[CARRERA]],Tabla15[[#This Row],[STATUS_01]])</f>
        <v>FIJO</v>
      </c>
      <c r="L838" s="70">
        <v>16500</v>
      </c>
      <c r="M838" s="73">
        <v>0</v>
      </c>
      <c r="N838" s="70">
        <v>501.6</v>
      </c>
      <c r="O838" s="70">
        <v>473.55</v>
      </c>
      <c r="P838" s="38">
        <f>Tabla15[[#This Row],[sbruto]]-SUM(Tabla15[[#This Row],[ISR]:[AFP]])-Tabla15[[#This Row],[sneto]]</f>
        <v>375</v>
      </c>
      <c r="Q838" s="38">
        <v>15149.85</v>
      </c>
      <c r="R838" s="60" t="str">
        <f>_xlfn.XLOOKUP(Tabla15[[#This Row],[cedula]],Tabla22[NODOC],Tabla22[GENERO])</f>
        <v>M</v>
      </c>
      <c r="S838" s="60" t="str">
        <f>_xlfn.XLOOKUP(Tabla15[[#This Row],[nomdepto]],Tabla21[LUGAR],Tabla21[CODLUGAR])</f>
        <v>01.83.02.00.03</v>
      </c>
      <c r="T838">
        <v>632</v>
      </c>
    </row>
    <row r="839" spans="1:20">
      <c r="A839" s="60" t="s">
        <v>2476</v>
      </c>
      <c r="B839" s="60" t="s">
        <v>2132</v>
      </c>
      <c r="C839" s="60" t="s">
        <v>2510</v>
      </c>
      <c r="D839" s="60" t="str">
        <f>Tabla15[[#This Row],[cedula]]&amp;Tabla15[[#This Row],[prog]]&amp;LEFT(Tabla15[[#This Row],[TIPO]],3)</f>
        <v>0310114763913FIJ</v>
      </c>
      <c r="E839" s="60" t="str">
        <f>_xlfn.XLOOKUP(Tabla15[[#This Row],[cedula]],Tabla8[Numero Documento],Tabla8[Empleado])</f>
        <v>JOSE SINENCIO APOLINAR ESPINAL TAVERAS</v>
      </c>
      <c r="F839" s="60" t="s">
        <v>43</v>
      </c>
      <c r="G839" s="60" t="s">
        <v>18</v>
      </c>
      <c r="H839" s="102" t="s">
        <v>11</v>
      </c>
      <c r="I839" s="75">
        <f>_xlfn.XLOOKUP(Tabla15[[#This Row],[cedula]],TCARRERA[CEDULA],TCARRERA[CATEGORIA DEL SERVIDOR],0)</f>
        <v>0</v>
      </c>
      <c r="J83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60" t="str">
        <f>IF(ISTEXT(Tabla15[[#This Row],[CARRERA]]),Tabla15[[#This Row],[CARRERA]],Tabla15[[#This Row],[STATUS_01]])</f>
        <v>FIJO</v>
      </c>
      <c r="L839" s="70">
        <v>16500</v>
      </c>
      <c r="M839" s="74">
        <v>0</v>
      </c>
      <c r="N839" s="73">
        <v>501.6</v>
      </c>
      <c r="O839" s="73">
        <v>473.55</v>
      </c>
      <c r="P839" s="38">
        <f>Tabla15[[#This Row],[sbruto]]-SUM(Tabla15[[#This Row],[ISR]:[AFP]])-Tabla15[[#This Row],[sneto]]</f>
        <v>375</v>
      </c>
      <c r="Q839" s="38">
        <v>15149.85</v>
      </c>
      <c r="R839" s="60" t="str">
        <f>_xlfn.XLOOKUP(Tabla15[[#This Row],[cedula]],Tabla22[NODOC],Tabla22[GENERO])</f>
        <v>M</v>
      </c>
      <c r="S839" s="60" t="str">
        <f>_xlfn.XLOOKUP(Tabla15[[#This Row],[nomdepto]],Tabla21[LUGAR],Tabla21[CODLUGAR])</f>
        <v>01.83.02.00.03</v>
      </c>
      <c r="T839">
        <v>633</v>
      </c>
    </row>
    <row r="840" spans="1:20">
      <c r="A840" s="60" t="s">
        <v>2476</v>
      </c>
      <c r="B840" s="60" t="s">
        <v>1309</v>
      </c>
      <c r="C840" s="60" t="s">
        <v>2510</v>
      </c>
      <c r="D840" s="60" t="str">
        <f>Tabla15[[#This Row],[cedula]]&amp;Tabla15[[#This Row],[prog]]&amp;LEFT(Tabla15[[#This Row],[TIPO]],3)</f>
        <v>0310243285713FIJ</v>
      </c>
      <c r="E840" s="60" t="str">
        <f>_xlfn.XLOOKUP(Tabla15[[#This Row],[cedula]],Tabla8[Numero Documento],Tabla8[Empleado])</f>
        <v>MARIA CEPEDA RODRIGUEZ</v>
      </c>
      <c r="F840" s="60" t="s">
        <v>59</v>
      </c>
      <c r="G840" s="60" t="s">
        <v>18</v>
      </c>
      <c r="H840" s="102" t="s">
        <v>11</v>
      </c>
      <c r="I840" s="75" t="str">
        <f>_xlfn.XLOOKUP(Tabla15[[#This Row],[cedula]],TCARRERA[CEDULA],TCARRERA[CATEGORIA DEL SERVIDOR],0)</f>
        <v>CARRERA ADMINISTRATIVA</v>
      </c>
      <c r="J84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40" s="60" t="str">
        <f>IF(ISTEXT(Tabla15[[#This Row],[CARRERA]]),Tabla15[[#This Row],[CARRERA]],Tabla15[[#This Row],[STATUS_01]])</f>
        <v>CARRERA ADMINISTRATIVA</v>
      </c>
      <c r="L840" s="70">
        <v>16500</v>
      </c>
      <c r="M840" s="73">
        <v>0</v>
      </c>
      <c r="N840" s="70">
        <v>501.6</v>
      </c>
      <c r="O840" s="70">
        <v>473.55</v>
      </c>
      <c r="P840" s="38">
        <f>Tabla15[[#This Row],[sbruto]]-SUM(Tabla15[[#This Row],[ISR]:[AFP]])-Tabla15[[#This Row],[sneto]]</f>
        <v>1652.4500000000007</v>
      </c>
      <c r="Q840" s="38">
        <v>13872.4</v>
      </c>
      <c r="R840" s="60" t="str">
        <f>_xlfn.XLOOKUP(Tabla15[[#This Row],[cedula]],Tabla22[NODOC],Tabla22[GENERO])</f>
        <v>F</v>
      </c>
      <c r="S840" s="60" t="str">
        <f>_xlfn.XLOOKUP(Tabla15[[#This Row],[nomdepto]],Tabla21[LUGAR],Tabla21[CODLUGAR])</f>
        <v>01.83.02.00.03</v>
      </c>
      <c r="T840">
        <v>674</v>
      </c>
    </row>
    <row r="841" spans="1:20">
      <c r="A841" s="60" t="s">
        <v>2476</v>
      </c>
      <c r="B841" s="60" t="s">
        <v>1318</v>
      </c>
      <c r="C841" s="60" t="s">
        <v>2510</v>
      </c>
      <c r="D841" s="60" t="str">
        <f>Tabla15[[#This Row],[cedula]]&amp;Tabla15[[#This Row],[prog]]&amp;LEFT(Tabla15[[#This Row],[TIPO]],3)</f>
        <v>0950016992613FIJ</v>
      </c>
      <c r="E841" s="60" t="str">
        <f>_xlfn.XLOOKUP(Tabla15[[#This Row],[cedula]],Tabla8[Numero Documento],Tabla8[Empleado])</f>
        <v>MILDRED RAFAELA CASTILLO MENDOZA</v>
      </c>
      <c r="F841" s="60" t="s">
        <v>34</v>
      </c>
      <c r="G841" s="60" t="s">
        <v>18</v>
      </c>
      <c r="H841" s="102" t="s">
        <v>11</v>
      </c>
      <c r="I841" s="75" t="str">
        <f>_xlfn.XLOOKUP(Tabla15[[#This Row],[cedula]],TCARRERA[CEDULA],TCARRERA[CATEGORIA DEL SERVIDOR],0)</f>
        <v>CARRERA ADMINISTRATIVA</v>
      </c>
      <c r="J84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60" t="str">
        <f>IF(ISTEXT(Tabla15[[#This Row],[CARRERA]]),Tabla15[[#This Row],[CARRERA]],Tabla15[[#This Row],[STATUS_01]])</f>
        <v>CARRERA ADMINISTRATIVA</v>
      </c>
      <c r="L841" s="70">
        <v>16500</v>
      </c>
      <c r="M841" s="74">
        <v>0</v>
      </c>
      <c r="N841" s="70">
        <v>501.6</v>
      </c>
      <c r="O841" s="70">
        <v>473.55</v>
      </c>
      <c r="P841" s="38">
        <f>Tabla15[[#This Row],[sbruto]]-SUM(Tabla15[[#This Row],[ISR]:[AFP]])-Tabla15[[#This Row],[sneto]]</f>
        <v>75</v>
      </c>
      <c r="Q841" s="38">
        <v>15449.85</v>
      </c>
      <c r="R841" s="60" t="str">
        <f>_xlfn.XLOOKUP(Tabla15[[#This Row],[cedula]],Tabla22[NODOC],Tabla22[GENERO])</f>
        <v>F</v>
      </c>
      <c r="S841" s="60" t="str">
        <f>_xlfn.XLOOKUP(Tabla15[[#This Row],[nomdepto]],Tabla21[LUGAR],Tabla21[CODLUGAR])</f>
        <v>01.83.02.00.03</v>
      </c>
      <c r="T841">
        <v>691</v>
      </c>
    </row>
    <row r="842" spans="1:20">
      <c r="A842" s="60" t="s">
        <v>2476</v>
      </c>
      <c r="B842" s="60" t="s">
        <v>1320</v>
      </c>
      <c r="C842" s="60" t="s">
        <v>2510</v>
      </c>
      <c r="D842" s="60" t="str">
        <f>Tabla15[[#This Row],[cedula]]&amp;Tabla15[[#This Row],[prog]]&amp;LEFT(Tabla15[[#This Row],[TIPO]],3)</f>
        <v>0310004856413FIJ</v>
      </c>
      <c r="E842" s="60" t="str">
        <f>_xlfn.XLOOKUP(Tabla15[[#This Row],[cedula]],Tabla8[Numero Documento],Tabla8[Empleado])</f>
        <v>ORFELINA MIROLIZA RODRIGUEZ DURAN</v>
      </c>
      <c r="F842" s="60" t="s">
        <v>34</v>
      </c>
      <c r="G842" s="60" t="s">
        <v>18</v>
      </c>
      <c r="H842" s="102" t="s">
        <v>11</v>
      </c>
      <c r="I842" s="75" t="str">
        <f>_xlfn.XLOOKUP(Tabla15[[#This Row],[cedula]],TCARRERA[CEDULA],TCARRERA[CATEGORIA DEL SERVIDOR],0)</f>
        <v>CARRERA ADMINISTRATIVA</v>
      </c>
      <c r="J84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42" s="60" t="str">
        <f>IF(ISTEXT(Tabla15[[#This Row],[CARRERA]]),Tabla15[[#This Row],[CARRERA]],Tabla15[[#This Row],[STATUS_01]])</f>
        <v>CARRERA ADMINISTRATIVA</v>
      </c>
      <c r="L842" s="70">
        <v>16500</v>
      </c>
      <c r="M842" s="71">
        <v>0</v>
      </c>
      <c r="N842" s="70">
        <v>501.6</v>
      </c>
      <c r="O842" s="70">
        <v>473.55</v>
      </c>
      <c r="P842" s="38">
        <f>Tabla15[[#This Row],[sbruto]]-SUM(Tabla15[[#This Row],[ISR]:[AFP]])-Tabla15[[#This Row],[sneto]]</f>
        <v>75</v>
      </c>
      <c r="Q842" s="38">
        <v>15449.85</v>
      </c>
      <c r="R842" s="60" t="str">
        <f>_xlfn.XLOOKUP(Tabla15[[#This Row],[cedula]],Tabla22[NODOC],Tabla22[GENERO])</f>
        <v>M</v>
      </c>
      <c r="S842" s="60" t="str">
        <f>_xlfn.XLOOKUP(Tabla15[[#This Row],[nomdepto]],Tabla21[LUGAR],Tabla21[CODLUGAR])</f>
        <v>01.83.02.00.03</v>
      </c>
      <c r="T842">
        <v>701</v>
      </c>
    </row>
    <row r="843" spans="1:20">
      <c r="A843" s="60" t="s">
        <v>2476</v>
      </c>
      <c r="B843" s="60" t="s">
        <v>2045</v>
      </c>
      <c r="C843" s="60" t="s">
        <v>2510</v>
      </c>
      <c r="D843" s="60" t="str">
        <f>Tabla15[[#This Row],[cedula]]&amp;Tabla15[[#This Row],[prog]]&amp;LEFT(Tabla15[[#This Row],[TIPO]],3)</f>
        <v>0310155273913FIJ</v>
      </c>
      <c r="E843" s="60" t="str">
        <f>_xlfn.XLOOKUP(Tabla15[[#This Row],[cedula]],Tabla8[Numero Documento],Tabla8[Empleado])</f>
        <v>ANGEL RAFAEL DE LEON</v>
      </c>
      <c r="F843" s="60" t="s">
        <v>22</v>
      </c>
      <c r="G843" s="60" t="s">
        <v>18</v>
      </c>
      <c r="H843" s="102" t="s">
        <v>11</v>
      </c>
      <c r="I843" s="75">
        <f>_xlfn.XLOOKUP(Tabla15[[#This Row],[cedula]],TCARRERA[CEDULA],TCARRERA[CATEGORIA DEL SERVIDOR],0)</f>
        <v>0</v>
      </c>
      <c r="J84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3" s="60" t="str">
        <f>IF(ISTEXT(Tabla15[[#This Row],[CARRERA]]),Tabla15[[#This Row],[CARRERA]],Tabla15[[#This Row],[STATUS_01]])</f>
        <v>ESTATUTO SIMPLIFICADO</v>
      </c>
      <c r="L843" s="70">
        <v>15000</v>
      </c>
      <c r="M843" s="74">
        <v>0</v>
      </c>
      <c r="N843" s="70">
        <v>456</v>
      </c>
      <c r="O843" s="70">
        <v>430.5</v>
      </c>
      <c r="P843" s="38">
        <f>Tabla15[[#This Row],[sbruto]]-SUM(Tabla15[[#This Row],[ISR]:[AFP]])-Tabla15[[#This Row],[sneto]]</f>
        <v>375</v>
      </c>
      <c r="Q843" s="38">
        <v>13738.5</v>
      </c>
      <c r="R843" s="60" t="str">
        <f>_xlfn.XLOOKUP(Tabla15[[#This Row],[cedula]],Tabla22[NODOC],Tabla22[GENERO])</f>
        <v>M</v>
      </c>
      <c r="S843" s="60" t="str">
        <f>_xlfn.XLOOKUP(Tabla15[[#This Row],[nomdepto]],Tabla21[LUGAR],Tabla21[CODLUGAR])</f>
        <v>01.83.02.00.03</v>
      </c>
      <c r="T843">
        <v>513</v>
      </c>
    </row>
    <row r="844" spans="1:20">
      <c r="A844" s="60" t="s">
        <v>2476</v>
      </c>
      <c r="B844" s="60" t="s">
        <v>1295</v>
      </c>
      <c r="C844" s="60" t="s">
        <v>2510</v>
      </c>
      <c r="D844" s="60" t="str">
        <f>Tabla15[[#This Row],[cedula]]&amp;Tabla15[[#This Row],[prog]]&amp;LEFT(Tabla15[[#This Row],[TIPO]],3)</f>
        <v>0310216583813FIJ</v>
      </c>
      <c r="E844" s="60" t="str">
        <f>_xlfn.XLOOKUP(Tabla15[[#This Row],[cedula]],Tabla8[Numero Documento],Tabla8[Empleado])</f>
        <v>JORGE EVARISTO VASQUEZ MORA</v>
      </c>
      <c r="F844" s="60" t="s">
        <v>38</v>
      </c>
      <c r="G844" s="60" t="s">
        <v>18</v>
      </c>
      <c r="H844" s="102" t="s">
        <v>11</v>
      </c>
      <c r="I844" s="75" t="str">
        <f>_xlfn.XLOOKUP(Tabla15[[#This Row],[cedula]],TCARRERA[CEDULA],TCARRERA[CATEGORIA DEL SERVIDOR],0)</f>
        <v>CARRERA ADMINISTRATIVA</v>
      </c>
      <c r="J84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44" s="60" t="str">
        <f>IF(ISTEXT(Tabla15[[#This Row],[CARRERA]]),Tabla15[[#This Row],[CARRERA]],Tabla15[[#This Row],[STATUS_01]])</f>
        <v>CARRERA ADMINISTRATIVA</v>
      </c>
      <c r="L844" s="70">
        <v>14850</v>
      </c>
      <c r="M844" s="74">
        <v>0</v>
      </c>
      <c r="N844" s="70">
        <v>451.44</v>
      </c>
      <c r="O844" s="70">
        <v>426.2</v>
      </c>
      <c r="P844" s="38">
        <f>Tabla15[[#This Row],[sbruto]]-SUM(Tabla15[[#This Row],[ISR]:[AFP]])-Tabla15[[#This Row],[sneto]]</f>
        <v>475</v>
      </c>
      <c r="Q844" s="38">
        <v>13497.36</v>
      </c>
      <c r="R844" s="60" t="str">
        <f>_xlfn.XLOOKUP(Tabla15[[#This Row],[cedula]],Tabla22[NODOC],Tabla22[GENERO])</f>
        <v>M</v>
      </c>
      <c r="S844" s="60" t="str">
        <f>_xlfn.XLOOKUP(Tabla15[[#This Row],[nomdepto]],Tabla21[LUGAR],Tabla21[CODLUGAR])</f>
        <v>01.83.02.00.03</v>
      </c>
      <c r="T844">
        <v>619</v>
      </c>
    </row>
    <row r="845" spans="1:20">
      <c r="A845" s="60" t="s">
        <v>2476</v>
      </c>
      <c r="B845" s="60" t="s">
        <v>2080</v>
      </c>
      <c r="C845" s="60" t="s">
        <v>2510</v>
      </c>
      <c r="D845" s="60" t="str">
        <f>Tabla15[[#This Row],[cedula]]&amp;Tabla15[[#This Row],[prog]]&amp;LEFT(Tabla15[[#This Row],[TIPO]],3)</f>
        <v>4020892351213FIJ</v>
      </c>
      <c r="E845" s="60" t="str">
        <f>_xlfn.XLOOKUP(Tabla15[[#This Row],[cedula]],Tabla8[Numero Documento],Tabla8[Empleado])</f>
        <v>ERISON JUNIOR LIRIANO VALERIO</v>
      </c>
      <c r="F845" s="60" t="s">
        <v>42</v>
      </c>
      <c r="G845" s="60" t="s">
        <v>18</v>
      </c>
      <c r="H845" s="102" t="s">
        <v>11</v>
      </c>
      <c r="I845" s="75">
        <f>_xlfn.XLOOKUP(Tabla15[[#This Row],[cedula]],TCARRERA[CEDULA],TCARRERA[CATEGORIA DEL SERVIDOR],0)</f>
        <v>0</v>
      </c>
      <c r="J84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5" s="60" t="str">
        <f>IF(ISTEXT(Tabla15[[#This Row],[CARRERA]]),Tabla15[[#This Row],[CARRERA]],Tabla15[[#This Row],[STATUS_01]])</f>
        <v>ESTATUTO SIMPLIFICADO</v>
      </c>
      <c r="L845" s="70">
        <v>13200</v>
      </c>
      <c r="M845" s="74">
        <v>0</v>
      </c>
      <c r="N845" s="70">
        <v>401.28</v>
      </c>
      <c r="O845" s="70">
        <v>378.84</v>
      </c>
      <c r="P845" s="38">
        <f>Tabla15[[#This Row],[sbruto]]-SUM(Tabla15[[#This Row],[ISR]:[AFP]])-Tabla15[[#This Row],[sneto]]</f>
        <v>25.000000000001819</v>
      </c>
      <c r="Q845" s="38">
        <v>12394.88</v>
      </c>
      <c r="R845" s="60" t="str">
        <f>_xlfn.XLOOKUP(Tabla15[[#This Row],[cedula]],Tabla22[NODOC],Tabla22[GENERO])</f>
        <v>M</v>
      </c>
      <c r="S845" s="60" t="str">
        <f>_xlfn.XLOOKUP(Tabla15[[#This Row],[nomdepto]],Tabla21[LUGAR],Tabla21[CODLUGAR])</f>
        <v>01.83.02.00.03</v>
      </c>
      <c r="T845">
        <v>568</v>
      </c>
    </row>
    <row r="846" spans="1:20">
      <c r="A846" s="60" t="s">
        <v>2476</v>
      </c>
      <c r="B846" s="60" t="s">
        <v>2130</v>
      </c>
      <c r="C846" s="60" t="s">
        <v>2510</v>
      </c>
      <c r="D846" s="60" t="str">
        <f>Tabla15[[#This Row],[cedula]]&amp;Tabla15[[#This Row],[prog]]&amp;LEFT(Tabla15[[#This Row],[TIPO]],3)</f>
        <v>0310081644013FIJ</v>
      </c>
      <c r="E846" s="60" t="str">
        <f>_xlfn.XLOOKUP(Tabla15[[#This Row],[cedula]],Tabla8[Numero Documento],Tabla8[Empleado])</f>
        <v>JOSE RAFAEL BIRCANN AYBAR</v>
      </c>
      <c r="F846" s="60" t="s">
        <v>22</v>
      </c>
      <c r="G846" s="60" t="s">
        <v>18</v>
      </c>
      <c r="H846" s="102" t="s">
        <v>11</v>
      </c>
      <c r="I846" s="75">
        <f>_xlfn.XLOOKUP(Tabla15[[#This Row],[cedula]],TCARRERA[CEDULA],TCARRERA[CATEGORIA DEL SERVIDOR],0)</f>
        <v>0</v>
      </c>
      <c r="J84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6" s="60" t="str">
        <f>IF(ISTEXT(Tabla15[[#This Row],[CARRERA]]),Tabla15[[#This Row],[CARRERA]],Tabla15[[#This Row],[STATUS_01]])</f>
        <v>ESTATUTO SIMPLIFICADO</v>
      </c>
      <c r="L846" s="70">
        <v>11400</v>
      </c>
      <c r="M846" s="74">
        <v>0</v>
      </c>
      <c r="N846" s="70">
        <v>346.56</v>
      </c>
      <c r="O846" s="70">
        <v>327.18</v>
      </c>
      <c r="P846" s="38">
        <f>Tabla15[[#This Row],[sbruto]]-SUM(Tabla15[[#This Row],[ISR]:[AFP]])-Tabla15[[#This Row],[sneto]]</f>
        <v>25</v>
      </c>
      <c r="Q846" s="38">
        <v>10701.26</v>
      </c>
      <c r="R846" s="60" t="str">
        <f>_xlfn.XLOOKUP(Tabla15[[#This Row],[cedula]],Tabla22[NODOC],Tabla22[GENERO])</f>
        <v>M</v>
      </c>
      <c r="S846" s="60" t="str">
        <f>_xlfn.XLOOKUP(Tabla15[[#This Row],[nomdepto]],Tabla21[LUGAR],Tabla21[CODLUGAR])</f>
        <v>01.83.02.00.03</v>
      </c>
      <c r="T846">
        <v>631</v>
      </c>
    </row>
    <row r="847" spans="1:20">
      <c r="A847" s="60" t="s">
        <v>2476</v>
      </c>
      <c r="B847" s="60" t="s">
        <v>2074</v>
      </c>
      <c r="C847" s="60" t="s">
        <v>2510</v>
      </c>
      <c r="D847" s="60" t="str">
        <f>Tabla15[[#This Row],[cedula]]&amp;Tabla15[[#This Row],[prog]]&amp;LEFT(Tabla15[[#This Row],[TIPO]],3)</f>
        <v>0310306278613FIJ</v>
      </c>
      <c r="E847" s="60" t="str">
        <f>_xlfn.XLOOKUP(Tabla15[[#This Row],[cedula]],Tabla8[Numero Documento],Tabla8[Empleado])</f>
        <v>EDWARD ALFONSO CABRERA ROSARIO</v>
      </c>
      <c r="F847" s="60" t="s">
        <v>27</v>
      </c>
      <c r="G847" s="60" t="s">
        <v>18</v>
      </c>
      <c r="H847" s="102" t="s">
        <v>11</v>
      </c>
      <c r="I847" s="75">
        <f>_xlfn.XLOOKUP(Tabla15[[#This Row],[cedula]],TCARRERA[CEDULA],TCARRERA[CATEGORIA DEL SERVIDOR],0)</f>
        <v>0</v>
      </c>
      <c r="J84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7" s="60" t="str">
        <f>IF(ISTEXT(Tabla15[[#This Row],[CARRERA]]),Tabla15[[#This Row],[CARRERA]],Tabla15[[#This Row],[STATUS_01]])</f>
        <v>ESTATUTO SIMPLIFICADO</v>
      </c>
      <c r="L847" s="70">
        <v>11000</v>
      </c>
      <c r="M847" s="74">
        <v>0</v>
      </c>
      <c r="N847" s="70">
        <v>334.4</v>
      </c>
      <c r="O847" s="70">
        <v>315.7</v>
      </c>
      <c r="P847" s="38">
        <f>Tabla15[[#This Row],[sbruto]]-SUM(Tabla15[[#This Row],[ISR]:[AFP]])-Tabla15[[#This Row],[sneto]]</f>
        <v>25</v>
      </c>
      <c r="Q847" s="38">
        <v>10324.9</v>
      </c>
      <c r="R847" s="60" t="str">
        <f>_xlfn.XLOOKUP(Tabla15[[#This Row],[cedula]],Tabla22[NODOC],Tabla22[GENERO])</f>
        <v>M</v>
      </c>
      <c r="S847" s="60" t="str">
        <f>_xlfn.XLOOKUP(Tabla15[[#This Row],[nomdepto]],Tabla21[LUGAR],Tabla21[CODLUGAR])</f>
        <v>01.83.02.00.03</v>
      </c>
      <c r="T847">
        <v>558</v>
      </c>
    </row>
    <row r="848" spans="1:20">
      <c r="A848" s="60" t="s">
        <v>2476</v>
      </c>
      <c r="B848" s="60" t="s">
        <v>2121</v>
      </c>
      <c r="C848" s="60" t="s">
        <v>2510</v>
      </c>
      <c r="D848" s="60" t="str">
        <f>Tabla15[[#This Row],[cedula]]&amp;Tabla15[[#This Row],[prog]]&amp;LEFT(Tabla15[[#This Row],[TIPO]],3)</f>
        <v>0310293202113FIJ</v>
      </c>
      <c r="E848" s="60" t="str">
        <f>_xlfn.XLOOKUP(Tabla15[[#This Row],[cedula]],Tabla8[Numero Documento],Tabla8[Empleado])</f>
        <v>JORGE ANTONIO FRANCO MARTE</v>
      </c>
      <c r="F848" s="60" t="s">
        <v>36</v>
      </c>
      <c r="G848" s="60" t="s">
        <v>18</v>
      </c>
      <c r="H848" s="102" t="s">
        <v>11</v>
      </c>
      <c r="I848" s="75">
        <f>_xlfn.XLOOKUP(Tabla15[[#This Row],[cedula]],TCARRERA[CEDULA],TCARRERA[CATEGORIA DEL SERVIDOR],0)</f>
        <v>0</v>
      </c>
      <c r="J84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48" s="60" t="str">
        <f>IF(ISTEXT(Tabla15[[#This Row],[CARRERA]]),Tabla15[[#This Row],[CARRERA]],Tabla15[[#This Row],[STATUS_01]])</f>
        <v>FIJO</v>
      </c>
      <c r="L848" s="70">
        <v>11000</v>
      </c>
      <c r="M848" s="74">
        <v>0</v>
      </c>
      <c r="N848" s="73">
        <v>334.4</v>
      </c>
      <c r="O848" s="73">
        <v>315.7</v>
      </c>
      <c r="P848" s="38">
        <f>Tabla15[[#This Row],[sbruto]]-SUM(Tabla15[[#This Row],[ISR]:[AFP]])-Tabla15[[#This Row],[sneto]]</f>
        <v>25</v>
      </c>
      <c r="Q848" s="38">
        <v>10324.9</v>
      </c>
      <c r="R848" s="60" t="str">
        <f>_xlfn.XLOOKUP(Tabla15[[#This Row],[cedula]],Tabla22[NODOC],Tabla22[GENERO])</f>
        <v>M</v>
      </c>
      <c r="S848" s="60" t="str">
        <f>_xlfn.XLOOKUP(Tabla15[[#This Row],[nomdepto]],Tabla21[LUGAR],Tabla21[CODLUGAR])</f>
        <v>01.83.02.00.03</v>
      </c>
      <c r="T848">
        <v>618</v>
      </c>
    </row>
    <row r="849" spans="1:20">
      <c r="A849" s="60" t="s">
        <v>2476</v>
      </c>
      <c r="B849" s="60" t="s">
        <v>1300</v>
      </c>
      <c r="C849" s="60" t="s">
        <v>2510</v>
      </c>
      <c r="D849" s="60" t="str">
        <f>Tabla15[[#This Row],[cedula]]&amp;Tabla15[[#This Row],[prog]]&amp;LEFT(Tabla15[[#This Row],[TIPO]],3)</f>
        <v>0310089193013FIJ</v>
      </c>
      <c r="E849" s="60" t="str">
        <f>_xlfn.XLOOKUP(Tabla15[[#This Row],[cedula]],Tabla8[Numero Documento],Tabla8[Empleado])</f>
        <v>LIDIA RAMONA ESPINAL ESTEVEZ</v>
      </c>
      <c r="F849" s="60" t="s">
        <v>8</v>
      </c>
      <c r="G849" s="60" t="s">
        <v>18</v>
      </c>
      <c r="H849" s="102" t="s">
        <v>11</v>
      </c>
      <c r="I849" s="75" t="str">
        <f>_xlfn.XLOOKUP(Tabla15[[#This Row],[cedula]],TCARRERA[CEDULA],TCARRERA[CATEGORIA DEL SERVIDOR],0)</f>
        <v>CARRERA ADMINISTRATIVA</v>
      </c>
      <c r="J84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9" s="60" t="str">
        <f>IF(ISTEXT(Tabla15[[#This Row],[CARRERA]]),Tabla15[[#This Row],[CARRERA]],Tabla15[[#This Row],[STATUS_01]])</f>
        <v>CARRERA ADMINISTRATIVA</v>
      </c>
      <c r="L849" s="70">
        <v>11000</v>
      </c>
      <c r="M849" s="71">
        <v>0</v>
      </c>
      <c r="N849" s="70">
        <v>334.4</v>
      </c>
      <c r="O849" s="70">
        <v>315.7</v>
      </c>
      <c r="P849" s="38">
        <f>Tabla15[[#This Row],[sbruto]]-SUM(Tabla15[[#This Row],[ISR]:[AFP]])-Tabla15[[#This Row],[sneto]]</f>
        <v>375</v>
      </c>
      <c r="Q849" s="38">
        <v>9974.9</v>
      </c>
      <c r="R849" s="60" t="str">
        <f>_xlfn.XLOOKUP(Tabla15[[#This Row],[cedula]],Tabla22[NODOC],Tabla22[GENERO])</f>
        <v>F</v>
      </c>
      <c r="S849" s="60" t="str">
        <f>_xlfn.XLOOKUP(Tabla15[[#This Row],[nomdepto]],Tabla21[LUGAR],Tabla21[CODLUGAR])</f>
        <v>01.83.02.00.03</v>
      </c>
      <c r="T849">
        <v>657</v>
      </c>
    </row>
    <row r="850" spans="1:20">
      <c r="A850" s="60" t="s">
        <v>2476</v>
      </c>
      <c r="B850" s="60" t="s">
        <v>2159</v>
      </c>
      <c r="C850" s="60" t="s">
        <v>2510</v>
      </c>
      <c r="D850" s="60" t="str">
        <f>Tabla15[[#This Row],[cedula]]&amp;Tabla15[[#This Row],[prog]]&amp;LEFT(Tabla15[[#This Row],[TIPO]],3)</f>
        <v>0310185535513FIJ</v>
      </c>
      <c r="E850" s="60" t="str">
        <f>_xlfn.XLOOKUP(Tabla15[[#This Row],[cedula]],Tabla8[Numero Documento],Tabla8[Empleado])</f>
        <v>MARGARITA YSABEL SILVERIO MORAN</v>
      </c>
      <c r="F850" s="60" t="s">
        <v>8</v>
      </c>
      <c r="G850" s="60" t="s">
        <v>18</v>
      </c>
      <c r="H850" s="102" t="s">
        <v>11</v>
      </c>
      <c r="I850" s="75">
        <f>_xlfn.XLOOKUP(Tabla15[[#This Row],[cedula]],TCARRERA[CEDULA],TCARRERA[CATEGORIA DEL SERVIDOR],0)</f>
        <v>0</v>
      </c>
      <c r="J85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60" t="str">
        <f>IF(ISTEXT(Tabla15[[#This Row],[CARRERA]]),Tabla15[[#This Row],[CARRERA]],Tabla15[[#This Row],[STATUS_01]])</f>
        <v>ESTATUTO SIMPLIFICADO</v>
      </c>
      <c r="L850" s="70">
        <v>11000</v>
      </c>
      <c r="M850" s="73">
        <v>0</v>
      </c>
      <c r="N850" s="70">
        <v>334.4</v>
      </c>
      <c r="O850" s="70">
        <v>315.7</v>
      </c>
      <c r="P850" s="38">
        <f>Tabla15[[#This Row],[sbruto]]-SUM(Tabla15[[#This Row],[ISR]:[AFP]])-Tabla15[[#This Row],[sneto]]</f>
        <v>75</v>
      </c>
      <c r="Q850" s="38">
        <v>10274.9</v>
      </c>
      <c r="R850" s="60" t="str">
        <f>_xlfn.XLOOKUP(Tabla15[[#This Row],[cedula]],Tabla22[NODOC],Tabla22[GENERO])</f>
        <v>F</v>
      </c>
      <c r="S850" s="60" t="str">
        <f>_xlfn.XLOOKUP(Tabla15[[#This Row],[nomdepto]],Tabla21[LUGAR],Tabla21[CODLUGAR])</f>
        <v>01.83.02.00.03</v>
      </c>
      <c r="T850">
        <v>672</v>
      </c>
    </row>
    <row r="851" spans="1:20">
      <c r="A851" s="60" t="s">
        <v>2476</v>
      </c>
      <c r="B851" s="60" t="s">
        <v>2691</v>
      </c>
      <c r="C851" s="60" t="s">
        <v>2510</v>
      </c>
      <c r="D851" s="60" t="str">
        <f>Tabla15[[#This Row],[cedula]]&amp;Tabla15[[#This Row],[prog]]&amp;LEFT(Tabla15[[#This Row],[TIPO]],3)</f>
        <v>0310324821113FIJ</v>
      </c>
      <c r="E851" s="60" t="str">
        <f>_xlfn.XLOOKUP(Tabla15[[#This Row],[cedula]],Tabla8[Numero Documento],Tabla8[Empleado])</f>
        <v>ANA FRANCISCA BETANCES DE PEREZ</v>
      </c>
      <c r="F851" s="60" t="s">
        <v>69</v>
      </c>
      <c r="G851" s="60" t="s">
        <v>18</v>
      </c>
      <c r="H851" s="102" t="s">
        <v>11</v>
      </c>
      <c r="I851" s="75">
        <f>_xlfn.XLOOKUP(Tabla15[[#This Row],[cedula]],TCARRERA[CEDULA],TCARRERA[CATEGORIA DEL SERVIDOR],0)</f>
        <v>0</v>
      </c>
      <c r="J85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60" t="str">
        <f>IF(ISTEXT(Tabla15[[#This Row],[CARRERA]]),Tabla15[[#This Row],[CARRERA]],Tabla15[[#This Row],[STATUS_01]])</f>
        <v>FIJO</v>
      </c>
      <c r="L851" s="70">
        <v>10000</v>
      </c>
      <c r="M851" s="74">
        <v>0</v>
      </c>
      <c r="N851" s="70">
        <v>304</v>
      </c>
      <c r="O851" s="70">
        <v>287</v>
      </c>
      <c r="P851" s="38">
        <f>Tabla15[[#This Row],[sbruto]]-SUM(Tabla15[[#This Row],[ISR]:[AFP]])-Tabla15[[#This Row],[sneto]]</f>
        <v>25</v>
      </c>
      <c r="Q851" s="38">
        <v>9384</v>
      </c>
      <c r="R851" s="60" t="str">
        <f>_xlfn.XLOOKUP(Tabla15[[#This Row],[cedula]],Tabla22[NODOC],Tabla22[GENERO])</f>
        <v>F</v>
      </c>
      <c r="S851" s="60" t="str">
        <f>_xlfn.XLOOKUP(Tabla15[[#This Row],[nomdepto]],Tabla21[LUGAR],Tabla21[CODLUGAR])</f>
        <v>01.83.02.00.03</v>
      </c>
      <c r="T851">
        <v>508</v>
      </c>
    </row>
    <row r="852" spans="1:20">
      <c r="A852" s="60" t="s">
        <v>2476</v>
      </c>
      <c r="B852" s="60" t="s">
        <v>2043</v>
      </c>
      <c r="C852" s="60" t="s">
        <v>2510</v>
      </c>
      <c r="D852" s="60" t="str">
        <f>Tabla15[[#This Row],[cedula]]&amp;Tabla15[[#This Row],[prog]]&amp;LEFT(Tabla15[[#This Row],[TIPO]],3)</f>
        <v>0310052992813FIJ</v>
      </c>
      <c r="E852" s="60" t="str">
        <f>_xlfn.XLOOKUP(Tabla15[[#This Row],[cedula]],Tabla8[Numero Documento],Tabla8[Empleado])</f>
        <v>ANA ROSA ALEMAN</v>
      </c>
      <c r="F852" s="60" t="s">
        <v>20</v>
      </c>
      <c r="G852" s="60" t="s">
        <v>18</v>
      </c>
      <c r="H852" s="102" t="s">
        <v>11</v>
      </c>
      <c r="I852" s="75">
        <f>_xlfn.XLOOKUP(Tabla15[[#This Row],[cedula]],TCARRERA[CEDULA],TCARRERA[CATEGORIA DEL SERVIDOR],0)</f>
        <v>0</v>
      </c>
      <c r="J85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60" t="str">
        <f>IF(ISTEXT(Tabla15[[#This Row],[CARRERA]]),Tabla15[[#This Row],[CARRERA]],Tabla15[[#This Row],[STATUS_01]])</f>
        <v>FIJO</v>
      </c>
      <c r="L852" s="70">
        <v>10000</v>
      </c>
      <c r="M852" s="71">
        <v>0</v>
      </c>
      <c r="N852" s="70">
        <v>304</v>
      </c>
      <c r="O852" s="70">
        <v>287</v>
      </c>
      <c r="P852" s="38">
        <f>Tabla15[[#This Row],[sbruto]]-SUM(Tabla15[[#This Row],[ISR]:[AFP]])-Tabla15[[#This Row],[sneto]]</f>
        <v>125</v>
      </c>
      <c r="Q852" s="38">
        <v>9284</v>
      </c>
      <c r="R852" s="60" t="str">
        <f>_xlfn.XLOOKUP(Tabla15[[#This Row],[cedula]],Tabla22[NODOC],Tabla22[GENERO])</f>
        <v>F</v>
      </c>
      <c r="S852" s="60" t="str">
        <f>_xlfn.XLOOKUP(Tabla15[[#This Row],[nomdepto]],Tabla21[LUGAR],Tabla21[CODLUGAR])</f>
        <v>01.83.02.00.03</v>
      </c>
      <c r="T852">
        <v>510</v>
      </c>
    </row>
    <row r="853" spans="1:20">
      <c r="A853" s="60" t="s">
        <v>2476</v>
      </c>
      <c r="B853" s="60" t="s">
        <v>2072</v>
      </c>
      <c r="C853" s="60" t="s">
        <v>2510</v>
      </c>
      <c r="D853" s="60" t="str">
        <f>Tabla15[[#This Row],[cedula]]&amp;Tabla15[[#This Row],[prog]]&amp;LEFT(Tabla15[[#This Row],[TIPO]],3)</f>
        <v>0310152365613FIJ</v>
      </c>
      <c r="E853" s="60" t="str">
        <f>_xlfn.XLOOKUP(Tabla15[[#This Row],[cedula]],Tabla8[Numero Documento],Tabla8[Empleado])</f>
        <v>DOMINGA ANTONIA TIFA UREÑA</v>
      </c>
      <c r="F853" s="60" t="s">
        <v>8</v>
      </c>
      <c r="G853" s="60" t="s">
        <v>18</v>
      </c>
      <c r="H853" s="102" t="s">
        <v>11</v>
      </c>
      <c r="I853" s="75">
        <f>_xlfn.XLOOKUP(Tabla15[[#This Row],[cedula]],TCARRERA[CEDULA],TCARRERA[CATEGORIA DEL SERVIDOR],0)</f>
        <v>0</v>
      </c>
      <c r="J85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3" s="60" t="str">
        <f>IF(ISTEXT(Tabla15[[#This Row],[CARRERA]]),Tabla15[[#This Row],[CARRERA]],Tabla15[[#This Row],[STATUS_01]])</f>
        <v>ESTATUTO SIMPLIFICADO</v>
      </c>
      <c r="L853" s="70">
        <v>10000</v>
      </c>
      <c r="M853" s="74">
        <v>0</v>
      </c>
      <c r="N853" s="73">
        <v>304</v>
      </c>
      <c r="O853" s="73">
        <v>287</v>
      </c>
      <c r="P853" s="38">
        <f>Tabla15[[#This Row],[sbruto]]-SUM(Tabla15[[#This Row],[ISR]:[AFP]])-Tabla15[[#This Row],[sneto]]</f>
        <v>75</v>
      </c>
      <c r="Q853" s="38">
        <v>9334</v>
      </c>
      <c r="R853" s="60" t="str">
        <f>_xlfn.XLOOKUP(Tabla15[[#This Row],[cedula]],Tabla22[NODOC],Tabla22[GENERO])</f>
        <v>F</v>
      </c>
      <c r="S853" s="60" t="str">
        <f>_xlfn.XLOOKUP(Tabla15[[#This Row],[nomdepto]],Tabla21[LUGAR],Tabla21[CODLUGAR])</f>
        <v>01.83.02.00.03</v>
      </c>
      <c r="T853">
        <v>554</v>
      </c>
    </row>
    <row r="854" spans="1:20">
      <c r="A854" s="60" t="s">
        <v>2476</v>
      </c>
      <c r="B854" s="60" t="s">
        <v>2081</v>
      </c>
      <c r="C854" s="60" t="s">
        <v>2510</v>
      </c>
      <c r="D854" s="60" t="str">
        <f>Tabla15[[#This Row],[cedula]]&amp;Tabla15[[#This Row],[prog]]&amp;LEFT(Tabla15[[#This Row],[TIPO]],3)</f>
        <v>0460024753213FIJ</v>
      </c>
      <c r="E854" s="60" t="str">
        <f>_xlfn.XLOOKUP(Tabla15[[#This Row],[cedula]],Tabla8[Numero Documento],Tabla8[Empleado])</f>
        <v>ERNESTINA DEL CARMEN MESON NUÑEZ</v>
      </c>
      <c r="F854" s="60" t="s">
        <v>8</v>
      </c>
      <c r="G854" s="60" t="s">
        <v>18</v>
      </c>
      <c r="H854" s="102" t="s">
        <v>11</v>
      </c>
      <c r="I854" s="75">
        <f>_xlfn.XLOOKUP(Tabla15[[#This Row],[cedula]],TCARRERA[CEDULA],TCARRERA[CATEGORIA DEL SERVIDOR],0)</f>
        <v>0</v>
      </c>
      <c r="J85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4" s="60" t="str">
        <f>IF(ISTEXT(Tabla15[[#This Row],[CARRERA]]),Tabla15[[#This Row],[CARRERA]],Tabla15[[#This Row],[STATUS_01]])</f>
        <v>ESTATUTO SIMPLIFICADO</v>
      </c>
      <c r="L854" s="70">
        <v>10000</v>
      </c>
      <c r="M854" s="74">
        <v>0</v>
      </c>
      <c r="N854" s="73">
        <v>304</v>
      </c>
      <c r="O854" s="73">
        <v>287</v>
      </c>
      <c r="P854" s="38">
        <f>Tabla15[[#This Row],[sbruto]]-SUM(Tabla15[[#This Row],[ISR]:[AFP]])-Tabla15[[#This Row],[sneto]]</f>
        <v>25</v>
      </c>
      <c r="Q854" s="38">
        <v>9384</v>
      </c>
      <c r="R854" s="60" t="str">
        <f>_xlfn.XLOOKUP(Tabla15[[#This Row],[cedula]],Tabla22[NODOC],Tabla22[GENERO])</f>
        <v>F</v>
      </c>
      <c r="S854" s="60" t="str">
        <f>_xlfn.XLOOKUP(Tabla15[[#This Row],[nomdepto]],Tabla21[LUGAR],Tabla21[CODLUGAR])</f>
        <v>01.83.02.00.03</v>
      </c>
      <c r="T854">
        <v>569</v>
      </c>
    </row>
    <row r="855" spans="1:20">
      <c r="A855" s="60" t="s">
        <v>2476</v>
      </c>
      <c r="B855" s="60" t="s">
        <v>2089</v>
      </c>
      <c r="C855" s="60" t="s">
        <v>2510</v>
      </c>
      <c r="D855" s="60" t="str">
        <f>Tabla15[[#This Row],[cedula]]&amp;Tabla15[[#This Row],[prog]]&amp;LEFT(Tabla15[[#This Row],[TIPO]],3)</f>
        <v>0310078995113FIJ</v>
      </c>
      <c r="E855" s="60" t="str">
        <f>_xlfn.XLOOKUP(Tabla15[[#This Row],[cedula]],Tabla8[Numero Documento],Tabla8[Empleado])</f>
        <v>FERMIN ANTONIO MENDEZ DE LEON</v>
      </c>
      <c r="F855" s="60" t="s">
        <v>30</v>
      </c>
      <c r="G855" s="60" t="s">
        <v>18</v>
      </c>
      <c r="H855" s="102" t="s">
        <v>11</v>
      </c>
      <c r="I855" s="75">
        <f>_xlfn.XLOOKUP(Tabla15[[#This Row],[cedula]],TCARRERA[CEDULA],TCARRERA[CATEGORIA DEL SERVIDOR],0)</f>
        <v>0</v>
      </c>
      <c r="J85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5" s="60" t="str">
        <f>IF(ISTEXT(Tabla15[[#This Row],[CARRERA]]),Tabla15[[#This Row],[CARRERA]],Tabla15[[#This Row],[STATUS_01]])</f>
        <v>ESTATUTO SIMPLIFICADO</v>
      </c>
      <c r="L855" s="70">
        <v>10000</v>
      </c>
      <c r="M855" s="74">
        <v>0</v>
      </c>
      <c r="N855" s="70">
        <v>304</v>
      </c>
      <c r="O855" s="70">
        <v>287</v>
      </c>
      <c r="P855" s="38">
        <f>Tabla15[[#This Row],[sbruto]]-SUM(Tabla15[[#This Row],[ISR]:[AFP]])-Tabla15[[#This Row],[sneto]]</f>
        <v>375</v>
      </c>
      <c r="Q855" s="38">
        <v>9034</v>
      </c>
      <c r="R855" s="60" t="str">
        <f>_xlfn.XLOOKUP(Tabla15[[#This Row],[cedula]],Tabla22[NODOC],Tabla22[GENERO])</f>
        <v>M</v>
      </c>
      <c r="S855" s="60" t="str">
        <f>_xlfn.XLOOKUP(Tabla15[[#This Row],[nomdepto]],Tabla21[LUGAR],Tabla21[CODLUGAR])</f>
        <v>01.83.02.00.03</v>
      </c>
      <c r="T855">
        <v>579</v>
      </c>
    </row>
    <row r="856" spans="1:20">
      <c r="A856" s="60" t="s">
        <v>2476</v>
      </c>
      <c r="B856" s="60" t="s">
        <v>2109</v>
      </c>
      <c r="C856" s="60" t="s">
        <v>2510</v>
      </c>
      <c r="D856" s="60" t="str">
        <f>Tabla15[[#This Row],[cedula]]&amp;Tabla15[[#This Row],[prog]]&amp;LEFT(Tabla15[[#This Row],[TIPO]],3)</f>
        <v>0310458790613FIJ</v>
      </c>
      <c r="E856" s="60" t="str">
        <f>_xlfn.XLOOKUP(Tabla15[[#This Row],[cedula]],Tabla8[Numero Documento],Tabla8[Empleado])</f>
        <v>HELIANA JACQUELINE REYES PEÑA</v>
      </c>
      <c r="F856" s="60" t="s">
        <v>34</v>
      </c>
      <c r="G856" s="60" t="s">
        <v>18</v>
      </c>
      <c r="H856" s="102" t="s">
        <v>11</v>
      </c>
      <c r="I856" s="75">
        <f>_xlfn.XLOOKUP(Tabla15[[#This Row],[cedula]],TCARRERA[CEDULA],TCARRERA[CATEGORIA DEL SERVIDOR],0)</f>
        <v>0</v>
      </c>
      <c r="J85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56" s="60" t="str">
        <f>IF(ISTEXT(Tabla15[[#This Row],[CARRERA]]),Tabla15[[#This Row],[CARRERA]],Tabla15[[#This Row],[STATUS_01]])</f>
        <v>FIJO</v>
      </c>
      <c r="L856" s="70">
        <v>10000</v>
      </c>
      <c r="M856" s="74">
        <v>0</v>
      </c>
      <c r="N856" s="70">
        <v>304</v>
      </c>
      <c r="O856" s="70">
        <v>287</v>
      </c>
      <c r="P856" s="38">
        <f>Tabla15[[#This Row],[sbruto]]-SUM(Tabla15[[#This Row],[ISR]:[AFP]])-Tabla15[[#This Row],[sneto]]</f>
        <v>25</v>
      </c>
      <c r="Q856" s="38">
        <v>9384</v>
      </c>
      <c r="R856" s="60" t="str">
        <f>_xlfn.XLOOKUP(Tabla15[[#This Row],[cedula]],Tabla22[NODOC],Tabla22[GENERO])</f>
        <v>F</v>
      </c>
      <c r="S856" s="60" t="str">
        <f>_xlfn.XLOOKUP(Tabla15[[#This Row],[nomdepto]],Tabla21[LUGAR],Tabla21[CODLUGAR])</f>
        <v>01.83.02.00.03</v>
      </c>
      <c r="T856">
        <v>602</v>
      </c>
    </row>
    <row r="857" spans="1:20">
      <c r="A857" s="60" t="s">
        <v>2476</v>
      </c>
      <c r="B857" s="60" t="s">
        <v>2129</v>
      </c>
      <c r="C857" s="60" t="s">
        <v>2510</v>
      </c>
      <c r="D857" s="60" t="str">
        <f>Tabla15[[#This Row],[cedula]]&amp;Tabla15[[#This Row],[prog]]&amp;LEFT(Tabla15[[#This Row],[TIPO]],3)</f>
        <v>0310224315513FIJ</v>
      </c>
      <c r="E857" s="60" t="str">
        <f>_xlfn.XLOOKUP(Tabla15[[#This Row],[cedula]],Tabla8[Numero Documento],Tabla8[Empleado])</f>
        <v>JOSE MIGUEL RODRIGUEZ</v>
      </c>
      <c r="F857" s="60" t="s">
        <v>27</v>
      </c>
      <c r="G857" s="60" t="s">
        <v>18</v>
      </c>
      <c r="H857" s="102" t="s">
        <v>11</v>
      </c>
      <c r="I857" s="75">
        <f>_xlfn.XLOOKUP(Tabla15[[#This Row],[cedula]],TCARRERA[CEDULA],TCARRERA[CATEGORIA DEL SERVIDOR],0)</f>
        <v>0</v>
      </c>
      <c r="J85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60" t="str">
        <f>IF(ISTEXT(Tabla15[[#This Row],[CARRERA]]),Tabla15[[#This Row],[CARRERA]],Tabla15[[#This Row],[STATUS_01]])</f>
        <v>ESTATUTO SIMPLIFICADO</v>
      </c>
      <c r="L857" s="70">
        <v>10000</v>
      </c>
      <c r="M857" s="74">
        <v>0</v>
      </c>
      <c r="N857" s="70">
        <v>304</v>
      </c>
      <c r="O857" s="70">
        <v>287</v>
      </c>
      <c r="P857" s="38">
        <f>Tabla15[[#This Row],[sbruto]]-SUM(Tabla15[[#This Row],[ISR]:[AFP]])-Tabla15[[#This Row],[sneto]]</f>
        <v>625</v>
      </c>
      <c r="Q857" s="38">
        <v>8784</v>
      </c>
      <c r="R857" s="60" t="str">
        <f>_xlfn.XLOOKUP(Tabla15[[#This Row],[cedula]],Tabla22[NODOC],Tabla22[GENERO])</f>
        <v>M</v>
      </c>
      <c r="S857" s="60" t="str">
        <f>_xlfn.XLOOKUP(Tabla15[[#This Row],[nomdepto]],Tabla21[LUGAR],Tabla21[CODLUGAR])</f>
        <v>01.83.02.00.03</v>
      </c>
      <c r="T857">
        <v>630</v>
      </c>
    </row>
    <row r="858" spans="1:20">
      <c r="A858" s="60" t="s">
        <v>2476</v>
      </c>
      <c r="B858" s="60" t="s">
        <v>2133</v>
      </c>
      <c r="C858" s="60" t="s">
        <v>2510</v>
      </c>
      <c r="D858" s="60" t="str">
        <f>Tabla15[[#This Row],[cedula]]&amp;Tabla15[[#This Row],[prog]]&amp;LEFT(Tabla15[[#This Row],[TIPO]],3)</f>
        <v>0310081311613FIJ</v>
      </c>
      <c r="E858" s="60" t="str">
        <f>_xlfn.XLOOKUP(Tabla15[[#This Row],[cedula]],Tabla8[Numero Documento],Tabla8[Empleado])</f>
        <v>JOSE YSIDRO MARTE FRIAS</v>
      </c>
      <c r="F858" s="60" t="s">
        <v>45</v>
      </c>
      <c r="G858" s="60" t="s">
        <v>18</v>
      </c>
      <c r="H858" s="102" t="s">
        <v>11</v>
      </c>
      <c r="I858" s="75">
        <f>_xlfn.XLOOKUP(Tabla15[[#This Row],[cedula]],TCARRERA[CEDULA],TCARRERA[CATEGORIA DEL SERVIDOR],0)</f>
        <v>0</v>
      </c>
      <c r="J85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58" s="60" t="str">
        <f>IF(ISTEXT(Tabla15[[#This Row],[CARRERA]]),Tabla15[[#This Row],[CARRERA]],Tabla15[[#This Row],[STATUS_01]])</f>
        <v>FIJO</v>
      </c>
      <c r="L858" s="70">
        <v>10000</v>
      </c>
      <c r="M858" s="73">
        <v>0</v>
      </c>
      <c r="N858" s="73">
        <v>304</v>
      </c>
      <c r="O858" s="73">
        <v>287</v>
      </c>
      <c r="P858" s="38">
        <f>Tabla15[[#This Row],[sbruto]]-SUM(Tabla15[[#This Row],[ISR]:[AFP]])-Tabla15[[#This Row],[sneto]]</f>
        <v>2552.4499999999998</v>
      </c>
      <c r="Q858" s="38">
        <v>6856.55</v>
      </c>
      <c r="R858" s="60" t="str">
        <f>_xlfn.XLOOKUP(Tabla15[[#This Row],[cedula]],Tabla22[NODOC],Tabla22[GENERO])</f>
        <v>M</v>
      </c>
      <c r="S858" s="60" t="str">
        <f>_xlfn.XLOOKUP(Tabla15[[#This Row],[nomdepto]],Tabla21[LUGAR],Tabla21[CODLUGAR])</f>
        <v>01.83.02.00.03</v>
      </c>
      <c r="T858">
        <v>634</v>
      </c>
    </row>
    <row r="859" spans="1:20">
      <c r="A859" s="60" t="s">
        <v>2476</v>
      </c>
      <c r="B859" s="60" t="s">
        <v>2134</v>
      </c>
      <c r="C859" s="60" t="s">
        <v>2510</v>
      </c>
      <c r="D859" s="60" t="str">
        <f>Tabla15[[#This Row],[cedula]]&amp;Tabla15[[#This Row],[prog]]&amp;LEFT(Tabla15[[#This Row],[TIPO]],3)</f>
        <v>0310067310613FIJ</v>
      </c>
      <c r="E859" s="60" t="str">
        <f>_xlfn.XLOOKUP(Tabla15[[#This Row],[cedula]],Tabla8[Numero Documento],Tabla8[Empleado])</f>
        <v>JOSEFINA DE LEON ESPINAL DE GONZALEZ</v>
      </c>
      <c r="F859" s="60" t="s">
        <v>47</v>
      </c>
      <c r="G859" s="60" t="s">
        <v>18</v>
      </c>
      <c r="H859" s="102" t="s">
        <v>11</v>
      </c>
      <c r="I859" s="75">
        <f>_xlfn.XLOOKUP(Tabla15[[#This Row],[cedula]],TCARRERA[CEDULA],TCARRERA[CATEGORIA DEL SERVIDOR],0)</f>
        <v>0</v>
      </c>
      <c r="J85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59" s="60" t="str">
        <f>IF(ISTEXT(Tabla15[[#This Row],[CARRERA]]),Tabla15[[#This Row],[CARRERA]],Tabla15[[#This Row],[STATUS_01]])</f>
        <v>FIJO</v>
      </c>
      <c r="L859" s="70">
        <v>10000</v>
      </c>
      <c r="M859" s="74">
        <v>0</v>
      </c>
      <c r="N859" s="70">
        <v>304</v>
      </c>
      <c r="O859" s="70">
        <v>287</v>
      </c>
      <c r="P859" s="38">
        <f>Tabla15[[#This Row],[sbruto]]-SUM(Tabla15[[#This Row],[ISR]:[AFP]])-Tabla15[[#This Row],[sneto]]</f>
        <v>75</v>
      </c>
      <c r="Q859" s="38">
        <v>9334</v>
      </c>
      <c r="R859" s="60" t="str">
        <f>_xlfn.XLOOKUP(Tabla15[[#This Row],[cedula]],Tabla22[NODOC],Tabla22[GENERO])</f>
        <v>F</v>
      </c>
      <c r="S859" s="60" t="str">
        <f>_xlfn.XLOOKUP(Tabla15[[#This Row],[nomdepto]],Tabla21[LUGAR],Tabla21[CODLUGAR])</f>
        <v>01.83.02.00.03</v>
      </c>
      <c r="T859">
        <v>635</v>
      </c>
    </row>
    <row r="860" spans="1:20">
      <c r="A860" s="60" t="s">
        <v>2476</v>
      </c>
      <c r="B860" s="60" t="s">
        <v>2142</v>
      </c>
      <c r="C860" s="60" t="s">
        <v>2510</v>
      </c>
      <c r="D860" s="60" t="str">
        <f>Tabla15[[#This Row],[cedula]]&amp;Tabla15[[#This Row],[prog]]&amp;LEFT(Tabla15[[#This Row],[TIPO]],3)</f>
        <v>0310004372213FIJ</v>
      </c>
      <c r="E860" s="60" t="str">
        <f>_xlfn.XLOOKUP(Tabla15[[#This Row],[cedula]],Tabla8[Numero Documento],Tabla8[Empleado])</f>
        <v>JULIAN ARMANDO RODRIGUEZ PEÑA</v>
      </c>
      <c r="F860" s="60" t="s">
        <v>45</v>
      </c>
      <c r="G860" s="60" t="s">
        <v>18</v>
      </c>
      <c r="H860" s="102" t="s">
        <v>11</v>
      </c>
      <c r="I860" s="75">
        <f>_xlfn.XLOOKUP(Tabla15[[#This Row],[cedula]],TCARRERA[CEDULA],TCARRERA[CATEGORIA DEL SERVIDOR],0)</f>
        <v>0</v>
      </c>
      <c r="J86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60" t="str">
        <f>IF(ISTEXT(Tabla15[[#This Row],[CARRERA]]),Tabla15[[#This Row],[CARRERA]],Tabla15[[#This Row],[STATUS_01]])</f>
        <v>FIJO</v>
      </c>
      <c r="L860" s="70">
        <v>10000</v>
      </c>
      <c r="M860" s="74">
        <v>0</v>
      </c>
      <c r="N860" s="73">
        <v>304</v>
      </c>
      <c r="O860" s="73">
        <v>287</v>
      </c>
      <c r="P860" s="38">
        <f>Tabla15[[#This Row],[sbruto]]-SUM(Tabla15[[#This Row],[ISR]:[AFP]])-Tabla15[[#This Row],[sneto]]</f>
        <v>375</v>
      </c>
      <c r="Q860" s="38">
        <v>9034</v>
      </c>
      <c r="R860" s="60" t="str">
        <f>_xlfn.XLOOKUP(Tabla15[[#This Row],[cedula]],Tabla22[NODOC],Tabla22[GENERO])</f>
        <v>M</v>
      </c>
      <c r="S860" s="60" t="str">
        <f>_xlfn.XLOOKUP(Tabla15[[#This Row],[nomdepto]],Tabla21[LUGAR],Tabla21[CODLUGAR])</f>
        <v>01.83.02.00.03</v>
      </c>
      <c r="T860">
        <v>646</v>
      </c>
    </row>
    <row r="861" spans="1:20">
      <c r="A861" s="60" t="s">
        <v>2476</v>
      </c>
      <c r="B861" s="60" t="s">
        <v>2143</v>
      </c>
      <c r="C861" s="60" t="s">
        <v>2510</v>
      </c>
      <c r="D861" s="60" t="str">
        <f>Tabla15[[#This Row],[cedula]]&amp;Tabla15[[#This Row],[prog]]&amp;LEFT(Tabla15[[#This Row],[TIPO]],3)</f>
        <v>0470004239513FIJ</v>
      </c>
      <c r="E861" s="60" t="str">
        <f>_xlfn.XLOOKUP(Tabla15[[#This Row],[cedula]],Tabla8[Numero Documento],Tabla8[Empleado])</f>
        <v>JULIO GENARO CANELA CASTILLO</v>
      </c>
      <c r="F861" s="60" t="s">
        <v>45</v>
      </c>
      <c r="G861" s="60" t="s">
        <v>18</v>
      </c>
      <c r="H861" s="102" t="s">
        <v>11</v>
      </c>
      <c r="I861" s="75">
        <f>_xlfn.XLOOKUP(Tabla15[[#This Row],[cedula]],TCARRERA[CEDULA],TCARRERA[CATEGORIA DEL SERVIDOR],0)</f>
        <v>0</v>
      </c>
      <c r="J86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60" t="str">
        <f>IF(ISTEXT(Tabla15[[#This Row],[CARRERA]]),Tabla15[[#This Row],[CARRERA]],Tabla15[[#This Row],[STATUS_01]])</f>
        <v>FIJO</v>
      </c>
      <c r="L861" s="70">
        <v>10000</v>
      </c>
      <c r="M861" s="74">
        <v>0</v>
      </c>
      <c r="N861" s="73">
        <v>304</v>
      </c>
      <c r="O861" s="73">
        <v>287</v>
      </c>
      <c r="P861" s="38">
        <f>Tabla15[[#This Row],[sbruto]]-SUM(Tabla15[[#This Row],[ISR]:[AFP]])-Tabla15[[#This Row],[sneto]]</f>
        <v>325</v>
      </c>
      <c r="Q861" s="38">
        <v>9084</v>
      </c>
      <c r="R861" s="60" t="str">
        <f>_xlfn.XLOOKUP(Tabla15[[#This Row],[cedula]],Tabla22[NODOC],Tabla22[GENERO])</f>
        <v>M</v>
      </c>
      <c r="S861" s="60" t="str">
        <f>_xlfn.XLOOKUP(Tabla15[[#This Row],[nomdepto]],Tabla21[LUGAR],Tabla21[CODLUGAR])</f>
        <v>01.83.02.00.03</v>
      </c>
      <c r="T861">
        <v>647</v>
      </c>
    </row>
    <row r="862" spans="1:20">
      <c r="A862" s="60" t="s">
        <v>2476</v>
      </c>
      <c r="B862" s="60" t="s">
        <v>2144</v>
      </c>
      <c r="C862" s="60" t="s">
        <v>2510</v>
      </c>
      <c r="D862" s="60" t="str">
        <f>Tabla15[[#This Row],[cedula]]&amp;Tabla15[[#This Row],[prog]]&amp;LEFT(Tabla15[[#This Row],[TIPO]],3)</f>
        <v>0310071961013FIJ</v>
      </c>
      <c r="E862" s="60" t="str">
        <f>_xlfn.XLOOKUP(Tabla15[[#This Row],[cedula]],Tabla8[Numero Documento],Tabla8[Empleado])</f>
        <v>JUSTO ANTONIO BATISTA TAVAREZ</v>
      </c>
      <c r="F862" s="60" t="s">
        <v>8</v>
      </c>
      <c r="G862" s="60" t="s">
        <v>18</v>
      </c>
      <c r="H862" s="102" t="s">
        <v>11</v>
      </c>
      <c r="I862" s="75">
        <f>_xlfn.XLOOKUP(Tabla15[[#This Row],[cedula]],TCARRERA[CEDULA],TCARRERA[CATEGORIA DEL SERVIDOR],0)</f>
        <v>0</v>
      </c>
      <c r="J86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2" s="60" t="str">
        <f>IF(ISTEXT(Tabla15[[#This Row],[CARRERA]]),Tabla15[[#This Row],[CARRERA]],Tabla15[[#This Row],[STATUS_01]])</f>
        <v>ESTATUTO SIMPLIFICADO</v>
      </c>
      <c r="L862" s="70">
        <v>10000</v>
      </c>
      <c r="M862" s="74">
        <v>0</v>
      </c>
      <c r="N862" s="70">
        <v>304</v>
      </c>
      <c r="O862" s="70">
        <v>287</v>
      </c>
      <c r="P862" s="38">
        <f>Tabla15[[#This Row],[sbruto]]-SUM(Tabla15[[#This Row],[ISR]:[AFP]])-Tabla15[[#This Row],[sneto]]</f>
        <v>25</v>
      </c>
      <c r="Q862" s="38">
        <v>9384</v>
      </c>
      <c r="R862" s="60" t="str">
        <f>_xlfn.XLOOKUP(Tabla15[[#This Row],[cedula]],Tabla22[NODOC],Tabla22[GENERO])</f>
        <v>M</v>
      </c>
      <c r="S862" s="60" t="str">
        <f>_xlfn.XLOOKUP(Tabla15[[#This Row],[nomdepto]],Tabla21[LUGAR],Tabla21[CODLUGAR])</f>
        <v>01.83.02.00.03</v>
      </c>
      <c r="T862">
        <v>649</v>
      </c>
    </row>
    <row r="863" spans="1:20">
      <c r="A863" s="60" t="s">
        <v>2476</v>
      </c>
      <c r="B863" s="60" t="s">
        <v>2152</v>
      </c>
      <c r="C863" s="60" t="s">
        <v>2510</v>
      </c>
      <c r="D863" s="60" t="str">
        <f>Tabla15[[#This Row],[cedula]]&amp;Tabla15[[#This Row],[prog]]&amp;LEFT(Tabla15[[#This Row],[TIPO]],3)</f>
        <v>0310193955513FIJ</v>
      </c>
      <c r="E863" s="60" t="str">
        <f>_xlfn.XLOOKUP(Tabla15[[#This Row],[cedula]],Tabla8[Numero Documento],Tabla8[Empleado])</f>
        <v>LORENZO DE JESUS SOSA TAVAREZ</v>
      </c>
      <c r="F863" s="60" t="s">
        <v>52</v>
      </c>
      <c r="G863" s="60" t="s">
        <v>18</v>
      </c>
      <c r="H863" s="102" t="s">
        <v>11</v>
      </c>
      <c r="I863" s="75">
        <f>_xlfn.XLOOKUP(Tabla15[[#This Row],[cedula]],TCARRERA[CEDULA],TCARRERA[CATEGORIA DEL SERVIDOR],0)</f>
        <v>0</v>
      </c>
      <c r="J86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63" s="60" t="str">
        <f>IF(ISTEXT(Tabla15[[#This Row],[CARRERA]]),Tabla15[[#This Row],[CARRERA]],Tabla15[[#This Row],[STATUS_01]])</f>
        <v>FIJO</v>
      </c>
      <c r="L863" s="70">
        <v>10000</v>
      </c>
      <c r="M863" s="74">
        <v>0</v>
      </c>
      <c r="N863" s="73">
        <v>304</v>
      </c>
      <c r="O863" s="73">
        <v>287</v>
      </c>
      <c r="P863" s="38">
        <f>Tabla15[[#This Row],[sbruto]]-SUM(Tabla15[[#This Row],[ISR]:[AFP]])-Tabla15[[#This Row],[sneto]]</f>
        <v>375</v>
      </c>
      <c r="Q863" s="38">
        <v>9034</v>
      </c>
      <c r="R863" s="60" t="str">
        <f>_xlfn.XLOOKUP(Tabla15[[#This Row],[cedula]],Tabla22[NODOC],Tabla22[GENERO])</f>
        <v>M</v>
      </c>
      <c r="S863" s="60" t="str">
        <f>_xlfn.XLOOKUP(Tabla15[[#This Row],[nomdepto]],Tabla21[LUGAR],Tabla21[CODLUGAR])</f>
        <v>01.83.02.00.03</v>
      </c>
      <c r="T863">
        <v>660</v>
      </c>
    </row>
    <row r="864" spans="1:20">
      <c r="A864" s="60" t="s">
        <v>2476</v>
      </c>
      <c r="B864" s="60" t="s">
        <v>2156</v>
      </c>
      <c r="C864" s="60" t="s">
        <v>2510</v>
      </c>
      <c r="D864" s="60" t="str">
        <f>Tabla15[[#This Row],[cedula]]&amp;Tabla15[[#This Row],[prog]]&amp;LEFT(Tabla15[[#This Row],[TIPO]],3)</f>
        <v>0310047307713FIJ</v>
      </c>
      <c r="E864" s="60" t="str">
        <f>_xlfn.XLOOKUP(Tabla15[[#This Row],[cedula]],Tabla8[Numero Documento],Tabla8[Empleado])</f>
        <v>LUIS ANTONIO MONCION PICHARDO</v>
      </c>
      <c r="F864" s="60" t="s">
        <v>54</v>
      </c>
      <c r="G864" s="60" t="s">
        <v>18</v>
      </c>
      <c r="H864" s="102" t="s">
        <v>11</v>
      </c>
      <c r="I864" s="75">
        <f>_xlfn.XLOOKUP(Tabla15[[#This Row],[cedula]],TCARRERA[CEDULA],TCARRERA[CATEGORIA DEL SERVIDOR],0)</f>
        <v>0</v>
      </c>
      <c r="J86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64" s="60" t="str">
        <f>IF(ISTEXT(Tabla15[[#This Row],[CARRERA]]),Tabla15[[#This Row],[CARRERA]],Tabla15[[#This Row],[STATUS_01]])</f>
        <v>FIJO</v>
      </c>
      <c r="L864" s="70">
        <v>10000</v>
      </c>
      <c r="M864" s="74">
        <v>0</v>
      </c>
      <c r="N864" s="70">
        <v>304</v>
      </c>
      <c r="O864" s="70">
        <v>287</v>
      </c>
      <c r="P864" s="38">
        <f>Tabla15[[#This Row],[sbruto]]-SUM(Tabla15[[#This Row],[ISR]:[AFP]])-Tabla15[[#This Row],[sneto]]</f>
        <v>375</v>
      </c>
      <c r="Q864" s="38">
        <v>9034</v>
      </c>
      <c r="R864" s="60" t="str">
        <f>_xlfn.XLOOKUP(Tabla15[[#This Row],[cedula]],Tabla22[NODOC],Tabla22[GENERO])</f>
        <v>M</v>
      </c>
      <c r="S864" s="60" t="str">
        <f>_xlfn.XLOOKUP(Tabla15[[#This Row],[nomdepto]],Tabla21[LUGAR],Tabla21[CODLUGAR])</f>
        <v>01.83.02.00.03</v>
      </c>
      <c r="T864">
        <v>665</v>
      </c>
    </row>
    <row r="865" spans="1:20">
      <c r="A865" s="60" t="s">
        <v>2476</v>
      </c>
      <c r="B865" s="60" t="s">
        <v>2169</v>
      </c>
      <c r="C865" s="60" t="s">
        <v>2510</v>
      </c>
      <c r="D865" s="60" t="str">
        <f>Tabla15[[#This Row],[cedula]]&amp;Tabla15[[#This Row],[prog]]&amp;LEFT(Tabla15[[#This Row],[TIPO]],3)</f>
        <v>0310034362713FIJ</v>
      </c>
      <c r="E865" s="60" t="str">
        <f>_xlfn.XLOOKUP(Tabla15[[#This Row],[cedula]],Tabla8[Numero Documento],Tabla8[Empleado])</f>
        <v>NELSON YOANIS TINEO DEL MONTE</v>
      </c>
      <c r="F865" s="60" t="s">
        <v>63</v>
      </c>
      <c r="G865" s="60" t="s">
        <v>18</v>
      </c>
      <c r="H865" s="102" t="s">
        <v>11</v>
      </c>
      <c r="I865" s="75">
        <f>_xlfn.XLOOKUP(Tabla15[[#This Row],[cedula]],TCARRERA[CEDULA],TCARRERA[CATEGORIA DEL SERVIDOR],0)</f>
        <v>0</v>
      </c>
      <c r="J86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65" s="60" t="str">
        <f>IF(ISTEXT(Tabla15[[#This Row],[CARRERA]]),Tabla15[[#This Row],[CARRERA]],Tabla15[[#This Row],[STATUS_01]])</f>
        <v>FIJO</v>
      </c>
      <c r="L865" s="70">
        <v>10000</v>
      </c>
      <c r="M865" s="71">
        <v>0</v>
      </c>
      <c r="N865" s="70">
        <v>304</v>
      </c>
      <c r="O865" s="70">
        <v>287</v>
      </c>
      <c r="P865" s="38">
        <f>Tabla15[[#This Row],[sbruto]]-SUM(Tabla15[[#This Row],[ISR]:[AFP]])-Tabla15[[#This Row],[sneto]]</f>
        <v>575</v>
      </c>
      <c r="Q865" s="38">
        <v>8834</v>
      </c>
      <c r="R865" s="60" t="str">
        <f>_xlfn.XLOOKUP(Tabla15[[#This Row],[cedula]],Tabla22[NODOC],Tabla22[GENERO])</f>
        <v>M</v>
      </c>
      <c r="S865" s="60" t="str">
        <f>_xlfn.XLOOKUP(Tabla15[[#This Row],[nomdepto]],Tabla21[LUGAR],Tabla21[CODLUGAR])</f>
        <v>01.83.02.00.03</v>
      </c>
      <c r="T865">
        <v>696</v>
      </c>
    </row>
    <row r="866" spans="1:20">
      <c r="A866" s="60" t="s">
        <v>2476</v>
      </c>
      <c r="B866" s="60" t="s">
        <v>1322</v>
      </c>
      <c r="C866" s="60" t="s">
        <v>2510</v>
      </c>
      <c r="D866" s="60" t="str">
        <f>Tabla15[[#This Row],[cedula]]&amp;Tabla15[[#This Row],[prog]]&amp;LEFT(Tabla15[[#This Row],[TIPO]],3)</f>
        <v>0310299011013FIJ</v>
      </c>
      <c r="E866" s="60" t="str">
        <f>_xlfn.XLOOKUP(Tabla15[[#This Row],[cedula]],Tabla8[Numero Documento],Tabla8[Empleado])</f>
        <v>RAFAELA ELENA AZCONA VASQUEZ</v>
      </c>
      <c r="F866" s="60" t="s">
        <v>8</v>
      </c>
      <c r="G866" s="60" t="s">
        <v>18</v>
      </c>
      <c r="H866" s="102" t="s">
        <v>11</v>
      </c>
      <c r="I866" s="75" t="str">
        <f>_xlfn.XLOOKUP(Tabla15[[#This Row],[cedula]],TCARRERA[CEDULA],TCARRERA[CATEGORIA DEL SERVIDOR],0)</f>
        <v>CARRERA ADMINISTRATIVA</v>
      </c>
      <c r="J86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6" s="60" t="str">
        <f>IF(ISTEXT(Tabla15[[#This Row],[CARRERA]]),Tabla15[[#This Row],[CARRERA]],Tabla15[[#This Row],[STATUS_01]])</f>
        <v>CARRERA ADMINISTRATIVA</v>
      </c>
      <c r="L866" s="70">
        <v>10000</v>
      </c>
      <c r="M866" s="74">
        <v>0</v>
      </c>
      <c r="N866" s="70">
        <v>304</v>
      </c>
      <c r="O866" s="70">
        <v>287</v>
      </c>
      <c r="P866" s="38">
        <f>Tabla15[[#This Row],[sbruto]]-SUM(Tabla15[[#This Row],[ISR]:[AFP]])-Tabla15[[#This Row],[sneto]]</f>
        <v>1952.4499999999998</v>
      </c>
      <c r="Q866" s="38">
        <v>7456.55</v>
      </c>
      <c r="R866" s="60" t="str">
        <f>_xlfn.XLOOKUP(Tabla15[[#This Row],[cedula]],Tabla22[NODOC],Tabla22[GENERO])</f>
        <v>F</v>
      </c>
      <c r="S866" s="60" t="str">
        <f>_xlfn.XLOOKUP(Tabla15[[#This Row],[nomdepto]],Tabla21[LUGAR],Tabla21[CODLUGAR])</f>
        <v>01.83.02.00.03</v>
      </c>
      <c r="T866">
        <v>707</v>
      </c>
    </row>
    <row r="867" spans="1:20">
      <c r="A867" s="60" t="s">
        <v>2476</v>
      </c>
      <c r="B867" s="60" t="s">
        <v>1325</v>
      </c>
      <c r="C867" s="60" t="s">
        <v>2510</v>
      </c>
      <c r="D867" s="60" t="str">
        <f>Tabla15[[#This Row],[cedula]]&amp;Tabla15[[#This Row],[prog]]&amp;LEFT(Tabla15[[#This Row],[TIPO]],3)</f>
        <v>0310022102113FIJ</v>
      </c>
      <c r="E867" s="60" t="str">
        <f>_xlfn.XLOOKUP(Tabla15[[#This Row],[cedula]],Tabla8[Numero Documento],Tabla8[Empleado])</f>
        <v>RAMONA CONCEPCION LIRIANO</v>
      </c>
      <c r="F867" s="60" t="s">
        <v>69</v>
      </c>
      <c r="G867" s="60" t="s">
        <v>18</v>
      </c>
      <c r="H867" s="102" t="s">
        <v>11</v>
      </c>
      <c r="I867" s="75" t="str">
        <f>_xlfn.XLOOKUP(Tabla15[[#This Row],[cedula]],TCARRERA[CEDULA],TCARRERA[CATEGORIA DEL SERVIDOR],0)</f>
        <v>CARRERA ADMINISTRATIVA</v>
      </c>
      <c r="J86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67" s="60" t="str">
        <f>IF(ISTEXT(Tabla15[[#This Row],[CARRERA]]),Tabla15[[#This Row],[CARRERA]],Tabla15[[#This Row],[STATUS_01]])</f>
        <v>CARRERA ADMINISTRATIVA</v>
      </c>
      <c r="L867" s="70">
        <v>10000</v>
      </c>
      <c r="M867" s="71">
        <v>0</v>
      </c>
      <c r="N867" s="70">
        <v>304</v>
      </c>
      <c r="O867" s="70">
        <v>287</v>
      </c>
      <c r="P867" s="38">
        <f>Tabla15[[#This Row],[sbruto]]-SUM(Tabla15[[#This Row],[ISR]:[AFP]])-Tabla15[[#This Row],[sneto]]</f>
        <v>75</v>
      </c>
      <c r="Q867" s="38">
        <v>9334</v>
      </c>
      <c r="R867" s="60" t="str">
        <f>_xlfn.XLOOKUP(Tabla15[[#This Row],[cedula]],Tabla22[NODOC],Tabla22[GENERO])</f>
        <v>F</v>
      </c>
      <c r="S867" s="60" t="str">
        <f>_xlfn.XLOOKUP(Tabla15[[#This Row],[nomdepto]],Tabla21[LUGAR],Tabla21[CODLUGAR])</f>
        <v>01.83.02.00.03</v>
      </c>
      <c r="T867">
        <v>712</v>
      </c>
    </row>
    <row r="868" spans="1:20">
      <c r="A868" s="60" t="s">
        <v>2476</v>
      </c>
      <c r="B868" s="60" t="s">
        <v>2183</v>
      </c>
      <c r="C868" s="60" t="s">
        <v>2510</v>
      </c>
      <c r="D868" s="60" t="str">
        <f>Tabla15[[#This Row],[cedula]]&amp;Tabla15[[#This Row],[prog]]&amp;LEFT(Tabla15[[#This Row],[TIPO]],3)</f>
        <v>0310117925113FIJ</v>
      </c>
      <c r="E868" s="60" t="str">
        <f>_xlfn.XLOOKUP(Tabla15[[#This Row],[cedula]],Tabla8[Numero Documento],Tabla8[Empleado])</f>
        <v>ROBERTO ANTONIO SOSA TEJADA</v>
      </c>
      <c r="F868" s="60" t="s">
        <v>52</v>
      </c>
      <c r="G868" s="60" t="s">
        <v>18</v>
      </c>
      <c r="H868" s="102" t="s">
        <v>11</v>
      </c>
      <c r="I868" s="75">
        <f>_xlfn.XLOOKUP(Tabla15[[#This Row],[cedula]],TCARRERA[CEDULA],TCARRERA[CATEGORIA DEL SERVIDOR],0)</f>
        <v>0</v>
      </c>
      <c r="J86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68" s="60" t="str">
        <f>IF(ISTEXT(Tabla15[[#This Row],[CARRERA]]),Tabla15[[#This Row],[CARRERA]],Tabla15[[#This Row],[STATUS_01]])</f>
        <v>FIJO</v>
      </c>
      <c r="L868" s="70">
        <v>10000</v>
      </c>
      <c r="M868" s="71">
        <v>0</v>
      </c>
      <c r="N868" s="70">
        <v>304</v>
      </c>
      <c r="O868" s="70">
        <v>287</v>
      </c>
      <c r="P868" s="38">
        <f>Tabla15[[#This Row],[sbruto]]-SUM(Tabla15[[#This Row],[ISR]:[AFP]])-Tabla15[[#This Row],[sneto]]</f>
        <v>2552.4499999999998</v>
      </c>
      <c r="Q868" s="38">
        <v>6856.55</v>
      </c>
      <c r="R868" s="60" t="str">
        <f>_xlfn.XLOOKUP(Tabla15[[#This Row],[cedula]],Tabla22[NODOC],Tabla22[GENERO])</f>
        <v>M</v>
      </c>
      <c r="S868" s="60" t="str">
        <f>_xlfn.XLOOKUP(Tabla15[[#This Row],[nomdepto]],Tabla21[LUGAR],Tabla21[CODLUGAR])</f>
        <v>01.83.02.00.03</v>
      </c>
      <c r="T868">
        <v>722</v>
      </c>
    </row>
    <row r="869" spans="1:20">
      <c r="A869" s="60" t="s">
        <v>2476</v>
      </c>
      <c r="B869" s="60" t="s">
        <v>2209</v>
      </c>
      <c r="C869" s="60" t="s">
        <v>2510</v>
      </c>
      <c r="D869" s="60" t="str">
        <f>Tabla15[[#This Row],[cedula]]&amp;Tabla15[[#This Row],[prog]]&amp;LEFT(Tabla15[[#This Row],[TIPO]],3)</f>
        <v>0310326868013FIJ</v>
      </c>
      <c r="E869" s="60" t="str">
        <f>_xlfn.XLOOKUP(Tabla15[[#This Row],[cedula]],Tabla8[Numero Documento],Tabla8[Empleado])</f>
        <v>YEIMY MARGARITA GARCIA ALMONTE</v>
      </c>
      <c r="F869" s="60" t="s">
        <v>8</v>
      </c>
      <c r="G869" s="60" t="s">
        <v>18</v>
      </c>
      <c r="H869" s="102" t="s">
        <v>11</v>
      </c>
      <c r="I869" s="75">
        <f>_xlfn.XLOOKUP(Tabla15[[#This Row],[cedula]],TCARRERA[CEDULA],TCARRERA[CATEGORIA DEL SERVIDOR],0)</f>
        <v>0</v>
      </c>
      <c r="J86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9" s="60" t="str">
        <f>IF(ISTEXT(Tabla15[[#This Row],[CARRERA]]),Tabla15[[#This Row],[CARRERA]],Tabla15[[#This Row],[STATUS_01]])</f>
        <v>ESTATUTO SIMPLIFICADO</v>
      </c>
      <c r="L869" s="70">
        <v>10000</v>
      </c>
      <c r="M869" s="74">
        <v>0</v>
      </c>
      <c r="N869" s="73">
        <v>304</v>
      </c>
      <c r="O869" s="73">
        <v>287</v>
      </c>
      <c r="P869" s="38">
        <f>Tabla15[[#This Row],[sbruto]]-SUM(Tabla15[[#This Row],[ISR]:[AFP]])-Tabla15[[#This Row],[sneto]]</f>
        <v>25</v>
      </c>
      <c r="Q869" s="38">
        <v>9384</v>
      </c>
      <c r="R869" s="60" t="str">
        <f>_xlfn.XLOOKUP(Tabla15[[#This Row],[cedula]],Tabla22[NODOC],Tabla22[GENERO])</f>
        <v>F</v>
      </c>
      <c r="S869" s="60" t="str">
        <f>_xlfn.XLOOKUP(Tabla15[[#This Row],[nomdepto]],Tabla21[LUGAR],Tabla21[CODLUGAR])</f>
        <v>01.83.02.00.03</v>
      </c>
      <c r="T869">
        <v>762</v>
      </c>
    </row>
    <row r="870" spans="1:20">
      <c r="A870" s="60" t="s">
        <v>2476</v>
      </c>
      <c r="B870" s="60" t="s">
        <v>2213</v>
      </c>
      <c r="C870" s="60" t="s">
        <v>2510</v>
      </c>
      <c r="D870" s="60" t="str">
        <f>Tabla15[[#This Row],[cedula]]&amp;Tabla15[[#This Row],[prog]]&amp;LEFT(Tabla15[[#This Row],[TIPO]],3)</f>
        <v>0310102581913FIJ</v>
      </c>
      <c r="E870" s="60" t="str">
        <f>_xlfn.XLOOKUP(Tabla15[[#This Row],[cedula]],Tabla8[Numero Documento],Tabla8[Empleado])</f>
        <v>ZOILA CABRERA PEREZ</v>
      </c>
      <c r="F870" s="60" t="s">
        <v>72</v>
      </c>
      <c r="G870" s="60" t="s">
        <v>18</v>
      </c>
      <c r="H870" s="102" t="s">
        <v>11</v>
      </c>
      <c r="I870" s="75">
        <f>_xlfn.XLOOKUP(Tabla15[[#This Row],[cedula]],TCARRERA[CEDULA],TCARRERA[CATEGORIA DEL SERVIDOR],0)</f>
        <v>0</v>
      </c>
      <c r="J87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70" s="60" t="str">
        <f>IF(ISTEXT(Tabla15[[#This Row],[CARRERA]]),Tabla15[[#This Row],[CARRERA]],Tabla15[[#This Row],[STATUS_01]])</f>
        <v>FIJO</v>
      </c>
      <c r="L870" s="70">
        <v>10000</v>
      </c>
      <c r="M870" s="74">
        <v>0</v>
      </c>
      <c r="N870" s="73">
        <v>304</v>
      </c>
      <c r="O870" s="73">
        <v>287</v>
      </c>
      <c r="P870" s="38">
        <f>Tabla15[[#This Row],[sbruto]]-SUM(Tabla15[[#This Row],[ISR]:[AFP]])-Tabla15[[#This Row],[sneto]]</f>
        <v>75</v>
      </c>
      <c r="Q870" s="38">
        <v>9334</v>
      </c>
      <c r="R870" s="60" t="str">
        <f>_xlfn.XLOOKUP(Tabla15[[#This Row],[cedula]],Tabla22[NODOC],Tabla22[GENERO])</f>
        <v>F</v>
      </c>
      <c r="S870" s="60" t="str">
        <f>_xlfn.XLOOKUP(Tabla15[[#This Row],[nomdepto]],Tabla21[LUGAR],Tabla21[CODLUGAR])</f>
        <v>01.83.02.00.03</v>
      </c>
      <c r="T870">
        <v>766</v>
      </c>
    </row>
    <row r="871" spans="1:20" hidden="1">
      <c r="A871" s="60" t="s">
        <v>2475</v>
      </c>
      <c r="B871" s="60" t="s">
        <v>2653</v>
      </c>
      <c r="C871" s="60" t="s">
        <v>2506</v>
      </c>
      <c r="D871" s="60" t="str">
        <f>Tabla15[[#This Row],[cedula]]&amp;Tabla15[[#This Row],[prog]]&amp;LEFT(Tabla15[[#This Row],[TIPO]],3)</f>
        <v>0011757831001TEM</v>
      </c>
      <c r="E871" s="60" t="str">
        <f>_xlfn.XLOOKUP(Tabla15[[#This Row],[cedula]],Tabla8[Numero Documento],Tabla8[Empleado])</f>
        <v>PEDRO MIGUEL SANTOS MARTINEZ</v>
      </c>
      <c r="F871" s="60" t="s">
        <v>129</v>
      </c>
      <c r="G871" s="60" t="s">
        <v>73</v>
      </c>
      <c r="H871" s="102" t="s">
        <v>2696</v>
      </c>
      <c r="I871" s="75">
        <f>_xlfn.XLOOKUP(Tabla15[[#This Row],[cedula]],TCARRERA[CEDULA],TCARRERA[CATEGORIA DEL SERVIDOR],0)</f>
        <v>0</v>
      </c>
      <c r="J87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1" s="60" t="str">
        <f>IF(ISTEXT(Tabla15[[#This Row],[CARRERA]]),Tabla15[[#This Row],[CARRERA]],Tabla15[[#This Row],[STATUS_01]])</f>
        <v>TEMPORALES</v>
      </c>
      <c r="L871" s="70">
        <v>135000</v>
      </c>
      <c r="M871" s="74">
        <v>0</v>
      </c>
      <c r="N871" s="70">
        <v>4104</v>
      </c>
      <c r="O871" s="70">
        <v>3874.5</v>
      </c>
      <c r="P871" s="38">
        <f>Tabla15[[#This Row],[sbruto]]-SUM(Tabla15[[#This Row],[ISR]:[AFP]])-Tabla15[[#This Row],[sneto]]</f>
        <v>1602.4499999999971</v>
      </c>
      <c r="Q871" s="38">
        <v>125419.05</v>
      </c>
      <c r="R871" s="60" t="str">
        <f>_xlfn.XLOOKUP(Tabla15[[#This Row],[cedula]],Tabla22[NODOC],Tabla22[GENERO])</f>
        <v>M</v>
      </c>
      <c r="S871" s="60" t="str">
        <f>_xlfn.XLOOKUP(Tabla15[[#This Row],[nomdepto]],Tabla21[LUGAR],Tabla21[CODLUGAR])</f>
        <v>01.83.02.00.04</v>
      </c>
      <c r="T871">
        <v>979</v>
      </c>
    </row>
    <row r="872" spans="1:20">
      <c r="A872" s="60" t="s">
        <v>2476</v>
      </c>
      <c r="B872" s="60" t="s">
        <v>2206</v>
      </c>
      <c r="C872" s="60" t="s">
        <v>2510</v>
      </c>
      <c r="D872" s="60" t="str">
        <f>Tabla15[[#This Row],[cedula]]&amp;Tabla15[[#This Row],[prog]]&amp;LEFT(Tabla15[[#This Row],[TIPO]],3)</f>
        <v>0011710116213FIJ</v>
      </c>
      <c r="E872" s="60" t="str">
        <f>_xlfn.XLOOKUP(Tabla15[[#This Row],[cedula]],Tabla8[Numero Documento],Tabla8[Empleado])</f>
        <v>WILLIAMS ROSARIO GERONIMO</v>
      </c>
      <c r="F872" s="60" t="s">
        <v>123</v>
      </c>
      <c r="G872" s="60" t="s">
        <v>73</v>
      </c>
      <c r="H872" s="102" t="s">
        <v>11</v>
      </c>
      <c r="I872" s="75">
        <f>_xlfn.XLOOKUP(Tabla15[[#This Row],[cedula]],TCARRERA[CEDULA],TCARRERA[CATEGORIA DEL SERVIDOR],0)</f>
        <v>0</v>
      </c>
      <c r="J87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60" t="str">
        <f>IF(ISTEXT(Tabla15[[#This Row],[CARRERA]]),Tabla15[[#This Row],[CARRERA]],Tabla15[[#This Row],[STATUS_01]])</f>
        <v>FIJO</v>
      </c>
      <c r="L872" s="70">
        <v>90000</v>
      </c>
      <c r="M872" s="74">
        <v>9753.09</v>
      </c>
      <c r="N872" s="73">
        <v>2736</v>
      </c>
      <c r="O872" s="73">
        <v>2583</v>
      </c>
      <c r="P872" s="38">
        <f>Tabla15[[#This Row],[sbruto]]-SUM(Tabla15[[#This Row],[ISR]:[AFP]])-Tabla15[[#This Row],[sneto]]</f>
        <v>19907.010000000002</v>
      </c>
      <c r="Q872" s="38">
        <v>55020.9</v>
      </c>
      <c r="R872" s="60" t="str">
        <f>_xlfn.XLOOKUP(Tabla15[[#This Row],[cedula]],Tabla22[NODOC],Tabla22[GENERO])</f>
        <v>M</v>
      </c>
      <c r="S872" s="60" t="str">
        <f>_xlfn.XLOOKUP(Tabla15[[#This Row],[nomdepto]],Tabla21[LUGAR],Tabla21[CODLUGAR])</f>
        <v>01.83.02.00.04</v>
      </c>
      <c r="T872">
        <v>757</v>
      </c>
    </row>
    <row r="873" spans="1:20">
      <c r="A873" s="60" t="s">
        <v>2476</v>
      </c>
      <c r="B873" s="60" t="s">
        <v>1093</v>
      </c>
      <c r="C873" s="60" t="s">
        <v>2510</v>
      </c>
      <c r="D873" s="60" t="str">
        <f>Tabla15[[#This Row],[cedula]]&amp;Tabla15[[#This Row],[prog]]&amp;LEFT(Tabla15[[#This Row],[TIPO]],3)</f>
        <v>0100071434313FIJ</v>
      </c>
      <c r="E873" s="60" t="str">
        <f>_xlfn.XLOOKUP(Tabla15[[#This Row],[cedula]],Tabla8[Numero Documento],Tabla8[Empleado])</f>
        <v>DEGNI MALENNY VAZQUEZ DIAZ</v>
      </c>
      <c r="F873" s="60" t="s">
        <v>256</v>
      </c>
      <c r="G873" s="60" t="s">
        <v>73</v>
      </c>
      <c r="H873" s="102" t="s">
        <v>11</v>
      </c>
      <c r="I873" s="75" t="str">
        <f>_xlfn.XLOOKUP(Tabla15[[#This Row],[cedula]],TCARRERA[CEDULA],TCARRERA[CATEGORIA DEL SERVIDOR],0)</f>
        <v>CARRERA ADMINISTRATIVA</v>
      </c>
      <c r="J87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60" t="str">
        <f>IF(ISTEXT(Tabla15[[#This Row],[CARRERA]]),Tabla15[[#This Row],[CARRERA]],Tabla15[[#This Row],[STATUS_01]])</f>
        <v>CARRERA ADMINISTRATIVA</v>
      </c>
      <c r="L873" s="70">
        <v>70000</v>
      </c>
      <c r="M873" s="74">
        <v>1935.63</v>
      </c>
      <c r="N873" s="70">
        <v>2128</v>
      </c>
      <c r="O873" s="70">
        <v>2009</v>
      </c>
      <c r="P873" s="38">
        <f>Tabla15[[#This Row],[sbruto]]-SUM(Tabla15[[#This Row],[ISR]:[AFP]])-Tabla15[[#This Row],[sneto]]</f>
        <v>7605</v>
      </c>
      <c r="Q873" s="38">
        <v>56322.37</v>
      </c>
      <c r="R873" s="60" t="str">
        <f>_xlfn.XLOOKUP(Tabla15[[#This Row],[cedula]],Tabla22[NODOC],Tabla22[GENERO])</f>
        <v>F</v>
      </c>
      <c r="S873" s="60" t="str">
        <f>_xlfn.XLOOKUP(Tabla15[[#This Row],[nomdepto]],Tabla21[LUGAR],Tabla21[CODLUGAR])</f>
        <v>01.83.02.00.04</v>
      </c>
      <c r="T873">
        <v>549</v>
      </c>
    </row>
    <row r="874" spans="1:20">
      <c r="A874" s="60" t="s">
        <v>2476</v>
      </c>
      <c r="B874" s="60" t="s">
        <v>2116</v>
      </c>
      <c r="C874" s="60" t="s">
        <v>2510</v>
      </c>
      <c r="D874" s="60" t="str">
        <f>Tabla15[[#This Row],[cedula]]&amp;Tabla15[[#This Row],[prog]]&amp;LEFT(Tabla15[[#This Row],[TIPO]],3)</f>
        <v>0011375723113FIJ</v>
      </c>
      <c r="E874" s="60" t="str">
        <f>_xlfn.XLOOKUP(Tabla15[[#This Row],[cedula]],Tabla8[Numero Documento],Tabla8[Empleado])</f>
        <v>JAVICH RAMON PERALTA LIRIANO</v>
      </c>
      <c r="F874" s="60" t="s">
        <v>961</v>
      </c>
      <c r="G874" s="60" t="s">
        <v>73</v>
      </c>
      <c r="H874" s="102" t="s">
        <v>11</v>
      </c>
      <c r="I874" s="75">
        <f>_xlfn.XLOOKUP(Tabla15[[#This Row],[cedula]],TCARRERA[CEDULA],TCARRERA[CATEGORIA DEL SERVIDOR],0)</f>
        <v>0</v>
      </c>
      <c r="J87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60" t="str">
        <f>IF(ISTEXT(Tabla15[[#This Row],[CARRERA]]),Tabla15[[#This Row],[CARRERA]],Tabla15[[#This Row],[STATUS_01]])</f>
        <v>FIJO</v>
      </c>
      <c r="L874" s="70">
        <v>55000</v>
      </c>
      <c r="M874" s="74">
        <v>2559.6799999999998</v>
      </c>
      <c r="N874" s="70">
        <v>1672</v>
      </c>
      <c r="O874" s="70">
        <v>1578.5</v>
      </c>
      <c r="P874" s="38">
        <f>Tabla15[[#This Row],[sbruto]]-SUM(Tabla15[[#This Row],[ISR]:[AFP]])-Tabla15[[#This Row],[sneto]]</f>
        <v>13609.099999999999</v>
      </c>
      <c r="Q874" s="38">
        <v>35580.720000000001</v>
      </c>
      <c r="R874" s="60" t="str">
        <f>_xlfn.XLOOKUP(Tabla15[[#This Row],[cedula]],Tabla22[NODOC],Tabla22[GENERO])</f>
        <v>M</v>
      </c>
      <c r="S874" s="60" t="str">
        <f>_xlfn.XLOOKUP(Tabla15[[#This Row],[nomdepto]],Tabla21[LUGAR],Tabla21[CODLUGAR])</f>
        <v>01.83.02.00.04</v>
      </c>
      <c r="T874">
        <v>612</v>
      </c>
    </row>
    <row r="875" spans="1:20" hidden="1">
      <c r="A875" s="60" t="s">
        <v>2475</v>
      </c>
      <c r="B875" s="60" t="s">
        <v>3021</v>
      </c>
      <c r="C875" s="60" t="s">
        <v>2506</v>
      </c>
      <c r="D875" s="60" t="str">
        <f>Tabla15[[#This Row],[cedula]]&amp;Tabla15[[#This Row],[prog]]&amp;LEFT(Tabla15[[#This Row],[TIPO]],3)</f>
        <v>0011034578201TEM</v>
      </c>
      <c r="E875" s="60" t="str">
        <f>_xlfn.XLOOKUP(Tabla15[[#This Row],[cedula]],Tabla8[Numero Documento],Tabla8[Empleado])</f>
        <v>VINICIO JULIO RODRIGUEZ RAMOS</v>
      </c>
      <c r="F875" s="60" t="s">
        <v>100</v>
      </c>
      <c r="G875" s="60" t="s">
        <v>73</v>
      </c>
      <c r="H875" s="102" t="s">
        <v>2696</v>
      </c>
      <c r="I875" s="75">
        <f>_xlfn.XLOOKUP(Tabla15[[#This Row],[cedula]],TCARRERA[CEDULA],TCARRERA[CATEGORIA DEL SERVIDOR],0)</f>
        <v>0</v>
      </c>
      <c r="J87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5" s="60" t="str">
        <f>IF(ISTEXT(Tabla15[[#This Row],[CARRERA]]),Tabla15[[#This Row],[CARRERA]],Tabla15[[#This Row],[STATUS_01]])</f>
        <v>TEMPORALES</v>
      </c>
      <c r="L875" s="70">
        <v>55000</v>
      </c>
      <c r="M875" s="74">
        <v>0</v>
      </c>
      <c r="N875" s="70">
        <v>1672</v>
      </c>
      <c r="O875" s="70">
        <v>1578.5</v>
      </c>
      <c r="P875" s="38">
        <f>Tabla15[[#This Row],[sbruto]]-SUM(Tabla15[[#This Row],[ISR]:[AFP]])-Tabla15[[#This Row],[sneto]]</f>
        <v>25</v>
      </c>
      <c r="Q875" s="38">
        <v>51724.5</v>
      </c>
      <c r="R875" s="60" t="str">
        <f>_xlfn.XLOOKUP(Tabla15[[#This Row],[cedula]],Tabla22[NODOC],Tabla22[GENERO])</f>
        <v>M</v>
      </c>
      <c r="S875" s="60" t="str">
        <f>_xlfn.XLOOKUP(Tabla15[[#This Row],[nomdepto]],Tabla21[LUGAR],Tabla21[CODLUGAR])</f>
        <v>01.83.02.00.04</v>
      </c>
      <c r="T875">
        <v>1031</v>
      </c>
    </row>
    <row r="876" spans="1:20">
      <c r="A876" s="60" t="s">
        <v>2476</v>
      </c>
      <c r="B876" s="60" t="s">
        <v>1329</v>
      </c>
      <c r="C876" s="60" t="s">
        <v>2510</v>
      </c>
      <c r="D876" s="60" t="str">
        <f>Tabla15[[#This Row],[cedula]]&amp;Tabla15[[#This Row],[prog]]&amp;LEFT(Tabla15[[#This Row],[TIPO]],3)</f>
        <v>0010378351013FIJ</v>
      </c>
      <c r="E876" s="60" t="str">
        <f>_xlfn.XLOOKUP(Tabla15[[#This Row],[cedula]],Tabla8[Numero Documento],Tabla8[Empleado])</f>
        <v>SARAH IVELISSE VASQUEZ DIAZ</v>
      </c>
      <c r="F876" s="60" t="s">
        <v>100</v>
      </c>
      <c r="G876" s="60" t="s">
        <v>73</v>
      </c>
      <c r="H876" s="102" t="s">
        <v>11</v>
      </c>
      <c r="I876" s="75" t="str">
        <f>_xlfn.XLOOKUP(Tabla15[[#This Row],[cedula]],TCARRERA[CEDULA],TCARRERA[CATEGORIA DEL SERVIDOR],0)</f>
        <v>CARRERA ADMINISTRATIVA</v>
      </c>
      <c r="J876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60" t="str">
        <f>IF(ISTEXT(Tabla15[[#This Row],[CARRERA]]),Tabla15[[#This Row],[CARRERA]],Tabla15[[#This Row],[STATUS_01]])</f>
        <v>CARRERA ADMINISTRATIVA</v>
      </c>
      <c r="L876" s="70">
        <v>50000</v>
      </c>
      <c r="M876" s="74">
        <v>0</v>
      </c>
      <c r="N876" s="70">
        <v>1520</v>
      </c>
      <c r="O876" s="70">
        <v>1435</v>
      </c>
      <c r="P876" s="38">
        <f>Tabla15[[#This Row],[sbruto]]-SUM(Tabla15[[#This Row],[ISR]:[AFP]])-Tabla15[[#This Row],[sneto]]</f>
        <v>20388.96</v>
      </c>
      <c r="Q876" s="38">
        <v>26656.04</v>
      </c>
      <c r="R876" s="60" t="str">
        <f>_xlfn.XLOOKUP(Tabla15[[#This Row],[cedula]],Tabla22[NODOC],Tabla22[GENERO])</f>
        <v>F</v>
      </c>
      <c r="S876" s="60" t="str">
        <f>_xlfn.XLOOKUP(Tabla15[[#This Row],[nomdepto]],Tabla21[LUGAR],Tabla21[CODLUGAR])</f>
        <v>01.83.02.00.04</v>
      </c>
      <c r="T876">
        <v>733</v>
      </c>
    </row>
    <row r="877" spans="1:20">
      <c r="A877" s="60" t="s">
        <v>2476</v>
      </c>
      <c r="B877" s="60" t="s">
        <v>2098</v>
      </c>
      <c r="C877" s="60" t="s">
        <v>2510</v>
      </c>
      <c r="D877" s="60" t="str">
        <f>Tabla15[[#This Row],[cedula]]&amp;Tabla15[[#This Row],[prog]]&amp;LEFT(Tabla15[[#This Row],[TIPO]],3)</f>
        <v>0011445495213FIJ</v>
      </c>
      <c r="E877" s="60" t="str">
        <f>_xlfn.XLOOKUP(Tabla15[[#This Row],[cedula]],Tabla8[Numero Documento],Tabla8[Empleado])</f>
        <v>GAUDELYS ROSALIA VALDEZ GOMEZ</v>
      </c>
      <c r="F877" s="60" t="s">
        <v>82</v>
      </c>
      <c r="G877" s="60" t="s">
        <v>73</v>
      </c>
      <c r="H877" s="102" t="s">
        <v>11</v>
      </c>
      <c r="I877" s="75">
        <f>_xlfn.XLOOKUP(Tabla15[[#This Row],[cedula]],TCARRERA[CEDULA],TCARRERA[CATEGORIA DEL SERVIDOR],0)</f>
        <v>0</v>
      </c>
      <c r="J87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77" s="60" t="str">
        <f>IF(ISTEXT(Tabla15[[#This Row],[CARRERA]]),Tabla15[[#This Row],[CARRERA]],Tabla15[[#This Row],[STATUS_01]])</f>
        <v>FIJO</v>
      </c>
      <c r="L877" s="70">
        <v>45000</v>
      </c>
      <c r="M877" s="74">
        <v>0</v>
      </c>
      <c r="N877" s="70">
        <v>1368</v>
      </c>
      <c r="O877" s="70">
        <v>1291.5</v>
      </c>
      <c r="P877" s="38">
        <f>Tabla15[[#This Row],[sbruto]]-SUM(Tabla15[[#This Row],[ISR]:[AFP]])-Tabla15[[#This Row],[sneto]]</f>
        <v>10825.220000000001</v>
      </c>
      <c r="Q877" s="38">
        <v>31515.279999999999</v>
      </c>
      <c r="R877" s="60" t="str">
        <f>_xlfn.XLOOKUP(Tabla15[[#This Row],[cedula]],Tabla22[NODOC],Tabla22[GENERO])</f>
        <v>F</v>
      </c>
      <c r="S877" s="60" t="str">
        <f>_xlfn.XLOOKUP(Tabla15[[#This Row],[nomdepto]],Tabla21[LUGAR],Tabla21[CODLUGAR])</f>
        <v>01.83.02.00.04</v>
      </c>
      <c r="T877">
        <v>590</v>
      </c>
    </row>
    <row r="878" spans="1:20">
      <c r="A878" s="60" t="s">
        <v>2476</v>
      </c>
      <c r="B878" s="60" t="s">
        <v>2197</v>
      </c>
      <c r="C878" s="60" t="s">
        <v>2510</v>
      </c>
      <c r="D878" s="60" t="str">
        <f>Tabla15[[#This Row],[cedula]]&amp;Tabla15[[#This Row],[prog]]&amp;LEFT(Tabla15[[#This Row],[TIPO]],3)</f>
        <v>0010251391813FIJ</v>
      </c>
      <c r="E878" s="60" t="str">
        <f>_xlfn.XLOOKUP(Tabla15[[#This Row],[cedula]],Tabla8[Numero Documento],Tabla8[Empleado])</f>
        <v>VICTOR LIXANDRO CAMACHO ROSARIO</v>
      </c>
      <c r="F878" s="60" t="s">
        <v>378</v>
      </c>
      <c r="G878" s="60" t="s">
        <v>73</v>
      </c>
      <c r="H878" s="102" t="s">
        <v>11</v>
      </c>
      <c r="I878" s="75">
        <f>_xlfn.XLOOKUP(Tabla15[[#This Row],[cedula]],TCARRERA[CEDULA],TCARRERA[CATEGORIA DEL SERVIDOR],0)</f>
        <v>0</v>
      </c>
      <c r="J87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78" s="60" t="str">
        <f>IF(ISTEXT(Tabla15[[#This Row],[CARRERA]]),Tabla15[[#This Row],[CARRERA]],Tabla15[[#This Row],[STATUS_01]])</f>
        <v>FIJO</v>
      </c>
      <c r="L878" s="70">
        <v>40000</v>
      </c>
      <c r="M878" s="73">
        <v>0</v>
      </c>
      <c r="N878" s="70">
        <v>1216</v>
      </c>
      <c r="O878" s="70">
        <v>1148</v>
      </c>
      <c r="P878" s="38">
        <f>Tabla15[[#This Row],[sbruto]]-SUM(Tabla15[[#This Row],[ISR]:[AFP]])-Tabla15[[#This Row],[sneto]]</f>
        <v>11867.09</v>
      </c>
      <c r="Q878" s="38">
        <v>25768.91</v>
      </c>
      <c r="R878" s="60" t="str">
        <f>_xlfn.XLOOKUP(Tabla15[[#This Row],[cedula]],Tabla22[NODOC],Tabla22[GENERO])</f>
        <v>M</v>
      </c>
      <c r="S878" s="60" t="str">
        <f>_xlfn.XLOOKUP(Tabla15[[#This Row],[nomdepto]],Tabla21[LUGAR],Tabla21[CODLUGAR])</f>
        <v>01.83.02.00.04</v>
      </c>
      <c r="T878">
        <v>746</v>
      </c>
    </row>
    <row r="879" spans="1:20" hidden="1">
      <c r="A879" s="60" t="s">
        <v>2475</v>
      </c>
      <c r="B879" s="60" t="s">
        <v>2921</v>
      </c>
      <c r="C879" s="60" t="s">
        <v>2506</v>
      </c>
      <c r="D879" s="60" t="str">
        <f>Tabla15[[#This Row],[cedula]]&amp;Tabla15[[#This Row],[prog]]&amp;LEFT(Tabla15[[#This Row],[TIPO]],3)</f>
        <v>0011275579801TEM</v>
      </c>
      <c r="E879" s="60" t="str">
        <f>_xlfn.XLOOKUP(Tabla15[[#This Row],[cedula]],Tabla8[Numero Documento],Tabla8[Empleado])</f>
        <v>JULIO CESAR BREA ROSA</v>
      </c>
      <c r="F879" s="60" t="s">
        <v>75</v>
      </c>
      <c r="G879" s="60" t="s">
        <v>73</v>
      </c>
      <c r="H879" s="102" t="s">
        <v>2696</v>
      </c>
      <c r="I879" s="75">
        <f>_xlfn.XLOOKUP(Tabla15[[#This Row],[cedula]],TCARRERA[CEDULA],TCARRERA[CATEGORIA DEL SERVIDOR],0)</f>
        <v>0</v>
      </c>
      <c r="J87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9" s="60" t="str">
        <f>IF(ISTEXT(Tabla15[[#This Row],[CARRERA]]),Tabla15[[#This Row],[CARRERA]],Tabla15[[#This Row],[STATUS_01]])</f>
        <v>TEMPORALES</v>
      </c>
      <c r="L879" s="70">
        <v>36000</v>
      </c>
      <c r="M879" s="71">
        <v>0</v>
      </c>
      <c r="N879" s="70">
        <v>1094.4000000000001</v>
      </c>
      <c r="O879" s="70">
        <v>1033.2</v>
      </c>
      <c r="P879" s="38">
        <f>Tabla15[[#This Row],[sbruto]]-SUM(Tabla15[[#This Row],[ISR]:[AFP]])-Tabla15[[#This Row],[sneto]]</f>
        <v>11071</v>
      </c>
      <c r="Q879" s="38">
        <v>22801.4</v>
      </c>
      <c r="R879" s="60" t="str">
        <f>_xlfn.XLOOKUP(Tabla15[[#This Row],[cedula]],Tabla22[NODOC],Tabla22[GENERO])</f>
        <v>M</v>
      </c>
      <c r="S879" s="60" t="str">
        <f>_xlfn.XLOOKUP(Tabla15[[#This Row],[nomdepto]],Tabla21[LUGAR],Tabla21[CODLUGAR])</f>
        <v>01.83.02.00.04</v>
      </c>
      <c r="T879">
        <v>917</v>
      </c>
    </row>
    <row r="880" spans="1:20" hidden="1">
      <c r="A880" s="60" t="s">
        <v>2475</v>
      </c>
      <c r="B880" s="60" t="s">
        <v>2961</v>
      </c>
      <c r="C880" s="60" t="s">
        <v>2506</v>
      </c>
      <c r="D880" s="60" t="str">
        <f>Tabla15[[#This Row],[cedula]]&amp;Tabla15[[#This Row],[prog]]&amp;LEFT(Tabla15[[#This Row],[TIPO]],3)</f>
        <v>4022213765101TEM</v>
      </c>
      <c r="E880" s="60" t="str">
        <f>_xlfn.XLOOKUP(Tabla15[[#This Row],[cedula]],Tabla8[Numero Documento],Tabla8[Empleado])</f>
        <v>NERCIDO BELTRE RODRIGUEZ</v>
      </c>
      <c r="F880" s="60" t="s">
        <v>75</v>
      </c>
      <c r="G880" s="60" t="s">
        <v>73</v>
      </c>
      <c r="H880" s="102" t="s">
        <v>2696</v>
      </c>
      <c r="I880" s="75">
        <f>_xlfn.XLOOKUP(Tabla15[[#This Row],[cedula]],TCARRERA[CEDULA],TCARRERA[CATEGORIA DEL SERVIDOR],0)</f>
        <v>0</v>
      </c>
      <c r="J88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0" s="60" t="str">
        <f>IF(ISTEXT(Tabla15[[#This Row],[CARRERA]]),Tabla15[[#This Row],[CARRERA]],Tabla15[[#This Row],[STATUS_01]])</f>
        <v>TEMPORALES</v>
      </c>
      <c r="L880" s="70">
        <v>36000</v>
      </c>
      <c r="M880" s="73">
        <v>0</v>
      </c>
      <c r="N880" s="70">
        <v>1094.4000000000001</v>
      </c>
      <c r="O880" s="70">
        <v>1033.2</v>
      </c>
      <c r="P880" s="38">
        <f>Tabla15[[#This Row],[sbruto]]-SUM(Tabla15[[#This Row],[ISR]:[AFP]])-Tabla15[[#This Row],[sneto]]</f>
        <v>25</v>
      </c>
      <c r="Q880" s="38">
        <v>33847.4</v>
      </c>
      <c r="R880" s="60" t="str">
        <f>_xlfn.XLOOKUP(Tabla15[[#This Row],[cedula]],Tabla22[NODOC],Tabla22[GENERO])</f>
        <v>M</v>
      </c>
      <c r="S880" s="60" t="str">
        <f>_xlfn.XLOOKUP(Tabla15[[#This Row],[nomdepto]],Tabla21[LUGAR],Tabla21[CODLUGAR])</f>
        <v>01.83.02.00.04</v>
      </c>
      <c r="T880">
        <v>969</v>
      </c>
    </row>
    <row r="881" spans="1:20">
      <c r="A881" s="60" t="s">
        <v>2476</v>
      </c>
      <c r="B881" s="60" t="s">
        <v>2208</v>
      </c>
      <c r="C881" s="60" t="s">
        <v>2510</v>
      </c>
      <c r="D881" s="60" t="str">
        <f>Tabla15[[#This Row],[cedula]]&amp;Tabla15[[#This Row],[prog]]&amp;LEFT(Tabla15[[#This Row],[TIPO]],3)</f>
        <v>4022404462413FIJ</v>
      </c>
      <c r="E881" s="60" t="str">
        <f>_xlfn.XLOOKUP(Tabla15[[#This Row],[cedula]],Tabla8[Numero Documento],Tabla8[Empleado])</f>
        <v>YANILETTE PEREZ FERMIN</v>
      </c>
      <c r="F881" s="60" t="s">
        <v>169</v>
      </c>
      <c r="G881" s="60" t="s">
        <v>73</v>
      </c>
      <c r="H881" s="102" t="s">
        <v>11</v>
      </c>
      <c r="I881" s="75">
        <f>_xlfn.XLOOKUP(Tabla15[[#This Row],[cedula]],TCARRERA[CEDULA],TCARRERA[CATEGORIA DEL SERVIDOR],0)</f>
        <v>0</v>
      </c>
      <c r="J88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1" s="60" t="str">
        <f>IF(ISTEXT(Tabla15[[#This Row],[CARRERA]]),Tabla15[[#This Row],[CARRERA]],Tabla15[[#This Row],[STATUS_01]])</f>
        <v>ESTATUTO SIMPLIFICADO</v>
      </c>
      <c r="L881" s="70">
        <v>35000</v>
      </c>
      <c r="M881" s="72">
        <v>0</v>
      </c>
      <c r="N881" s="70">
        <v>1064</v>
      </c>
      <c r="O881" s="70">
        <v>1004.5</v>
      </c>
      <c r="P881" s="38">
        <f>Tabla15[[#This Row],[sbruto]]-SUM(Tabla15[[#This Row],[ISR]:[AFP]])-Tabla15[[#This Row],[sneto]]</f>
        <v>1121</v>
      </c>
      <c r="Q881" s="38">
        <v>31810.5</v>
      </c>
      <c r="R881" s="60" t="str">
        <f>_xlfn.XLOOKUP(Tabla15[[#This Row],[cedula]],Tabla22[NODOC],Tabla22[GENERO])</f>
        <v>F</v>
      </c>
      <c r="S881" s="60" t="str">
        <f>_xlfn.XLOOKUP(Tabla15[[#This Row],[nomdepto]],Tabla21[LUGAR],Tabla21[CODLUGAR])</f>
        <v>01.83.02.00.04</v>
      </c>
      <c r="T881">
        <v>760</v>
      </c>
    </row>
    <row r="882" spans="1:20">
      <c r="A882" s="60" t="s">
        <v>2476</v>
      </c>
      <c r="B882" s="60" t="s">
        <v>2062</v>
      </c>
      <c r="C882" s="60" t="s">
        <v>2510</v>
      </c>
      <c r="D882" s="60" t="str">
        <f>Tabla15[[#This Row],[cedula]]&amp;Tabla15[[#This Row],[prog]]&amp;LEFT(Tabla15[[#This Row],[TIPO]],3)</f>
        <v>0011435428513FIJ</v>
      </c>
      <c r="E882" s="60" t="str">
        <f>_xlfn.XLOOKUP(Tabla15[[#This Row],[cedula]],Tabla8[Numero Documento],Tabla8[Empleado])</f>
        <v>CESAR MEDINA DE OLEO</v>
      </c>
      <c r="F882" s="60" t="s">
        <v>22</v>
      </c>
      <c r="G882" s="60" t="s">
        <v>73</v>
      </c>
      <c r="H882" s="102" t="s">
        <v>11</v>
      </c>
      <c r="I882" s="75">
        <f>_xlfn.XLOOKUP(Tabla15[[#This Row],[cedula]],TCARRERA[CEDULA],TCARRERA[CATEGORIA DEL SERVIDOR],0)</f>
        <v>0</v>
      </c>
      <c r="J88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2" s="60" t="str">
        <f>IF(ISTEXT(Tabla15[[#This Row],[CARRERA]]),Tabla15[[#This Row],[CARRERA]],Tabla15[[#This Row],[STATUS_01]])</f>
        <v>ESTATUTO SIMPLIFICADO</v>
      </c>
      <c r="L882" s="70">
        <v>31500</v>
      </c>
      <c r="M882" s="74">
        <v>0</v>
      </c>
      <c r="N882" s="70">
        <v>957.6</v>
      </c>
      <c r="O882" s="70">
        <v>904.05</v>
      </c>
      <c r="P882" s="38">
        <f>Tabla15[[#This Row],[sbruto]]-SUM(Tabla15[[#This Row],[ISR]:[AFP]])-Tabla15[[#This Row],[sneto]]</f>
        <v>17780.8</v>
      </c>
      <c r="Q882" s="38">
        <v>11857.55</v>
      </c>
      <c r="R882" s="60" t="str">
        <f>_xlfn.XLOOKUP(Tabla15[[#This Row],[cedula]],Tabla22[NODOC],Tabla22[GENERO])</f>
        <v>M</v>
      </c>
      <c r="S882" s="60" t="str">
        <f>_xlfn.XLOOKUP(Tabla15[[#This Row],[nomdepto]],Tabla21[LUGAR],Tabla21[CODLUGAR])</f>
        <v>01.83.02.00.04</v>
      </c>
      <c r="T882">
        <v>538</v>
      </c>
    </row>
    <row r="883" spans="1:20">
      <c r="A883" s="60" t="s">
        <v>2476</v>
      </c>
      <c r="B883" s="60" t="s">
        <v>2139</v>
      </c>
      <c r="C883" s="60" t="s">
        <v>2510</v>
      </c>
      <c r="D883" s="60" t="str">
        <f>Tabla15[[#This Row],[cedula]]&amp;Tabla15[[#This Row],[prog]]&amp;LEFT(Tabla15[[#This Row],[TIPO]],3)</f>
        <v>0010179433713FIJ</v>
      </c>
      <c r="E883" s="60" t="str">
        <f>_xlfn.XLOOKUP(Tabla15[[#This Row],[cedula]],Tabla8[Numero Documento],Tabla8[Empleado])</f>
        <v>JUAN MENA GOMEZ</v>
      </c>
      <c r="F883" s="60" t="s">
        <v>378</v>
      </c>
      <c r="G883" s="60" t="s">
        <v>73</v>
      </c>
      <c r="H883" s="102" t="s">
        <v>11</v>
      </c>
      <c r="I883" s="75">
        <f>_xlfn.XLOOKUP(Tabla15[[#This Row],[cedula]],TCARRERA[CEDULA],TCARRERA[CATEGORIA DEL SERVIDOR],0)</f>
        <v>0</v>
      </c>
      <c r="J88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60" t="str">
        <f>IF(ISTEXT(Tabla15[[#This Row],[CARRERA]]),Tabla15[[#This Row],[CARRERA]],Tabla15[[#This Row],[STATUS_01]])</f>
        <v>FIJO</v>
      </c>
      <c r="L883" s="70">
        <v>30000</v>
      </c>
      <c r="M883" s="74">
        <v>0</v>
      </c>
      <c r="N883" s="70">
        <v>912</v>
      </c>
      <c r="O883" s="70">
        <v>861</v>
      </c>
      <c r="P883" s="38">
        <f>Tabla15[[#This Row],[sbruto]]-SUM(Tabla15[[#This Row],[ISR]:[AFP]])-Tabla15[[#This Row],[sneto]]</f>
        <v>25</v>
      </c>
      <c r="Q883" s="38">
        <v>28202</v>
      </c>
      <c r="R883" s="60" t="str">
        <f>_xlfn.XLOOKUP(Tabla15[[#This Row],[cedula]],Tabla22[NODOC],Tabla22[GENERO])</f>
        <v>M</v>
      </c>
      <c r="S883" s="60" t="str">
        <f>_xlfn.XLOOKUP(Tabla15[[#This Row],[nomdepto]],Tabla21[LUGAR],Tabla21[CODLUGAR])</f>
        <v>01.83.02.00.04</v>
      </c>
      <c r="T883">
        <v>640</v>
      </c>
    </row>
    <row r="884" spans="1:20">
      <c r="A884" s="60" t="s">
        <v>2476</v>
      </c>
      <c r="B884" s="60" t="s">
        <v>1290</v>
      </c>
      <c r="C884" s="60" t="s">
        <v>2510</v>
      </c>
      <c r="D884" s="60" t="str">
        <f>Tabla15[[#This Row],[cedula]]&amp;Tabla15[[#This Row],[prog]]&amp;LEFT(Tabla15[[#This Row],[TIPO]],3)</f>
        <v>0010339444113FIJ</v>
      </c>
      <c r="E884" s="60" t="str">
        <f>_xlfn.XLOOKUP(Tabla15[[#This Row],[cedula]],Tabla8[Numero Documento],Tabla8[Empleado])</f>
        <v>FIDELINA DEL ROSARIO VARGAS</v>
      </c>
      <c r="F884" s="60" t="s">
        <v>79</v>
      </c>
      <c r="G884" s="60" t="s">
        <v>73</v>
      </c>
      <c r="H884" s="102" t="s">
        <v>11</v>
      </c>
      <c r="I884" s="75" t="str">
        <f>_xlfn.XLOOKUP(Tabla15[[#This Row],[cedula]],TCARRERA[CEDULA],TCARRERA[CATEGORIA DEL SERVIDOR],0)</f>
        <v>CARRERA ADMINISTRATIVA</v>
      </c>
      <c r="J88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84" s="60" t="str">
        <f>IF(ISTEXT(Tabla15[[#This Row],[CARRERA]]),Tabla15[[#This Row],[CARRERA]],Tabla15[[#This Row],[STATUS_01]])</f>
        <v>CARRERA ADMINISTRATIVA</v>
      </c>
      <c r="L884" s="70">
        <v>26617.88</v>
      </c>
      <c r="M884" s="74">
        <v>0</v>
      </c>
      <c r="N884" s="70">
        <v>809.18</v>
      </c>
      <c r="O884" s="70">
        <v>763.93</v>
      </c>
      <c r="P884" s="38">
        <f>Tabla15[[#This Row],[sbruto]]-SUM(Tabla15[[#This Row],[ISR]:[AFP]])-Tabla15[[#This Row],[sneto]]</f>
        <v>3219.4700000000012</v>
      </c>
      <c r="Q884" s="38">
        <v>21825.3</v>
      </c>
      <c r="R884" s="60" t="str">
        <f>_xlfn.XLOOKUP(Tabla15[[#This Row],[cedula]],Tabla22[NODOC],Tabla22[GENERO])</f>
        <v>F</v>
      </c>
      <c r="S884" s="60" t="str">
        <f>_xlfn.XLOOKUP(Tabla15[[#This Row],[nomdepto]],Tabla21[LUGAR],Tabla21[CODLUGAR])</f>
        <v>01.83.02.00.04</v>
      </c>
      <c r="T884">
        <v>582</v>
      </c>
    </row>
    <row r="885" spans="1:20">
      <c r="A885" s="60" t="s">
        <v>2476</v>
      </c>
      <c r="B885" s="60" t="s">
        <v>1304</v>
      </c>
      <c r="C885" s="60" t="s">
        <v>2510</v>
      </c>
      <c r="D885" s="60" t="str">
        <f>Tabla15[[#This Row],[cedula]]&amp;Tabla15[[#This Row],[prog]]&amp;LEFT(Tabla15[[#This Row],[TIPO]],3)</f>
        <v>0010360197713FIJ</v>
      </c>
      <c r="E885" s="60" t="str">
        <f>_xlfn.XLOOKUP(Tabla15[[#This Row],[cedula]],Tabla8[Numero Documento],Tabla8[Empleado])</f>
        <v>LUZ DEYANIRA DE LA ROSA PILIER</v>
      </c>
      <c r="F885" s="60" t="s">
        <v>86</v>
      </c>
      <c r="G885" s="60" t="s">
        <v>73</v>
      </c>
      <c r="H885" s="102" t="s">
        <v>11</v>
      </c>
      <c r="I885" s="75" t="str">
        <f>_xlfn.XLOOKUP(Tabla15[[#This Row],[cedula]],TCARRERA[CEDULA],TCARRERA[CATEGORIA DEL SERVIDOR],0)</f>
        <v>CARRERA ADMINISTRATIVA</v>
      </c>
      <c r="J88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85" s="60" t="str">
        <f>IF(ISTEXT(Tabla15[[#This Row],[CARRERA]]),Tabla15[[#This Row],[CARRERA]],Tabla15[[#This Row],[STATUS_01]])</f>
        <v>CARRERA ADMINISTRATIVA</v>
      </c>
      <c r="L885" s="70">
        <v>26250</v>
      </c>
      <c r="M885" s="74">
        <v>0</v>
      </c>
      <c r="N885" s="70">
        <v>798</v>
      </c>
      <c r="O885" s="70">
        <v>753.38</v>
      </c>
      <c r="P885" s="38">
        <f>Tabla15[[#This Row],[sbruto]]-SUM(Tabla15[[#This Row],[ISR]:[AFP]])-Tabla15[[#This Row],[sneto]]</f>
        <v>20433.16</v>
      </c>
      <c r="Q885" s="38">
        <v>4265.46</v>
      </c>
      <c r="R885" s="60" t="str">
        <f>_xlfn.XLOOKUP(Tabla15[[#This Row],[cedula]],Tabla22[NODOC],Tabla22[GENERO])</f>
        <v>M</v>
      </c>
      <c r="S885" s="60" t="str">
        <f>_xlfn.XLOOKUP(Tabla15[[#This Row],[nomdepto]],Tabla21[LUGAR],Tabla21[CODLUGAR])</f>
        <v>01.83.02.00.04</v>
      </c>
      <c r="T885">
        <v>667</v>
      </c>
    </row>
    <row r="886" spans="1:20">
      <c r="A886" s="60" t="s">
        <v>2476</v>
      </c>
      <c r="B886" s="60" t="s">
        <v>1307</v>
      </c>
      <c r="C886" s="60" t="s">
        <v>2510</v>
      </c>
      <c r="D886" s="60" t="str">
        <f>Tabla15[[#This Row],[cedula]]&amp;Tabla15[[#This Row],[prog]]&amp;LEFT(Tabla15[[#This Row],[TIPO]],3)</f>
        <v>0010854345513FIJ</v>
      </c>
      <c r="E886" s="60" t="str">
        <f>_xlfn.XLOOKUP(Tabla15[[#This Row],[cedula]],Tabla8[Numero Documento],Tabla8[Empleado])</f>
        <v>MARGARITA LINARES AMADOR</v>
      </c>
      <c r="F886" s="60" t="s">
        <v>88</v>
      </c>
      <c r="G886" s="60" t="s">
        <v>73</v>
      </c>
      <c r="H886" s="102" t="s">
        <v>11</v>
      </c>
      <c r="I886" s="75" t="str">
        <f>_xlfn.XLOOKUP(Tabla15[[#This Row],[cedula]],TCARRERA[CEDULA],TCARRERA[CATEGORIA DEL SERVIDOR],0)</f>
        <v>CARRERA ADMINISTRATIVA</v>
      </c>
      <c r="J88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86" s="60" t="str">
        <f>IF(ISTEXT(Tabla15[[#This Row],[CARRERA]]),Tabla15[[#This Row],[CARRERA]],Tabla15[[#This Row],[STATUS_01]])</f>
        <v>CARRERA ADMINISTRATIVA</v>
      </c>
      <c r="L886" s="70">
        <v>26250</v>
      </c>
      <c r="M886" s="74">
        <v>0</v>
      </c>
      <c r="N886" s="70">
        <v>798</v>
      </c>
      <c r="O886" s="70">
        <v>753.38</v>
      </c>
      <c r="P886" s="38">
        <f>Tabla15[[#This Row],[sbruto]]-SUM(Tabla15[[#This Row],[ISR]:[AFP]])-Tabla15[[#This Row],[sneto]]</f>
        <v>2783.5</v>
      </c>
      <c r="Q886" s="38">
        <v>21915.119999999999</v>
      </c>
      <c r="R886" s="60" t="str">
        <f>_xlfn.XLOOKUP(Tabla15[[#This Row],[cedula]],Tabla22[NODOC],Tabla22[GENERO])</f>
        <v>F</v>
      </c>
      <c r="S886" s="60" t="str">
        <f>_xlfn.XLOOKUP(Tabla15[[#This Row],[nomdepto]],Tabla21[LUGAR],Tabla21[CODLUGAR])</f>
        <v>01.83.02.00.04</v>
      </c>
      <c r="T886">
        <v>671</v>
      </c>
    </row>
    <row r="887" spans="1:20">
      <c r="A887" s="60" t="s">
        <v>2476</v>
      </c>
      <c r="B887" s="60" t="s">
        <v>2053</v>
      </c>
      <c r="C887" s="60" t="s">
        <v>2510</v>
      </c>
      <c r="D887" s="60" t="str">
        <f>Tabla15[[#This Row],[cedula]]&amp;Tabla15[[#This Row],[prog]]&amp;LEFT(Tabla15[[#This Row],[TIPO]],3)</f>
        <v>0010011017013FIJ</v>
      </c>
      <c r="E887" s="60" t="str">
        <f>_xlfn.XLOOKUP(Tabla15[[#This Row],[cedula]],Tabla8[Numero Documento],Tabla8[Empleado])</f>
        <v>BELKIS HERNANDEZ ALMONTE</v>
      </c>
      <c r="F887" s="60" t="s">
        <v>110</v>
      </c>
      <c r="G887" s="60" t="s">
        <v>73</v>
      </c>
      <c r="H887" s="102" t="s">
        <v>11</v>
      </c>
      <c r="I887" s="75">
        <f>_xlfn.XLOOKUP(Tabla15[[#This Row],[cedula]],TCARRERA[CEDULA],TCARRERA[CATEGORIA DEL SERVIDOR],0)</f>
        <v>0</v>
      </c>
      <c r="J88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7" s="60" t="str">
        <f>IF(ISTEXT(Tabla15[[#This Row],[CARRERA]]),Tabla15[[#This Row],[CARRERA]],Tabla15[[#This Row],[STATUS_01]])</f>
        <v>ESTATUTO SIMPLIFICADO</v>
      </c>
      <c r="L887" s="70">
        <v>25000</v>
      </c>
      <c r="M887" s="70">
        <v>0</v>
      </c>
      <c r="N887" s="70">
        <v>760</v>
      </c>
      <c r="O887" s="70">
        <v>717.5</v>
      </c>
      <c r="P887" s="38">
        <f>Tabla15[[#This Row],[sbruto]]-SUM(Tabla15[[#This Row],[ISR]:[AFP]])-Tabla15[[#This Row],[sneto]]</f>
        <v>25</v>
      </c>
      <c r="Q887" s="38">
        <v>23497.5</v>
      </c>
      <c r="R887" s="60" t="str">
        <f>_xlfn.XLOOKUP(Tabla15[[#This Row],[cedula]],Tabla22[NODOC],Tabla22[GENERO])</f>
        <v>F</v>
      </c>
      <c r="S887" s="60" t="str">
        <f>_xlfn.XLOOKUP(Tabla15[[#This Row],[nomdepto]],Tabla21[LUGAR],Tabla21[CODLUGAR])</f>
        <v>01.83.02.00.04</v>
      </c>
      <c r="T887">
        <v>524</v>
      </c>
    </row>
    <row r="888" spans="1:20">
      <c r="A888" s="60" t="s">
        <v>2476</v>
      </c>
      <c r="B888" s="60" t="s">
        <v>2044</v>
      </c>
      <c r="C888" s="60" t="s">
        <v>2510</v>
      </c>
      <c r="D888" s="60" t="str">
        <f>Tabla15[[#This Row],[cedula]]&amp;Tabla15[[#This Row],[prog]]&amp;LEFT(Tabla15[[#This Row],[TIPO]],3)</f>
        <v>0011773379013FIJ</v>
      </c>
      <c r="E888" s="60" t="str">
        <f>_xlfn.XLOOKUP(Tabla15[[#This Row],[cedula]],Tabla8[Numero Documento],Tabla8[Empleado])</f>
        <v>ANDRES FELIZ</v>
      </c>
      <c r="F888" s="60" t="s">
        <v>42</v>
      </c>
      <c r="G888" s="60" t="s">
        <v>73</v>
      </c>
      <c r="H888" s="102" t="s">
        <v>11</v>
      </c>
      <c r="I888" s="75">
        <f>_xlfn.XLOOKUP(Tabla15[[#This Row],[cedula]],TCARRERA[CEDULA],TCARRERA[CATEGORIA DEL SERVIDOR],0)</f>
        <v>0</v>
      </c>
      <c r="J88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8" s="60" t="str">
        <f>IF(ISTEXT(Tabla15[[#This Row],[CARRERA]]),Tabla15[[#This Row],[CARRERA]],Tabla15[[#This Row],[STATUS_01]])</f>
        <v>ESTATUTO SIMPLIFICADO</v>
      </c>
      <c r="L888" s="70">
        <v>24000</v>
      </c>
      <c r="M888" s="74">
        <v>0</v>
      </c>
      <c r="N888" s="70">
        <v>729.6</v>
      </c>
      <c r="O888" s="70">
        <v>688.8</v>
      </c>
      <c r="P888" s="38">
        <f>Tabla15[[#This Row],[sbruto]]-SUM(Tabla15[[#This Row],[ISR]:[AFP]])-Tabla15[[#This Row],[sneto]]</f>
        <v>2291</v>
      </c>
      <c r="Q888" s="38">
        <v>20290.599999999999</v>
      </c>
      <c r="R888" s="60" t="str">
        <f>_xlfn.XLOOKUP(Tabla15[[#This Row],[cedula]],Tabla22[NODOC],Tabla22[GENERO])</f>
        <v>M</v>
      </c>
      <c r="S888" s="60" t="str">
        <f>_xlfn.XLOOKUP(Tabla15[[#This Row],[nomdepto]],Tabla21[LUGAR],Tabla21[CODLUGAR])</f>
        <v>01.83.02.00.04</v>
      </c>
      <c r="T888">
        <v>512</v>
      </c>
    </row>
    <row r="889" spans="1:20">
      <c r="A889" s="60" t="s">
        <v>2476</v>
      </c>
      <c r="B889" s="60" t="s">
        <v>2138</v>
      </c>
      <c r="C889" s="60" t="s">
        <v>2510</v>
      </c>
      <c r="D889" s="60" t="str">
        <f>Tabla15[[#This Row],[cedula]]&amp;Tabla15[[#This Row],[prog]]&amp;LEFT(Tabla15[[#This Row],[TIPO]],3)</f>
        <v>0011777414113FIJ</v>
      </c>
      <c r="E889" s="60" t="str">
        <f>_xlfn.XLOOKUP(Tabla15[[#This Row],[cedula]],Tabla8[Numero Documento],Tabla8[Empleado])</f>
        <v>JUAN MANUEL MARTINEZ INOA</v>
      </c>
      <c r="F889" s="60" t="s">
        <v>395</v>
      </c>
      <c r="G889" s="60" t="s">
        <v>73</v>
      </c>
      <c r="H889" s="102" t="s">
        <v>11</v>
      </c>
      <c r="I889" s="75">
        <f>_xlfn.XLOOKUP(Tabla15[[#This Row],[cedula]],TCARRERA[CEDULA],TCARRERA[CATEGORIA DEL SERVIDOR],0)</f>
        <v>0</v>
      </c>
      <c r="J88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9" s="60" t="str">
        <f>IF(ISTEXT(Tabla15[[#This Row],[CARRERA]]),Tabla15[[#This Row],[CARRERA]],Tabla15[[#This Row],[STATUS_01]])</f>
        <v>ESTATUTO SIMPLIFICADO</v>
      </c>
      <c r="L889" s="70">
        <v>24000</v>
      </c>
      <c r="M889" s="74">
        <v>0</v>
      </c>
      <c r="N889" s="73">
        <v>729.6</v>
      </c>
      <c r="O889" s="73">
        <v>688.8</v>
      </c>
      <c r="P889" s="38">
        <f>Tabla15[[#This Row],[sbruto]]-SUM(Tabla15[[#This Row],[ISR]:[AFP]])-Tabla15[[#This Row],[sneto]]</f>
        <v>25</v>
      </c>
      <c r="Q889" s="38">
        <v>22556.6</v>
      </c>
      <c r="R889" s="60" t="str">
        <f>_xlfn.XLOOKUP(Tabla15[[#This Row],[cedula]],Tabla22[NODOC],Tabla22[GENERO])</f>
        <v>M</v>
      </c>
      <c r="S889" s="60" t="str">
        <f>_xlfn.XLOOKUP(Tabla15[[#This Row],[nomdepto]],Tabla21[LUGAR],Tabla21[CODLUGAR])</f>
        <v>01.83.02.00.04</v>
      </c>
      <c r="T889">
        <v>639</v>
      </c>
    </row>
    <row r="890" spans="1:20">
      <c r="A890" s="60" t="s">
        <v>2476</v>
      </c>
      <c r="B890" s="60" t="s">
        <v>2086</v>
      </c>
      <c r="C890" s="60" t="s">
        <v>2510</v>
      </c>
      <c r="D890" s="60" t="str">
        <f>Tabla15[[#This Row],[cedula]]&amp;Tabla15[[#This Row],[prog]]&amp;LEFT(Tabla15[[#This Row],[TIPO]],3)</f>
        <v>0310188131013FIJ</v>
      </c>
      <c r="E890" s="60" t="str">
        <f>_xlfn.XLOOKUP(Tabla15[[#This Row],[cedula]],Tabla8[Numero Documento],Tabla8[Empleado])</f>
        <v>FABIO FRANCISCO RODRIGUEZ PEREZ</v>
      </c>
      <c r="F890" s="60" t="s">
        <v>30</v>
      </c>
      <c r="G890" s="60" t="s">
        <v>73</v>
      </c>
      <c r="H890" s="102" t="s">
        <v>11</v>
      </c>
      <c r="I890" s="75">
        <f>_xlfn.XLOOKUP(Tabla15[[#This Row],[cedula]],TCARRERA[CEDULA],TCARRERA[CATEGORIA DEL SERVIDOR],0)</f>
        <v>0</v>
      </c>
      <c r="J89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0" s="60" t="str">
        <f>IF(ISTEXT(Tabla15[[#This Row],[CARRERA]]),Tabla15[[#This Row],[CARRERA]],Tabla15[[#This Row],[STATUS_01]])</f>
        <v>ESTATUTO SIMPLIFICADO</v>
      </c>
      <c r="L890" s="70">
        <v>22000</v>
      </c>
      <c r="M890" s="73">
        <v>0</v>
      </c>
      <c r="N890" s="70">
        <v>668.8</v>
      </c>
      <c r="O890" s="70">
        <v>631.4</v>
      </c>
      <c r="P890" s="38">
        <f>Tabla15[[#This Row],[sbruto]]-SUM(Tabla15[[#This Row],[ISR]:[AFP]])-Tabla15[[#This Row],[sneto]]</f>
        <v>6773.0499999999993</v>
      </c>
      <c r="Q890" s="38">
        <v>13926.75</v>
      </c>
      <c r="R890" s="60" t="str">
        <f>_xlfn.XLOOKUP(Tabla15[[#This Row],[cedula]],Tabla22[NODOC],Tabla22[GENERO])</f>
        <v>M</v>
      </c>
      <c r="S890" s="60" t="str">
        <f>_xlfn.XLOOKUP(Tabla15[[#This Row],[nomdepto]],Tabla21[LUGAR],Tabla21[CODLUGAR])</f>
        <v>01.83.02.00.04</v>
      </c>
      <c r="T890">
        <v>575</v>
      </c>
    </row>
    <row r="891" spans="1:20">
      <c r="A891" s="60" t="s">
        <v>2476</v>
      </c>
      <c r="B891" s="60" t="s">
        <v>1312</v>
      </c>
      <c r="C891" s="60" t="s">
        <v>2510</v>
      </c>
      <c r="D891" s="60" t="str">
        <f>Tabla15[[#This Row],[cedula]]&amp;Tabla15[[#This Row],[prog]]&amp;LEFT(Tabla15[[#This Row],[TIPO]],3)</f>
        <v>0010160545913FIJ</v>
      </c>
      <c r="E891" s="60" t="str">
        <f>_xlfn.XLOOKUP(Tabla15[[#This Row],[cedula]],Tabla8[Numero Documento],Tabla8[Empleado])</f>
        <v>MARIBEL GOMEZ AQUINO</v>
      </c>
      <c r="F891" s="60" t="s">
        <v>90</v>
      </c>
      <c r="G891" s="60" t="s">
        <v>73</v>
      </c>
      <c r="H891" s="102" t="s">
        <v>11</v>
      </c>
      <c r="I891" s="75" t="str">
        <f>_xlfn.XLOOKUP(Tabla15[[#This Row],[cedula]],TCARRERA[CEDULA],TCARRERA[CATEGORIA DEL SERVIDOR],0)</f>
        <v>CARRERA ADMINISTRATIVA</v>
      </c>
      <c r="J89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91" s="60" t="str">
        <f>IF(ISTEXT(Tabla15[[#This Row],[CARRERA]]),Tabla15[[#This Row],[CARRERA]],Tabla15[[#This Row],[STATUS_01]])</f>
        <v>CARRERA ADMINISTRATIVA</v>
      </c>
      <c r="L891" s="70">
        <v>22000</v>
      </c>
      <c r="M891" s="74">
        <v>0</v>
      </c>
      <c r="N891" s="70">
        <v>668.8</v>
      </c>
      <c r="O891" s="70">
        <v>631.4</v>
      </c>
      <c r="P891" s="38">
        <f>Tabla15[[#This Row],[sbruto]]-SUM(Tabla15[[#This Row],[ISR]:[AFP]])-Tabla15[[#This Row],[sneto]]</f>
        <v>375</v>
      </c>
      <c r="Q891" s="38">
        <v>20324.8</v>
      </c>
      <c r="R891" s="60" t="str">
        <f>_xlfn.XLOOKUP(Tabla15[[#This Row],[cedula]],Tabla22[NODOC],Tabla22[GENERO])</f>
        <v>M</v>
      </c>
      <c r="S891" s="60" t="str">
        <f>_xlfn.XLOOKUP(Tabla15[[#This Row],[nomdepto]],Tabla21[LUGAR],Tabla21[CODLUGAR])</f>
        <v>01.83.02.00.04</v>
      </c>
      <c r="T891">
        <v>679</v>
      </c>
    </row>
    <row r="892" spans="1:20">
      <c r="A892" s="60" t="s">
        <v>2476</v>
      </c>
      <c r="B892" s="60" t="s">
        <v>2048</v>
      </c>
      <c r="C892" s="60" t="s">
        <v>2510</v>
      </c>
      <c r="D892" s="60" t="str">
        <f>Tabla15[[#This Row],[cedula]]&amp;Tabla15[[#This Row],[prog]]&amp;LEFT(Tabla15[[#This Row],[TIPO]],3)</f>
        <v>4023981787313FIJ</v>
      </c>
      <c r="E892" s="60" t="str">
        <f>_xlfn.XLOOKUP(Tabla15[[#This Row],[cedula]],Tabla8[Numero Documento],Tabla8[Empleado])</f>
        <v>ANGERYS MASSIEL MARTINEZ BONIFACIO</v>
      </c>
      <c r="F892" s="60" t="s">
        <v>8</v>
      </c>
      <c r="G892" s="60" t="s">
        <v>73</v>
      </c>
      <c r="H892" s="102" t="s">
        <v>11</v>
      </c>
      <c r="I892" s="75">
        <f>_xlfn.XLOOKUP(Tabla15[[#This Row],[cedula]],TCARRERA[CEDULA],TCARRERA[CATEGORIA DEL SERVIDOR],0)</f>
        <v>0</v>
      </c>
      <c r="J89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2" s="60" t="str">
        <f>IF(ISTEXT(Tabla15[[#This Row],[CARRERA]]),Tabla15[[#This Row],[CARRERA]],Tabla15[[#This Row],[STATUS_01]])</f>
        <v>ESTATUTO SIMPLIFICADO</v>
      </c>
      <c r="L892" s="70">
        <v>20000</v>
      </c>
      <c r="M892" s="74">
        <v>0</v>
      </c>
      <c r="N892" s="70">
        <v>608</v>
      </c>
      <c r="O892" s="70">
        <v>574</v>
      </c>
      <c r="P892" s="38">
        <f>Tabla15[[#This Row],[sbruto]]-SUM(Tabla15[[#This Row],[ISR]:[AFP]])-Tabla15[[#This Row],[sneto]]</f>
        <v>5179.33</v>
      </c>
      <c r="Q892" s="38">
        <v>13638.67</v>
      </c>
      <c r="R892" s="60" t="str">
        <f>_xlfn.XLOOKUP(Tabla15[[#This Row],[cedula]],Tabla22[NODOC],Tabla22[GENERO])</f>
        <v>F</v>
      </c>
      <c r="S892" s="60" t="str">
        <f>_xlfn.XLOOKUP(Tabla15[[#This Row],[nomdepto]],Tabla21[LUGAR],Tabla21[CODLUGAR])</f>
        <v>01.83.02.00.04</v>
      </c>
      <c r="T892">
        <v>517</v>
      </c>
    </row>
    <row r="893" spans="1:20">
      <c r="A893" s="60" t="s">
        <v>2476</v>
      </c>
      <c r="B893" s="60" t="s">
        <v>2171</v>
      </c>
      <c r="C893" s="60" t="s">
        <v>2510</v>
      </c>
      <c r="D893" s="60" t="str">
        <f>Tabla15[[#This Row],[cedula]]&amp;Tabla15[[#This Row],[prog]]&amp;LEFT(Tabla15[[#This Row],[TIPO]],3)</f>
        <v>4022211921213FIJ</v>
      </c>
      <c r="E893" s="60" t="str">
        <f>_xlfn.XLOOKUP(Tabla15[[#This Row],[cedula]],Tabla8[Numero Documento],Tabla8[Empleado])</f>
        <v>NOEL ELOY VENTURA PAULINO</v>
      </c>
      <c r="F893" s="60" t="s">
        <v>110</v>
      </c>
      <c r="G893" s="60" t="s">
        <v>73</v>
      </c>
      <c r="H893" s="102" t="s">
        <v>11</v>
      </c>
      <c r="I893" s="75">
        <f>_xlfn.XLOOKUP(Tabla15[[#This Row],[cedula]],TCARRERA[CEDULA],TCARRERA[CATEGORIA DEL SERVIDOR],0)</f>
        <v>0</v>
      </c>
      <c r="J89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3" s="60" t="str">
        <f>IF(ISTEXT(Tabla15[[#This Row],[CARRERA]]),Tabla15[[#This Row],[CARRERA]],Tabla15[[#This Row],[STATUS_01]])</f>
        <v>ESTATUTO SIMPLIFICADO</v>
      </c>
      <c r="L893" s="70">
        <v>20000</v>
      </c>
      <c r="M893" s="74">
        <v>0</v>
      </c>
      <c r="N893" s="70">
        <v>608</v>
      </c>
      <c r="O893" s="70">
        <v>574</v>
      </c>
      <c r="P893" s="38">
        <f>Tabla15[[#This Row],[sbruto]]-SUM(Tabla15[[#This Row],[ISR]:[AFP]])-Tabla15[[#This Row],[sneto]]</f>
        <v>25</v>
      </c>
      <c r="Q893" s="38">
        <v>18793</v>
      </c>
      <c r="R893" s="60" t="str">
        <f>_xlfn.XLOOKUP(Tabla15[[#This Row],[cedula]],Tabla22[NODOC],Tabla22[GENERO])</f>
        <v>M</v>
      </c>
      <c r="S893" s="60" t="str">
        <f>_xlfn.XLOOKUP(Tabla15[[#This Row],[nomdepto]],Tabla21[LUGAR],Tabla21[CODLUGAR])</f>
        <v>01.83.02.00.04</v>
      </c>
      <c r="T893">
        <v>698</v>
      </c>
    </row>
    <row r="894" spans="1:20">
      <c r="A894" s="60" t="s">
        <v>2476</v>
      </c>
      <c r="B894" s="60" t="s">
        <v>4720</v>
      </c>
      <c r="C894" s="60" t="s">
        <v>2510</v>
      </c>
      <c r="D894" s="60" t="str">
        <f>Tabla15[[#This Row],[cedula]]&amp;Tabla15[[#This Row],[prog]]&amp;LEFT(Tabla15[[#This Row],[TIPO]],3)</f>
        <v>0590012981713FIJ</v>
      </c>
      <c r="E894" s="60" t="str">
        <f>_xlfn.XLOOKUP(Tabla15[[#This Row],[cedula]],Tabla8[Numero Documento],Tabla8[Empleado])</f>
        <v>RAUL ESTEVEZ TORRES</v>
      </c>
      <c r="F894" s="60" t="s">
        <v>4721</v>
      </c>
      <c r="G894" s="60" t="s">
        <v>73</v>
      </c>
      <c r="H894" s="102" t="s">
        <v>11</v>
      </c>
      <c r="I894" s="75">
        <f>_xlfn.XLOOKUP(Tabla15[[#This Row],[cedula]],TCARRERA[CEDULA],TCARRERA[CATEGORIA DEL SERVIDOR],0)</f>
        <v>0</v>
      </c>
      <c r="J89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60" t="str">
        <f>IF(ISTEXT(Tabla15[[#This Row],[CARRERA]]),Tabla15[[#This Row],[CARRERA]],Tabla15[[#This Row],[STATUS_01]])</f>
        <v>FIJO</v>
      </c>
      <c r="L894" s="70">
        <v>20000</v>
      </c>
      <c r="M894" s="74">
        <v>0</v>
      </c>
      <c r="N894" s="70">
        <v>608</v>
      </c>
      <c r="O894" s="70">
        <v>574</v>
      </c>
      <c r="P894" s="38">
        <f>Tabla15[[#This Row],[sbruto]]-SUM(Tabla15[[#This Row],[ISR]:[AFP]])-Tabla15[[#This Row],[sneto]]</f>
        <v>25</v>
      </c>
      <c r="Q894" s="38">
        <v>18793</v>
      </c>
      <c r="R894" s="60" t="str">
        <f>_xlfn.XLOOKUP(Tabla15[[#This Row],[cedula]],Tabla22[NODOC],Tabla22[GENERO])</f>
        <v>M</v>
      </c>
      <c r="S894" s="60" t="str">
        <f>_xlfn.XLOOKUP(Tabla15[[#This Row],[nomdepto]],Tabla21[LUGAR],Tabla21[CODLUGAR])</f>
        <v>01.83.02.00.04</v>
      </c>
      <c r="T894">
        <v>715</v>
      </c>
    </row>
    <row r="895" spans="1:20" hidden="1">
      <c r="A895" s="60" t="s">
        <v>2475</v>
      </c>
      <c r="B895" s="60" t="s">
        <v>2923</v>
      </c>
      <c r="C895" s="60" t="s">
        <v>2506</v>
      </c>
      <c r="D895" s="60" t="str">
        <f>Tabla15[[#This Row],[cedula]]&amp;Tabla15[[#This Row],[prog]]&amp;LEFT(Tabla15[[#This Row],[TIPO]],3)</f>
        <v>0010248552101TEM</v>
      </c>
      <c r="E895" s="60" t="str">
        <f>_xlfn.XLOOKUP(Tabla15[[#This Row],[cedula]],Tabla8[Numero Documento],Tabla8[Empleado])</f>
        <v>KELVYN GABRIEL BRENS DE LEON</v>
      </c>
      <c r="F895" s="60" t="s">
        <v>75</v>
      </c>
      <c r="G895" s="60" t="s">
        <v>73</v>
      </c>
      <c r="H895" s="102" t="s">
        <v>2696</v>
      </c>
      <c r="I895" s="75">
        <f>_xlfn.XLOOKUP(Tabla15[[#This Row],[cedula]],TCARRERA[CEDULA],TCARRERA[CATEGORIA DEL SERVIDOR],0)</f>
        <v>0</v>
      </c>
      <c r="J89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5" s="60" t="str">
        <f>IF(ISTEXT(Tabla15[[#This Row],[CARRERA]]),Tabla15[[#This Row],[CARRERA]],Tabla15[[#This Row],[STATUS_01]])</f>
        <v>TEMPORALES</v>
      </c>
      <c r="L895" s="70">
        <v>20000</v>
      </c>
      <c r="M895" s="71">
        <v>0</v>
      </c>
      <c r="N895" s="70">
        <v>608</v>
      </c>
      <c r="O895" s="70">
        <v>574</v>
      </c>
      <c r="P895" s="38">
        <f>Tabla15[[#This Row],[sbruto]]-SUM(Tabla15[[#This Row],[ISR]:[AFP]])-Tabla15[[#This Row],[sneto]]</f>
        <v>25</v>
      </c>
      <c r="Q895" s="38">
        <v>18793</v>
      </c>
      <c r="R895" s="60" t="str">
        <f>_xlfn.XLOOKUP(Tabla15[[#This Row],[cedula]],Tabla22[NODOC],Tabla22[GENERO])</f>
        <v>M</v>
      </c>
      <c r="S895" s="60" t="str">
        <f>_xlfn.XLOOKUP(Tabla15[[#This Row],[nomdepto]],Tabla21[LUGAR],Tabla21[CODLUGAR])</f>
        <v>01.83.02.00.04</v>
      </c>
      <c r="T895">
        <v>920</v>
      </c>
    </row>
    <row r="896" spans="1:20" hidden="1">
      <c r="A896" s="60" t="s">
        <v>2475</v>
      </c>
      <c r="B896" s="60" t="s">
        <v>2959</v>
      </c>
      <c r="C896" s="60" t="s">
        <v>2506</v>
      </c>
      <c r="D896" s="60" t="str">
        <f>Tabla15[[#This Row],[cedula]]&amp;Tabla15[[#This Row],[prog]]&amp;LEFT(Tabla15[[#This Row],[TIPO]],3)</f>
        <v>4021465197401TEM</v>
      </c>
      <c r="E896" s="60" t="str">
        <f>_xlfn.XLOOKUP(Tabla15[[#This Row],[cedula]],Tabla8[Numero Documento],Tabla8[Empleado])</f>
        <v>NAIROBY CASANDRA ROMAN ROSSO</v>
      </c>
      <c r="F896" s="60" t="s">
        <v>75</v>
      </c>
      <c r="G896" s="60" t="s">
        <v>73</v>
      </c>
      <c r="H896" s="102" t="s">
        <v>2696</v>
      </c>
      <c r="I896" s="75">
        <f>_xlfn.XLOOKUP(Tabla15[[#This Row],[cedula]],TCARRERA[CEDULA],TCARRERA[CATEGORIA DEL SERVIDOR],0)</f>
        <v>0</v>
      </c>
      <c r="J89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6" s="60" t="str">
        <f>IF(ISTEXT(Tabla15[[#This Row],[CARRERA]]),Tabla15[[#This Row],[CARRERA]],Tabla15[[#This Row],[STATUS_01]])</f>
        <v>TEMPORALES</v>
      </c>
      <c r="L896" s="70">
        <v>20000</v>
      </c>
      <c r="M896" s="74">
        <v>0</v>
      </c>
      <c r="N896" s="70">
        <v>608</v>
      </c>
      <c r="O896" s="70">
        <v>574</v>
      </c>
      <c r="P896" s="38">
        <f>Tabla15[[#This Row],[sbruto]]-SUM(Tabla15[[#This Row],[ISR]:[AFP]])-Tabla15[[#This Row],[sneto]]</f>
        <v>25</v>
      </c>
      <c r="Q896" s="38">
        <v>18793</v>
      </c>
      <c r="R896" s="60" t="str">
        <f>_xlfn.XLOOKUP(Tabla15[[#This Row],[cedula]],Tabla22[NODOC],Tabla22[GENERO])</f>
        <v>F</v>
      </c>
      <c r="S896" s="60" t="str">
        <f>_xlfn.XLOOKUP(Tabla15[[#This Row],[nomdepto]],Tabla21[LUGAR],Tabla21[CODLUGAR])</f>
        <v>01.83.02.00.04</v>
      </c>
      <c r="T896">
        <v>966</v>
      </c>
    </row>
    <row r="897" spans="1:20" hidden="1">
      <c r="A897" s="60" t="s">
        <v>2475</v>
      </c>
      <c r="B897" s="60" t="s">
        <v>3015</v>
      </c>
      <c r="C897" s="60" t="s">
        <v>2506</v>
      </c>
      <c r="D897" s="60" t="str">
        <f>Tabla15[[#This Row],[cedula]]&amp;Tabla15[[#This Row],[prog]]&amp;LEFT(Tabla15[[#This Row],[TIPO]],3)</f>
        <v>0010387220601TEM</v>
      </c>
      <c r="E897" s="60" t="str">
        <f>_xlfn.XLOOKUP(Tabla15[[#This Row],[cedula]],Tabla8[Numero Documento],Tabla8[Empleado])</f>
        <v>VICTOR EUGENIO PEÑA NOLASCO</v>
      </c>
      <c r="F897" s="60" t="s">
        <v>75</v>
      </c>
      <c r="G897" s="60" t="s">
        <v>73</v>
      </c>
      <c r="H897" s="102" t="s">
        <v>2696</v>
      </c>
      <c r="I897" s="75">
        <f>_xlfn.XLOOKUP(Tabla15[[#This Row],[cedula]],TCARRERA[CEDULA],TCARRERA[CATEGORIA DEL SERVIDOR],0)</f>
        <v>0</v>
      </c>
      <c r="J89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7" s="60" t="str">
        <f>IF(ISTEXT(Tabla15[[#This Row],[CARRERA]]),Tabla15[[#This Row],[CARRERA]],Tabla15[[#This Row],[STATUS_01]])</f>
        <v>TEMPORALES</v>
      </c>
      <c r="L897" s="70">
        <v>20000</v>
      </c>
      <c r="M897" s="71">
        <v>0</v>
      </c>
      <c r="N897" s="70">
        <v>608</v>
      </c>
      <c r="O897" s="70">
        <v>574</v>
      </c>
      <c r="P897" s="38">
        <f>Tabla15[[#This Row],[sbruto]]-SUM(Tabla15[[#This Row],[ISR]:[AFP]])-Tabla15[[#This Row],[sneto]]</f>
        <v>25</v>
      </c>
      <c r="Q897" s="38">
        <v>18793</v>
      </c>
      <c r="R897" s="60" t="str">
        <f>_xlfn.XLOOKUP(Tabla15[[#This Row],[cedula]],Tabla22[NODOC],Tabla22[GENERO])</f>
        <v>M</v>
      </c>
      <c r="S897" s="60" t="str">
        <f>_xlfn.XLOOKUP(Tabla15[[#This Row],[nomdepto]],Tabla21[LUGAR],Tabla21[CODLUGAR])</f>
        <v>01.83.02.00.04</v>
      </c>
      <c r="T897">
        <v>1027</v>
      </c>
    </row>
    <row r="898" spans="1:20">
      <c r="A898" s="60" t="s">
        <v>2476</v>
      </c>
      <c r="B898" s="60" t="s">
        <v>2095</v>
      </c>
      <c r="C898" s="60" t="s">
        <v>2510</v>
      </c>
      <c r="D898" s="60" t="str">
        <f>Tabla15[[#This Row],[cedula]]&amp;Tabla15[[#This Row],[prog]]&amp;LEFT(Tabla15[[#This Row],[TIPO]],3)</f>
        <v>0010906776913FIJ</v>
      </c>
      <c r="E898" s="60" t="str">
        <f>_xlfn.XLOOKUP(Tabla15[[#This Row],[cedula]],Tabla8[Numero Documento],Tabla8[Empleado])</f>
        <v>FRANCISCA JOSEFINA DIAZ</v>
      </c>
      <c r="F898" s="60" t="s">
        <v>8</v>
      </c>
      <c r="G898" s="60" t="s">
        <v>73</v>
      </c>
      <c r="H898" s="102" t="s">
        <v>11</v>
      </c>
      <c r="I898" s="75">
        <f>_xlfn.XLOOKUP(Tabla15[[#This Row],[cedula]],TCARRERA[CEDULA],TCARRERA[CATEGORIA DEL SERVIDOR],0)</f>
        <v>0</v>
      </c>
      <c r="J89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8" s="60" t="str">
        <f>IF(ISTEXT(Tabla15[[#This Row],[CARRERA]]),Tabla15[[#This Row],[CARRERA]],Tabla15[[#This Row],[STATUS_01]])</f>
        <v>ESTATUTO SIMPLIFICADO</v>
      </c>
      <c r="L898" s="70">
        <v>17000</v>
      </c>
      <c r="M898" s="73">
        <v>0</v>
      </c>
      <c r="N898" s="70">
        <v>516.79999999999995</v>
      </c>
      <c r="O898" s="70">
        <v>487.9</v>
      </c>
      <c r="P898" s="38">
        <f>Tabla15[[#This Row],[sbruto]]-SUM(Tabla15[[#This Row],[ISR]:[AFP]])-Tabla15[[#This Row],[sneto]]</f>
        <v>3833.1899999999987</v>
      </c>
      <c r="Q898" s="38">
        <v>12162.11</v>
      </c>
      <c r="R898" s="60" t="str">
        <f>_xlfn.XLOOKUP(Tabla15[[#This Row],[cedula]],Tabla22[NODOC],Tabla22[GENERO])</f>
        <v>F</v>
      </c>
      <c r="S898" s="60" t="str">
        <f>_xlfn.XLOOKUP(Tabla15[[#This Row],[nomdepto]],Tabla21[LUGAR],Tabla21[CODLUGAR])</f>
        <v>01.83.02.00.04</v>
      </c>
      <c r="T898">
        <v>588</v>
      </c>
    </row>
    <row r="899" spans="1:20">
      <c r="A899" s="60" t="s">
        <v>2476</v>
      </c>
      <c r="B899" s="60" t="s">
        <v>2038</v>
      </c>
      <c r="C899" s="60" t="s">
        <v>2510</v>
      </c>
      <c r="D899" s="60" t="str">
        <f>Tabla15[[#This Row],[cedula]]&amp;Tabla15[[#This Row],[prog]]&amp;LEFT(Tabla15[[#This Row],[TIPO]],3)</f>
        <v>4022931920313FIJ</v>
      </c>
      <c r="E899" s="60" t="str">
        <f>_xlfn.XLOOKUP(Tabla15[[#This Row],[cedula]],Tabla8[Numero Documento],Tabla8[Empleado])</f>
        <v>ALBA RUBI BOBADILLA CABRERA</v>
      </c>
      <c r="F899" s="60" t="s">
        <v>55</v>
      </c>
      <c r="G899" s="60" t="s">
        <v>73</v>
      </c>
      <c r="H899" s="102" t="s">
        <v>11</v>
      </c>
      <c r="I899" s="75">
        <f>_xlfn.XLOOKUP(Tabla15[[#This Row],[cedula]],TCARRERA[CEDULA],TCARRERA[CATEGORIA DEL SERVIDOR],0)</f>
        <v>0</v>
      </c>
      <c r="J89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60" t="str">
        <f>IF(ISTEXT(Tabla15[[#This Row],[CARRERA]]),Tabla15[[#This Row],[CARRERA]],Tabla15[[#This Row],[STATUS_01]])</f>
        <v>FIJO</v>
      </c>
      <c r="L899" s="70">
        <v>16500</v>
      </c>
      <c r="M899" s="74">
        <v>0</v>
      </c>
      <c r="N899" s="70">
        <v>501.6</v>
      </c>
      <c r="O899" s="70">
        <v>473.55</v>
      </c>
      <c r="P899" s="38">
        <f>Tabla15[[#This Row],[sbruto]]-SUM(Tabla15[[#This Row],[ISR]:[AFP]])-Tabla15[[#This Row],[sneto]]</f>
        <v>4616.01</v>
      </c>
      <c r="Q899" s="38">
        <v>10908.84</v>
      </c>
      <c r="R899" s="60" t="str">
        <f>_xlfn.XLOOKUP(Tabla15[[#This Row],[cedula]],Tabla22[NODOC],Tabla22[GENERO])</f>
        <v>F</v>
      </c>
      <c r="S899" s="60" t="str">
        <f>_xlfn.XLOOKUP(Tabla15[[#This Row],[nomdepto]],Tabla21[LUGAR],Tabla21[CODLUGAR])</f>
        <v>01.83.02.00.04</v>
      </c>
      <c r="T899">
        <v>499</v>
      </c>
    </row>
    <row r="900" spans="1:20">
      <c r="A900" s="60" t="s">
        <v>2476</v>
      </c>
      <c r="B900" s="60" t="s">
        <v>2059</v>
      </c>
      <c r="C900" s="60" t="s">
        <v>2510</v>
      </c>
      <c r="D900" s="60" t="str">
        <f>Tabla15[[#This Row],[cedula]]&amp;Tabla15[[#This Row],[prog]]&amp;LEFT(Tabla15[[#This Row],[TIPO]],3)</f>
        <v>0010252709013FIJ</v>
      </c>
      <c r="E900" s="60" t="str">
        <f>_xlfn.XLOOKUP(Tabla15[[#This Row],[cedula]],Tabla8[Numero Documento],Tabla8[Empleado])</f>
        <v>CARMEN YVELISE MENDOZA NUÑEZ</v>
      </c>
      <c r="F900" s="60" t="s">
        <v>60</v>
      </c>
      <c r="G900" s="60" t="s">
        <v>73</v>
      </c>
      <c r="H900" s="102" t="s">
        <v>11</v>
      </c>
      <c r="I900" s="75">
        <f>_xlfn.XLOOKUP(Tabla15[[#This Row],[cedula]],TCARRERA[CEDULA],TCARRERA[CATEGORIA DEL SERVIDOR],0)</f>
        <v>0</v>
      </c>
      <c r="J90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60" t="str">
        <f>IF(ISTEXT(Tabla15[[#This Row],[CARRERA]]),Tabla15[[#This Row],[CARRERA]],Tabla15[[#This Row],[STATUS_01]])</f>
        <v>FIJO</v>
      </c>
      <c r="L900" s="70">
        <v>16500</v>
      </c>
      <c r="M900" s="70">
        <v>0</v>
      </c>
      <c r="N900" s="70">
        <v>501.6</v>
      </c>
      <c r="O900" s="70">
        <v>473.55</v>
      </c>
      <c r="P900" s="38">
        <f>Tabla15[[#This Row],[sbruto]]-SUM(Tabla15[[#This Row],[ISR]:[AFP]])-Tabla15[[#This Row],[sneto]]</f>
        <v>12387.970000000001</v>
      </c>
      <c r="Q900" s="38">
        <v>3136.88</v>
      </c>
      <c r="R900" s="60" t="str">
        <f>_xlfn.XLOOKUP(Tabla15[[#This Row],[cedula]],Tabla22[NODOC],Tabla22[GENERO])</f>
        <v>F</v>
      </c>
      <c r="S900" s="60" t="str">
        <f>_xlfn.XLOOKUP(Tabla15[[#This Row],[nomdepto]],Tabla21[LUGAR],Tabla21[CODLUGAR])</f>
        <v>01.83.02.00.04</v>
      </c>
      <c r="T900">
        <v>535</v>
      </c>
    </row>
    <row r="901" spans="1:20">
      <c r="A901" s="60" t="s">
        <v>2476</v>
      </c>
      <c r="B901" s="60" t="s">
        <v>2088</v>
      </c>
      <c r="C901" s="60" t="s">
        <v>2510</v>
      </c>
      <c r="D901" s="60" t="str">
        <f>Tabla15[[#This Row],[cedula]]&amp;Tabla15[[#This Row],[prog]]&amp;LEFT(Tabla15[[#This Row],[TIPO]],3)</f>
        <v>2250015382413FIJ</v>
      </c>
      <c r="E901" s="60" t="str">
        <f>_xlfn.XLOOKUP(Tabla15[[#This Row],[cedula]],Tabla8[Numero Documento],Tabla8[Empleado])</f>
        <v>FELLO EDUARDO DIAZ FERREIRA</v>
      </c>
      <c r="F901" s="60" t="s">
        <v>77</v>
      </c>
      <c r="G901" s="60" t="s">
        <v>73</v>
      </c>
      <c r="H901" s="102" t="s">
        <v>11</v>
      </c>
      <c r="I901" s="75">
        <f>_xlfn.XLOOKUP(Tabla15[[#This Row],[cedula]],TCARRERA[CEDULA],TCARRERA[CATEGORIA DEL SERVIDOR],0)</f>
        <v>0</v>
      </c>
      <c r="J90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60" t="str">
        <f>IF(ISTEXT(Tabla15[[#This Row],[CARRERA]]),Tabla15[[#This Row],[CARRERA]],Tabla15[[#This Row],[STATUS_01]])</f>
        <v>FIJO</v>
      </c>
      <c r="L901" s="70">
        <v>16500</v>
      </c>
      <c r="M901" s="74">
        <v>0</v>
      </c>
      <c r="N901" s="73">
        <v>501.6</v>
      </c>
      <c r="O901" s="73">
        <v>473.55</v>
      </c>
      <c r="P901" s="38">
        <f>Tabla15[[#This Row],[sbruto]]-SUM(Tabla15[[#This Row],[ISR]:[AFP]])-Tabla15[[#This Row],[sneto]]</f>
        <v>325</v>
      </c>
      <c r="Q901" s="38">
        <v>15199.85</v>
      </c>
      <c r="R901" s="60" t="str">
        <f>_xlfn.XLOOKUP(Tabla15[[#This Row],[cedula]],Tabla22[NODOC],Tabla22[GENERO])</f>
        <v>M</v>
      </c>
      <c r="S901" s="60" t="str">
        <f>_xlfn.XLOOKUP(Tabla15[[#This Row],[nomdepto]],Tabla21[LUGAR],Tabla21[CODLUGAR])</f>
        <v>01.83.02.00.04</v>
      </c>
      <c r="T901">
        <v>578</v>
      </c>
    </row>
    <row r="902" spans="1:20">
      <c r="A902" s="60" t="s">
        <v>2476</v>
      </c>
      <c r="B902" s="60" t="s">
        <v>2127</v>
      </c>
      <c r="C902" s="60" t="s">
        <v>2510</v>
      </c>
      <c r="D902" s="60" t="str">
        <f>Tabla15[[#This Row],[cedula]]&amp;Tabla15[[#This Row],[prog]]&amp;LEFT(Tabla15[[#This Row],[TIPO]],3)</f>
        <v>0010326001413FIJ</v>
      </c>
      <c r="E902" s="60" t="str">
        <f>_xlfn.XLOOKUP(Tabla15[[#This Row],[cedula]],Tabla8[Numero Documento],Tabla8[Empleado])</f>
        <v>JOSE MIGUEL CARVAJAL DELGADO</v>
      </c>
      <c r="F902" s="60" t="s">
        <v>84</v>
      </c>
      <c r="G902" s="60" t="s">
        <v>73</v>
      </c>
      <c r="H902" s="102" t="s">
        <v>11</v>
      </c>
      <c r="I902" s="75">
        <f>_xlfn.XLOOKUP(Tabla15[[#This Row],[cedula]],TCARRERA[CEDULA],TCARRERA[CATEGORIA DEL SERVIDOR],0)</f>
        <v>0</v>
      </c>
      <c r="J90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60" t="str">
        <f>IF(ISTEXT(Tabla15[[#This Row],[CARRERA]]),Tabla15[[#This Row],[CARRERA]],Tabla15[[#This Row],[STATUS_01]])</f>
        <v>FIJO</v>
      </c>
      <c r="L902" s="70">
        <v>16500</v>
      </c>
      <c r="M902" s="71">
        <v>0</v>
      </c>
      <c r="N902" s="70">
        <v>501.6</v>
      </c>
      <c r="O902" s="70">
        <v>473.55</v>
      </c>
      <c r="P902" s="38">
        <f>Tabla15[[#This Row],[sbruto]]-SUM(Tabla15[[#This Row],[ISR]:[AFP]])-Tabla15[[#This Row],[sneto]]</f>
        <v>3384.5400000000009</v>
      </c>
      <c r="Q902" s="38">
        <v>12140.31</v>
      </c>
      <c r="R902" s="60" t="str">
        <f>_xlfn.XLOOKUP(Tabla15[[#This Row],[cedula]],Tabla22[NODOC],Tabla22[GENERO])</f>
        <v>M</v>
      </c>
      <c r="S902" s="60" t="str">
        <f>_xlfn.XLOOKUP(Tabla15[[#This Row],[nomdepto]],Tabla21[LUGAR],Tabla21[CODLUGAR])</f>
        <v>01.83.02.00.04</v>
      </c>
      <c r="T902">
        <v>628</v>
      </c>
    </row>
    <row r="903" spans="1:20">
      <c r="A903" s="60" t="s">
        <v>2476</v>
      </c>
      <c r="B903" s="60" t="s">
        <v>2148</v>
      </c>
      <c r="C903" s="60" t="s">
        <v>2510</v>
      </c>
      <c r="D903" s="60" t="str">
        <f>Tabla15[[#This Row],[cedula]]&amp;Tabla15[[#This Row],[prog]]&amp;LEFT(Tabla15[[#This Row],[TIPO]],3)</f>
        <v>0011860037813FIJ</v>
      </c>
      <c r="E903" s="60" t="str">
        <f>_xlfn.XLOOKUP(Tabla15[[#This Row],[cedula]],Tabla8[Numero Documento],Tabla8[Empleado])</f>
        <v>LEANDRA SOSA UREÑA</v>
      </c>
      <c r="F903" s="60" t="s">
        <v>8</v>
      </c>
      <c r="G903" s="60" t="s">
        <v>73</v>
      </c>
      <c r="H903" s="102" t="s">
        <v>11</v>
      </c>
      <c r="I903" s="75">
        <f>_xlfn.XLOOKUP(Tabla15[[#This Row],[cedula]],TCARRERA[CEDULA],TCARRERA[CATEGORIA DEL SERVIDOR],0)</f>
        <v>0</v>
      </c>
      <c r="J90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3" s="60" t="str">
        <f>IF(ISTEXT(Tabla15[[#This Row],[CARRERA]]),Tabla15[[#This Row],[CARRERA]],Tabla15[[#This Row],[STATUS_01]])</f>
        <v>ESTATUTO SIMPLIFICADO</v>
      </c>
      <c r="L903" s="70">
        <v>16500</v>
      </c>
      <c r="M903" s="74">
        <v>0</v>
      </c>
      <c r="N903" s="73">
        <v>501.6</v>
      </c>
      <c r="O903" s="73">
        <v>473.55</v>
      </c>
      <c r="P903" s="38">
        <f>Tabla15[[#This Row],[sbruto]]-SUM(Tabla15[[#This Row],[ISR]:[AFP]])-Tabla15[[#This Row],[sneto]]</f>
        <v>4368.7700000000004</v>
      </c>
      <c r="Q903" s="38">
        <v>11156.08</v>
      </c>
      <c r="R903" s="60" t="str">
        <f>_xlfn.XLOOKUP(Tabla15[[#This Row],[cedula]],Tabla22[NODOC],Tabla22[GENERO])</f>
        <v>F</v>
      </c>
      <c r="S903" s="60" t="str">
        <f>_xlfn.XLOOKUP(Tabla15[[#This Row],[nomdepto]],Tabla21[LUGAR],Tabla21[CODLUGAR])</f>
        <v>01.83.02.00.04</v>
      </c>
      <c r="T903">
        <v>654</v>
      </c>
    </row>
    <row r="904" spans="1:20">
      <c r="A904" s="60" t="s">
        <v>2476</v>
      </c>
      <c r="B904" s="60" t="s">
        <v>1317</v>
      </c>
      <c r="C904" s="60" t="s">
        <v>2510</v>
      </c>
      <c r="D904" s="60" t="str">
        <f>Tabla15[[#This Row],[cedula]]&amp;Tabla15[[#This Row],[prog]]&amp;LEFT(Tabla15[[#This Row],[TIPO]],3)</f>
        <v>0180008602513FIJ</v>
      </c>
      <c r="E904" s="60" t="str">
        <f>_xlfn.XLOOKUP(Tabla15[[#This Row],[cedula]],Tabla8[Numero Documento],Tabla8[Empleado])</f>
        <v>MILAGROS DEL C DE JS CASTILLO MESA</v>
      </c>
      <c r="F904" s="60" t="s">
        <v>93</v>
      </c>
      <c r="G904" s="60" t="s">
        <v>73</v>
      </c>
      <c r="H904" s="102" t="s">
        <v>11</v>
      </c>
      <c r="I904" s="75" t="str">
        <f>_xlfn.XLOOKUP(Tabla15[[#This Row],[cedula]],TCARRERA[CEDULA],TCARRERA[CATEGORIA DEL SERVIDOR],0)</f>
        <v>CARRERA ADMINISTRATIVA</v>
      </c>
      <c r="J90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60" t="str">
        <f>IF(ISTEXT(Tabla15[[#This Row],[CARRERA]]),Tabla15[[#This Row],[CARRERA]],Tabla15[[#This Row],[STATUS_01]])</f>
        <v>CARRERA ADMINISTRATIVA</v>
      </c>
      <c r="L904" s="70">
        <v>16500</v>
      </c>
      <c r="M904" s="74">
        <v>0</v>
      </c>
      <c r="N904" s="70">
        <v>501.6</v>
      </c>
      <c r="O904" s="70">
        <v>473.55</v>
      </c>
      <c r="P904" s="38">
        <f>Tabla15[[#This Row],[sbruto]]-SUM(Tabla15[[#This Row],[ISR]:[AFP]])-Tabla15[[#This Row],[sneto]]</f>
        <v>2809.0400000000009</v>
      </c>
      <c r="Q904" s="38">
        <v>12715.81</v>
      </c>
      <c r="R904" s="60" t="str">
        <f>_xlfn.XLOOKUP(Tabla15[[#This Row],[cedula]],Tabla22[NODOC],Tabla22[GENERO])</f>
        <v>F</v>
      </c>
      <c r="S904" s="60" t="str">
        <f>_xlfn.XLOOKUP(Tabla15[[#This Row],[nomdepto]],Tabla21[LUGAR],Tabla21[CODLUGAR])</f>
        <v>01.83.02.00.04</v>
      </c>
      <c r="T904">
        <v>689</v>
      </c>
    </row>
    <row r="905" spans="1:20">
      <c r="A905" s="60" t="s">
        <v>2476</v>
      </c>
      <c r="B905" s="60" t="s">
        <v>2175</v>
      </c>
      <c r="C905" s="60" t="s">
        <v>2510</v>
      </c>
      <c r="D905" s="60" t="str">
        <f>Tabla15[[#This Row],[cedula]]&amp;Tabla15[[#This Row],[prog]]&amp;LEFT(Tabla15[[#This Row],[TIPO]],3)</f>
        <v>0010369382613FIJ</v>
      </c>
      <c r="E905" s="60" t="str">
        <f>_xlfn.XLOOKUP(Tabla15[[#This Row],[cedula]],Tabla8[Numero Documento],Tabla8[Empleado])</f>
        <v>RAFAEL GUERRERO PERDOMO</v>
      </c>
      <c r="F905" s="60" t="s">
        <v>95</v>
      </c>
      <c r="G905" s="60" t="s">
        <v>73</v>
      </c>
      <c r="H905" s="102" t="s">
        <v>11</v>
      </c>
      <c r="I905" s="75">
        <f>_xlfn.XLOOKUP(Tabla15[[#This Row],[cedula]],TCARRERA[CEDULA],TCARRERA[CATEGORIA DEL SERVIDOR],0)</f>
        <v>0</v>
      </c>
      <c r="J90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5" s="60" t="str">
        <f>IF(ISTEXT(Tabla15[[#This Row],[CARRERA]]),Tabla15[[#This Row],[CARRERA]],Tabla15[[#This Row],[STATUS_01]])</f>
        <v>ESTATUTO SIMPLIFICADO</v>
      </c>
      <c r="L905" s="70">
        <v>16500</v>
      </c>
      <c r="M905" s="74">
        <v>0</v>
      </c>
      <c r="N905" s="70">
        <v>501.6</v>
      </c>
      <c r="O905" s="70">
        <v>473.55</v>
      </c>
      <c r="P905" s="38">
        <f>Tabla15[[#This Row],[sbruto]]-SUM(Tabla15[[#This Row],[ISR]:[AFP]])-Tabla15[[#This Row],[sneto]]</f>
        <v>11197.810000000001</v>
      </c>
      <c r="Q905" s="38">
        <v>4327.04</v>
      </c>
      <c r="R905" s="60" t="str">
        <f>_xlfn.XLOOKUP(Tabla15[[#This Row],[cedula]],Tabla22[NODOC],Tabla22[GENERO])</f>
        <v>M</v>
      </c>
      <c r="S905" s="60" t="str">
        <f>_xlfn.XLOOKUP(Tabla15[[#This Row],[nomdepto]],Tabla21[LUGAR],Tabla21[CODLUGAR])</f>
        <v>01.83.02.00.04</v>
      </c>
      <c r="T905">
        <v>705</v>
      </c>
    </row>
    <row r="906" spans="1:20">
      <c r="A906" s="60" t="s">
        <v>2476</v>
      </c>
      <c r="B906" s="60" t="s">
        <v>2185</v>
      </c>
      <c r="C906" s="60" t="s">
        <v>2510</v>
      </c>
      <c r="D906" s="60" t="str">
        <f>Tabla15[[#This Row],[cedula]]&amp;Tabla15[[#This Row],[prog]]&amp;LEFT(Tabla15[[#This Row],[TIPO]],3)</f>
        <v>4022443080713FIJ</v>
      </c>
      <c r="E906" s="60" t="str">
        <f>_xlfn.XLOOKUP(Tabla15[[#This Row],[cedula]],Tabla8[Numero Documento],Tabla8[Empleado])</f>
        <v>ROSANGELA MARIA BENJAMIN UREÑA</v>
      </c>
      <c r="F906" s="60" t="s">
        <v>60</v>
      </c>
      <c r="G906" s="60" t="s">
        <v>73</v>
      </c>
      <c r="H906" s="102" t="s">
        <v>11</v>
      </c>
      <c r="I906" s="75">
        <f>_xlfn.XLOOKUP(Tabla15[[#This Row],[cedula]],TCARRERA[CEDULA],TCARRERA[CATEGORIA DEL SERVIDOR],0)</f>
        <v>0</v>
      </c>
      <c r="J90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60" t="str">
        <f>IF(ISTEXT(Tabla15[[#This Row],[CARRERA]]),Tabla15[[#This Row],[CARRERA]],Tabla15[[#This Row],[STATUS_01]])</f>
        <v>FIJO</v>
      </c>
      <c r="L906" s="70">
        <v>16500</v>
      </c>
      <c r="M906" s="74">
        <v>0</v>
      </c>
      <c r="N906" s="70">
        <v>501.6</v>
      </c>
      <c r="O906" s="70">
        <v>473.55</v>
      </c>
      <c r="P906" s="38">
        <f>Tabla15[[#This Row],[sbruto]]-SUM(Tabla15[[#This Row],[ISR]:[AFP]])-Tabla15[[#This Row],[sneto]]</f>
        <v>25</v>
      </c>
      <c r="Q906" s="38">
        <v>15499.85</v>
      </c>
      <c r="R906" s="60" t="str">
        <f>_xlfn.XLOOKUP(Tabla15[[#This Row],[cedula]],Tabla22[NODOC],Tabla22[GENERO])</f>
        <v>F</v>
      </c>
      <c r="S906" s="60" t="str">
        <f>_xlfn.XLOOKUP(Tabla15[[#This Row],[nomdepto]],Tabla21[LUGAR],Tabla21[CODLUGAR])</f>
        <v>01.83.02.00.04</v>
      </c>
      <c r="T906">
        <v>728</v>
      </c>
    </row>
    <row r="907" spans="1:20">
      <c r="A907" s="60" t="s">
        <v>2476</v>
      </c>
      <c r="B907" s="60" t="s">
        <v>2195</v>
      </c>
      <c r="C907" s="60" t="s">
        <v>2510</v>
      </c>
      <c r="D907" s="60" t="str">
        <f>Tabla15[[#This Row],[cedula]]&amp;Tabla15[[#This Row],[prog]]&amp;LEFT(Tabla15[[#This Row],[TIPO]],3)</f>
        <v>0011382754713FIJ</v>
      </c>
      <c r="E907" s="60" t="str">
        <f>_xlfn.XLOOKUP(Tabla15[[#This Row],[cedula]],Tabla8[Numero Documento],Tabla8[Empleado])</f>
        <v>VICTOR DAVID MARTINEZ GARCIA</v>
      </c>
      <c r="F907" s="60" t="s">
        <v>102</v>
      </c>
      <c r="G907" s="60" t="s">
        <v>73</v>
      </c>
      <c r="H907" s="102" t="s">
        <v>11</v>
      </c>
      <c r="I907" s="75">
        <f>_xlfn.XLOOKUP(Tabla15[[#This Row],[cedula]],TCARRERA[CEDULA],TCARRERA[CATEGORIA DEL SERVIDOR],0)</f>
        <v>0</v>
      </c>
      <c r="J90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7" s="60" t="str">
        <f>IF(ISTEXT(Tabla15[[#This Row],[CARRERA]]),Tabla15[[#This Row],[CARRERA]],Tabla15[[#This Row],[STATUS_01]])</f>
        <v>FIJO</v>
      </c>
      <c r="L907" s="70">
        <v>16500</v>
      </c>
      <c r="M907" s="74">
        <v>0</v>
      </c>
      <c r="N907" s="70">
        <v>501.6</v>
      </c>
      <c r="O907" s="70">
        <v>473.55</v>
      </c>
      <c r="P907" s="38">
        <f>Tabla15[[#This Row],[sbruto]]-SUM(Tabla15[[#This Row],[ISR]:[AFP]])-Tabla15[[#This Row],[sneto]]</f>
        <v>1523</v>
      </c>
      <c r="Q907" s="38">
        <v>14001.85</v>
      </c>
      <c r="R907" s="60" t="str">
        <f>_xlfn.XLOOKUP(Tabla15[[#This Row],[cedula]],Tabla22[NODOC],Tabla22[GENERO])</f>
        <v>M</v>
      </c>
      <c r="S907" s="60" t="str">
        <f>_xlfn.XLOOKUP(Tabla15[[#This Row],[nomdepto]],Tabla21[LUGAR],Tabla21[CODLUGAR])</f>
        <v>01.83.02.00.04</v>
      </c>
      <c r="T907">
        <v>744</v>
      </c>
    </row>
    <row r="908" spans="1:20">
      <c r="A908" s="60" t="s">
        <v>2476</v>
      </c>
      <c r="B908" s="60" t="s">
        <v>2214</v>
      </c>
      <c r="C908" s="60" t="s">
        <v>2510</v>
      </c>
      <c r="D908" s="60" t="str">
        <f>Tabla15[[#This Row],[cedula]]&amp;Tabla15[[#This Row],[prog]]&amp;LEFT(Tabla15[[#This Row],[TIPO]],3)</f>
        <v>0010488345913FIJ</v>
      </c>
      <c r="E908" s="60" t="str">
        <f>_xlfn.XLOOKUP(Tabla15[[#This Row],[cedula]],Tabla8[Numero Documento],Tabla8[Empleado])</f>
        <v>ZOILA MARGARITA SILVERIO DE AQUINO</v>
      </c>
      <c r="F908" s="60" t="s">
        <v>104</v>
      </c>
      <c r="G908" s="60" t="s">
        <v>73</v>
      </c>
      <c r="H908" s="102" t="s">
        <v>11</v>
      </c>
      <c r="I908" s="75">
        <f>_xlfn.XLOOKUP(Tabla15[[#This Row],[cedula]],TCARRERA[CEDULA],TCARRERA[CATEGORIA DEL SERVIDOR],0)</f>
        <v>0</v>
      </c>
      <c r="J90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60" t="str">
        <f>IF(ISTEXT(Tabla15[[#This Row],[CARRERA]]),Tabla15[[#This Row],[CARRERA]],Tabla15[[#This Row],[STATUS_01]])</f>
        <v>FIJO</v>
      </c>
      <c r="L908" s="70">
        <v>16500</v>
      </c>
      <c r="M908" s="74">
        <v>0</v>
      </c>
      <c r="N908" s="70">
        <v>501.6</v>
      </c>
      <c r="O908" s="70">
        <v>473.55</v>
      </c>
      <c r="P908" s="38">
        <f>Tabla15[[#This Row],[sbruto]]-SUM(Tabla15[[#This Row],[ISR]:[AFP]])-Tabla15[[#This Row],[sneto]]</f>
        <v>1571</v>
      </c>
      <c r="Q908" s="38">
        <v>13953.85</v>
      </c>
      <c r="R908" s="60" t="str">
        <f>_xlfn.XLOOKUP(Tabla15[[#This Row],[cedula]],Tabla22[NODOC],Tabla22[GENERO])</f>
        <v>F</v>
      </c>
      <c r="S908" s="60" t="str">
        <f>_xlfn.XLOOKUP(Tabla15[[#This Row],[nomdepto]],Tabla21[LUGAR],Tabla21[CODLUGAR])</f>
        <v>01.83.02.00.04</v>
      </c>
      <c r="T908">
        <v>767</v>
      </c>
    </row>
    <row r="909" spans="1:20" hidden="1">
      <c r="A909" s="60" t="s">
        <v>2475</v>
      </c>
      <c r="B909" s="60" t="s">
        <v>2247</v>
      </c>
      <c r="C909" s="60" t="s">
        <v>2506</v>
      </c>
      <c r="D909" s="60" t="str">
        <f>Tabla15[[#This Row],[cedula]]&amp;Tabla15[[#This Row],[prog]]&amp;LEFT(Tabla15[[#This Row],[TIPO]],3)</f>
        <v>0010184491801TEM</v>
      </c>
      <c r="E909" s="60" t="str">
        <f>_xlfn.XLOOKUP(Tabla15[[#This Row],[cedula]],Tabla8[Numero Documento],Tabla8[Empleado])</f>
        <v>CLAUDIA LISBET MORALES HERNANDEZ</v>
      </c>
      <c r="F909" s="60" t="s">
        <v>110</v>
      </c>
      <c r="G909" s="60" t="s">
        <v>73</v>
      </c>
      <c r="H909" s="102" t="s">
        <v>2696</v>
      </c>
      <c r="I909" s="75">
        <f>_xlfn.XLOOKUP(Tabla15[[#This Row],[cedula]],TCARRERA[CEDULA],TCARRERA[CATEGORIA DEL SERVIDOR],0)</f>
        <v>0</v>
      </c>
      <c r="J90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9" s="60" t="str">
        <f>IF(ISTEXT(Tabla15[[#This Row],[CARRERA]]),Tabla15[[#This Row],[CARRERA]],Tabla15[[#This Row],[STATUS_01]])</f>
        <v>ESTATUTO SIMPLIFICADO</v>
      </c>
      <c r="L909" s="70">
        <v>16500</v>
      </c>
      <c r="M909" s="71">
        <v>0</v>
      </c>
      <c r="N909" s="70">
        <v>501.6</v>
      </c>
      <c r="O909" s="70">
        <v>473.55</v>
      </c>
      <c r="P909" s="38">
        <f>Tabla15[[#This Row],[sbruto]]-SUM(Tabla15[[#This Row],[ISR]:[AFP]])-Tabla15[[#This Row],[sneto]]</f>
        <v>571</v>
      </c>
      <c r="Q909" s="38">
        <v>14953.85</v>
      </c>
      <c r="R909" s="60" t="str">
        <f>_xlfn.XLOOKUP(Tabla15[[#This Row],[cedula]],Tabla22[NODOC],Tabla22[GENERO])</f>
        <v>F</v>
      </c>
      <c r="S909" s="60" t="str">
        <f>_xlfn.XLOOKUP(Tabla15[[#This Row],[nomdepto]],Tabla21[LUGAR],Tabla21[CODLUGAR])</f>
        <v>01.83.02.00.04</v>
      </c>
      <c r="T909">
        <v>824</v>
      </c>
    </row>
    <row r="910" spans="1:20">
      <c r="A910" s="60" t="s">
        <v>2476</v>
      </c>
      <c r="B910" s="60" t="s">
        <v>2187</v>
      </c>
      <c r="C910" s="60" t="s">
        <v>2510</v>
      </c>
      <c r="D910" s="60" t="str">
        <f>Tabla15[[#This Row],[cedula]]&amp;Tabla15[[#This Row],[prog]]&amp;LEFT(Tabla15[[#This Row],[TIPO]],3)</f>
        <v>0010751634613FIJ</v>
      </c>
      <c r="E910" s="60" t="str">
        <f>_xlfn.XLOOKUP(Tabla15[[#This Row],[cedula]],Tabla8[Numero Documento],Tabla8[Empleado])</f>
        <v>RUBEN ALBERTO VASQUEZ DIAZ</v>
      </c>
      <c r="F910" s="60" t="s">
        <v>98</v>
      </c>
      <c r="G910" s="60" t="s">
        <v>73</v>
      </c>
      <c r="H910" s="102" t="s">
        <v>11</v>
      </c>
      <c r="I910" s="75">
        <f>_xlfn.XLOOKUP(Tabla15[[#This Row],[cedula]],TCARRERA[CEDULA],TCARRERA[CATEGORIA DEL SERVIDOR],0)</f>
        <v>0</v>
      </c>
      <c r="J91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60" t="str">
        <f>IF(ISTEXT(Tabla15[[#This Row],[CARRERA]]),Tabla15[[#This Row],[CARRERA]],Tabla15[[#This Row],[STATUS_01]])</f>
        <v>FIJO</v>
      </c>
      <c r="L910" s="70">
        <v>13771.77</v>
      </c>
      <c r="M910" s="70">
        <v>0</v>
      </c>
      <c r="N910" s="70">
        <v>418.66</v>
      </c>
      <c r="O910" s="70">
        <v>395.25</v>
      </c>
      <c r="P910" s="38">
        <f>Tabla15[[#This Row],[sbruto]]-SUM(Tabla15[[#This Row],[ISR]:[AFP]])-Tabla15[[#This Row],[sneto]]</f>
        <v>25</v>
      </c>
      <c r="Q910" s="38">
        <v>12932.86</v>
      </c>
      <c r="R910" s="60" t="str">
        <f>_xlfn.XLOOKUP(Tabla15[[#This Row],[cedula]],Tabla22[NODOC],Tabla22[GENERO])</f>
        <v>M</v>
      </c>
      <c r="S910" s="60" t="str">
        <f>_xlfn.XLOOKUP(Tabla15[[#This Row],[nomdepto]],Tabla21[LUGAR],Tabla21[CODLUGAR])</f>
        <v>01.83.02.00.04</v>
      </c>
      <c r="T910">
        <v>731</v>
      </c>
    </row>
    <row r="911" spans="1:20">
      <c r="A911" s="60" t="s">
        <v>2476</v>
      </c>
      <c r="B911" s="60" t="s">
        <v>2179</v>
      </c>
      <c r="C911" s="60" t="s">
        <v>2510</v>
      </c>
      <c r="D911" s="60" t="str">
        <f>Tabla15[[#This Row],[cedula]]&amp;Tabla15[[#This Row],[prog]]&amp;LEFT(Tabla15[[#This Row],[TIPO]],3)</f>
        <v>0010274150113FIJ</v>
      </c>
      <c r="E911" s="60" t="str">
        <f>_xlfn.XLOOKUP(Tabla15[[#This Row],[cedula]],Tabla8[Numero Documento],Tabla8[Empleado])</f>
        <v>RAMONA ELVIRA MATEO</v>
      </c>
      <c r="F911" s="60" t="s">
        <v>8</v>
      </c>
      <c r="G911" s="60" t="s">
        <v>73</v>
      </c>
      <c r="H911" s="102" t="s">
        <v>11</v>
      </c>
      <c r="I911" s="75">
        <f>_xlfn.XLOOKUP(Tabla15[[#This Row],[cedula]],TCARRERA[CEDULA],TCARRERA[CATEGORIA DEL SERVIDOR],0)</f>
        <v>0</v>
      </c>
      <c r="J91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1" s="60" t="str">
        <f>IF(ISTEXT(Tabla15[[#This Row],[CARRERA]]),Tabla15[[#This Row],[CARRERA]],Tabla15[[#This Row],[STATUS_01]])</f>
        <v>ESTATUTO SIMPLIFICADO</v>
      </c>
      <c r="L911" s="70">
        <v>11000</v>
      </c>
      <c r="M911" s="74">
        <v>0</v>
      </c>
      <c r="N911" s="70">
        <v>334.4</v>
      </c>
      <c r="O911" s="70">
        <v>315.7</v>
      </c>
      <c r="P911" s="38">
        <f>Tabla15[[#This Row],[sbruto]]-SUM(Tabla15[[#This Row],[ISR]:[AFP]])-Tabla15[[#This Row],[sneto]]</f>
        <v>7468.84</v>
      </c>
      <c r="Q911" s="38">
        <v>2881.06</v>
      </c>
      <c r="R911" s="60" t="str">
        <f>_xlfn.XLOOKUP(Tabla15[[#This Row],[cedula]],Tabla22[NODOC],Tabla22[GENERO])</f>
        <v>F</v>
      </c>
      <c r="S911" s="60" t="str">
        <f>_xlfn.XLOOKUP(Tabla15[[#This Row],[nomdepto]],Tabla21[LUGAR],Tabla21[CODLUGAR])</f>
        <v>01.83.02.00.04</v>
      </c>
      <c r="T911">
        <v>713</v>
      </c>
    </row>
    <row r="912" spans="1:20">
      <c r="A912" s="60" t="s">
        <v>2476</v>
      </c>
      <c r="B912" s="60" t="s">
        <v>2180</v>
      </c>
      <c r="C912" s="60" t="s">
        <v>2510</v>
      </c>
      <c r="D912" s="60" t="str">
        <f>Tabla15[[#This Row],[cedula]]&amp;Tabla15[[#This Row],[prog]]&amp;LEFT(Tabla15[[#This Row],[TIPO]],3)</f>
        <v>0100108368013FIJ</v>
      </c>
      <c r="E912" s="60" t="str">
        <f>_xlfn.XLOOKUP(Tabla15[[#This Row],[cedula]],Tabla8[Numero Documento],Tabla8[Empleado])</f>
        <v>RANDY CUSTODIO BRITO</v>
      </c>
      <c r="F912" s="60" t="s">
        <v>59</v>
      </c>
      <c r="G912" s="60" t="s">
        <v>920</v>
      </c>
      <c r="H912" s="102" t="s">
        <v>11</v>
      </c>
      <c r="I912" s="75">
        <f>_xlfn.XLOOKUP(Tabla15[[#This Row],[cedula]],TCARRERA[CEDULA],TCARRERA[CATEGORIA DEL SERVIDOR],0)</f>
        <v>0</v>
      </c>
      <c r="J91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60" t="str">
        <f>IF(ISTEXT(Tabla15[[#This Row],[CARRERA]]),Tabla15[[#This Row],[CARRERA]],Tabla15[[#This Row],[STATUS_01]])</f>
        <v>FIJO</v>
      </c>
      <c r="L912" s="70">
        <v>100000</v>
      </c>
      <c r="M912" s="74">
        <v>12105.33</v>
      </c>
      <c r="N912" s="70">
        <v>3040</v>
      </c>
      <c r="O912" s="70">
        <v>2870</v>
      </c>
      <c r="P912" s="38">
        <f>Tabla15[[#This Row],[sbruto]]-SUM(Tabla15[[#This Row],[ISR]:[AFP]])-Tabla15[[#This Row],[sneto]]</f>
        <v>9571</v>
      </c>
      <c r="Q912" s="38">
        <v>72413.67</v>
      </c>
      <c r="R912" s="60" t="str">
        <f>_xlfn.XLOOKUP(Tabla15[[#This Row],[cedula]],Tabla22[NODOC],Tabla22[GENERO])</f>
        <v>M</v>
      </c>
      <c r="S912" s="60" t="str">
        <f>_xlfn.XLOOKUP(Tabla15[[#This Row],[nomdepto]],Tabla21[LUGAR],Tabla21[CODLUGAR])</f>
        <v>01.83.02.00.05</v>
      </c>
      <c r="T912">
        <v>714</v>
      </c>
    </row>
    <row r="913" spans="1:20" hidden="1">
      <c r="A913" s="60" t="s">
        <v>2475</v>
      </c>
      <c r="B913" s="60" t="s">
        <v>2912</v>
      </c>
      <c r="C913" s="60" t="s">
        <v>2506</v>
      </c>
      <c r="D913" s="60" t="str">
        <f>Tabla15[[#This Row],[cedula]]&amp;Tabla15[[#This Row],[prog]]&amp;LEFT(Tabla15[[#This Row],[TIPO]],3)</f>
        <v>0100108389601TEM</v>
      </c>
      <c r="E913" s="60" t="str">
        <f>_xlfn.XLOOKUP(Tabla15[[#This Row],[cedula]],Tabla8[Numero Documento],Tabla8[Empleado])</f>
        <v>JUAN ARTURO SANCHEZ ESTEPAN</v>
      </c>
      <c r="F913" s="60" t="s">
        <v>1568</v>
      </c>
      <c r="G913" s="60" t="s">
        <v>920</v>
      </c>
      <c r="H913" s="102" t="s">
        <v>2696</v>
      </c>
      <c r="I913" s="75">
        <f>_xlfn.XLOOKUP(Tabla15[[#This Row],[cedula]],TCARRERA[CEDULA],TCARRERA[CATEGORIA DEL SERVIDOR],0)</f>
        <v>0</v>
      </c>
      <c r="J91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3" s="60" t="str">
        <f>IF(ISTEXT(Tabla15[[#This Row],[CARRERA]]),Tabla15[[#This Row],[CARRERA]],Tabla15[[#This Row],[STATUS_01]])</f>
        <v>TEMPORALES</v>
      </c>
      <c r="L913" s="70">
        <v>36000</v>
      </c>
      <c r="M913" s="71">
        <v>0</v>
      </c>
      <c r="N913" s="70">
        <v>1094.4000000000001</v>
      </c>
      <c r="O913" s="70">
        <v>1033.2</v>
      </c>
      <c r="P913" s="38">
        <f>Tabla15[[#This Row],[sbruto]]-SUM(Tabla15[[#This Row],[ISR]:[AFP]])-Tabla15[[#This Row],[sneto]]</f>
        <v>25</v>
      </c>
      <c r="Q913" s="38">
        <v>33847.4</v>
      </c>
      <c r="R913" s="60" t="str">
        <f>_xlfn.XLOOKUP(Tabla15[[#This Row],[cedula]],Tabla22[NODOC],Tabla22[GENERO])</f>
        <v>M</v>
      </c>
      <c r="S913" s="60" t="str">
        <f>_xlfn.XLOOKUP(Tabla15[[#This Row],[nomdepto]],Tabla21[LUGAR],Tabla21[CODLUGAR])</f>
        <v>01.83.02.00.05</v>
      </c>
      <c r="T913">
        <v>907</v>
      </c>
    </row>
    <row r="914" spans="1:20">
      <c r="A914" s="60" t="s">
        <v>2476</v>
      </c>
      <c r="B914" s="60" t="s">
        <v>2768</v>
      </c>
      <c r="C914" s="60" t="s">
        <v>2510</v>
      </c>
      <c r="D914" s="60" t="str">
        <f>Tabla15[[#This Row],[cedula]]&amp;Tabla15[[#This Row],[prog]]&amp;LEFT(Tabla15[[#This Row],[TIPO]],3)</f>
        <v>4021005820813FIJ</v>
      </c>
      <c r="E914" s="60" t="str">
        <f>_xlfn.XLOOKUP(Tabla15[[#This Row],[cedula]],Tabla8[Numero Documento],Tabla8[Empleado])</f>
        <v>AMANDA UNISSE LUPERON REYES</v>
      </c>
      <c r="F914" s="60" t="s">
        <v>55</v>
      </c>
      <c r="G914" s="60" t="s">
        <v>920</v>
      </c>
      <c r="H914" s="102" t="s">
        <v>11</v>
      </c>
      <c r="I914" s="75">
        <f>_xlfn.XLOOKUP(Tabla15[[#This Row],[cedula]],TCARRERA[CEDULA],TCARRERA[CATEGORIA DEL SERVIDOR],0)</f>
        <v>0</v>
      </c>
      <c r="J91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60" t="str">
        <f>IF(ISTEXT(Tabla15[[#This Row],[CARRERA]]),Tabla15[[#This Row],[CARRERA]],Tabla15[[#This Row],[STATUS_01]])</f>
        <v>FIJO</v>
      </c>
      <c r="L914" s="70">
        <v>25000</v>
      </c>
      <c r="M914" s="73">
        <v>0</v>
      </c>
      <c r="N914" s="73">
        <v>760</v>
      </c>
      <c r="O914" s="73">
        <v>717.5</v>
      </c>
      <c r="P914" s="38">
        <f>Tabla15[[#This Row],[sbruto]]-SUM(Tabla15[[#This Row],[ISR]:[AFP]])-Tabla15[[#This Row],[sneto]]</f>
        <v>5571</v>
      </c>
      <c r="Q914" s="38">
        <v>17951.5</v>
      </c>
      <c r="R914" s="60" t="str">
        <f>_xlfn.XLOOKUP(Tabla15[[#This Row],[cedula]],Tabla22[NODOC],Tabla22[GENERO])</f>
        <v>F</v>
      </c>
      <c r="S914" s="60" t="str">
        <f>_xlfn.XLOOKUP(Tabla15[[#This Row],[nomdepto]],Tabla21[LUGAR],Tabla21[CODLUGAR])</f>
        <v>01.83.02.00.05</v>
      </c>
      <c r="T914">
        <v>505</v>
      </c>
    </row>
    <row r="915" spans="1:20">
      <c r="A915" s="60" t="s">
        <v>2476</v>
      </c>
      <c r="B915" s="60" t="s">
        <v>2778</v>
      </c>
      <c r="C915" s="60" t="s">
        <v>2510</v>
      </c>
      <c r="D915" s="60" t="str">
        <f>Tabla15[[#This Row],[cedula]]&amp;Tabla15[[#This Row],[prog]]&amp;LEFT(Tabla15[[#This Row],[TIPO]],3)</f>
        <v>0100119364613FIJ</v>
      </c>
      <c r="E915" s="60" t="str">
        <f>_xlfn.XLOOKUP(Tabla15[[#This Row],[cedula]],Tabla8[Numero Documento],Tabla8[Empleado])</f>
        <v>ELIEZER AGRAMONTE</v>
      </c>
      <c r="F915" s="60" t="s">
        <v>206</v>
      </c>
      <c r="G915" s="60" t="s">
        <v>920</v>
      </c>
      <c r="H915" s="102" t="s">
        <v>11</v>
      </c>
      <c r="I915" s="75">
        <f>_xlfn.XLOOKUP(Tabla15[[#This Row],[cedula]],TCARRERA[CEDULA],TCARRERA[CATEGORIA DEL SERVIDOR],0)</f>
        <v>0</v>
      </c>
      <c r="J91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60" t="str">
        <f>IF(ISTEXT(Tabla15[[#This Row],[CARRERA]]),Tabla15[[#This Row],[CARRERA]],Tabla15[[#This Row],[STATUS_01]])</f>
        <v>FIJO</v>
      </c>
      <c r="L915" s="70">
        <v>25000</v>
      </c>
      <c r="M915" s="74">
        <v>0</v>
      </c>
      <c r="N915" s="70">
        <v>760</v>
      </c>
      <c r="O915" s="70">
        <v>717.5</v>
      </c>
      <c r="P915" s="38">
        <f>Tabla15[[#This Row],[sbruto]]-SUM(Tabla15[[#This Row],[ISR]:[AFP]])-Tabla15[[#This Row],[sneto]]</f>
        <v>25</v>
      </c>
      <c r="Q915" s="38">
        <v>23497.5</v>
      </c>
      <c r="R915" s="60" t="str">
        <f>_xlfn.XLOOKUP(Tabla15[[#This Row],[cedula]],Tabla22[NODOC],Tabla22[GENERO])</f>
        <v>M</v>
      </c>
      <c r="S915" s="60" t="str">
        <f>_xlfn.XLOOKUP(Tabla15[[#This Row],[nomdepto]],Tabla21[LUGAR],Tabla21[CODLUGAR])</f>
        <v>01.83.02.00.05</v>
      </c>
      <c r="T915">
        <v>562</v>
      </c>
    </row>
    <row r="916" spans="1:20" hidden="1">
      <c r="A916" s="60" t="s">
        <v>2475</v>
      </c>
      <c r="B916" s="60" t="s">
        <v>2253</v>
      </c>
      <c r="C916" s="60" t="s">
        <v>2506</v>
      </c>
      <c r="D916" s="60" t="str">
        <f>Tabla15[[#This Row],[cedula]]&amp;Tabla15[[#This Row],[prog]]&amp;LEFT(Tabla15[[#This Row],[TIPO]],3)</f>
        <v>4022608025301TEM</v>
      </c>
      <c r="E916" s="60" t="str">
        <f>_xlfn.XLOOKUP(Tabla15[[#This Row],[cedula]],Tabla8[Numero Documento],Tabla8[Empleado])</f>
        <v>DI BLASIO TAVERAS MEDINA</v>
      </c>
      <c r="F916" s="60" t="s">
        <v>129</v>
      </c>
      <c r="G916" s="60" t="s">
        <v>1063</v>
      </c>
      <c r="H916" s="102" t="s">
        <v>2696</v>
      </c>
      <c r="I916" s="75">
        <f>_xlfn.XLOOKUP(Tabla15[[#This Row],[cedula]],TCARRERA[CEDULA],TCARRERA[CATEGORIA DEL SERVIDOR],0)</f>
        <v>0</v>
      </c>
      <c r="J91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6" s="60" t="str">
        <f>IF(ISTEXT(Tabla15[[#This Row],[CARRERA]]),Tabla15[[#This Row],[CARRERA]],Tabla15[[#This Row],[STATUS_01]])</f>
        <v>TEMPORALES</v>
      </c>
      <c r="L916" s="70">
        <v>100000</v>
      </c>
      <c r="M916" s="74">
        <v>12105.37</v>
      </c>
      <c r="N916" s="70">
        <v>3040</v>
      </c>
      <c r="O916" s="70">
        <v>2870</v>
      </c>
      <c r="P916" s="38">
        <f>Tabla15[[#This Row],[sbruto]]-SUM(Tabla15[[#This Row],[ISR]:[AFP]])-Tabla15[[#This Row],[sneto]]</f>
        <v>25</v>
      </c>
      <c r="Q916" s="38">
        <v>81959.63</v>
      </c>
      <c r="R916" s="60" t="str">
        <f>_xlfn.XLOOKUP(Tabla15[[#This Row],[cedula]],Tabla22[NODOC],Tabla22[GENERO])</f>
        <v>M</v>
      </c>
      <c r="S916" s="60" t="str">
        <f>_xlfn.XLOOKUP(Tabla15[[#This Row],[nomdepto]],Tabla21[LUGAR],Tabla21[CODLUGAR])</f>
        <v>01.83.02.00.06</v>
      </c>
      <c r="T916">
        <v>835</v>
      </c>
    </row>
    <row r="917" spans="1:20">
      <c r="A917" s="60" t="s">
        <v>2476</v>
      </c>
      <c r="B917" s="60" t="s">
        <v>2075</v>
      </c>
      <c r="C917" s="60" t="s">
        <v>2510</v>
      </c>
      <c r="D917" s="60" t="str">
        <f>Tabla15[[#This Row],[cedula]]&amp;Tabla15[[#This Row],[prog]]&amp;LEFT(Tabla15[[#This Row],[TIPO]],3)</f>
        <v>0120119445113FIJ</v>
      </c>
      <c r="E917" s="60" t="str">
        <f>_xlfn.XLOOKUP(Tabla15[[#This Row],[cedula]],Tabla8[Numero Documento],Tabla8[Empleado])</f>
        <v>ELIANNA NOEMI ALCANTARA SANCHEZ</v>
      </c>
      <c r="F917" s="60" t="s">
        <v>10</v>
      </c>
      <c r="G917" s="60" t="s">
        <v>1063</v>
      </c>
      <c r="H917" s="102" t="s">
        <v>11</v>
      </c>
      <c r="I917" s="75">
        <f>_xlfn.XLOOKUP(Tabla15[[#This Row],[cedula]],TCARRERA[CEDULA],TCARRERA[CATEGORIA DEL SERVIDOR],0)</f>
        <v>0</v>
      </c>
      <c r="J91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7" s="60" t="str">
        <f>IF(ISTEXT(Tabla15[[#This Row],[CARRERA]]),Tabla15[[#This Row],[CARRERA]],Tabla15[[#This Row],[STATUS_01]])</f>
        <v>ESTATUTO SIMPLIFICADO</v>
      </c>
      <c r="L917" s="70">
        <v>25000</v>
      </c>
      <c r="M917" s="74">
        <v>0</v>
      </c>
      <c r="N917" s="70">
        <v>760</v>
      </c>
      <c r="O917" s="70">
        <v>717.5</v>
      </c>
      <c r="P917" s="38">
        <f>Tabla15[[#This Row],[sbruto]]-SUM(Tabla15[[#This Row],[ISR]:[AFP]])-Tabla15[[#This Row],[sneto]]</f>
        <v>1602.4500000000007</v>
      </c>
      <c r="Q917" s="38">
        <v>21920.05</v>
      </c>
      <c r="R917" s="60" t="str">
        <f>_xlfn.XLOOKUP(Tabla15[[#This Row],[cedula]],Tabla22[NODOC],Tabla22[GENERO])</f>
        <v>F</v>
      </c>
      <c r="S917" s="60" t="str">
        <f>_xlfn.XLOOKUP(Tabla15[[#This Row],[nomdepto]],Tabla21[LUGAR],Tabla21[CODLUGAR])</f>
        <v>01.83.02.00.06</v>
      </c>
      <c r="T917">
        <v>561</v>
      </c>
    </row>
    <row r="918" spans="1:20">
      <c r="A918" s="60" t="s">
        <v>2476</v>
      </c>
      <c r="B918" s="60" t="s">
        <v>2149</v>
      </c>
      <c r="C918" s="60" t="s">
        <v>2510</v>
      </c>
      <c r="D918" s="60" t="str">
        <f>Tabla15[[#This Row],[cedula]]&amp;Tabla15[[#This Row],[prog]]&amp;LEFT(Tabla15[[#This Row],[TIPO]],3)</f>
        <v>0120087644713FIJ</v>
      </c>
      <c r="E918" s="60" t="str">
        <f>_xlfn.XLOOKUP(Tabla15[[#This Row],[cedula]],Tabla8[Numero Documento],Tabla8[Empleado])</f>
        <v>LEONALDO TAPIA DE LA ROSA</v>
      </c>
      <c r="F918" s="60" t="s">
        <v>127</v>
      </c>
      <c r="G918" s="60" t="s">
        <v>1063</v>
      </c>
      <c r="H918" s="102" t="s">
        <v>11</v>
      </c>
      <c r="I918" s="75">
        <f>_xlfn.XLOOKUP(Tabla15[[#This Row],[cedula]],TCARRERA[CEDULA],TCARRERA[CATEGORIA DEL SERVIDOR],0)</f>
        <v>0</v>
      </c>
      <c r="J91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8" s="60" t="str">
        <f>IF(ISTEXT(Tabla15[[#This Row],[CARRERA]]),Tabla15[[#This Row],[CARRERA]],Tabla15[[#This Row],[STATUS_01]])</f>
        <v>ESTATUTO SIMPLIFICADO</v>
      </c>
      <c r="L918" s="70">
        <v>10000</v>
      </c>
      <c r="M918" s="71">
        <v>0</v>
      </c>
      <c r="N918" s="70">
        <v>304</v>
      </c>
      <c r="O918" s="70">
        <v>287</v>
      </c>
      <c r="P918" s="38">
        <f>Tabla15[[#This Row],[sbruto]]-SUM(Tabla15[[#This Row],[ISR]:[AFP]])-Tabla15[[#This Row],[sneto]]</f>
        <v>25</v>
      </c>
      <c r="Q918" s="38">
        <v>9384</v>
      </c>
      <c r="R918" s="60" t="str">
        <f>_xlfn.XLOOKUP(Tabla15[[#This Row],[cedula]],Tabla22[NODOC],Tabla22[GENERO])</f>
        <v>M</v>
      </c>
      <c r="S918" s="60" t="str">
        <f>_xlfn.XLOOKUP(Tabla15[[#This Row],[nomdepto]],Tabla21[LUGAR],Tabla21[CODLUGAR])</f>
        <v>01.83.02.00.06</v>
      </c>
      <c r="T918">
        <v>655</v>
      </c>
    </row>
    <row r="919" spans="1:20">
      <c r="A919" s="60" t="s">
        <v>2476</v>
      </c>
      <c r="B919" s="60" t="s">
        <v>2176</v>
      </c>
      <c r="C919" s="60" t="s">
        <v>2510</v>
      </c>
      <c r="D919" s="60" t="str">
        <f>Tabla15[[#This Row],[cedula]]&amp;Tabla15[[#This Row],[prog]]&amp;LEFT(Tabla15[[#This Row],[TIPO]],3)</f>
        <v>0120002979913FIJ</v>
      </c>
      <c r="E919" s="60" t="str">
        <f>_xlfn.XLOOKUP(Tabla15[[#This Row],[cedula]],Tabla8[Numero Documento],Tabla8[Empleado])</f>
        <v>RAFAEL JIMENEZ</v>
      </c>
      <c r="F919" s="60" t="s">
        <v>8</v>
      </c>
      <c r="G919" s="60" t="s">
        <v>1063</v>
      </c>
      <c r="H919" s="102" t="s">
        <v>11</v>
      </c>
      <c r="I919" s="75">
        <f>_xlfn.XLOOKUP(Tabla15[[#This Row],[cedula]],TCARRERA[CEDULA],TCARRERA[CATEGORIA DEL SERVIDOR],0)</f>
        <v>0</v>
      </c>
      <c r="J91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9" s="60" t="str">
        <f>IF(ISTEXT(Tabla15[[#This Row],[CARRERA]]),Tabla15[[#This Row],[CARRERA]],Tabla15[[#This Row],[STATUS_01]])</f>
        <v>ESTATUTO SIMPLIFICADO</v>
      </c>
      <c r="L919" s="70">
        <v>10000</v>
      </c>
      <c r="M919" s="73">
        <v>0</v>
      </c>
      <c r="N919" s="70">
        <v>304</v>
      </c>
      <c r="O919" s="70">
        <v>287</v>
      </c>
      <c r="P919" s="38">
        <f>Tabla15[[#This Row],[sbruto]]-SUM(Tabla15[[#This Row],[ISR]:[AFP]])-Tabla15[[#This Row],[sneto]]</f>
        <v>25</v>
      </c>
      <c r="Q919" s="38">
        <v>9384</v>
      </c>
      <c r="R919" s="60" t="str">
        <f>_xlfn.XLOOKUP(Tabla15[[#This Row],[cedula]],Tabla22[NODOC],Tabla22[GENERO])</f>
        <v>M</v>
      </c>
      <c r="S919" s="60" t="str">
        <f>_xlfn.XLOOKUP(Tabla15[[#This Row],[nomdepto]],Tabla21[LUGAR],Tabla21[CODLUGAR])</f>
        <v>01.83.02.00.06</v>
      </c>
      <c r="T919">
        <v>706</v>
      </c>
    </row>
    <row r="920" spans="1:20" hidden="1">
      <c r="A920" s="60" t="s">
        <v>2475</v>
      </c>
      <c r="B920" s="60" t="s">
        <v>2882</v>
      </c>
      <c r="C920" s="60" t="s">
        <v>2506</v>
      </c>
      <c r="D920" s="60" t="str">
        <f>Tabla15[[#This Row],[cedula]]&amp;Tabla15[[#This Row],[prog]]&amp;LEFT(Tabla15[[#This Row],[TIPO]],3)</f>
        <v>4022208183401TEM</v>
      </c>
      <c r="E920" s="60" t="str">
        <f>_xlfn.XLOOKUP(Tabla15[[#This Row],[cedula]],Tabla8[Numero Documento],Tabla8[Empleado])</f>
        <v>JHONNY MIGUEL HERRERA RODRIGUEZ</v>
      </c>
      <c r="F920" s="60" t="s">
        <v>970</v>
      </c>
      <c r="G920" s="60" t="s">
        <v>7</v>
      </c>
      <c r="H920" s="102" t="s">
        <v>2696</v>
      </c>
      <c r="I920" s="75">
        <f>_xlfn.XLOOKUP(Tabla15[[#This Row],[cedula]],TCARRERA[CEDULA],TCARRERA[CATEGORIA DEL SERVIDOR],0)</f>
        <v>0</v>
      </c>
      <c r="J92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0" s="60" t="str">
        <f>IF(ISTEXT(Tabla15[[#This Row],[CARRERA]]),Tabla15[[#This Row],[CARRERA]],Tabla15[[#This Row],[STATUS_01]])</f>
        <v>TEMPORALES</v>
      </c>
      <c r="L920" s="70">
        <v>40000</v>
      </c>
      <c r="M920" s="73">
        <v>0</v>
      </c>
      <c r="N920" s="70">
        <v>1216</v>
      </c>
      <c r="O920" s="70">
        <v>1148</v>
      </c>
      <c r="P920" s="38">
        <f>Tabla15[[#This Row],[sbruto]]-SUM(Tabla15[[#This Row],[ISR]:[AFP]])-Tabla15[[#This Row],[sneto]]</f>
        <v>25</v>
      </c>
      <c r="Q920" s="38">
        <v>37611</v>
      </c>
      <c r="R920" s="60" t="str">
        <f>_xlfn.XLOOKUP(Tabla15[[#This Row],[cedula]],Tabla22[NODOC],Tabla22[GENERO])</f>
        <v>M</v>
      </c>
      <c r="S920" s="60" t="str">
        <f>_xlfn.XLOOKUP(Tabla15[[#This Row],[nomdepto]],Tabla21[LUGAR],Tabla21[CODLUGAR])</f>
        <v>01.83.02.00.07</v>
      </c>
      <c r="T920">
        <v>883</v>
      </c>
    </row>
    <row r="921" spans="1:20">
      <c r="A921" s="60" t="s">
        <v>2476</v>
      </c>
      <c r="B921" s="60" t="s">
        <v>1815</v>
      </c>
      <c r="C921" s="60" t="s">
        <v>2510</v>
      </c>
      <c r="D921" s="60" t="str">
        <f>Tabla15[[#This Row],[cedula]]&amp;Tabla15[[#This Row],[prog]]&amp;LEFT(Tabla15[[#This Row],[TIPO]],3)</f>
        <v>0160018835113FIJ</v>
      </c>
      <c r="E921" s="60" t="str">
        <f>_xlfn.XLOOKUP(Tabla15[[#This Row],[cedula]],Tabla8[Numero Documento],Tabla8[Empleado])</f>
        <v>JHOSEL CESARIN SANTANA TEJEDA</v>
      </c>
      <c r="F921" s="60" t="s">
        <v>127</v>
      </c>
      <c r="G921" s="60" t="s">
        <v>7</v>
      </c>
      <c r="H921" s="102" t="s">
        <v>11</v>
      </c>
      <c r="I921" s="75">
        <f>_xlfn.XLOOKUP(Tabla15[[#This Row],[cedula]],TCARRERA[CEDULA],TCARRERA[CATEGORIA DEL SERVIDOR],0)</f>
        <v>0</v>
      </c>
      <c r="J92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1" s="60" t="str">
        <f>IF(ISTEXT(Tabla15[[#This Row],[CARRERA]]),Tabla15[[#This Row],[CARRERA]],Tabla15[[#This Row],[STATUS_01]])</f>
        <v>ESTATUTO SIMPLIFICADO</v>
      </c>
      <c r="L921" s="70">
        <v>15000</v>
      </c>
      <c r="M921" s="74">
        <v>0</v>
      </c>
      <c r="N921" s="70">
        <v>456</v>
      </c>
      <c r="O921" s="70">
        <v>430.5</v>
      </c>
      <c r="P921" s="38">
        <f>Tabla15[[#This Row],[sbruto]]-SUM(Tabla15[[#This Row],[ISR]:[AFP]])-Tabla15[[#This Row],[sneto]]</f>
        <v>25</v>
      </c>
      <c r="Q921" s="38">
        <v>14088.5</v>
      </c>
      <c r="R921" s="60" t="str">
        <f>_xlfn.XLOOKUP(Tabla15[[#This Row],[cedula]],Tabla22[NODOC],Tabla22[GENERO])</f>
        <v>M</v>
      </c>
      <c r="S921" s="60" t="str">
        <f>_xlfn.XLOOKUP(Tabla15[[#This Row],[nomdepto]],Tabla21[LUGAR],Tabla21[CODLUGAR])</f>
        <v>01.83.02.00.07</v>
      </c>
      <c r="T921">
        <v>615</v>
      </c>
    </row>
    <row r="922" spans="1:20">
      <c r="A922" s="60" t="s">
        <v>2476</v>
      </c>
      <c r="B922" s="60" t="s">
        <v>2182</v>
      </c>
      <c r="C922" s="60" t="s">
        <v>2510</v>
      </c>
      <c r="D922" s="60" t="str">
        <f>Tabla15[[#This Row],[cedula]]&amp;Tabla15[[#This Row],[prog]]&amp;LEFT(Tabla15[[#This Row],[TIPO]],3)</f>
        <v>0160004452113FIJ</v>
      </c>
      <c r="E922" s="60" t="str">
        <f>_xlfn.XLOOKUP(Tabla15[[#This Row],[cedula]],Tabla8[Numero Documento],Tabla8[Empleado])</f>
        <v>RIGOBERTO UBRI PEREZ</v>
      </c>
      <c r="F922" s="60" t="s">
        <v>15</v>
      </c>
      <c r="G922" s="60" t="s">
        <v>7</v>
      </c>
      <c r="H922" s="102" t="s">
        <v>11</v>
      </c>
      <c r="I922" s="75">
        <f>_xlfn.XLOOKUP(Tabla15[[#This Row],[cedula]],TCARRERA[CEDULA],TCARRERA[CATEGORIA DEL SERVIDOR],0)</f>
        <v>0</v>
      </c>
      <c r="J92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22" s="60" t="str">
        <f>IF(ISTEXT(Tabla15[[#This Row],[CARRERA]]),Tabla15[[#This Row],[CARRERA]],Tabla15[[#This Row],[STATUS_01]])</f>
        <v>FIJO</v>
      </c>
      <c r="L922" s="70">
        <v>11000</v>
      </c>
      <c r="M922" s="74">
        <v>0</v>
      </c>
      <c r="N922" s="70">
        <v>334.4</v>
      </c>
      <c r="O922" s="70">
        <v>315.7</v>
      </c>
      <c r="P922" s="38">
        <f>Tabla15[[#This Row],[sbruto]]-SUM(Tabla15[[#This Row],[ISR]:[AFP]])-Tabla15[[#This Row],[sneto]]</f>
        <v>25</v>
      </c>
      <c r="Q922" s="38">
        <v>10324.9</v>
      </c>
      <c r="R922" s="60" t="str">
        <f>_xlfn.XLOOKUP(Tabla15[[#This Row],[cedula]],Tabla22[NODOC],Tabla22[GENERO])</f>
        <v>M</v>
      </c>
      <c r="S922" s="60" t="str">
        <f>_xlfn.XLOOKUP(Tabla15[[#This Row],[nomdepto]],Tabla21[LUGAR],Tabla21[CODLUGAR])</f>
        <v>01.83.02.00.07</v>
      </c>
      <c r="T922">
        <v>721</v>
      </c>
    </row>
    <row r="923" spans="1:20">
      <c r="A923" s="60" t="s">
        <v>2476</v>
      </c>
      <c r="B923" s="60" t="s">
        <v>2092</v>
      </c>
      <c r="C923" s="60" t="s">
        <v>2510</v>
      </c>
      <c r="D923" s="60" t="str">
        <f>Tabla15[[#This Row],[cedula]]&amp;Tabla15[[#This Row],[prog]]&amp;LEFT(Tabla15[[#This Row],[TIPO]],3)</f>
        <v>0160006348913FIJ</v>
      </c>
      <c r="E923" s="60" t="str">
        <f>_xlfn.XLOOKUP(Tabla15[[#This Row],[cedula]],Tabla8[Numero Documento],Tabla8[Empleado])</f>
        <v>FLERIDA UBRI ARIAS</v>
      </c>
      <c r="F923" s="60" t="s">
        <v>8</v>
      </c>
      <c r="G923" s="60" t="s">
        <v>7</v>
      </c>
      <c r="H923" s="102" t="s">
        <v>11</v>
      </c>
      <c r="I923" s="75">
        <f>_xlfn.XLOOKUP(Tabla15[[#This Row],[cedula]],TCARRERA[CEDULA],TCARRERA[CATEGORIA DEL SERVIDOR],0)</f>
        <v>0</v>
      </c>
      <c r="J92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3" s="60" t="str">
        <f>IF(ISTEXT(Tabla15[[#This Row],[CARRERA]]),Tabla15[[#This Row],[CARRERA]],Tabla15[[#This Row],[STATUS_01]])</f>
        <v>ESTATUTO SIMPLIFICADO</v>
      </c>
      <c r="L923" s="70">
        <v>10000</v>
      </c>
      <c r="M923" s="73">
        <v>0</v>
      </c>
      <c r="N923" s="70">
        <v>304</v>
      </c>
      <c r="O923" s="70">
        <v>287</v>
      </c>
      <c r="P923" s="38">
        <f>Tabla15[[#This Row],[sbruto]]-SUM(Tabla15[[#This Row],[ISR]:[AFP]])-Tabla15[[#This Row],[sneto]]</f>
        <v>325</v>
      </c>
      <c r="Q923" s="38">
        <v>9084</v>
      </c>
      <c r="R923" s="60" t="str">
        <f>_xlfn.XLOOKUP(Tabla15[[#This Row],[cedula]],Tabla22[NODOC],Tabla22[GENERO])</f>
        <v>F</v>
      </c>
      <c r="S923" s="60" t="str">
        <f>_xlfn.XLOOKUP(Tabla15[[#This Row],[nomdepto]],Tabla21[LUGAR],Tabla21[CODLUGAR])</f>
        <v>01.83.02.00.07</v>
      </c>
      <c r="T923">
        <v>585</v>
      </c>
    </row>
    <row r="924" spans="1:20">
      <c r="A924" s="60" t="s">
        <v>2476</v>
      </c>
      <c r="B924" s="60" t="s">
        <v>2110</v>
      </c>
      <c r="C924" s="60" t="s">
        <v>2510</v>
      </c>
      <c r="D924" s="60" t="str">
        <f>Tabla15[[#This Row],[cedula]]&amp;Tabla15[[#This Row],[prog]]&amp;LEFT(Tabla15[[#This Row],[TIPO]],3)</f>
        <v>4022130175313FIJ</v>
      </c>
      <c r="E924" s="60" t="str">
        <f>_xlfn.XLOOKUP(Tabla15[[#This Row],[cedula]],Tabla8[Numero Documento],Tabla8[Empleado])</f>
        <v>HERMINIA LUGO PERDOMO</v>
      </c>
      <c r="F924" s="60" t="s">
        <v>10</v>
      </c>
      <c r="G924" s="60" t="s">
        <v>7</v>
      </c>
      <c r="H924" s="102" t="s">
        <v>11</v>
      </c>
      <c r="I924" s="75">
        <f>_xlfn.XLOOKUP(Tabla15[[#This Row],[cedula]],TCARRERA[CEDULA],TCARRERA[CATEGORIA DEL SERVIDOR],0)</f>
        <v>0</v>
      </c>
      <c r="J92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4" s="60" t="str">
        <f>IF(ISTEXT(Tabla15[[#This Row],[CARRERA]]),Tabla15[[#This Row],[CARRERA]],Tabla15[[#This Row],[STATUS_01]])</f>
        <v>ESTATUTO SIMPLIFICADO</v>
      </c>
      <c r="L924" s="70">
        <v>10000</v>
      </c>
      <c r="M924" s="74">
        <v>0</v>
      </c>
      <c r="N924" s="70">
        <v>304</v>
      </c>
      <c r="O924" s="70">
        <v>287</v>
      </c>
      <c r="P924" s="38">
        <f>Tabla15[[#This Row],[sbruto]]-SUM(Tabla15[[#This Row],[ISR]:[AFP]])-Tabla15[[#This Row],[sneto]]</f>
        <v>325</v>
      </c>
      <c r="Q924" s="38">
        <v>9084</v>
      </c>
      <c r="R924" s="60" t="str">
        <f>_xlfn.XLOOKUP(Tabla15[[#This Row],[cedula]],Tabla22[NODOC],Tabla22[GENERO])</f>
        <v>F</v>
      </c>
      <c r="S924" s="60" t="str">
        <f>_xlfn.XLOOKUP(Tabla15[[#This Row],[nomdepto]],Tabla21[LUGAR],Tabla21[CODLUGAR])</f>
        <v>01.83.02.00.07</v>
      </c>
      <c r="T924">
        <v>603</v>
      </c>
    </row>
    <row r="925" spans="1:20">
      <c r="A925" s="60" t="s">
        <v>2476</v>
      </c>
      <c r="B925" s="60" t="s">
        <v>2203</v>
      </c>
      <c r="C925" s="60" t="s">
        <v>2510</v>
      </c>
      <c r="D925" s="60" t="str">
        <f>Tabla15[[#This Row],[cedula]]&amp;Tabla15[[#This Row],[prog]]&amp;LEFT(Tabla15[[#This Row],[TIPO]],3)</f>
        <v>0160017769313FIJ</v>
      </c>
      <c r="E925" s="60" t="str">
        <f>_xlfn.XLOOKUP(Tabla15[[#This Row],[cedula]],Tabla8[Numero Documento],Tabla8[Empleado])</f>
        <v>WILBER ANTONIO MONTERO RAMIREZ</v>
      </c>
      <c r="F925" s="60" t="s">
        <v>17</v>
      </c>
      <c r="G925" s="60" t="s">
        <v>7</v>
      </c>
      <c r="H925" s="102" t="s">
        <v>11</v>
      </c>
      <c r="I925" s="75">
        <f>_xlfn.XLOOKUP(Tabla15[[#This Row],[cedula]],TCARRERA[CEDULA],TCARRERA[CATEGORIA DEL SERVIDOR],0)</f>
        <v>0</v>
      </c>
      <c r="J92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25" s="60" t="str">
        <f>IF(ISTEXT(Tabla15[[#This Row],[CARRERA]]),Tabla15[[#This Row],[CARRERA]],Tabla15[[#This Row],[STATUS_01]])</f>
        <v>FIJO</v>
      </c>
      <c r="L925" s="70">
        <v>10000</v>
      </c>
      <c r="M925" s="74">
        <v>0</v>
      </c>
      <c r="N925" s="70">
        <v>304</v>
      </c>
      <c r="O925" s="70">
        <v>287</v>
      </c>
      <c r="P925" s="38">
        <f>Tabla15[[#This Row],[sbruto]]-SUM(Tabla15[[#This Row],[ISR]:[AFP]])-Tabla15[[#This Row],[sneto]]</f>
        <v>25</v>
      </c>
      <c r="Q925" s="38">
        <v>9384</v>
      </c>
      <c r="R925" s="60" t="str">
        <f>_xlfn.XLOOKUP(Tabla15[[#This Row],[cedula]],Tabla22[NODOC],Tabla22[GENERO])</f>
        <v>M</v>
      </c>
      <c r="S925" s="60" t="str">
        <f>_xlfn.XLOOKUP(Tabla15[[#This Row],[nomdepto]],Tabla21[LUGAR],Tabla21[CODLUGAR])</f>
        <v>01.83.02.00.07</v>
      </c>
      <c r="T925">
        <v>754</v>
      </c>
    </row>
    <row r="926" spans="1:20">
      <c r="A926" s="60" t="s">
        <v>2476</v>
      </c>
      <c r="B926" s="60" t="s">
        <v>1953</v>
      </c>
      <c r="C926" s="60" t="s">
        <v>2506</v>
      </c>
      <c r="D926" s="60" t="str">
        <f>Tabla15[[#This Row],[cedula]]&amp;Tabla15[[#This Row],[prog]]&amp;LEFT(Tabla15[[#This Row],[TIPO]],3)</f>
        <v>0010171561301FIJ</v>
      </c>
      <c r="E926" s="60" t="str">
        <f>_xlfn.XLOOKUP(Tabla15[[#This Row],[cedula]],Tabla8[Numero Documento],Tabla8[Empleado])</f>
        <v>YAMAL NASSER MICHELEN STEFAN</v>
      </c>
      <c r="F926" s="60" t="s">
        <v>781</v>
      </c>
      <c r="G926" s="60" t="s">
        <v>809</v>
      </c>
      <c r="H926" s="102" t="s">
        <v>11</v>
      </c>
      <c r="I926" s="75">
        <f>_xlfn.XLOOKUP(Tabla15[[#This Row],[cedula]],TCARRERA[CEDULA],TCARRERA[CATEGORIA DEL SERVIDOR],0)</f>
        <v>0</v>
      </c>
      <c r="J926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26" s="60" t="str">
        <f>IF(ISTEXT(Tabla15[[#This Row],[CARRERA]]),Tabla15[[#This Row],[CARRERA]],Tabla15[[#This Row],[STATUS_01]])</f>
        <v>DE LIBRE NOMBRAMIENTO Y REMOCION</v>
      </c>
      <c r="L926" s="70">
        <v>260000</v>
      </c>
      <c r="M926" s="74">
        <v>50295.99</v>
      </c>
      <c r="N926" s="73">
        <v>5685.41</v>
      </c>
      <c r="O926" s="73">
        <v>7462</v>
      </c>
      <c r="P926" s="38">
        <f>Tabla15[[#This Row],[sbruto]]-SUM(Tabla15[[#This Row],[ISR]:[AFP]])-Tabla15[[#This Row],[sneto]]</f>
        <v>4025</v>
      </c>
      <c r="Q926" s="38">
        <v>192531.6</v>
      </c>
      <c r="R926" s="60" t="str">
        <f>_xlfn.XLOOKUP(Tabla15[[#This Row],[cedula]],Tabla22[NODOC],Tabla22[GENERO])</f>
        <v>M</v>
      </c>
      <c r="S926" s="60" t="str">
        <f>_xlfn.XLOOKUP(Tabla15[[#This Row],[nomdepto]],Tabla21[LUGAR],Tabla21[CODLUGAR])</f>
        <v>01.83.03</v>
      </c>
      <c r="T926">
        <v>377</v>
      </c>
    </row>
    <row r="927" spans="1:20">
      <c r="A927" s="60" t="s">
        <v>2476</v>
      </c>
      <c r="B927" s="60" t="s">
        <v>1868</v>
      </c>
      <c r="C927" s="60" t="s">
        <v>2506</v>
      </c>
      <c r="D927" s="60" t="str">
        <f>Tabla15[[#This Row],[cedula]]&amp;Tabla15[[#This Row],[prog]]&amp;LEFT(Tabla15[[#This Row],[TIPO]],3)</f>
        <v>0010124380601FIJ</v>
      </c>
      <c r="E927" s="60" t="str">
        <f>_xlfn.XLOOKUP(Tabla15[[#This Row],[cedula]],Tabla8[Numero Documento],Tabla8[Empleado])</f>
        <v>MARTHA ALFONSINA DE LA ESP. ROQUEL AQUINO</v>
      </c>
      <c r="F927" s="60" t="s">
        <v>904</v>
      </c>
      <c r="G927" s="60" t="s">
        <v>809</v>
      </c>
      <c r="H927" s="102" t="s">
        <v>11</v>
      </c>
      <c r="I927" s="75">
        <f>_xlfn.XLOOKUP(Tabla15[[#This Row],[cedula]],TCARRERA[CEDULA],TCARRERA[CATEGORIA DEL SERVIDOR],0)</f>
        <v>0</v>
      </c>
      <c r="J92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27" s="60" t="str">
        <f>IF(ISTEXT(Tabla15[[#This Row],[CARRERA]]),Tabla15[[#This Row],[CARRERA]],Tabla15[[#This Row],[STATUS_01]])</f>
        <v>FIJO</v>
      </c>
      <c r="L927" s="70">
        <v>150000</v>
      </c>
      <c r="M927" s="74">
        <v>23866.62</v>
      </c>
      <c r="N927" s="70">
        <v>4560</v>
      </c>
      <c r="O927" s="70">
        <v>4305</v>
      </c>
      <c r="P927" s="38">
        <f>Tabla15[[#This Row],[sbruto]]-SUM(Tabla15[[#This Row],[ISR]:[AFP]])-Tabla15[[#This Row],[sneto]]</f>
        <v>15121</v>
      </c>
      <c r="Q927" s="38">
        <v>102147.38</v>
      </c>
      <c r="R927" s="60" t="str">
        <f>_xlfn.XLOOKUP(Tabla15[[#This Row],[cedula]],Tabla22[NODOC],Tabla22[GENERO])</f>
        <v>F</v>
      </c>
      <c r="S927" s="60" t="str">
        <f>_xlfn.XLOOKUP(Tabla15[[#This Row],[nomdepto]],Tabla21[LUGAR],Tabla21[CODLUGAR])</f>
        <v>01.83.03</v>
      </c>
      <c r="T927">
        <v>256</v>
      </c>
    </row>
    <row r="928" spans="1:20">
      <c r="A928" s="60" t="s">
        <v>2476</v>
      </c>
      <c r="B928" s="60" t="s">
        <v>1138</v>
      </c>
      <c r="C928" s="60" t="s">
        <v>2506</v>
      </c>
      <c r="D928" s="60" t="str">
        <f>Tabla15[[#This Row],[cedula]]&amp;Tabla15[[#This Row],[prog]]&amp;LEFT(Tabla15[[#This Row],[TIPO]],3)</f>
        <v>0010149784001FIJ</v>
      </c>
      <c r="E928" s="60" t="str">
        <f>_xlfn.XLOOKUP(Tabla15[[#This Row],[cedula]],Tabla8[Numero Documento],Tabla8[Empleado])</f>
        <v>NERVA ELIANA FONDEUR GOMEZ</v>
      </c>
      <c r="F928" s="60" t="s">
        <v>834</v>
      </c>
      <c r="G928" s="60" t="s">
        <v>809</v>
      </c>
      <c r="H928" s="102" t="s">
        <v>11</v>
      </c>
      <c r="I928" s="75" t="str">
        <f>_xlfn.XLOOKUP(Tabla15[[#This Row],[cedula]],TCARRERA[CEDULA],TCARRERA[CATEGORIA DEL SERVIDOR],0)</f>
        <v>CARRERA ADMINISTRATIVA</v>
      </c>
      <c r="J92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28" s="60" t="str">
        <f>IF(ISTEXT(Tabla15[[#This Row],[CARRERA]]),Tabla15[[#This Row],[CARRERA]],Tabla15[[#This Row],[STATUS_01]])</f>
        <v>CARRERA ADMINISTRATIVA</v>
      </c>
      <c r="L928" s="70">
        <v>150000</v>
      </c>
      <c r="M928" s="74">
        <v>23866.59</v>
      </c>
      <c r="N928" s="70">
        <v>4560</v>
      </c>
      <c r="O928" s="70">
        <v>4305</v>
      </c>
      <c r="P928" s="38">
        <f>Tabla15[[#This Row],[sbruto]]-SUM(Tabla15[[#This Row],[ISR]:[AFP]])-Tabla15[[#This Row],[sneto]]</f>
        <v>75</v>
      </c>
      <c r="Q928" s="38">
        <v>117193.41</v>
      </c>
      <c r="R928" s="60" t="str">
        <f>_xlfn.XLOOKUP(Tabla15[[#This Row],[cedula]],Tabla22[NODOC],Tabla22[GENERO])</f>
        <v>F</v>
      </c>
      <c r="S928" s="60" t="str">
        <f>_xlfn.XLOOKUP(Tabla15[[#This Row],[nomdepto]],Tabla21[LUGAR],Tabla21[CODLUGAR])</f>
        <v>01.83.03</v>
      </c>
      <c r="T928">
        <v>281</v>
      </c>
    </row>
    <row r="929" spans="1:20">
      <c r="A929" s="60" t="s">
        <v>2476</v>
      </c>
      <c r="B929" s="60" t="s">
        <v>1732</v>
      </c>
      <c r="C929" s="60" t="s">
        <v>2506</v>
      </c>
      <c r="D929" s="60" t="str">
        <f>Tabla15[[#This Row],[cedula]]&amp;Tabla15[[#This Row],[prog]]&amp;LEFT(Tabla15[[#This Row],[TIPO]],3)</f>
        <v>0010172001901FIJ</v>
      </c>
      <c r="E929" s="60" t="str">
        <f>_xlfn.XLOOKUP(Tabla15[[#This Row],[cedula]],Tabla8[Numero Documento],Tabla8[Empleado])</f>
        <v>AUGUSTO ANTONIO FERIA PEÑA</v>
      </c>
      <c r="F929" s="60" t="s">
        <v>59</v>
      </c>
      <c r="G929" s="60" t="s">
        <v>809</v>
      </c>
      <c r="H929" s="102" t="s">
        <v>11</v>
      </c>
      <c r="I929" s="75">
        <f>_xlfn.XLOOKUP(Tabla15[[#This Row],[cedula]],TCARRERA[CEDULA],TCARRERA[CATEGORIA DEL SERVIDOR],0)</f>
        <v>0</v>
      </c>
      <c r="J92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60" t="str">
        <f>IF(ISTEXT(Tabla15[[#This Row],[CARRERA]]),Tabla15[[#This Row],[CARRERA]],Tabla15[[#This Row],[STATUS_01]])</f>
        <v>FIJO</v>
      </c>
      <c r="L929" s="70">
        <v>130000</v>
      </c>
      <c r="M929" s="74">
        <v>19162.12</v>
      </c>
      <c r="N929" s="73">
        <v>3952</v>
      </c>
      <c r="O929" s="73">
        <v>3731</v>
      </c>
      <c r="P929" s="38">
        <f>Tabla15[[#This Row],[sbruto]]-SUM(Tabla15[[#This Row],[ISR]:[AFP]])-Tabla15[[#This Row],[sneto]]</f>
        <v>15274.919999999998</v>
      </c>
      <c r="Q929" s="38">
        <v>87879.96</v>
      </c>
      <c r="R929" s="60" t="str">
        <f>_xlfn.XLOOKUP(Tabla15[[#This Row],[cedula]],Tabla22[NODOC],Tabla22[GENERO])</f>
        <v>M</v>
      </c>
      <c r="S929" s="60" t="str">
        <f>_xlfn.XLOOKUP(Tabla15[[#This Row],[nomdepto]],Tabla21[LUGAR],Tabla21[CODLUGAR])</f>
        <v>01.83.03</v>
      </c>
      <c r="T929">
        <v>41</v>
      </c>
    </row>
    <row r="930" spans="1:20">
      <c r="A930" s="60" t="s">
        <v>2476</v>
      </c>
      <c r="B930" s="60" t="s">
        <v>1882</v>
      </c>
      <c r="C930" s="60" t="s">
        <v>2506</v>
      </c>
      <c r="D930" s="60" t="str">
        <f>Tabla15[[#This Row],[cedula]]&amp;Tabla15[[#This Row],[prog]]&amp;LEFT(Tabla15[[#This Row],[TIPO]],3)</f>
        <v>0010089186001FIJ</v>
      </c>
      <c r="E930" s="60" t="str">
        <f>_xlfn.XLOOKUP(Tabla15[[#This Row],[cedula]],Tabla8[Numero Documento],Tabla8[Empleado])</f>
        <v>NORA ELMINDA MARIA PEREZ ORNES</v>
      </c>
      <c r="F930" s="60" t="s">
        <v>836</v>
      </c>
      <c r="G930" s="60" t="s">
        <v>809</v>
      </c>
      <c r="H930" s="102" t="s">
        <v>11</v>
      </c>
      <c r="I930" s="75">
        <f>_xlfn.XLOOKUP(Tabla15[[#This Row],[cedula]],TCARRERA[CEDULA],TCARRERA[CATEGORIA DEL SERVIDOR],0)</f>
        <v>0</v>
      </c>
      <c r="J93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60" t="str">
        <f>IF(ISTEXT(Tabla15[[#This Row],[CARRERA]]),Tabla15[[#This Row],[CARRERA]],Tabla15[[#This Row],[STATUS_01]])</f>
        <v>FIJO</v>
      </c>
      <c r="L930" s="70">
        <v>100000</v>
      </c>
      <c r="M930" s="71">
        <v>11710.97</v>
      </c>
      <c r="N930" s="70">
        <v>3040</v>
      </c>
      <c r="O930" s="70">
        <v>2870</v>
      </c>
      <c r="P930" s="38">
        <f>Tabla15[[#This Row],[sbruto]]-SUM(Tabla15[[#This Row],[ISR]:[AFP]])-Tabla15[[#This Row],[sneto]]</f>
        <v>1702.4499999999971</v>
      </c>
      <c r="Q930" s="38">
        <v>80676.58</v>
      </c>
      <c r="R930" s="60" t="str">
        <f>_xlfn.XLOOKUP(Tabla15[[#This Row],[cedula]],Tabla22[NODOC],Tabla22[GENERO])</f>
        <v>F</v>
      </c>
      <c r="S930" s="60" t="str">
        <f>_xlfn.XLOOKUP(Tabla15[[#This Row],[nomdepto]],Tabla21[LUGAR],Tabla21[CODLUGAR])</f>
        <v>01.83.03</v>
      </c>
      <c r="T930">
        <v>285</v>
      </c>
    </row>
    <row r="931" spans="1:20">
      <c r="A931" s="60" t="s">
        <v>2476</v>
      </c>
      <c r="B931" s="60" t="s">
        <v>1094</v>
      </c>
      <c r="C931" s="60" t="s">
        <v>2506</v>
      </c>
      <c r="D931" s="60" t="str">
        <f>Tabla15[[#This Row],[cedula]]&amp;Tabla15[[#This Row],[prog]]&amp;LEFT(Tabla15[[#This Row],[TIPO]],3)</f>
        <v>0010129229001FIJ</v>
      </c>
      <c r="E931" s="60" t="str">
        <f>_xlfn.XLOOKUP(Tabla15[[#This Row],[cedula]],Tabla8[Numero Documento],Tabla8[Empleado])</f>
        <v>DIGNORA ANNERY HERRERA MATEO</v>
      </c>
      <c r="F931" s="60" t="s">
        <v>3423</v>
      </c>
      <c r="G931" s="60" t="s">
        <v>809</v>
      </c>
      <c r="H931" s="102" t="s">
        <v>11</v>
      </c>
      <c r="I931" s="75" t="str">
        <f>_xlfn.XLOOKUP(Tabla15[[#This Row],[cedula]],TCARRERA[CEDULA],TCARRERA[CATEGORIA DEL SERVIDOR],0)</f>
        <v>CARRERA ADMINISTRATIVA</v>
      </c>
      <c r="J93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60" t="str">
        <f>IF(ISTEXT(Tabla15[[#This Row],[CARRERA]]),Tabla15[[#This Row],[CARRERA]],Tabla15[[#This Row],[STATUS_01]])</f>
        <v>CARRERA ADMINISTRATIVA</v>
      </c>
      <c r="L931" s="70">
        <v>65000</v>
      </c>
      <c r="M931" s="71">
        <v>0</v>
      </c>
      <c r="N931" s="70">
        <v>1976</v>
      </c>
      <c r="O931" s="70">
        <v>1865.5</v>
      </c>
      <c r="P931" s="38">
        <f>Tabla15[[#This Row],[sbruto]]-SUM(Tabla15[[#This Row],[ISR]:[AFP]])-Tabla15[[#This Row],[sneto]]</f>
        <v>2125</v>
      </c>
      <c r="Q931" s="38">
        <v>59033.5</v>
      </c>
      <c r="R931" s="60" t="str">
        <f>_xlfn.XLOOKUP(Tabla15[[#This Row],[cedula]],Tabla22[NODOC],Tabla22[GENERO])</f>
        <v>F</v>
      </c>
      <c r="S931" s="60" t="str">
        <f>_xlfn.XLOOKUP(Tabla15[[#This Row],[nomdepto]],Tabla21[LUGAR],Tabla21[CODLUGAR])</f>
        <v>01.83.03</v>
      </c>
      <c r="T931">
        <v>81</v>
      </c>
    </row>
    <row r="932" spans="1:20">
      <c r="A932" s="60" t="s">
        <v>2476</v>
      </c>
      <c r="B932" s="60" t="s">
        <v>1915</v>
      </c>
      <c r="C932" s="60" t="s">
        <v>2506</v>
      </c>
      <c r="D932" s="60" t="str">
        <f>Tabla15[[#This Row],[cedula]]&amp;Tabla15[[#This Row],[prog]]&amp;LEFT(Tabla15[[#This Row],[TIPO]],3)</f>
        <v>0011151771001FIJ</v>
      </c>
      <c r="E932" s="60" t="str">
        <f>_xlfn.XLOOKUP(Tabla15[[#This Row],[cedula]],Tabla8[Numero Documento],Tabla8[Empleado])</f>
        <v>RAYSA ELIZABETH BAEZ VENTURA</v>
      </c>
      <c r="F932" s="60" t="s">
        <v>405</v>
      </c>
      <c r="G932" s="60" t="s">
        <v>809</v>
      </c>
      <c r="H932" s="102" t="s">
        <v>11</v>
      </c>
      <c r="I932" s="75">
        <f>_xlfn.XLOOKUP(Tabla15[[#This Row],[cedula]],TCARRERA[CEDULA],TCARRERA[CATEGORIA DEL SERVIDOR],0)</f>
        <v>0</v>
      </c>
      <c r="J93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60" t="str">
        <f>IF(ISTEXT(Tabla15[[#This Row],[CARRERA]]),Tabla15[[#This Row],[CARRERA]],Tabla15[[#This Row],[STATUS_01]])</f>
        <v>FIJO</v>
      </c>
      <c r="L932" s="70">
        <v>65000</v>
      </c>
      <c r="M932" s="72">
        <v>1732.57</v>
      </c>
      <c r="N932" s="70">
        <v>1976</v>
      </c>
      <c r="O932" s="70">
        <v>1865.5</v>
      </c>
      <c r="P932" s="38">
        <f>Tabla15[[#This Row],[sbruto]]-SUM(Tabla15[[#This Row],[ISR]:[AFP]])-Tabla15[[#This Row],[sneto]]</f>
        <v>25</v>
      </c>
      <c r="Q932" s="38">
        <v>59400.93</v>
      </c>
      <c r="R932" s="60" t="str">
        <f>_xlfn.XLOOKUP(Tabla15[[#This Row],[cedula]],Tabla22[NODOC],Tabla22[GENERO])</f>
        <v>F</v>
      </c>
      <c r="S932" s="60" t="str">
        <f>_xlfn.XLOOKUP(Tabla15[[#This Row],[nomdepto]],Tabla21[LUGAR],Tabla21[CODLUGAR])</f>
        <v>01.83.03</v>
      </c>
      <c r="T932">
        <v>325</v>
      </c>
    </row>
    <row r="933" spans="1:20">
      <c r="A933" s="60" t="s">
        <v>2476</v>
      </c>
      <c r="B933" s="60" t="s">
        <v>1797</v>
      </c>
      <c r="C933" s="60" t="s">
        <v>2506</v>
      </c>
      <c r="D933" s="60" t="str">
        <f>Tabla15[[#This Row],[cedula]]&amp;Tabla15[[#This Row],[prog]]&amp;LEFT(Tabla15[[#This Row],[TIPO]],3)</f>
        <v>0010049746001FIJ</v>
      </c>
      <c r="E933" s="60" t="str">
        <f>_xlfn.XLOOKUP(Tabla15[[#This Row],[cedula]],Tabla8[Numero Documento],Tabla8[Empleado])</f>
        <v>GLEDIS MERCEDES FERNANDEZ DE LEON</v>
      </c>
      <c r="F933" s="60" t="s">
        <v>17</v>
      </c>
      <c r="G933" s="60" t="s">
        <v>809</v>
      </c>
      <c r="H933" s="102" t="s">
        <v>11</v>
      </c>
      <c r="I933" s="75">
        <f>_xlfn.XLOOKUP(Tabla15[[#This Row],[cedula]],TCARRERA[CEDULA],TCARRERA[CATEGORIA DEL SERVIDOR],0)</f>
        <v>0</v>
      </c>
      <c r="J93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3" s="60" t="str">
        <f>IF(ISTEXT(Tabla15[[#This Row],[CARRERA]]),Tabla15[[#This Row],[CARRERA]],Tabla15[[#This Row],[STATUS_01]])</f>
        <v>FIJO</v>
      </c>
      <c r="L933" s="70">
        <v>60000</v>
      </c>
      <c r="M933" s="74">
        <v>1276.8900000000001</v>
      </c>
      <c r="N933" s="70">
        <v>1824</v>
      </c>
      <c r="O933" s="70">
        <v>1722</v>
      </c>
      <c r="P933" s="38">
        <f>Tabla15[[#This Row],[sbruto]]-SUM(Tabla15[[#This Row],[ISR]:[AFP]])-Tabla15[[#This Row],[sneto]]</f>
        <v>6471</v>
      </c>
      <c r="Q933" s="38">
        <v>48706.11</v>
      </c>
      <c r="R933" s="60" t="str">
        <f>_xlfn.XLOOKUP(Tabla15[[#This Row],[cedula]],Tabla22[NODOC],Tabla22[GENERO])</f>
        <v>F</v>
      </c>
      <c r="S933" s="60" t="str">
        <f>_xlfn.XLOOKUP(Tabla15[[#This Row],[nomdepto]],Tabla21[LUGAR],Tabla21[CODLUGAR])</f>
        <v>01.83.03</v>
      </c>
      <c r="T933">
        <v>141</v>
      </c>
    </row>
    <row r="934" spans="1:20">
      <c r="A934" s="60" t="s">
        <v>2476</v>
      </c>
      <c r="B934" s="60" t="s">
        <v>2481</v>
      </c>
      <c r="C934" s="60" t="s">
        <v>2506</v>
      </c>
      <c r="D934" s="60" t="str">
        <f>Tabla15[[#This Row],[cedula]]&amp;Tabla15[[#This Row],[prog]]&amp;LEFT(Tabla15[[#This Row],[TIPO]],3)</f>
        <v>0010317973501FIJ</v>
      </c>
      <c r="E934" s="60" t="str">
        <f>_xlfn.XLOOKUP(Tabla15[[#This Row],[cedula]],Tabla8[Numero Documento],Tabla8[Empleado])</f>
        <v>INGRID SABRINA LALONDRIZ RODRIGUEZ</v>
      </c>
      <c r="F934" s="60" t="s">
        <v>32</v>
      </c>
      <c r="G934" s="60" t="s">
        <v>809</v>
      </c>
      <c r="H934" s="102" t="s">
        <v>11</v>
      </c>
      <c r="I934" s="75">
        <f>_xlfn.XLOOKUP(Tabla15[[#This Row],[cedula]],TCARRERA[CEDULA],TCARRERA[CATEGORIA DEL SERVIDOR],0)</f>
        <v>0</v>
      </c>
      <c r="J93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4" s="60" t="str">
        <f>IF(ISTEXT(Tabla15[[#This Row],[CARRERA]]),Tabla15[[#This Row],[CARRERA]],Tabla15[[#This Row],[STATUS_01]])</f>
        <v>FIJO</v>
      </c>
      <c r="L934" s="70">
        <v>60000</v>
      </c>
      <c r="M934" s="74">
        <v>3486.68</v>
      </c>
      <c r="N934" s="70">
        <v>1824</v>
      </c>
      <c r="O934" s="70">
        <v>1722</v>
      </c>
      <c r="P934" s="38">
        <f>Tabla15[[#This Row],[sbruto]]-SUM(Tabla15[[#This Row],[ISR]:[AFP]])-Tabla15[[#This Row],[sneto]]</f>
        <v>2571</v>
      </c>
      <c r="Q934" s="38">
        <v>50396.32</v>
      </c>
      <c r="R934" s="60" t="str">
        <f>_xlfn.XLOOKUP(Tabla15[[#This Row],[cedula]],Tabla22[NODOC],Tabla22[GENERO])</f>
        <v>F</v>
      </c>
      <c r="S934" s="60" t="str">
        <f>_xlfn.XLOOKUP(Tabla15[[#This Row],[nomdepto]],Tabla21[LUGAR],Tabla21[CODLUGAR])</f>
        <v>01.83.03</v>
      </c>
      <c r="T934">
        <v>152</v>
      </c>
    </row>
    <row r="935" spans="1:20" hidden="1">
      <c r="A935" s="60" t="s">
        <v>2475</v>
      </c>
      <c r="B935" s="60" t="s">
        <v>2990</v>
      </c>
      <c r="C935" s="60" t="s">
        <v>2506</v>
      </c>
      <c r="D935" s="60" t="str">
        <f>Tabla15[[#This Row],[cedula]]&amp;Tabla15[[#This Row],[prog]]&amp;LEFT(Tabla15[[#This Row],[TIPO]],3)</f>
        <v>0500006377501TEM</v>
      </c>
      <c r="E935" s="60" t="str">
        <f>_xlfn.XLOOKUP(Tabla15[[#This Row],[cedula]],Tabla8[Numero Documento],Tabla8[Empleado])</f>
        <v>ROSA ELBA PAEZ</v>
      </c>
      <c r="F935" s="60" t="s">
        <v>256</v>
      </c>
      <c r="G935" s="60" t="s">
        <v>809</v>
      </c>
      <c r="H935" s="102" t="s">
        <v>2696</v>
      </c>
      <c r="I935" s="75">
        <f>_xlfn.XLOOKUP(Tabla15[[#This Row],[cedula]],TCARRERA[CEDULA],TCARRERA[CATEGORIA DEL SERVIDOR],0)</f>
        <v>0</v>
      </c>
      <c r="J93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5" s="60" t="str">
        <f>IF(ISTEXT(Tabla15[[#This Row],[CARRERA]]),Tabla15[[#This Row],[CARRERA]],Tabla15[[#This Row],[STATUS_01]])</f>
        <v>TEMPORALES</v>
      </c>
      <c r="L935" s="70">
        <v>60000</v>
      </c>
      <c r="M935" s="74">
        <v>0.03</v>
      </c>
      <c r="N935" s="70">
        <v>1824</v>
      </c>
      <c r="O935" s="70">
        <v>1722</v>
      </c>
      <c r="P935" s="38">
        <f>Tabla15[[#This Row],[sbruto]]-SUM(Tabla15[[#This Row],[ISR]:[AFP]])-Tabla15[[#This Row],[sneto]]</f>
        <v>25</v>
      </c>
      <c r="Q935" s="38">
        <v>56428.97</v>
      </c>
      <c r="R935" s="60" t="str">
        <f>_xlfn.XLOOKUP(Tabla15[[#This Row],[cedula]],Tabla22[NODOC],Tabla22[GENERO])</f>
        <v>F</v>
      </c>
      <c r="S935" s="60" t="str">
        <f>_xlfn.XLOOKUP(Tabla15[[#This Row],[nomdepto]],Tabla21[LUGAR],Tabla21[CODLUGAR])</f>
        <v>01.83.03</v>
      </c>
      <c r="T935">
        <v>1000</v>
      </c>
    </row>
    <row r="936" spans="1:20">
      <c r="A936" s="60" t="s">
        <v>2476</v>
      </c>
      <c r="B936" s="60" t="s">
        <v>1111</v>
      </c>
      <c r="C936" s="60" t="s">
        <v>2506</v>
      </c>
      <c r="D936" s="60" t="str">
        <f>Tabla15[[#This Row],[cedula]]&amp;Tabla15[[#This Row],[prog]]&amp;LEFT(Tabla15[[#This Row],[TIPO]],3)</f>
        <v>0010135736601FIJ</v>
      </c>
      <c r="E936" s="60" t="str">
        <f>_xlfn.XLOOKUP(Tabla15[[#This Row],[cedula]],Tabla8[Numero Documento],Tabla8[Empleado])</f>
        <v>JUANA DEL CARMEN SANTANA</v>
      </c>
      <c r="F936" s="60" t="s">
        <v>823</v>
      </c>
      <c r="G936" s="60" t="s">
        <v>809</v>
      </c>
      <c r="H936" s="102" t="s">
        <v>11</v>
      </c>
      <c r="I936" s="75" t="str">
        <f>_xlfn.XLOOKUP(Tabla15[[#This Row],[cedula]],TCARRERA[CEDULA],TCARRERA[CATEGORIA DEL SERVIDOR],0)</f>
        <v>CARRERA ADMINISTRATIVA</v>
      </c>
      <c r="J93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60" t="str">
        <f>IF(ISTEXT(Tabla15[[#This Row],[CARRERA]]),Tabla15[[#This Row],[CARRERA]],Tabla15[[#This Row],[STATUS_01]])</f>
        <v>CARRERA ADMINISTRATIVA</v>
      </c>
      <c r="L936" s="70">
        <v>55000</v>
      </c>
      <c r="M936" s="74">
        <v>0</v>
      </c>
      <c r="N936" s="70">
        <v>1672</v>
      </c>
      <c r="O936" s="70">
        <v>1578.5</v>
      </c>
      <c r="P936" s="38">
        <f>Tabla15[[#This Row],[sbruto]]-SUM(Tabla15[[#This Row],[ISR]:[AFP]])-Tabla15[[#This Row],[sneto]]</f>
        <v>14121</v>
      </c>
      <c r="Q936" s="38">
        <v>37628.5</v>
      </c>
      <c r="R936" s="60" t="str">
        <f>_xlfn.XLOOKUP(Tabla15[[#This Row],[cedula]],Tabla22[NODOC],Tabla22[GENERO])</f>
        <v>F</v>
      </c>
      <c r="S936" s="60" t="str">
        <f>_xlfn.XLOOKUP(Tabla15[[#This Row],[nomdepto]],Tabla21[LUGAR],Tabla21[CODLUGAR])</f>
        <v>01.83.03</v>
      </c>
      <c r="T936">
        <v>190</v>
      </c>
    </row>
    <row r="937" spans="1:20">
      <c r="A937" s="60" t="s">
        <v>2476</v>
      </c>
      <c r="B937" s="60" t="s">
        <v>1157</v>
      </c>
      <c r="C937" s="60" t="s">
        <v>2506</v>
      </c>
      <c r="D937" s="60" t="str">
        <f>Tabla15[[#This Row],[cedula]]&amp;Tabla15[[#This Row],[prog]]&amp;LEFT(Tabla15[[#This Row],[TIPO]],3)</f>
        <v>0010545823601FIJ</v>
      </c>
      <c r="E937" s="60" t="str">
        <f>_xlfn.XLOOKUP(Tabla15[[#This Row],[cedula]],Tabla8[Numero Documento],Tabla8[Empleado])</f>
        <v>WENDY MERCEDES DEL VALLE ESPINAL</v>
      </c>
      <c r="F937" s="60" t="s">
        <v>32</v>
      </c>
      <c r="G937" s="60" t="s">
        <v>809</v>
      </c>
      <c r="H937" s="102" t="s">
        <v>11</v>
      </c>
      <c r="I937" s="75" t="str">
        <f>_xlfn.XLOOKUP(Tabla15[[#This Row],[cedula]],TCARRERA[CEDULA],TCARRERA[CATEGORIA DEL SERVIDOR],0)</f>
        <v>CARRERA ADMINISTRATIVA</v>
      </c>
      <c r="J93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60" t="str">
        <f>IF(ISTEXT(Tabla15[[#This Row],[CARRERA]]),Tabla15[[#This Row],[CARRERA]],Tabla15[[#This Row],[STATUS_01]])</f>
        <v>CARRERA ADMINISTRATIVA</v>
      </c>
      <c r="L937" s="70">
        <v>55000</v>
      </c>
      <c r="M937" s="71">
        <v>0</v>
      </c>
      <c r="N937" s="70">
        <v>1672</v>
      </c>
      <c r="O937" s="70">
        <v>1578.5</v>
      </c>
      <c r="P937" s="38">
        <f>Tabla15[[#This Row],[sbruto]]-SUM(Tabla15[[#This Row],[ISR]:[AFP]])-Tabla15[[#This Row],[sneto]]</f>
        <v>37527.43</v>
      </c>
      <c r="Q937" s="38">
        <v>14222.07</v>
      </c>
      <c r="R937" s="60" t="str">
        <f>_xlfn.XLOOKUP(Tabla15[[#This Row],[cedula]],Tabla22[NODOC],Tabla22[GENERO])</f>
        <v>F</v>
      </c>
      <c r="S937" s="60" t="str">
        <f>_xlfn.XLOOKUP(Tabla15[[#This Row],[nomdepto]],Tabla21[LUGAR],Tabla21[CODLUGAR])</f>
        <v>01.83.03</v>
      </c>
      <c r="T937">
        <v>369</v>
      </c>
    </row>
    <row r="938" spans="1:20">
      <c r="A938" s="60" t="s">
        <v>2476</v>
      </c>
      <c r="B938" s="60" t="s">
        <v>1122</v>
      </c>
      <c r="C938" s="60" t="s">
        <v>2506</v>
      </c>
      <c r="D938" s="60" t="str">
        <f>Tabla15[[#This Row],[cedula]]&amp;Tabla15[[#This Row],[prog]]&amp;LEFT(Tabla15[[#This Row],[TIPO]],3)</f>
        <v>0010472950401FIJ</v>
      </c>
      <c r="E938" s="60" t="str">
        <f>_xlfn.XLOOKUP(Tabla15[[#This Row],[cedula]],Tabla8[Numero Documento],Tabla8[Empleado])</f>
        <v>LUISA SANTANA</v>
      </c>
      <c r="F938" s="60" t="s">
        <v>405</v>
      </c>
      <c r="G938" s="60" t="s">
        <v>809</v>
      </c>
      <c r="H938" s="102" t="s">
        <v>11</v>
      </c>
      <c r="I938" s="75" t="str">
        <f>_xlfn.XLOOKUP(Tabla15[[#This Row],[cedula]],TCARRERA[CEDULA],TCARRERA[CATEGORIA DEL SERVIDOR],0)</f>
        <v>CARRERA ADMINISTRATIVA</v>
      </c>
      <c r="J93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60" t="str">
        <f>IF(ISTEXT(Tabla15[[#This Row],[CARRERA]]),Tabla15[[#This Row],[CARRERA]],Tabla15[[#This Row],[STATUS_01]])</f>
        <v>CARRERA ADMINISTRATIVA</v>
      </c>
      <c r="L938" s="70">
        <v>50000</v>
      </c>
      <c r="M938" s="74">
        <v>0</v>
      </c>
      <c r="N938" s="70">
        <v>1520</v>
      </c>
      <c r="O938" s="70">
        <v>1435</v>
      </c>
      <c r="P938" s="38">
        <f>Tabla15[[#This Row],[sbruto]]-SUM(Tabla15[[#This Row],[ISR]:[AFP]])-Tabla15[[#This Row],[sneto]]</f>
        <v>13160</v>
      </c>
      <c r="Q938" s="38">
        <v>33885</v>
      </c>
      <c r="R938" s="60" t="str">
        <f>_xlfn.XLOOKUP(Tabla15[[#This Row],[cedula]],Tabla22[NODOC],Tabla22[GENERO])</f>
        <v>F</v>
      </c>
      <c r="S938" s="60" t="str">
        <f>_xlfn.XLOOKUP(Tabla15[[#This Row],[nomdepto]],Tabla21[LUGAR],Tabla21[CODLUGAR])</f>
        <v>01.83.03</v>
      </c>
      <c r="T938">
        <v>236</v>
      </c>
    </row>
    <row r="939" spans="1:20">
      <c r="A939" s="60" t="s">
        <v>2476</v>
      </c>
      <c r="B939" s="60" t="s">
        <v>1147</v>
      </c>
      <c r="C939" s="60" t="s">
        <v>2506</v>
      </c>
      <c r="D939" s="60" t="str">
        <f>Tabla15[[#This Row],[cedula]]&amp;Tabla15[[#This Row],[prog]]&amp;LEFT(Tabla15[[#This Row],[TIPO]],3)</f>
        <v>0010403304801FIJ</v>
      </c>
      <c r="E939" s="60" t="str">
        <f>_xlfn.XLOOKUP(Tabla15[[#This Row],[cedula]],Tabla8[Numero Documento],Tabla8[Empleado])</f>
        <v>ROSA MARGARITA VALERIO</v>
      </c>
      <c r="F939" s="60" t="s">
        <v>1036</v>
      </c>
      <c r="G939" s="60" t="s">
        <v>809</v>
      </c>
      <c r="H939" s="102" t="s">
        <v>11</v>
      </c>
      <c r="I939" s="75" t="str">
        <f>_xlfn.XLOOKUP(Tabla15[[#This Row],[cedula]],TCARRERA[CEDULA],TCARRERA[CATEGORIA DEL SERVIDOR],0)</f>
        <v>CARRERA ADMINISTRATIVA</v>
      </c>
      <c r="J93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60" t="str">
        <f>IF(ISTEXT(Tabla15[[#This Row],[CARRERA]]),Tabla15[[#This Row],[CARRERA]],Tabla15[[#This Row],[STATUS_01]])</f>
        <v>CARRERA ADMINISTRATIVA</v>
      </c>
      <c r="L939" s="70">
        <v>50000</v>
      </c>
      <c r="M939" s="74">
        <v>0</v>
      </c>
      <c r="N939" s="70">
        <v>1520</v>
      </c>
      <c r="O939" s="70">
        <v>1435</v>
      </c>
      <c r="P939" s="38">
        <f>Tabla15[[#This Row],[sbruto]]-SUM(Tabla15[[#This Row],[ISR]:[AFP]])-Tabla15[[#This Row],[sneto]]</f>
        <v>27229.08</v>
      </c>
      <c r="Q939" s="38">
        <v>19815.919999999998</v>
      </c>
      <c r="R939" s="60" t="str">
        <f>_xlfn.XLOOKUP(Tabla15[[#This Row],[cedula]],Tabla22[NODOC],Tabla22[GENERO])</f>
        <v>F</v>
      </c>
      <c r="S939" s="60" t="str">
        <f>_xlfn.XLOOKUP(Tabla15[[#This Row],[nomdepto]],Tabla21[LUGAR],Tabla21[CODLUGAR])</f>
        <v>01.83.03</v>
      </c>
      <c r="T939">
        <v>333</v>
      </c>
    </row>
    <row r="940" spans="1:20">
      <c r="A940" s="60" t="s">
        <v>2476</v>
      </c>
      <c r="B940" s="60" t="s">
        <v>1076</v>
      </c>
      <c r="C940" s="60" t="s">
        <v>2506</v>
      </c>
      <c r="D940" s="60" t="str">
        <f>Tabla15[[#This Row],[cedula]]&amp;Tabla15[[#This Row],[prog]]&amp;LEFT(Tabla15[[#This Row],[TIPO]],3)</f>
        <v>0010056188501FIJ</v>
      </c>
      <c r="E940" s="60" t="str">
        <f>_xlfn.XLOOKUP(Tabla15[[#This Row],[cedula]],Tabla8[Numero Documento],Tabla8[Empleado])</f>
        <v>ADOLFO RINCON JAVIER</v>
      </c>
      <c r="F940" s="60" t="s">
        <v>810</v>
      </c>
      <c r="G940" s="60" t="s">
        <v>809</v>
      </c>
      <c r="H940" s="102" t="s">
        <v>11</v>
      </c>
      <c r="I940" s="75" t="str">
        <f>_xlfn.XLOOKUP(Tabla15[[#This Row],[cedula]],TCARRERA[CEDULA],TCARRERA[CATEGORIA DEL SERVIDOR],0)</f>
        <v>CARRERA ADMINISTRATIVA</v>
      </c>
      <c r="J94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40" s="60" t="str">
        <f>IF(ISTEXT(Tabla15[[#This Row],[CARRERA]]),Tabla15[[#This Row],[CARRERA]],Tabla15[[#This Row],[STATUS_01]])</f>
        <v>CARRERA ADMINISTRATIVA</v>
      </c>
      <c r="L940" s="70">
        <v>45000</v>
      </c>
      <c r="M940" s="74">
        <v>4898</v>
      </c>
      <c r="N940" s="73">
        <v>1368</v>
      </c>
      <c r="O940" s="73">
        <v>1291.5</v>
      </c>
      <c r="P940" s="38">
        <f>Tabla15[[#This Row],[sbruto]]-SUM(Tabla15[[#This Row],[ISR]:[AFP]])-Tabla15[[#This Row],[sneto]]</f>
        <v>19049.91</v>
      </c>
      <c r="Q940" s="38">
        <v>18392.59</v>
      </c>
      <c r="R940" s="60" t="str">
        <f>_xlfn.XLOOKUP(Tabla15[[#This Row],[cedula]],Tabla22[NODOC],Tabla22[GENERO])</f>
        <v>M</v>
      </c>
      <c r="S940" s="60" t="str">
        <f>_xlfn.XLOOKUP(Tabla15[[#This Row],[nomdepto]],Tabla21[LUGAR],Tabla21[CODLUGAR])</f>
        <v>01.83.03</v>
      </c>
      <c r="T940">
        <v>1</v>
      </c>
    </row>
    <row r="941" spans="1:20">
      <c r="A941" s="60" t="s">
        <v>2476</v>
      </c>
      <c r="B941" s="60" t="s">
        <v>1078</v>
      </c>
      <c r="C941" s="60" t="s">
        <v>2506</v>
      </c>
      <c r="D941" s="60" t="str">
        <f>Tabla15[[#This Row],[cedula]]&amp;Tabla15[[#This Row],[prog]]&amp;LEFT(Tabla15[[#This Row],[TIPO]],3)</f>
        <v>0010332836501FIJ</v>
      </c>
      <c r="E941" s="60" t="str">
        <f>_xlfn.XLOOKUP(Tabla15[[#This Row],[cedula]],Tabla8[Numero Documento],Tabla8[Empleado])</f>
        <v>ALTAGRACIA RINCON HENRIQUEZ</v>
      </c>
      <c r="F941" s="60" t="s">
        <v>812</v>
      </c>
      <c r="G941" s="60" t="s">
        <v>809</v>
      </c>
      <c r="H941" s="102" t="s">
        <v>11</v>
      </c>
      <c r="I941" s="75" t="str">
        <f>_xlfn.XLOOKUP(Tabla15[[#This Row],[cedula]],TCARRERA[CEDULA],TCARRERA[CATEGORIA DEL SERVIDOR],0)</f>
        <v>CARRERA ADMINISTRATIVA</v>
      </c>
      <c r="J94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41" s="60" t="str">
        <f>IF(ISTEXT(Tabla15[[#This Row],[CARRERA]]),Tabla15[[#This Row],[CARRERA]],Tabla15[[#This Row],[STATUS_01]])</f>
        <v>CARRERA ADMINISTRATIVA</v>
      </c>
      <c r="L941" s="70">
        <v>45000</v>
      </c>
      <c r="M941" s="74">
        <v>0</v>
      </c>
      <c r="N941" s="70">
        <v>1368</v>
      </c>
      <c r="O941" s="70">
        <v>1291.5</v>
      </c>
      <c r="P941" s="38">
        <f>Tabla15[[#This Row],[sbruto]]-SUM(Tabla15[[#This Row],[ISR]:[AFP]])-Tabla15[[#This Row],[sneto]]</f>
        <v>15791.59</v>
      </c>
      <c r="Q941" s="38">
        <v>26548.91</v>
      </c>
      <c r="R941" s="60" t="str">
        <f>_xlfn.XLOOKUP(Tabla15[[#This Row],[cedula]],Tabla22[NODOC],Tabla22[GENERO])</f>
        <v>F</v>
      </c>
      <c r="S941" s="60" t="str">
        <f>_xlfn.XLOOKUP(Tabla15[[#This Row],[nomdepto]],Tabla21[LUGAR],Tabla21[CODLUGAR])</f>
        <v>01.83.03</v>
      </c>
      <c r="T941">
        <v>17</v>
      </c>
    </row>
    <row r="942" spans="1:20">
      <c r="A942" s="60" t="s">
        <v>2476</v>
      </c>
      <c r="B942" s="60" t="s">
        <v>1082</v>
      </c>
      <c r="C942" s="60" t="s">
        <v>2506</v>
      </c>
      <c r="D942" s="60" t="str">
        <f>Tabla15[[#This Row],[cedula]]&amp;Tabla15[[#This Row],[prog]]&amp;LEFT(Tabla15[[#This Row],[TIPO]],3)</f>
        <v>0011001152501FIJ</v>
      </c>
      <c r="E942" s="60" t="str">
        <f>_xlfn.XLOOKUP(Tabla15[[#This Row],[cedula]],Tabla8[Numero Documento],Tabla8[Empleado])</f>
        <v>ANA MARIA BELLO QUEZADA</v>
      </c>
      <c r="F942" s="60" t="s">
        <v>812</v>
      </c>
      <c r="G942" s="60" t="s">
        <v>809</v>
      </c>
      <c r="H942" s="102" t="s">
        <v>11</v>
      </c>
      <c r="I942" s="75" t="str">
        <f>_xlfn.XLOOKUP(Tabla15[[#This Row],[cedula]],TCARRERA[CEDULA],TCARRERA[CATEGORIA DEL SERVIDOR],0)</f>
        <v>CARRERA ADMINISTRATIVA</v>
      </c>
      <c r="J94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42" s="60" t="str">
        <f>IF(ISTEXT(Tabla15[[#This Row],[CARRERA]]),Tabla15[[#This Row],[CARRERA]],Tabla15[[#This Row],[STATUS_01]])</f>
        <v>CARRERA ADMINISTRATIVA</v>
      </c>
      <c r="L942" s="70">
        <v>45000</v>
      </c>
      <c r="M942" s="73">
        <v>0</v>
      </c>
      <c r="N942" s="70">
        <v>1368</v>
      </c>
      <c r="O942" s="70">
        <v>1291.5</v>
      </c>
      <c r="P942" s="38">
        <f>Tabla15[[#This Row],[sbruto]]-SUM(Tabla15[[#This Row],[ISR]:[AFP]])-Tabla15[[#This Row],[sneto]]</f>
        <v>5137.0899999999965</v>
      </c>
      <c r="Q942" s="38">
        <v>37203.410000000003</v>
      </c>
      <c r="R942" s="60" t="str">
        <f>_xlfn.XLOOKUP(Tabla15[[#This Row],[cedula]],Tabla22[NODOC],Tabla22[GENERO])</f>
        <v>F</v>
      </c>
      <c r="S942" s="60" t="str">
        <f>_xlfn.XLOOKUP(Tabla15[[#This Row],[nomdepto]],Tabla21[LUGAR],Tabla21[CODLUGAR])</f>
        <v>01.83.03</v>
      </c>
      <c r="T942">
        <v>25</v>
      </c>
    </row>
    <row r="943" spans="1:20">
      <c r="A943" s="60" t="s">
        <v>2476</v>
      </c>
      <c r="B943" s="60" t="s">
        <v>1100</v>
      </c>
      <c r="C943" s="60" t="s">
        <v>2506</v>
      </c>
      <c r="D943" s="60" t="str">
        <f>Tabla15[[#This Row],[cedula]]&amp;Tabla15[[#This Row],[prog]]&amp;LEFT(Tabla15[[#This Row],[TIPO]],3)</f>
        <v>0020044098001FIJ</v>
      </c>
      <c r="E943" s="60" t="str">
        <f>_xlfn.XLOOKUP(Tabla15[[#This Row],[cedula]],Tabla8[Numero Documento],Tabla8[Empleado])</f>
        <v>FRANCISCA CABRERA REYNOSO DE BRITO</v>
      </c>
      <c r="F943" s="60" t="s">
        <v>3507</v>
      </c>
      <c r="G943" s="60" t="s">
        <v>809</v>
      </c>
      <c r="H943" s="102" t="s">
        <v>11</v>
      </c>
      <c r="I943" s="75" t="str">
        <f>_xlfn.XLOOKUP(Tabla15[[#This Row],[cedula]],TCARRERA[CEDULA],TCARRERA[CATEGORIA DEL SERVIDOR],0)</f>
        <v>CARRERA ADMINISTRATIVA</v>
      </c>
      <c r="J94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43" s="60" t="str">
        <f>IF(ISTEXT(Tabla15[[#This Row],[CARRERA]]),Tabla15[[#This Row],[CARRERA]],Tabla15[[#This Row],[STATUS_01]])</f>
        <v>CARRERA ADMINISTRATIVA</v>
      </c>
      <c r="L943" s="70">
        <v>45000</v>
      </c>
      <c r="M943" s="73">
        <v>0</v>
      </c>
      <c r="N943" s="70">
        <v>1368</v>
      </c>
      <c r="O943" s="70">
        <v>1291.5</v>
      </c>
      <c r="P943" s="38">
        <f>Tabla15[[#This Row],[sbruto]]-SUM(Tabla15[[#This Row],[ISR]:[AFP]])-Tabla15[[#This Row],[sneto]]</f>
        <v>15128.41</v>
      </c>
      <c r="Q943" s="38">
        <v>27212.09</v>
      </c>
      <c r="R943" s="60" t="str">
        <f>_xlfn.XLOOKUP(Tabla15[[#This Row],[cedula]],Tabla22[NODOC],Tabla22[GENERO])</f>
        <v>F</v>
      </c>
      <c r="S943" s="60" t="str">
        <f>_xlfn.XLOOKUP(Tabla15[[#This Row],[nomdepto]],Tabla21[LUGAR],Tabla21[CODLUGAR])</f>
        <v>01.83.03</v>
      </c>
      <c r="T943">
        <v>121</v>
      </c>
    </row>
    <row r="944" spans="1:20">
      <c r="A944" s="60" t="s">
        <v>2476</v>
      </c>
      <c r="B944" s="60" t="s">
        <v>1788</v>
      </c>
      <c r="C944" s="60" t="s">
        <v>2506</v>
      </c>
      <c r="D944" s="60" t="str">
        <f>Tabla15[[#This Row],[cedula]]&amp;Tabla15[[#This Row],[prog]]&amp;LEFT(Tabla15[[#This Row],[TIPO]],3)</f>
        <v>0011876067701FIJ</v>
      </c>
      <c r="E944" s="60" t="str">
        <f>_xlfn.XLOOKUP(Tabla15[[#This Row],[cedula]],Tabla8[Numero Documento],Tabla8[Empleado])</f>
        <v>FRANKLIN ALBERTO SANCHEZ</v>
      </c>
      <c r="F944" s="60" t="s">
        <v>389</v>
      </c>
      <c r="G944" s="60" t="s">
        <v>809</v>
      </c>
      <c r="H944" s="102" t="s">
        <v>11</v>
      </c>
      <c r="I944" s="75">
        <f>_xlfn.XLOOKUP(Tabla15[[#This Row],[cedula]],TCARRERA[CEDULA],TCARRERA[CATEGORIA DEL SERVIDOR],0)</f>
        <v>0</v>
      </c>
      <c r="J94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44" s="60" t="str">
        <f>IF(ISTEXT(Tabla15[[#This Row],[CARRERA]]),Tabla15[[#This Row],[CARRERA]],Tabla15[[#This Row],[STATUS_01]])</f>
        <v>FIJO</v>
      </c>
      <c r="L944" s="70">
        <v>45000</v>
      </c>
      <c r="M944" s="74">
        <v>0</v>
      </c>
      <c r="N944" s="70">
        <v>1368</v>
      </c>
      <c r="O944" s="70">
        <v>1291.5</v>
      </c>
      <c r="P944" s="38">
        <f>Tabla15[[#This Row],[sbruto]]-SUM(Tabla15[[#This Row],[ISR]:[AFP]])-Tabla15[[#This Row],[sneto]]</f>
        <v>14289.009999999998</v>
      </c>
      <c r="Q944" s="38">
        <v>28051.49</v>
      </c>
      <c r="R944" s="60" t="str">
        <f>_xlfn.XLOOKUP(Tabla15[[#This Row],[cedula]],Tabla22[NODOC],Tabla22[GENERO])</f>
        <v>F</v>
      </c>
      <c r="S944" s="60" t="str">
        <f>_xlfn.XLOOKUP(Tabla15[[#This Row],[nomdepto]],Tabla21[LUGAR],Tabla21[CODLUGAR])</f>
        <v>01.83.03</v>
      </c>
      <c r="T944">
        <v>130</v>
      </c>
    </row>
    <row r="945" spans="1:20">
      <c r="A945" s="60" t="s">
        <v>2476</v>
      </c>
      <c r="B945" s="60" t="s">
        <v>1107</v>
      </c>
      <c r="C945" s="60" t="s">
        <v>2506</v>
      </c>
      <c r="D945" s="60" t="str">
        <f>Tabla15[[#This Row],[cedula]]&amp;Tabla15[[#This Row],[prog]]&amp;LEFT(Tabla15[[#This Row],[TIPO]],3)</f>
        <v>0011364937001FIJ</v>
      </c>
      <c r="E945" s="60" t="str">
        <f>_xlfn.XLOOKUP(Tabla15[[#This Row],[cedula]],Tabla8[Numero Documento],Tabla8[Empleado])</f>
        <v>JOSE LUIS CHARLA TELLERIA</v>
      </c>
      <c r="F945" s="60" t="s">
        <v>821</v>
      </c>
      <c r="G945" s="60" t="s">
        <v>809</v>
      </c>
      <c r="H945" s="102" t="s">
        <v>11</v>
      </c>
      <c r="I945" s="75" t="str">
        <f>_xlfn.XLOOKUP(Tabla15[[#This Row],[cedula]],TCARRERA[CEDULA],TCARRERA[CATEGORIA DEL SERVIDOR],0)</f>
        <v>CARRERA ADMINISTRATIVA</v>
      </c>
      <c r="J94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60" t="str">
        <f>IF(ISTEXT(Tabla15[[#This Row],[CARRERA]]),Tabla15[[#This Row],[CARRERA]],Tabla15[[#This Row],[STATUS_01]])</f>
        <v>CARRERA ADMINISTRATIVA</v>
      </c>
      <c r="L945" s="70">
        <v>45000</v>
      </c>
      <c r="M945" s="71">
        <v>0</v>
      </c>
      <c r="N945" s="70">
        <v>1368</v>
      </c>
      <c r="O945" s="70">
        <v>1291.5</v>
      </c>
      <c r="P945" s="38">
        <f>Tabla15[[#This Row],[sbruto]]-SUM(Tabla15[[#This Row],[ISR]:[AFP]])-Tabla15[[#This Row],[sneto]]</f>
        <v>14628.259999999998</v>
      </c>
      <c r="Q945" s="38">
        <v>27712.240000000002</v>
      </c>
      <c r="R945" s="60" t="str">
        <f>_xlfn.XLOOKUP(Tabla15[[#This Row],[cedula]],Tabla22[NODOC],Tabla22[GENERO])</f>
        <v>F</v>
      </c>
      <c r="S945" s="60" t="str">
        <f>_xlfn.XLOOKUP(Tabla15[[#This Row],[nomdepto]],Tabla21[LUGAR],Tabla21[CODLUGAR])</f>
        <v>01.83.03</v>
      </c>
      <c r="T945">
        <v>174</v>
      </c>
    </row>
    <row r="946" spans="1:20">
      <c r="A946" s="60" t="s">
        <v>2476</v>
      </c>
      <c r="B946" s="60" t="s">
        <v>1123</v>
      </c>
      <c r="C946" s="60" t="s">
        <v>2506</v>
      </c>
      <c r="D946" s="60" t="str">
        <f>Tabla15[[#This Row],[cedula]]&amp;Tabla15[[#This Row],[prog]]&amp;LEFT(Tabla15[[#This Row],[TIPO]],3)</f>
        <v>0010385410501FIJ</v>
      </c>
      <c r="E946" s="60" t="str">
        <f>_xlfn.XLOOKUP(Tabla15[[#This Row],[cedula]],Tabla8[Numero Documento],Tabla8[Empleado])</f>
        <v>MAIRA MEJIA MELO</v>
      </c>
      <c r="F946" s="60" t="s">
        <v>828</v>
      </c>
      <c r="G946" s="60" t="s">
        <v>809</v>
      </c>
      <c r="H946" s="102" t="s">
        <v>11</v>
      </c>
      <c r="I946" s="75" t="str">
        <f>_xlfn.XLOOKUP(Tabla15[[#This Row],[cedula]],TCARRERA[CEDULA],TCARRERA[CATEGORIA DEL SERVIDOR],0)</f>
        <v>CARRERA ADMINISTRATIVA</v>
      </c>
      <c r="J94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60" t="str">
        <f>IF(ISTEXT(Tabla15[[#This Row],[CARRERA]]),Tabla15[[#This Row],[CARRERA]],Tabla15[[#This Row],[STATUS_01]])</f>
        <v>CARRERA ADMINISTRATIVA</v>
      </c>
      <c r="L946" s="70">
        <v>45000</v>
      </c>
      <c r="M946" s="74">
        <v>0</v>
      </c>
      <c r="N946" s="70">
        <v>1368</v>
      </c>
      <c r="O946" s="70">
        <v>1291.5</v>
      </c>
      <c r="P946" s="38">
        <f>Tabla15[[#This Row],[sbruto]]-SUM(Tabla15[[#This Row],[ISR]:[AFP]])-Tabla15[[#This Row],[sneto]]</f>
        <v>16542.63</v>
      </c>
      <c r="Q946" s="38">
        <v>25797.87</v>
      </c>
      <c r="R946" s="60" t="str">
        <f>_xlfn.XLOOKUP(Tabla15[[#This Row],[cedula]],Tabla22[NODOC],Tabla22[GENERO])</f>
        <v>F</v>
      </c>
      <c r="S946" s="60" t="str">
        <f>_xlfn.XLOOKUP(Tabla15[[#This Row],[nomdepto]],Tabla21[LUGAR],Tabla21[CODLUGAR])</f>
        <v>01.83.03</v>
      </c>
      <c r="T946">
        <v>238</v>
      </c>
    </row>
    <row r="947" spans="1:20">
      <c r="A947" s="60" t="s">
        <v>2476</v>
      </c>
      <c r="B947" s="60" t="s">
        <v>1862</v>
      </c>
      <c r="C947" s="60" t="s">
        <v>2506</v>
      </c>
      <c r="D947" s="60" t="str">
        <f>Tabla15[[#This Row],[cedula]]&amp;Tabla15[[#This Row],[prog]]&amp;LEFT(Tabla15[[#This Row],[TIPO]],3)</f>
        <v>0010360301501FIJ</v>
      </c>
      <c r="E947" s="60" t="str">
        <f>_xlfn.XLOOKUP(Tabla15[[#This Row],[cedula]],Tabla8[Numero Documento],Tabla8[Empleado])</f>
        <v>MARCOS HENRIQUEZ HEREDIA</v>
      </c>
      <c r="F947" s="60" t="s">
        <v>389</v>
      </c>
      <c r="G947" s="60" t="s">
        <v>809</v>
      </c>
      <c r="H947" s="102" t="s">
        <v>11</v>
      </c>
      <c r="I947" s="75">
        <f>_xlfn.XLOOKUP(Tabla15[[#This Row],[cedula]],TCARRERA[CEDULA],TCARRERA[CATEGORIA DEL SERVIDOR],0)</f>
        <v>0</v>
      </c>
      <c r="J94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60" t="str">
        <f>IF(ISTEXT(Tabla15[[#This Row],[CARRERA]]),Tabla15[[#This Row],[CARRERA]],Tabla15[[#This Row],[STATUS_01]])</f>
        <v>FIJO</v>
      </c>
      <c r="L947" s="70">
        <v>45000</v>
      </c>
      <c r="M947" s="74">
        <v>1148.33</v>
      </c>
      <c r="N947" s="70">
        <v>1368</v>
      </c>
      <c r="O947" s="70">
        <v>1291.5</v>
      </c>
      <c r="P947" s="38">
        <f>Tabla15[[#This Row],[sbruto]]-SUM(Tabla15[[#This Row],[ISR]:[AFP]])-Tabla15[[#This Row],[sneto]]</f>
        <v>17190.55</v>
      </c>
      <c r="Q947" s="38">
        <v>24001.62</v>
      </c>
      <c r="R947" s="60" t="str">
        <f>_xlfn.XLOOKUP(Tabla15[[#This Row],[cedula]],Tabla22[NODOC],Tabla22[GENERO])</f>
        <v>M</v>
      </c>
      <c r="S947" s="60" t="str">
        <f>_xlfn.XLOOKUP(Tabla15[[#This Row],[nomdepto]],Tabla21[LUGAR],Tabla21[CODLUGAR])</f>
        <v>01.83.03</v>
      </c>
      <c r="T947">
        <v>242</v>
      </c>
    </row>
    <row r="948" spans="1:20">
      <c r="A948" s="60" t="s">
        <v>2476</v>
      </c>
      <c r="B948" s="60" t="s">
        <v>1124</v>
      </c>
      <c r="C948" s="60" t="s">
        <v>2506</v>
      </c>
      <c r="D948" s="60" t="str">
        <f>Tabla15[[#This Row],[cedula]]&amp;Tabla15[[#This Row],[prog]]&amp;LEFT(Tabla15[[#This Row],[TIPO]],3)</f>
        <v>0010078754801FIJ</v>
      </c>
      <c r="E948" s="60" t="str">
        <f>_xlfn.XLOOKUP(Tabla15[[#This Row],[cedula]],Tabla8[Numero Documento],Tabla8[Empleado])</f>
        <v>MARGARITA ROSARIO</v>
      </c>
      <c r="F948" s="60" t="s">
        <v>812</v>
      </c>
      <c r="G948" s="60" t="s">
        <v>809</v>
      </c>
      <c r="H948" s="102" t="s">
        <v>11</v>
      </c>
      <c r="I948" s="75" t="str">
        <f>_xlfn.XLOOKUP(Tabla15[[#This Row],[cedula]],TCARRERA[CEDULA],TCARRERA[CATEGORIA DEL SERVIDOR],0)</f>
        <v>CARRERA ADMINISTRATIVA</v>
      </c>
      <c r="J94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48" s="60" t="str">
        <f>IF(ISTEXT(Tabla15[[#This Row],[CARRERA]]),Tabla15[[#This Row],[CARRERA]],Tabla15[[#This Row],[STATUS_01]])</f>
        <v>CARRERA ADMINISTRATIVA</v>
      </c>
      <c r="L948" s="70">
        <v>45000</v>
      </c>
      <c r="M948" s="70">
        <v>0</v>
      </c>
      <c r="N948" s="70">
        <v>1368</v>
      </c>
      <c r="O948" s="70">
        <v>1291.5</v>
      </c>
      <c r="P948" s="38">
        <f>Tabla15[[#This Row],[sbruto]]-SUM(Tabla15[[#This Row],[ISR]:[AFP]])-Tabla15[[#This Row],[sneto]]</f>
        <v>27893.42</v>
      </c>
      <c r="Q948" s="38">
        <v>14447.08</v>
      </c>
      <c r="R948" s="60" t="str">
        <f>_xlfn.XLOOKUP(Tabla15[[#This Row],[cedula]],Tabla22[NODOC],Tabla22[GENERO])</f>
        <v>F</v>
      </c>
      <c r="S948" s="60" t="str">
        <f>_xlfn.XLOOKUP(Tabla15[[#This Row],[nomdepto]],Tabla21[LUGAR],Tabla21[CODLUGAR])</f>
        <v>01.83.03</v>
      </c>
      <c r="T948">
        <v>243</v>
      </c>
    </row>
    <row r="949" spans="1:20">
      <c r="A949" s="60" t="s">
        <v>2476</v>
      </c>
      <c r="B949" s="60" t="s">
        <v>1136</v>
      </c>
      <c r="C949" s="60" t="s">
        <v>2506</v>
      </c>
      <c r="D949" s="60" t="str">
        <f>Tabla15[[#This Row],[cedula]]&amp;Tabla15[[#This Row],[prog]]&amp;LEFT(Tabla15[[#This Row],[TIPO]],3)</f>
        <v>0011294643901FIJ</v>
      </c>
      <c r="E949" s="60" t="str">
        <f>_xlfn.XLOOKUP(Tabla15[[#This Row],[cedula]],Tabla8[Numero Documento],Tabla8[Empleado])</f>
        <v>MONICA VASQUEZ GONZALEZ</v>
      </c>
      <c r="F949" s="60" t="s">
        <v>832</v>
      </c>
      <c r="G949" s="60" t="s">
        <v>809</v>
      </c>
      <c r="H949" s="102" t="s">
        <v>11</v>
      </c>
      <c r="I949" s="75" t="str">
        <f>_xlfn.XLOOKUP(Tabla15[[#This Row],[cedula]],TCARRERA[CEDULA],TCARRERA[CATEGORIA DEL SERVIDOR],0)</f>
        <v>CARRERA ADMINISTRATIVA</v>
      </c>
      <c r="J94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49" s="60" t="str">
        <f>IF(ISTEXT(Tabla15[[#This Row],[CARRERA]]),Tabla15[[#This Row],[CARRERA]],Tabla15[[#This Row],[STATUS_01]])</f>
        <v>CARRERA ADMINISTRATIVA</v>
      </c>
      <c r="L949" s="70">
        <v>45000</v>
      </c>
      <c r="M949" s="74">
        <v>0</v>
      </c>
      <c r="N949" s="70">
        <v>1368</v>
      </c>
      <c r="O949" s="70">
        <v>1291.5</v>
      </c>
      <c r="P949" s="38">
        <f>Tabla15[[#This Row],[sbruto]]-SUM(Tabla15[[#This Row],[ISR]:[AFP]])-Tabla15[[#This Row],[sneto]]</f>
        <v>30516.799999999999</v>
      </c>
      <c r="Q949" s="38">
        <v>11823.7</v>
      </c>
      <c r="R949" s="60" t="str">
        <f>_xlfn.XLOOKUP(Tabla15[[#This Row],[cedula]],Tabla22[NODOC],Tabla22[GENERO])</f>
        <v>F</v>
      </c>
      <c r="S949" s="60" t="str">
        <f>_xlfn.XLOOKUP(Tabla15[[#This Row],[nomdepto]],Tabla21[LUGAR],Tabla21[CODLUGAR])</f>
        <v>01.83.03</v>
      </c>
      <c r="T949">
        <v>277</v>
      </c>
    </row>
    <row r="950" spans="1:20">
      <c r="A950" s="60" t="s">
        <v>2476</v>
      </c>
      <c r="B950" s="60" t="s">
        <v>1140</v>
      </c>
      <c r="C950" s="60" t="s">
        <v>2506</v>
      </c>
      <c r="D950" s="60" t="str">
        <f>Tabla15[[#This Row],[cedula]]&amp;Tabla15[[#This Row],[prog]]&amp;LEFT(Tabla15[[#This Row],[TIPO]],3)</f>
        <v>0030032727701FIJ</v>
      </c>
      <c r="E950" s="60" t="str">
        <f>_xlfn.XLOOKUP(Tabla15[[#This Row],[cedula]],Tabla8[Numero Documento],Tabla8[Empleado])</f>
        <v>ORISTELIA ARIAS MOSCAT</v>
      </c>
      <c r="F950" s="60" t="s">
        <v>838</v>
      </c>
      <c r="G950" s="60" t="s">
        <v>809</v>
      </c>
      <c r="H950" s="102" t="s">
        <v>11</v>
      </c>
      <c r="I950" s="75" t="str">
        <f>_xlfn.XLOOKUP(Tabla15[[#This Row],[cedula]],TCARRERA[CEDULA],TCARRERA[CATEGORIA DEL SERVIDOR],0)</f>
        <v>CARRERA ADMINISTRATIVA</v>
      </c>
      <c r="J95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50" s="60" t="str">
        <f>IF(ISTEXT(Tabla15[[#This Row],[CARRERA]]),Tabla15[[#This Row],[CARRERA]],Tabla15[[#This Row],[STATUS_01]])</f>
        <v>CARRERA ADMINISTRATIVA</v>
      </c>
      <c r="L950" s="70">
        <v>45000</v>
      </c>
      <c r="M950" s="74">
        <v>0</v>
      </c>
      <c r="N950" s="70">
        <v>1368</v>
      </c>
      <c r="O950" s="70">
        <v>1291.5</v>
      </c>
      <c r="P950" s="38">
        <f>Tabla15[[#This Row],[sbruto]]-SUM(Tabla15[[#This Row],[ISR]:[AFP]])-Tabla15[[#This Row],[sneto]]</f>
        <v>21899.67</v>
      </c>
      <c r="Q950" s="38">
        <v>20440.830000000002</v>
      </c>
      <c r="R950" s="60" t="str">
        <f>_xlfn.XLOOKUP(Tabla15[[#This Row],[cedula]],Tabla22[NODOC],Tabla22[GENERO])</f>
        <v>F</v>
      </c>
      <c r="S950" s="60" t="str">
        <f>_xlfn.XLOOKUP(Tabla15[[#This Row],[nomdepto]],Tabla21[LUGAR],Tabla21[CODLUGAR])</f>
        <v>01.83.03</v>
      </c>
      <c r="T950">
        <v>291</v>
      </c>
    </row>
    <row r="951" spans="1:20">
      <c r="A951" s="60" t="s">
        <v>2476</v>
      </c>
      <c r="B951" s="60" t="s">
        <v>1159</v>
      </c>
      <c r="C951" s="60" t="s">
        <v>2506</v>
      </c>
      <c r="D951" s="60" t="str">
        <f>Tabla15[[#This Row],[cedula]]&amp;Tabla15[[#This Row],[prog]]&amp;LEFT(Tabla15[[#This Row],[TIPO]],3)</f>
        <v>0011717985301FIJ</v>
      </c>
      <c r="E951" s="60" t="str">
        <f>_xlfn.XLOOKUP(Tabla15[[#This Row],[cedula]],Tabla8[Numero Documento],Tabla8[Empleado])</f>
        <v>YISSEL MONTERO</v>
      </c>
      <c r="F951" s="60" t="s">
        <v>653</v>
      </c>
      <c r="G951" s="60" t="s">
        <v>809</v>
      </c>
      <c r="H951" s="102" t="s">
        <v>11</v>
      </c>
      <c r="I951" s="75" t="str">
        <f>_xlfn.XLOOKUP(Tabla15[[#This Row],[cedula]],TCARRERA[CEDULA],TCARRERA[CATEGORIA DEL SERVIDOR],0)</f>
        <v>CARRERA ADMINISTRATIVA</v>
      </c>
      <c r="J95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51" s="60" t="str">
        <f>IF(ISTEXT(Tabla15[[#This Row],[CARRERA]]),Tabla15[[#This Row],[CARRERA]],Tabla15[[#This Row],[STATUS_01]])</f>
        <v>CARRERA ADMINISTRATIVA</v>
      </c>
      <c r="L951" s="70">
        <v>45000</v>
      </c>
      <c r="M951" s="74">
        <v>1148.33</v>
      </c>
      <c r="N951" s="70">
        <v>1368</v>
      </c>
      <c r="O951" s="70">
        <v>1291.5</v>
      </c>
      <c r="P951" s="38">
        <f>Tabla15[[#This Row],[sbruto]]-SUM(Tabla15[[#This Row],[ISR]:[AFP]])-Tabla15[[#This Row],[sneto]]</f>
        <v>11974.579999999998</v>
      </c>
      <c r="Q951" s="38">
        <v>29217.59</v>
      </c>
      <c r="R951" s="60" t="str">
        <f>_xlfn.XLOOKUP(Tabla15[[#This Row],[cedula]],Tabla22[NODOC],Tabla22[GENERO])</f>
        <v>F</v>
      </c>
      <c r="S951" s="60" t="str">
        <f>_xlfn.XLOOKUP(Tabla15[[#This Row],[nomdepto]],Tabla21[LUGAR],Tabla21[CODLUGAR])</f>
        <v>01.83.03</v>
      </c>
      <c r="T951">
        <v>385</v>
      </c>
    </row>
    <row r="952" spans="1:20" hidden="1">
      <c r="A952" s="60" t="s">
        <v>2478</v>
      </c>
      <c r="B952" s="60" t="s">
        <v>1114</v>
      </c>
      <c r="C952" s="60" t="s">
        <v>2506</v>
      </c>
      <c r="D952" s="60" t="str">
        <f>Tabla15[[#This Row],[cedula]]&amp;Tabla15[[#This Row],[prog]]&amp;LEFT(Tabla15[[#This Row],[TIPO]],3)</f>
        <v>0010036045201TRA</v>
      </c>
      <c r="E952" s="60" t="str">
        <f>_xlfn.XLOOKUP(Tabla15[[#This Row],[cedula]],Tabla8[Numero Documento],Tabla8[Empleado])</f>
        <v>JULIO CARRERA GERONIMO</v>
      </c>
      <c r="F952" s="60" t="s">
        <v>825</v>
      </c>
      <c r="G952" s="60" t="s">
        <v>809</v>
      </c>
      <c r="H952" s="102" t="s">
        <v>2473</v>
      </c>
      <c r="I952" s="75" t="str">
        <f>_xlfn.XLOOKUP(Tabla15[[#This Row],[cedula]],TCARRERA[CEDULA],TCARRERA[CATEGORIA DEL SERVIDOR],0)</f>
        <v>CARRERA ADMINISTRATIVA</v>
      </c>
      <c r="J952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952" s="60" t="str">
        <f>IF(ISTEXT(Tabla15[[#This Row],[CARRERA]]),Tabla15[[#This Row],[CARRERA]],Tabla15[[#This Row],[STATUS_01]])</f>
        <v>CARRERA ADMINISTRATIVA</v>
      </c>
      <c r="L952" s="70">
        <v>45000</v>
      </c>
      <c r="M952" s="74">
        <v>1148.33</v>
      </c>
      <c r="N952" s="70">
        <v>1368</v>
      </c>
      <c r="O952" s="70">
        <v>1291.5</v>
      </c>
      <c r="P952" s="38">
        <f>Tabla15[[#This Row],[sbruto]]-SUM(Tabla15[[#This Row],[ISR]:[AFP]])-Tabla15[[#This Row],[sneto]]</f>
        <v>1621</v>
      </c>
      <c r="Q952" s="38">
        <v>39571.17</v>
      </c>
      <c r="R952" s="60" t="str">
        <f>_xlfn.XLOOKUP(Tabla15[[#This Row],[cedula]],Tabla22[NODOC],Tabla22[GENERO])</f>
        <v>M</v>
      </c>
      <c r="S952" s="60" t="str">
        <f>_xlfn.XLOOKUP(Tabla15[[#This Row],[nomdepto]],Tabla21[LUGAR],Tabla21[CODLUGAR])</f>
        <v>01.83.03</v>
      </c>
      <c r="T952">
        <v>1082</v>
      </c>
    </row>
    <row r="953" spans="1:20" hidden="1">
      <c r="A953" s="60" t="s">
        <v>2475</v>
      </c>
      <c r="B953" s="60" t="s">
        <v>2651</v>
      </c>
      <c r="C953" s="60" t="s">
        <v>2506</v>
      </c>
      <c r="D953" s="60" t="str">
        <f>Tabla15[[#This Row],[cedula]]&amp;Tabla15[[#This Row],[prog]]&amp;LEFT(Tabla15[[#This Row],[TIPO]],3)</f>
        <v>0011348281401TEM</v>
      </c>
      <c r="E953" s="60" t="str">
        <f>_xlfn.XLOOKUP(Tabla15[[#This Row],[cedula]],Tabla8[Numero Documento],Tabla8[Empleado])</f>
        <v>CRISTIAN ANTONIO MATOS FELIZ</v>
      </c>
      <c r="F953" s="60" t="s">
        <v>2621</v>
      </c>
      <c r="G953" s="60" t="s">
        <v>809</v>
      </c>
      <c r="H953" s="102" t="s">
        <v>2696</v>
      </c>
      <c r="I953" s="75">
        <f>_xlfn.XLOOKUP(Tabla15[[#This Row],[cedula]],TCARRERA[CEDULA],TCARRERA[CATEGORIA DEL SERVIDOR],0)</f>
        <v>0</v>
      </c>
      <c r="J95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3" s="60" t="str">
        <f>IF(ISTEXT(Tabla15[[#This Row],[CARRERA]]),Tabla15[[#This Row],[CARRERA]],Tabla15[[#This Row],[STATUS_01]])</f>
        <v>TEMPORALES</v>
      </c>
      <c r="L953" s="70">
        <v>36000</v>
      </c>
      <c r="M953" s="74">
        <v>0</v>
      </c>
      <c r="N953" s="70">
        <v>1094.4000000000001</v>
      </c>
      <c r="O953" s="70">
        <v>1033.2</v>
      </c>
      <c r="P953" s="38">
        <f>Tabla15[[#This Row],[sbruto]]-SUM(Tabla15[[#This Row],[ISR]:[AFP]])-Tabla15[[#This Row],[sneto]]</f>
        <v>10071</v>
      </c>
      <c r="Q953" s="38">
        <v>23801.4</v>
      </c>
      <c r="R953" s="60" t="str">
        <f>_xlfn.XLOOKUP(Tabla15[[#This Row],[cedula]],Tabla22[NODOC],Tabla22[GENERO])</f>
        <v>M</v>
      </c>
      <c r="S953" s="60" t="str">
        <f>_xlfn.XLOOKUP(Tabla15[[#This Row],[nomdepto]],Tabla21[LUGAR],Tabla21[CODLUGAR])</f>
        <v>01.83.03</v>
      </c>
      <c r="T953">
        <v>826</v>
      </c>
    </row>
    <row r="954" spans="1:20" hidden="1">
      <c r="A954" s="60" t="s">
        <v>2475</v>
      </c>
      <c r="B954" s="60" t="s">
        <v>3079</v>
      </c>
      <c r="C954" s="60" t="s">
        <v>2506</v>
      </c>
      <c r="D954" s="60" t="str">
        <f>Tabla15[[#This Row],[cedula]]&amp;Tabla15[[#This Row],[prog]]&amp;LEFT(Tabla15[[#This Row],[TIPO]],3)</f>
        <v>4020042432901TEM</v>
      </c>
      <c r="E954" s="60" t="str">
        <f>_xlfn.XLOOKUP(Tabla15[[#This Row],[cedula]],Tabla8[Numero Documento],Tabla8[Empleado])</f>
        <v>HEIDY LEIDY ORTIZ MENDEZ</v>
      </c>
      <c r="F954" s="60" t="s">
        <v>2621</v>
      </c>
      <c r="G954" s="60" t="s">
        <v>809</v>
      </c>
      <c r="H954" s="102" t="s">
        <v>2696</v>
      </c>
      <c r="I954" s="75">
        <f>_xlfn.XLOOKUP(Tabla15[[#This Row],[cedula]],TCARRERA[CEDULA],TCARRERA[CATEGORIA DEL SERVIDOR],0)</f>
        <v>0</v>
      </c>
      <c r="J95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4" s="60" t="str">
        <f>IF(ISTEXT(Tabla15[[#This Row],[CARRERA]]),Tabla15[[#This Row],[CARRERA]],Tabla15[[#This Row],[STATUS_01]])</f>
        <v>TEMPORALES</v>
      </c>
      <c r="L954" s="70">
        <v>36000</v>
      </c>
      <c r="M954" s="74">
        <v>0</v>
      </c>
      <c r="N954" s="70">
        <v>1094.4000000000001</v>
      </c>
      <c r="O954" s="70">
        <v>1033.2</v>
      </c>
      <c r="P954" s="38">
        <f>Tabla15[[#This Row],[sbruto]]-SUM(Tabla15[[#This Row],[ISR]:[AFP]])-Tabla15[[#This Row],[sneto]]</f>
        <v>25</v>
      </c>
      <c r="Q954" s="38">
        <v>33847.4</v>
      </c>
      <c r="R954" s="60" t="str">
        <f>_xlfn.XLOOKUP(Tabla15[[#This Row],[cedula]],Tabla22[NODOC],Tabla22[GENERO])</f>
        <v>F</v>
      </c>
      <c r="S954" s="60" t="str">
        <f>_xlfn.XLOOKUP(Tabla15[[#This Row],[nomdepto]],Tabla21[LUGAR],Tabla21[CODLUGAR])</f>
        <v>01.83.03</v>
      </c>
      <c r="T954">
        <v>864</v>
      </c>
    </row>
    <row r="955" spans="1:20" hidden="1">
      <c r="A955" s="60" t="s">
        <v>2475</v>
      </c>
      <c r="B955" s="60" t="s">
        <v>2899</v>
      </c>
      <c r="C955" s="60" t="s">
        <v>2506</v>
      </c>
      <c r="D955" s="60" t="str">
        <f>Tabla15[[#This Row],[cedula]]&amp;Tabla15[[#This Row],[prog]]&amp;LEFT(Tabla15[[#This Row],[TIPO]],3)</f>
        <v>0010020079901TEM</v>
      </c>
      <c r="E955" s="60" t="str">
        <f>_xlfn.XLOOKUP(Tabla15[[#This Row],[cedula]],Tabla8[Numero Documento],Tabla8[Empleado])</f>
        <v>JOSE DOLORES PIO SANTANA</v>
      </c>
      <c r="F955" s="60" t="s">
        <v>2621</v>
      </c>
      <c r="G955" s="60" t="s">
        <v>809</v>
      </c>
      <c r="H955" s="102" t="s">
        <v>2696</v>
      </c>
      <c r="I955" s="75">
        <f>_xlfn.XLOOKUP(Tabla15[[#This Row],[cedula]],TCARRERA[CEDULA],TCARRERA[CATEGORIA DEL SERVIDOR],0)</f>
        <v>0</v>
      </c>
      <c r="J95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5" s="60" t="str">
        <f>IF(ISTEXT(Tabla15[[#This Row],[CARRERA]]),Tabla15[[#This Row],[CARRERA]],Tabla15[[#This Row],[STATUS_01]])</f>
        <v>TEMPORALES</v>
      </c>
      <c r="L955" s="70">
        <v>36000</v>
      </c>
      <c r="M955" s="73">
        <v>0</v>
      </c>
      <c r="N955" s="70">
        <v>1094.4000000000001</v>
      </c>
      <c r="O955" s="70">
        <v>1033.2</v>
      </c>
      <c r="P955" s="38">
        <f>Tabla15[[#This Row],[sbruto]]-SUM(Tabla15[[#This Row],[ISR]:[AFP]])-Tabla15[[#This Row],[sneto]]</f>
        <v>25</v>
      </c>
      <c r="Q955" s="38">
        <v>33847.4</v>
      </c>
      <c r="R955" s="60" t="str">
        <f>_xlfn.XLOOKUP(Tabla15[[#This Row],[cedula]],Tabla22[NODOC],Tabla22[GENERO])</f>
        <v>M</v>
      </c>
      <c r="S955" s="60" t="str">
        <f>_xlfn.XLOOKUP(Tabla15[[#This Row],[nomdepto]],Tabla21[LUGAR],Tabla21[CODLUGAR])</f>
        <v>01.83.03</v>
      </c>
      <c r="T955">
        <v>899</v>
      </c>
    </row>
    <row r="956" spans="1:20" hidden="1">
      <c r="A956" s="60" t="s">
        <v>2475</v>
      </c>
      <c r="B956" s="60" t="s">
        <v>3070</v>
      </c>
      <c r="C956" s="60" t="s">
        <v>2506</v>
      </c>
      <c r="D956" s="60" t="str">
        <f>Tabla15[[#This Row],[cedula]]&amp;Tabla15[[#This Row],[prog]]&amp;LEFT(Tabla15[[#This Row],[TIPO]],3)</f>
        <v>0011889519201TEM</v>
      </c>
      <c r="E956" s="60" t="str">
        <f>_xlfn.XLOOKUP(Tabla15[[#This Row],[cedula]],Tabla8[Numero Documento],Tabla8[Empleado])</f>
        <v>NOELFRI PAMELL DIAZ LEBRON</v>
      </c>
      <c r="F956" s="60" t="s">
        <v>2621</v>
      </c>
      <c r="G956" s="60" t="s">
        <v>809</v>
      </c>
      <c r="H956" s="102" t="s">
        <v>2696</v>
      </c>
      <c r="I956" s="75">
        <f>_xlfn.XLOOKUP(Tabla15[[#This Row],[cedula]],TCARRERA[CEDULA],TCARRERA[CATEGORIA DEL SERVIDOR],0)</f>
        <v>0</v>
      </c>
      <c r="J95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60" t="str">
        <f>IF(ISTEXT(Tabla15[[#This Row],[CARRERA]]),Tabla15[[#This Row],[CARRERA]],Tabla15[[#This Row],[STATUS_01]])</f>
        <v>TEMPORALES</v>
      </c>
      <c r="L956" s="70">
        <v>36000</v>
      </c>
      <c r="M956" s="74">
        <v>0</v>
      </c>
      <c r="N956" s="70">
        <v>1094.4000000000001</v>
      </c>
      <c r="O956" s="70">
        <v>1033.2</v>
      </c>
      <c r="P956" s="38">
        <f>Tabla15[[#This Row],[sbruto]]-SUM(Tabla15[[#This Row],[ISR]:[AFP]])-Tabla15[[#This Row],[sneto]]</f>
        <v>25</v>
      </c>
      <c r="Q956" s="38">
        <v>33847.4</v>
      </c>
      <c r="R956" s="60" t="str">
        <f>_xlfn.XLOOKUP(Tabla15[[#This Row],[cedula]],Tabla22[NODOC],Tabla22[GENERO])</f>
        <v>M</v>
      </c>
      <c r="S956" s="60" t="str">
        <f>_xlfn.XLOOKUP(Tabla15[[#This Row],[nomdepto]],Tabla21[LUGAR],Tabla21[CODLUGAR])</f>
        <v>01.83.03</v>
      </c>
      <c r="T956">
        <v>973</v>
      </c>
    </row>
    <row r="957" spans="1:20" hidden="1">
      <c r="A957" s="60" t="s">
        <v>2475</v>
      </c>
      <c r="B957" s="60" t="s">
        <v>3080</v>
      </c>
      <c r="C957" s="60" t="s">
        <v>2506</v>
      </c>
      <c r="D957" s="60" t="str">
        <f>Tabla15[[#This Row],[cedula]]&amp;Tabla15[[#This Row],[prog]]&amp;LEFT(Tabla15[[#This Row],[TIPO]],3)</f>
        <v>4021220716701TEM</v>
      </c>
      <c r="E957" s="60" t="str">
        <f>_xlfn.XLOOKUP(Tabla15[[#This Row],[cedula]],Tabla8[Numero Documento],Tabla8[Empleado])</f>
        <v>YADIRI ESTEFANI ROSADO PEREZ</v>
      </c>
      <c r="F957" s="60" t="s">
        <v>2621</v>
      </c>
      <c r="G957" s="60" t="s">
        <v>809</v>
      </c>
      <c r="H957" s="102" t="s">
        <v>2696</v>
      </c>
      <c r="I957" s="75">
        <f>_xlfn.XLOOKUP(Tabla15[[#This Row],[cedula]],TCARRERA[CEDULA],TCARRERA[CATEGORIA DEL SERVIDOR],0)</f>
        <v>0</v>
      </c>
      <c r="J95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7" s="60" t="str">
        <f>IF(ISTEXT(Tabla15[[#This Row],[CARRERA]]),Tabla15[[#This Row],[CARRERA]],Tabla15[[#This Row],[STATUS_01]])</f>
        <v>TEMPORALES</v>
      </c>
      <c r="L957" s="70">
        <v>36000</v>
      </c>
      <c r="M957" s="74">
        <v>0</v>
      </c>
      <c r="N957" s="70">
        <v>1094.4000000000001</v>
      </c>
      <c r="O957" s="70">
        <v>1033.2</v>
      </c>
      <c r="P957" s="38">
        <f>Tabla15[[#This Row],[sbruto]]-SUM(Tabla15[[#This Row],[ISR]:[AFP]])-Tabla15[[#This Row],[sneto]]</f>
        <v>25</v>
      </c>
      <c r="Q957" s="38">
        <v>33847.4</v>
      </c>
      <c r="R957" s="60" t="str">
        <f>_xlfn.XLOOKUP(Tabla15[[#This Row],[cedula]],Tabla22[NODOC],Tabla22[GENERO])</f>
        <v>F</v>
      </c>
      <c r="S957" s="60" t="str">
        <f>_xlfn.XLOOKUP(Tabla15[[#This Row],[nomdepto]],Tabla21[LUGAR],Tabla21[CODLUGAR])</f>
        <v>01.83.03</v>
      </c>
      <c r="T957">
        <v>1038</v>
      </c>
    </row>
    <row r="958" spans="1:20">
      <c r="A958" s="60" t="s">
        <v>2476</v>
      </c>
      <c r="B958" s="60" t="s">
        <v>1832</v>
      </c>
      <c r="C958" s="60" t="s">
        <v>2506</v>
      </c>
      <c r="D958" s="60" t="str">
        <f>Tabla15[[#This Row],[cedula]]&amp;Tabla15[[#This Row],[prog]]&amp;LEFT(Tabla15[[#This Row],[TIPO]],3)</f>
        <v>0030062078801FIJ</v>
      </c>
      <c r="E958" s="60" t="str">
        <f>_xlfn.XLOOKUP(Tabla15[[#This Row],[cedula]],Tabla8[Numero Documento],Tabla8[Empleado])</f>
        <v>JUAN ANIBAL PERALTA PEREZ</v>
      </c>
      <c r="F958" s="60" t="s">
        <v>132</v>
      </c>
      <c r="G958" s="60" t="s">
        <v>809</v>
      </c>
      <c r="H958" s="102" t="s">
        <v>11</v>
      </c>
      <c r="I958" s="75">
        <f>_xlfn.XLOOKUP(Tabla15[[#This Row],[cedula]],TCARRERA[CEDULA],TCARRERA[CATEGORIA DEL SERVIDOR],0)</f>
        <v>0</v>
      </c>
      <c r="J95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8" s="60" t="str">
        <f>IF(ISTEXT(Tabla15[[#This Row],[CARRERA]]),Tabla15[[#This Row],[CARRERA]],Tabla15[[#This Row],[STATUS_01]])</f>
        <v>ESTATUTO SIMPLIFICADO</v>
      </c>
      <c r="L958" s="70">
        <v>30000</v>
      </c>
      <c r="M958" s="71">
        <v>0</v>
      </c>
      <c r="N958" s="70">
        <v>912</v>
      </c>
      <c r="O958" s="70">
        <v>861</v>
      </c>
      <c r="P958" s="38">
        <f>Tabla15[[#This Row],[sbruto]]-SUM(Tabla15[[#This Row],[ISR]:[AFP]])-Tabla15[[#This Row],[sneto]]</f>
        <v>25</v>
      </c>
      <c r="Q958" s="38">
        <v>28202</v>
      </c>
      <c r="R958" s="60" t="str">
        <f>_xlfn.XLOOKUP(Tabla15[[#This Row],[cedula]],Tabla22[NODOC],Tabla22[GENERO])</f>
        <v>M</v>
      </c>
      <c r="S958" s="60" t="str">
        <f>_xlfn.XLOOKUP(Tabla15[[#This Row],[nomdepto]],Tabla21[LUGAR],Tabla21[CODLUGAR])</f>
        <v>01.83.03</v>
      </c>
      <c r="T958">
        <v>184</v>
      </c>
    </row>
    <row r="959" spans="1:20">
      <c r="A959" s="60" t="s">
        <v>2476</v>
      </c>
      <c r="B959" s="60" t="s">
        <v>2760</v>
      </c>
      <c r="C959" s="60" t="s">
        <v>2506</v>
      </c>
      <c r="D959" s="60" t="str">
        <f>Tabla15[[#This Row],[cedula]]&amp;Tabla15[[#This Row],[prog]]&amp;LEFT(Tabla15[[#This Row],[TIPO]],3)</f>
        <v>0011280858901FIJ</v>
      </c>
      <c r="E959" s="60" t="str">
        <f>_xlfn.XLOOKUP(Tabla15[[#This Row],[cedula]],Tabla8[Numero Documento],Tabla8[Empleado])</f>
        <v>SHARINIE ELISABETH ALBA VERICUT</v>
      </c>
      <c r="F959" s="60" t="s">
        <v>10</v>
      </c>
      <c r="G959" s="60" t="s">
        <v>809</v>
      </c>
      <c r="H959" s="102" t="s">
        <v>11</v>
      </c>
      <c r="I959" s="75">
        <f>_xlfn.XLOOKUP(Tabla15[[#This Row],[cedula]],TCARRERA[CEDULA],TCARRERA[CATEGORIA DEL SERVIDOR],0)</f>
        <v>0</v>
      </c>
      <c r="J95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9" s="60" t="str">
        <f>IF(ISTEXT(Tabla15[[#This Row],[CARRERA]]),Tabla15[[#This Row],[CARRERA]],Tabla15[[#This Row],[STATUS_01]])</f>
        <v>ESTATUTO SIMPLIFICADO</v>
      </c>
      <c r="L959" s="70">
        <v>30000</v>
      </c>
      <c r="M959" s="74">
        <v>0</v>
      </c>
      <c r="N959" s="70">
        <v>912</v>
      </c>
      <c r="O959" s="70">
        <v>861</v>
      </c>
      <c r="P959" s="38">
        <f>Tabla15[[#This Row],[sbruto]]-SUM(Tabla15[[#This Row],[ISR]:[AFP]])-Tabla15[[#This Row],[sneto]]</f>
        <v>4071</v>
      </c>
      <c r="Q959" s="38">
        <v>24156</v>
      </c>
      <c r="R959" s="60" t="str">
        <f>_xlfn.XLOOKUP(Tabla15[[#This Row],[cedula]],Tabla22[NODOC],Tabla22[GENERO])</f>
        <v>F</v>
      </c>
      <c r="S959" s="60" t="str">
        <f>_xlfn.XLOOKUP(Tabla15[[#This Row],[nomdepto]],Tabla21[LUGAR],Tabla21[CODLUGAR])</f>
        <v>01.83.03</v>
      </c>
      <c r="T959">
        <v>347</v>
      </c>
    </row>
    <row r="960" spans="1:20">
      <c r="A960" s="60" t="s">
        <v>2476</v>
      </c>
      <c r="B960" s="60" t="s">
        <v>1708</v>
      </c>
      <c r="C960" s="60" t="s">
        <v>2506</v>
      </c>
      <c r="D960" s="60" t="str">
        <f>Tabla15[[#This Row],[cedula]]&amp;Tabla15[[#This Row],[prog]]&amp;LEFT(Tabla15[[#This Row],[TIPO]],3)</f>
        <v>0011908081001FIJ</v>
      </c>
      <c r="E960" s="60" t="str">
        <f>_xlfn.XLOOKUP(Tabla15[[#This Row],[cedula]],Tabla8[Numero Documento],Tabla8[Empleado])</f>
        <v>AGAR GISEL PEÑA</v>
      </c>
      <c r="F960" s="60" t="s">
        <v>55</v>
      </c>
      <c r="G960" s="60" t="s">
        <v>809</v>
      </c>
      <c r="H960" s="102" t="s">
        <v>11</v>
      </c>
      <c r="I960" s="75">
        <f>_xlfn.XLOOKUP(Tabla15[[#This Row],[cedula]],TCARRERA[CEDULA],TCARRERA[CATEGORIA DEL SERVIDOR],0)</f>
        <v>0</v>
      </c>
      <c r="J96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60" s="60" t="str">
        <f>IF(ISTEXT(Tabla15[[#This Row],[CARRERA]]),Tabla15[[#This Row],[CARRERA]],Tabla15[[#This Row],[STATUS_01]])</f>
        <v>FIJO</v>
      </c>
      <c r="L960" s="70">
        <v>25000</v>
      </c>
      <c r="M960" s="74">
        <v>0</v>
      </c>
      <c r="N960" s="73">
        <v>760</v>
      </c>
      <c r="O960" s="73">
        <v>717.5</v>
      </c>
      <c r="P960" s="38">
        <f>Tabla15[[#This Row],[sbruto]]-SUM(Tabla15[[#This Row],[ISR]:[AFP]])-Tabla15[[#This Row],[sneto]]</f>
        <v>25</v>
      </c>
      <c r="Q960" s="38">
        <v>23497.5</v>
      </c>
      <c r="R960" s="60" t="str">
        <f>_xlfn.XLOOKUP(Tabla15[[#This Row],[cedula]],Tabla22[NODOC],Tabla22[GENERO])</f>
        <v>F</v>
      </c>
      <c r="S960" s="60" t="str">
        <f>_xlfn.XLOOKUP(Tabla15[[#This Row],[nomdepto]],Tabla21[LUGAR],Tabla21[CODLUGAR])</f>
        <v>01.83.03</v>
      </c>
      <c r="T960">
        <v>2</v>
      </c>
    </row>
    <row r="961" spans="1:20">
      <c r="A961" s="60" t="s">
        <v>2476</v>
      </c>
      <c r="B961" s="60" t="s">
        <v>1960</v>
      </c>
      <c r="C961" s="60" t="s">
        <v>2506</v>
      </c>
      <c r="D961" s="60" t="str">
        <f>Tabla15[[#This Row],[cedula]]&amp;Tabla15[[#This Row],[prog]]&amp;LEFT(Tabla15[[#This Row],[TIPO]],3)</f>
        <v>2230145697001FIJ</v>
      </c>
      <c r="E961" s="60" t="str">
        <f>_xlfn.XLOOKUP(Tabla15[[#This Row],[cedula]],Tabla8[Numero Documento],Tabla8[Empleado])</f>
        <v>ALMELIA RIVAS</v>
      </c>
      <c r="F961" s="60" t="s">
        <v>8</v>
      </c>
      <c r="G961" s="60" t="s">
        <v>809</v>
      </c>
      <c r="H961" s="102" t="s">
        <v>11</v>
      </c>
      <c r="I961" s="75">
        <f>_xlfn.XLOOKUP(Tabla15[[#This Row],[cedula]],TCARRERA[CEDULA],TCARRERA[CATEGORIA DEL SERVIDOR],0)</f>
        <v>0</v>
      </c>
      <c r="J96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1" s="60" t="str">
        <f>IF(ISTEXT(Tabla15[[#This Row],[CARRERA]]),Tabla15[[#This Row],[CARRERA]],Tabla15[[#This Row],[STATUS_01]])</f>
        <v>ESTATUTO SIMPLIFICADO</v>
      </c>
      <c r="L961" s="70">
        <v>20000</v>
      </c>
      <c r="M961" s="71">
        <v>0</v>
      </c>
      <c r="N961" s="70">
        <v>608</v>
      </c>
      <c r="O961" s="70">
        <v>574</v>
      </c>
      <c r="P961" s="38">
        <f>Tabla15[[#This Row],[sbruto]]-SUM(Tabla15[[#This Row],[ISR]:[AFP]])-Tabla15[[#This Row],[sneto]]</f>
        <v>2817</v>
      </c>
      <c r="Q961" s="38">
        <v>16001</v>
      </c>
      <c r="R961" s="60" t="str">
        <f>_xlfn.XLOOKUP(Tabla15[[#This Row],[cedula]],Tabla22[NODOC],Tabla22[GENERO])</f>
        <v>F</v>
      </c>
      <c r="S961" s="60" t="str">
        <f>_xlfn.XLOOKUP(Tabla15[[#This Row],[nomdepto]],Tabla21[LUGAR],Tabla21[CODLUGAR])</f>
        <v>01.83.03</v>
      </c>
      <c r="T961">
        <v>15</v>
      </c>
    </row>
    <row r="962" spans="1:20">
      <c r="A962" s="60" t="s">
        <v>2476</v>
      </c>
      <c r="B962" s="60" t="s">
        <v>1904</v>
      </c>
      <c r="C962" s="60" t="s">
        <v>2506</v>
      </c>
      <c r="D962" s="60" t="str">
        <f>Tabla15[[#This Row],[cedula]]&amp;Tabla15[[#This Row],[prog]]&amp;LEFT(Tabla15[[#This Row],[TIPO]],3)</f>
        <v>0530027841201FIJ</v>
      </c>
      <c r="E962" s="60" t="str">
        <f>_xlfn.XLOOKUP(Tabla15[[#This Row],[cedula]],Tabla8[Numero Documento],Tabla8[Empleado])</f>
        <v>RAFAEL VINICIO RODRIGUEZ</v>
      </c>
      <c r="F962" s="60" t="s">
        <v>8</v>
      </c>
      <c r="G962" s="60" t="s">
        <v>809</v>
      </c>
      <c r="H962" s="102" t="s">
        <v>11</v>
      </c>
      <c r="I962" s="75">
        <f>_xlfn.XLOOKUP(Tabla15[[#This Row],[cedula]],TCARRERA[CEDULA],TCARRERA[CATEGORIA DEL SERVIDOR],0)</f>
        <v>0</v>
      </c>
      <c r="J96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2" s="60" t="str">
        <f>IF(ISTEXT(Tabla15[[#This Row],[CARRERA]]),Tabla15[[#This Row],[CARRERA]],Tabla15[[#This Row],[STATUS_01]])</f>
        <v>ESTATUTO SIMPLIFICADO</v>
      </c>
      <c r="L962" s="70">
        <v>20000</v>
      </c>
      <c r="M962" s="74">
        <v>0</v>
      </c>
      <c r="N962" s="70">
        <v>608</v>
      </c>
      <c r="O962" s="70">
        <v>574</v>
      </c>
      <c r="P962" s="38">
        <f>Tabla15[[#This Row],[sbruto]]-SUM(Tabla15[[#This Row],[ISR]:[AFP]])-Tabla15[[#This Row],[sneto]]</f>
        <v>2771</v>
      </c>
      <c r="Q962" s="38">
        <v>16047</v>
      </c>
      <c r="R962" s="60" t="str">
        <f>_xlfn.XLOOKUP(Tabla15[[#This Row],[cedula]],Tabla22[NODOC],Tabla22[GENERO])</f>
        <v>M</v>
      </c>
      <c r="S962" s="60" t="str">
        <f>_xlfn.XLOOKUP(Tabla15[[#This Row],[nomdepto]],Tabla21[LUGAR],Tabla21[CODLUGAR])</f>
        <v>01.83.03</v>
      </c>
      <c r="T962">
        <v>312</v>
      </c>
    </row>
    <row r="963" spans="1:20">
      <c r="A963" s="60" t="s">
        <v>2476</v>
      </c>
      <c r="B963" s="60" t="s">
        <v>1928</v>
      </c>
      <c r="C963" s="60" t="s">
        <v>2506</v>
      </c>
      <c r="D963" s="60" t="str">
        <f>Tabla15[[#This Row],[cedula]]&amp;Tabla15[[#This Row],[prog]]&amp;LEFT(Tabla15[[#This Row],[TIPO]],3)</f>
        <v>0580024083901FIJ</v>
      </c>
      <c r="E963" s="60" t="str">
        <f>_xlfn.XLOOKUP(Tabla15[[#This Row],[cedula]],Tabla8[Numero Documento],Tabla8[Empleado])</f>
        <v>SANTIAGO ALEX GARCIA GARCIA</v>
      </c>
      <c r="F963" s="60" t="s">
        <v>648</v>
      </c>
      <c r="G963" s="60" t="s">
        <v>809</v>
      </c>
      <c r="H963" s="102" t="s">
        <v>11</v>
      </c>
      <c r="I963" s="75">
        <f>_xlfn.XLOOKUP(Tabla15[[#This Row],[cedula]],TCARRERA[CEDULA],TCARRERA[CATEGORIA DEL SERVIDOR],0)</f>
        <v>0</v>
      </c>
      <c r="J96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60" t="str">
        <f>IF(ISTEXT(Tabla15[[#This Row],[CARRERA]]),Tabla15[[#This Row],[CARRERA]],Tabla15[[#This Row],[STATUS_01]])</f>
        <v>FIJO</v>
      </c>
      <c r="L963" s="70">
        <v>20000</v>
      </c>
      <c r="M963" s="73">
        <v>0</v>
      </c>
      <c r="N963" s="70">
        <v>608</v>
      </c>
      <c r="O963" s="70">
        <v>574</v>
      </c>
      <c r="P963" s="38">
        <f>Tabla15[[#This Row],[sbruto]]-SUM(Tabla15[[#This Row],[ISR]:[AFP]])-Tabla15[[#This Row],[sneto]]</f>
        <v>925</v>
      </c>
      <c r="Q963" s="38">
        <v>17893</v>
      </c>
      <c r="R963" s="60" t="str">
        <f>_xlfn.XLOOKUP(Tabla15[[#This Row],[cedula]],Tabla22[NODOC],Tabla22[GENERO])</f>
        <v>M</v>
      </c>
      <c r="S963" s="60" t="str">
        <f>_xlfn.XLOOKUP(Tabla15[[#This Row],[nomdepto]],Tabla21[LUGAR],Tabla21[CODLUGAR])</f>
        <v>01.83.03</v>
      </c>
      <c r="T963">
        <v>342</v>
      </c>
    </row>
    <row r="964" spans="1:20">
      <c r="A964" s="60" t="s">
        <v>2476</v>
      </c>
      <c r="B964" s="60" t="s">
        <v>1975</v>
      </c>
      <c r="C964" s="60" t="s">
        <v>2509</v>
      </c>
      <c r="D964" s="60" t="str">
        <f>Tabla15[[#This Row],[cedula]]&amp;Tabla15[[#This Row],[prog]]&amp;LEFT(Tabla15[[#This Row],[TIPO]],3)</f>
        <v>0010772137511FIJ</v>
      </c>
      <c r="E964" s="60" t="str">
        <f>_xlfn.XLOOKUP(Tabla15[[#This Row],[cedula]],Tabla8[Numero Documento],Tabla8[Empleado])</f>
        <v>GEORGE RIPLEY GOMEZ</v>
      </c>
      <c r="F964" s="60" t="s">
        <v>129</v>
      </c>
      <c r="G964" s="60" t="s">
        <v>1669</v>
      </c>
      <c r="H964" s="102" t="s">
        <v>11</v>
      </c>
      <c r="I964" s="75">
        <f>_xlfn.XLOOKUP(Tabla15[[#This Row],[cedula]],TCARRERA[CEDULA],TCARRERA[CATEGORIA DEL SERVIDOR],0)</f>
        <v>0</v>
      </c>
      <c r="J96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60" t="str">
        <f>IF(ISTEXT(Tabla15[[#This Row],[CARRERA]]),Tabla15[[#This Row],[CARRERA]],Tabla15[[#This Row],[STATUS_01]])</f>
        <v>FIJO</v>
      </c>
      <c r="L964" s="70">
        <v>115000</v>
      </c>
      <c r="M964" s="74">
        <v>15633.74</v>
      </c>
      <c r="N964" s="70">
        <v>3496</v>
      </c>
      <c r="O964" s="70">
        <v>3300.5</v>
      </c>
      <c r="P964" s="38">
        <f>Tabla15[[#This Row],[sbruto]]-SUM(Tabla15[[#This Row],[ISR]:[AFP]])-Tabla15[[#This Row],[sneto]]</f>
        <v>3521.0000000000146</v>
      </c>
      <c r="Q964" s="38">
        <v>89048.76</v>
      </c>
      <c r="R964" s="60" t="str">
        <f>_xlfn.XLOOKUP(Tabla15[[#This Row],[cedula]],Tabla22[NODOC],Tabla22[GENERO])</f>
        <v>M</v>
      </c>
      <c r="S964" s="60" t="str">
        <f>_xlfn.XLOOKUP(Tabla15[[#This Row],[nomdepto]],Tabla21[LUGAR],Tabla21[CODLUGAR])</f>
        <v>01.83.03.00.00.01</v>
      </c>
      <c r="T964">
        <v>422</v>
      </c>
    </row>
    <row r="965" spans="1:20">
      <c r="A965" s="60" t="s">
        <v>2476</v>
      </c>
      <c r="B965" s="60" t="s">
        <v>2030</v>
      </c>
      <c r="C965" s="60" t="s">
        <v>2509</v>
      </c>
      <c r="D965" s="60" t="str">
        <f>Tabla15[[#This Row],[cedula]]&amp;Tabla15[[#This Row],[prog]]&amp;LEFT(Tabla15[[#This Row],[TIPO]],3)</f>
        <v>0010175225111FIJ</v>
      </c>
      <c r="E965" s="60" t="str">
        <f>_xlfn.XLOOKUP(Tabla15[[#This Row],[cedula]],Tabla8[Numero Documento],Tabla8[Empleado])</f>
        <v>RISORIS ESTELA SILVESTRE ORTIZ</v>
      </c>
      <c r="F965" s="60" t="s">
        <v>915</v>
      </c>
      <c r="G965" s="60" t="s">
        <v>1665</v>
      </c>
      <c r="H965" s="102" t="s">
        <v>11</v>
      </c>
      <c r="I965" s="75">
        <f>_xlfn.XLOOKUP(Tabla15[[#This Row],[cedula]],TCARRERA[CEDULA],TCARRERA[CATEGORIA DEL SERVIDOR],0)</f>
        <v>0</v>
      </c>
      <c r="J96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65" s="60" t="str">
        <f>IF(ISTEXT(Tabla15[[#This Row],[CARRERA]]),Tabla15[[#This Row],[CARRERA]],Tabla15[[#This Row],[STATUS_01]])</f>
        <v>FIJO</v>
      </c>
      <c r="L965" s="70">
        <v>115000</v>
      </c>
      <c r="M965" s="74">
        <v>15633.74</v>
      </c>
      <c r="N965" s="70">
        <v>3496</v>
      </c>
      <c r="O965" s="70">
        <v>3300.5</v>
      </c>
      <c r="P965" s="38">
        <f>Tabla15[[#This Row],[sbruto]]-SUM(Tabla15[[#This Row],[ISR]:[AFP]])-Tabla15[[#This Row],[sneto]]</f>
        <v>525.00000000001455</v>
      </c>
      <c r="Q965" s="38">
        <v>92044.76</v>
      </c>
      <c r="R965" s="60" t="str">
        <f>_xlfn.XLOOKUP(Tabla15[[#This Row],[cedula]],Tabla22[NODOC],Tabla22[GENERO])</f>
        <v>F</v>
      </c>
      <c r="S965" s="60" t="str">
        <f>_xlfn.XLOOKUP(Tabla15[[#This Row],[nomdepto]],Tabla21[LUGAR],Tabla21[CODLUGAR])</f>
        <v>01.83.03.00.00.02</v>
      </c>
      <c r="T965">
        <v>471</v>
      </c>
    </row>
    <row r="966" spans="1:20">
      <c r="A966" s="60" t="s">
        <v>2476</v>
      </c>
      <c r="B966" s="60" t="s">
        <v>2023</v>
      </c>
      <c r="C966" s="60" t="s">
        <v>2509</v>
      </c>
      <c r="D966" s="60" t="str">
        <f>Tabla15[[#This Row],[cedula]]&amp;Tabla15[[#This Row],[prog]]&amp;LEFT(Tabla15[[#This Row],[TIPO]],3)</f>
        <v>0260006682911FIJ</v>
      </c>
      <c r="E966" s="60" t="str">
        <f>_xlfn.XLOOKUP(Tabla15[[#This Row],[cedula]],Tabla8[Numero Documento],Tabla8[Empleado])</f>
        <v>FEDERICO FULGENCIO SENSENATE</v>
      </c>
      <c r="F966" s="60" t="s">
        <v>238</v>
      </c>
      <c r="G966" s="60" t="s">
        <v>1665</v>
      </c>
      <c r="H966" s="102" t="s">
        <v>11</v>
      </c>
      <c r="I966" s="75">
        <f>_xlfn.XLOOKUP(Tabla15[[#This Row],[cedula]],TCARRERA[CEDULA],TCARRERA[CATEGORIA DEL SERVIDOR],0)</f>
        <v>0</v>
      </c>
      <c r="J96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66" s="60" t="str">
        <f>IF(ISTEXT(Tabla15[[#This Row],[CARRERA]]),Tabla15[[#This Row],[CARRERA]],Tabla15[[#This Row],[STATUS_01]])</f>
        <v>FIJO</v>
      </c>
      <c r="L966" s="70">
        <v>55000</v>
      </c>
      <c r="M966" s="74">
        <v>681.89</v>
      </c>
      <c r="N966" s="70">
        <v>1672</v>
      </c>
      <c r="O966" s="70">
        <v>1578.5</v>
      </c>
      <c r="P966" s="38">
        <f>Tabla15[[#This Row],[sbruto]]-SUM(Tabla15[[#This Row],[ISR]:[AFP]])-Tabla15[[#This Row],[sneto]]</f>
        <v>9337.5999999999985</v>
      </c>
      <c r="Q966" s="38">
        <v>41730.01</v>
      </c>
      <c r="R966" s="60" t="str">
        <f>_xlfn.XLOOKUP(Tabla15[[#This Row],[cedula]],Tabla22[NODOC],Tabla22[GENERO])</f>
        <v>M</v>
      </c>
      <c r="S966" s="60" t="str">
        <f>_xlfn.XLOOKUP(Tabla15[[#This Row],[nomdepto]],Tabla21[LUGAR],Tabla21[CODLUGAR])</f>
        <v>01.83.03.00.00.02</v>
      </c>
      <c r="T966">
        <v>413</v>
      </c>
    </row>
    <row r="967" spans="1:20">
      <c r="A967" s="60" t="s">
        <v>2476</v>
      </c>
      <c r="B967" s="60" t="s">
        <v>1272</v>
      </c>
      <c r="C967" s="60" t="s">
        <v>2509</v>
      </c>
      <c r="D967" s="60" t="str">
        <f>Tabla15[[#This Row],[cedula]]&amp;Tabla15[[#This Row],[prog]]&amp;LEFT(Tabla15[[#This Row],[TIPO]],3)</f>
        <v>0010859481311FIJ</v>
      </c>
      <c r="E967" s="60" t="str">
        <f>_xlfn.XLOOKUP(Tabla15[[#This Row],[cedula]],Tabla8[Numero Documento],Tabla8[Empleado])</f>
        <v>MARIA NELLY PEÑA GARCIA</v>
      </c>
      <c r="F967" s="60" t="s">
        <v>100</v>
      </c>
      <c r="G967" s="60" t="s">
        <v>1665</v>
      </c>
      <c r="H967" s="102" t="s">
        <v>11</v>
      </c>
      <c r="I967" s="75" t="str">
        <f>_xlfn.XLOOKUP(Tabla15[[#This Row],[cedula]],TCARRERA[CEDULA],TCARRERA[CATEGORIA DEL SERVIDOR],0)</f>
        <v>CARRERA ADMINISTRATIVA</v>
      </c>
      <c r="J96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67" s="60" t="str">
        <f>IF(ISTEXT(Tabla15[[#This Row],[CARRERA]]),Tabla15[[#This Row],[CARRERA]],Tabla15[[#This Row],[STATUS_01]])</f>
        <v>CARRERA ADMINISTRATIVA</v>
      </c>
      <c r="L967" s="70">
        <v>50000</v>
      </c>
      <c r="M967" s="74">
        <v>0</v>
      </c>
      <c r="N967" s="70">
        <v>1520</v>
      </c>
      <c r="O967" s="70">
        <v>1435</v>
      </c>
      <c r="P967" s="38">
        <f>Tabla15[[#This Row],[sbruto]]-SUM(Tabla15[[#This Row],[ISR]:[AFP]])-Tabla15[[#This Row],[sneto]]</f>
        <v>1652.4499999999971</v>
      </c>
      <c r="Q967" s="38">
        <v>45392.55</v>
      </c>
      <c r="R967" s="60" t="str">
        <f>_xlfn.XLOOKUP(Tabla15[[#This Row],[cedula]],Tabla22[NODOC],Tabla22[GENERO])</f>
        <v>F</v>
      </c>
      <c r="S967" s="60" t="str">
        <f>_xlfn.XLOOKUP(Tabla15[[#This Row],[nomdepto]],Tabla21[LUGAR],Tabla21[CODLUGAR])</f>
        <v>01.83.03.00.00.02</v>
      </c>
      <c r="T967">
        <v>450</v>
      </c>
    </row>
    <row r="968" spans="1:20" hidden="1">
      <c r="A968" s="60" t="s">
        <v>2475</v>
      </c>
      <c r="B968" s="60" t="s">
        <v>2255</v>
      </c>
      <c r="C968" s="60" t="s">
        <v>2506</v>
      </c>
      <c r="D968" s="60" t="str">
        <f>Tabla15[[#This Row],[cedula]]&amp;Tabla15[[#This Row],[prog]]&amp;LEFT(Tabla15[[#This Row],[TIPO]],3)</f>
        <v>2250012119301TEM</v>
      </c>
      <c r="E968" s="60" t="str">
        <f>_xlfn.XLOOKUP(Tabla15[[#This Row],[cedula]],Tabla8[Numero Documento],Tabla8[Empleado])</f>
        <v>EDDY RICHARD MARTELL BRAZOBAN</v>
      </c>
      <c r="F968" s="60" t="s">
        <v>235</v>
      </c>
      <c r="G968" s="60" t="s">
        <v>1665</v>
      </c>
      <c r="H968" s="102" t="s">
        <v>2696</v>
      </c>
      <c r="I968" s="75">
        <f>_xlfn.XLOOKUP(Tabla15[[#This Row],[cedula]],TCARRERA[CEDULA],TCARRERA[CATEGORIA DEL SERVIDOR],0)</f>
        <v>0</v>
      </c>
      <c r="J96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8" s="60" t="str">
        <f>IF(ISTEXT(Tabla15[[#This Row],[CARRERA]]),Tabla15[[#This Row],[CARRERA]],Tabla15[[#This Row],[STATUS_01]])</f>
        <v>TEMPORALES</v>
      </c>
      <c r="L968" s="70">
        <v>45000</v>
      </c>
      <c r="M968" s="74">
        <v>1148.33</v>
      </c>
      <c r="N968" s="73">
        <v>1368</v>
      </c>
      <c r="O968" s="73">
        <v>1291.5</v>
      </c>
      <c r="P968" s="38">
        <f>Tabla15[[#This Row],[sbruto]]-SUM(Tabla15[[#This Row],[ISR]:[AFP]])-Tabla15[[#This Row],[sneto]]</f>
        <v>25</v>
      </c>
      <c r="Q968" s="38">
        <v>41167.17</v>
      </c>
      <c r="R968" s="60" t="str">
        <f>_xlfn.XLOOKUP(Tabla15[[#This Row],[cedula]],Tabla22[NODOC],Tabla22[GENERO])</f>
        <v>M</v>
      </c>
      <c r="S968" s="60" t="str">
        <f>_xlfn.XLOOKUP(Tabla15[[#This Row],[nomdepto]],Tabla21[LUGAR],Tabla21[CODLUGAR])</f>
        <v>01.83.03.00.00.02</v>
      </c>
      <c r="T968">
        <v>839</v>
      </c>
    </row>
    <row r="969" spans="1:20" hidden="1">
      <c r="A969" s="60" t="s">
        <v>2475</v>
      </c>
      <c r="B969" s="60" t="s">
        <v>2884</v>
      </c>
      <c r="C969" s="60" t="s">
        <v>2506</v>
      </c>
      <c r="D969" s="60" t="str">
        <f>Tabla15[[#This Row],[cedula]]&amp;Tabla15[[#This Row],[prog]]&amp;LEFT(Tabla15[[#This Row],[TIPO]],3)</f>
        <v>2240039606901TEM</v>
      </c>
      <c r="E969" s="60" t="str">
        <f>_xlfn.XLOOKUP(Tabla15[[#This Row],[cedula]],Tabla8[Numero Documento],Tabla8[Empleado])</f>
        <v>JOEL ALFREDO COISCOU HENRIQUEZ</v>
      </c>
      <c r="F969" s="60" t="s">
        <v>1651</v>
      </c>
      <c r="G969" s="113" t="s">
        <v>1665</v>
      </c>
      <c r="H969" s="102" t="s">
        <v>2696</v>
      </c>
      <c r="I969" s="75">
        <f>_xlfn.XLOOKUP(Tabla15[[#This Row],[cedula]],TCARRERA[CEDULA],TCARRERA[CATEGORIA DEL SERVIDOR],0)</f>
        <v>0</v>
      </c>
      <c r="J96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9" s="60" t="str">
        <f>IF(ISTEXT(Tabla15[[#This Row],[CARRERA]]),Tabla15[[#This Row],[CARRERA]],Tabla15[[#This Row],[STATUS_01]])</f>
        <v>TEMPORALES</v>
      </c>
      <c r="L969" s="70">
        <v>45000</v>
      </c>
      <c r="M969" s="74">
        <v>0</v>
      </c>
      <c r="N969" s="70">
        <v>1368</v>
      </c>
      <c r="O969" s="70">
        <v>1291.5</v>
      </c>
      <c r="P969" s="38">
        <f>Tabla15[[#This Row],[sbruto]]-SUM(Tabla15[[#This Row],[ISR]:[AFP]])-Tabla15[[#This Row],[sneto]]</f>
        <v>1921</v>
      </c>
      <c r="Q969" s="38">
        <v>40419.5</v>
      </c>
      <c r="R969" s="60" t="str">
        <f>_xlfn.XLOOKUP(Tabla15[[#This Row],[cedula]],Tabla22[NODOC],Tabla22[GENERO])</f>
        <v>M</v>
      </c>
      <c r="S969" s="60" t="str">
        <f>_xlfn.XLOOKUP(Tabla15[[#This Row],[nomdepto]],Tabla21[LUGAR],Tabla21[CODLUGAR])</f>
        <v>01.83.03.00.00.02</v>
      </c>
      <c r="T969">
        <v>887</v>
      </c>
    </row>
    <row r="970" spans="1:20" hidden="1">
      <c r="A970" s="60" t="s">
        <v>2475</v>
      </c>
      <c r="B970" s="60" t="s">
        <v>2955</v>
      </c>
      <c r="C970" s="60" t="s">
        <v>2506</v>
      </c>
      <c r="D970" s="60" t="str">
        <f>Tabla15[[#This Row],[cedula]]&amp;Tabla15[[#This Row],[prog]]&amp;LEFT(Tabla15[[#This Row],[TIPO]],3)</f>
        <v>4022515586601TEM</v>
      </c>
      <c r="E970" s="60" t="str">
        <f>_xlfn.XLOOKUP(Tabla15[[#This Row],[cedula]],Tabla8[Numero Documento],Tabla8[Empleado])</f>
        <v>MILAGROS TERESITA HUERTA SANABRIA</v>
      </c>
      <c r="F970" s="60" t="s">
        <v>235</v>
      </c>
      <c r="G970" s="113" t="s">
        <v>1665</v>
      </c>
      <c r="H970" s="102" t="s">
        <v>2696</v>
      </c>
      <c r="I970" s="75">
        <f>_xlfn.XLOOKUP(Tabla15[[#This Row],[cedula]],TCARRERA[CEDULA],TCARRERA[CATEGORIA DEL SERVIDOR],0)</f>
        <v>0</v>
      </c>
      <c r="J97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0" s="60" t="str">
        <f>IF(ISTEXT(Tabla15[[#This Row],[CARRERA]]),Tabla15[[#This Row],[CARRERA]],Tabla15[[#This Row],[STATUS_01]])</f>
        <v>TEMPORALES</v>
      </c>
      <c r="L970" s="70">
        <v>45000</v>
      </c>
      <c r="M970" s="74">
        <v>0</v>
      </c>
      <c r="N970" s="70">
        <v>1368</v>
      </c>
      <c r="O970" s="70">
        <v>1291.5</v>
      </c>
      <c r="P970" s="38">
        <f>Tabla15[[#This Row],[sbruto]]-SUM(Tabla15[[#This Row],[ISR]:[AFP]])-Tabla15[[#This Row],[sneto]]</f>
        <v>25</v>
      </c>
      <c r="Q970" s="38">
        <v>42315.5</v>
      </c>
      <c r="R970" s="60" t="str">
        <f>_xlfn.XLOOKUP(Tabla15[[#This Row],[cedula]],Tabla22[NODOC],Tabla22[GENERO])</f>
        <v>F</v>
      </c>
      <c r="S970" s="60" t="str">
        <f>_xlfn.XLOOKUP(Tabla15[[#This Row],[nomdepto]],Tabla21[LUGAR],Tabla21[CODLUGAR])</f>
        <v>01.83.03.00.00.02</v>
      </c>
      <c r="T970">
        <v>962</v>
      </c>
    </row>
    <row r="971" spans="1:20">
      <c r="A971" s="60" t="s">
        <v>2476</v>
      </c>
      <c r="B971" s="60" t="s">
        <v>1195</v>
      </c>
      <c r="C971" s="60" t="s">
        <v>2509</v>
      </c>
      <c r="D971" s="60" t="str">
        <f>Tabla15[[#This Row],[cedula]]&amp;Tabla15[[#This Row],[prog]]&amp;LEFT(Tabla15[[#This Row],[TIPO]],3)</f>
        <v>0010763899111FIJ</v>
      </c>
      <c r="E971" s="60" t="str">
        <f>_xlfn.XLOOKUP(Tabla15[[#This Row],[cedula]],Tabla8[Numero Documento],Tabla8[Empleado])</f>
        <v>FRANCIA FLORENTINO ENCARNACION</v>
      </c>
      <c r="F971" s="60" t="s">
        <v>375</v>
      </c>
      <c r="G971" s="113" t="s">
        <v>1665</v>
      </c>
      <c r="H971" s="102" t="s">
        <v>11</v>
      </c>
      <c r="I971" s="75" t="str">
        <f>_xlfn.XLOOKUP(Tabla15[[#This Row],[cedula]],TCARRERA[CEDULA],TCARRERA[CATEGORIA DEL SERVIDOR],0)</f>
        <v>CARRERA ADMINISTRATIVA</v>
      </c>
      <c r="J97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71" s="60" t="str">
        <f>IF(ISTEXT(Tabla15[[#This Row],[CARRERA]]),Tabla15[[#This Row],[CARRERA]],Tabla15[[#This Row],[STATUS_01]])</f>
        <v>CARRERA ADMINISTRATIVA</v>
      </c>
      <c r="L971" s="70">
        <v>40000</v>
      </c>
      <c r="M971" s="70">
        <v>0</v>
      </c>
      <c r="N971" s="70">
        <v>1216</v>
      </c>
      <c r="O971" s="70">
        <v>1148</v>
      </c>
      <c r="P971" s="38">
        <f>Tabla15[[#This Row],[sbruto]]-SUM(Tabla15[[#This Row],[ISR]:[AFP]])-Tabla15[[#This Row],[sneto]]</f>
        <v>12279.529999999999</v>
      </c>
      <c r="Q971" s="38">
        <v>25356.47</v>
      </c>
      <c r="R971" s="60" t="str">
        <f>_xlfn.XLOOKUP(Tabla15[[#This Row],[cedula]],Tabla22[NODOC],Tabla22[GENERO])</f>
        <v>F</v>
      </c>
      <c r="S971" s="60" t="str">
        <f>_xlfn.XLOOKUP(Tabla15[[#This Row],[nomdepto]],Tabla21[LUGAR],Tabla21[CODLUGAR])</f>
        <v>01.83.03.00.00.02</v>
      </c>
      <c r="T971">
        <v>415</v>
      </c>
    </row>
    <row r="972" spans="1:20">
      <c r="A972" s="60" t="s">
        <v>2476</v>
      </c>
      <c r="B972" s="60" t="s">
        <v>1274</v>
      </c>
      <c r="C972" s="60" t="s">
        <v>2509</v>
      </c>
      <c r="D972" s="60" t="str">
        <f>Tabla15[[#This Row],[cedula]]&amp;Tabla15[[#This Row],[prog]]&amp;LEFT(Tabla15[[#This Row],[TIPO]],3)</f>
        <v>0010432177311FIJ</v>
      </c>
      <c r="E972" s="60" t="str">
        <f>_xlfn.XLOOKUP(Tabla15[[#This Row],[cedula]],Tabla8[Numero Documento],Tabla8[Empleado])</f>
        <v>WELINTON DINILIO MATEO ARISTY</v>
      </c>
      <c r="F972" s="60" t="s">
        <v>456</v>
      </c>
      <c r="G972" s="113" t="s">
        <v>1665</v>
      </c>
      <c r="H972" s="102" t="s">
        <v>11</v>
      </c>
      <c r="I972" s="75" t="str">
        <f>_xlfn.XLOOKUP(Tabla15[[#This Row],[cedula]],TCARRERA[CEDULA],TCARRERA[CATEGORIA DEL SERVIDOR],0)</f>
        <v>CARRERA ADMINISTRATIVA</v>
      </c>
      <c r="J97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72" s="60" t="str">
        <f>IF(ISTEXT(Tabla15[[#This Row],[CARRERA]]),Tabla15[[#This Row],[CARRERA]],Tabla15[[#This Row],[STATUS_01]])</f>
        <v>CARRERA ADMINISTRATIVA</v>
      </c>
      <c r="L972" s="70">
        <v>35000</v>
      </c>
      <c r="M972" s="72">
        <v>0</v>
      </c>
      <c r="N972" s="70">
        <v>1064</v>
      </c>
      <c r="O972" s="70">
        <v>1004.5</v>
      </c>
      <c r="P972" s="38">
        <f>Tabla15[[#This Row],[sbruto]]-SUM(Tabla15[[#This Row],[ISR]:[AFP]])-Tabla15[[#This Row],[sneto]]</f>
        <v>13521.43</v>
      </c>
      <c r="Q972" s="38">
        <v>19410.07</v>
      </c>
      <c r="R972" s="60" t="str">
        <f>_xlfn.XLOOKUP(Tabla15[[#This Row],[cedula]],Tabla22[NODOC],Tabla22[GENERO])</f>
        <v>M</v>
      </c>
      <c r="S972" s="60" t="str">
        <f>_xlfn.XLOOKUP(Tabla15[[#This Row],[nomdepto]],Tabla21[LUGAR],Tabla21[CODLUGAR])</f>
        <v>01.83.03.00.00.02</v>
      </c>
      <c r="T972">
        <v>488</v>
      </c>
    </row>
    <row r="973" spans="1:20">
      <c r="A973" s="60" t="s">
        <v>2476</v>
      </c>
      <c r="B973" s="60" t="s">
        <v>2034</v>
      </c>
      <c r="C973" s="60" t="s">
        <v>2509</v>
      </c>
      <c r="D973" s="60" t="str">
        <f>Tabla15[[#This Row],[cedula]]&amp;Tabla15[[#This Row],[prog]]&amp;LEFT(Tabla15[[#This Row],[TIPO]],3)</f>
        <v>0010998783411FIJ</v>
      </c>
      <c r="E973" s="60" t="str">
        <f>_xlfn.XLOOKUP(Tabla15[[#This Row],[cedula]],Tabla8[Numero Documento],Tabla8[Empleado])</f>
        <v>ZORAIDA MAGALY ARACENA</v>
      </c>
      <c r="F973" s="60" t="s">
        <v>541</v>
      </c>
      <c r="G973" s="113" t="s">
        <v>1665</v>
      </c>
      <c r="H973" s="102" t="s">
        <v>11</v>
      </c>
      <c r="I973" s="75">
        <f>_xlfn.XLOOKUP(Tabla15[[#This Row],[cedula]],TCARRERA[CEDULA],TCARRERA[CATEGORIA DEL SERVIDOR],0)</f>
        <v>0</v>
      </c>
      <c r="J97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73" s="60" t="str">
        <f>IF(ISTEXT(Tabla15[[#This Row],[CARRERA]]),Tabla15[[#This Row],[CARRERA]],Tabla15[[#This Row],[STATUS_01]])</f>
        <v>FIJO</v>
      </c>
      <c r="L973" s="70">
        <v>26250</v>
      </c>
      <c r="M973" s="74">
        <v>0</v>
      </c>
      <c r="N973" s="70">
        <v>798</v>
      </c>
      <c r="O973" s="70">
        <v>753.38</v>
      </c>
      <c r="P973" s="38">
        <f>Tabla15[[#This Row],[sbruto]]-SUM(Tabla15[[#This Row],[ISR]:[AFP]])-Tabla15[[#This Row],[sneto]]</f>
        <v>375</v>
      </c>
      <c r="Q973" s="38">
        <v>24323.62</v>
      </c>
      <c r="R973" s="60" t="str">
        <f>_xlfn.XLOOKUP(Tabla15[[#This Row],[cedula]],Tabla22[NODOC],Tabla22[GENERO])</f>
        <v>F</v>
      </c>
      <c r="S973" s="60" t="str">
        <f>_xlfn.XLOOKUP(Tabla15[[#This Row],[nomdepto]],Tabla21[LUGAR],Tabla21[CODLUGAR])</f>
        <v>01.83.03.00.00.02</v>
      </c>
      <c r="T973">
        <v>497</v>
      </c>
    </row>
    <row r="974" spans="1:20">
      <c r="A974" s="60" t="s">
        <v>2476</v>
      </c>
      <c r="B974" s="60" t="s">
        <v>2021</v>
      </c>
      <c r="C974" s="60" t="s">
        <v>2509</v>
      </c>
      <c r="D974" s="60" t="str">
        <f>Tabla15[[#This Row],[cedula]]&amp;Tabla15[[#This Row],[prog]]&amp;LEFT(Tabla15[[#This Row],[TIPO]],3)</f>
        <v>0011946820511FIJ</v>
      </c>
      <c r="E974" s="60" t="str">
        <f>_xlfn.XLOOKUP(Tabla15[[#This Row],[cedula]],Tabla8[Numero Documento],Tabla8[Empleado])</f>
        <v>AMANDA JESSICA ANDRICKSON DE BURGOS</v>
      </c>
      <c r="F974" s="60" t="s">
        <v>246</v>
      </c>
      <c r="G974" s="113" t="s">
        <v>1665</v>
      </c>
      <c r="H974" s="102" t="s">
        <v>11</v>
      </c>
      <c r="I974" s="75">
        <f>_xlfn.XLOOKUP(Tabla15[[#This Row],[cedula]],TCARRERA[CEDULA],TCARRERA[CATEGORIA DEL SERVIDOR],0)</f>
        <v>0</v>
      </c>
      <c r="J97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74" s="60" t="str">
        <f>IF(ISTEXT(Tabla15[[#This Row],[CARRERA]]),Tabla15[[#This Row],[CARRERA]],Tabla15[[#This Row],[STATUS_01]])</f>
        <v>FIJO</v>
      </c>
      <c r="L974" s="70">
        <v>25000</v>
      </c>
      <c r="M974" s="73">
        <v>0</v>
      </c>
      <c r="N974" s="70">
        <v>760</v>
      </c>
      <c r="O974" s="70">
        <v>717.5</v>
      </c>
      <c r="P974" s="38">
        <f>Tabla15[[#This Row],[sbruto]]-SUM(Tabla15[[#This Row],[ISR]:[AFP]])-Tabla15[[#This Row],[sneto]]</f>
        <v>8032.02</v>
      </c>
      <c r="Q974" s="38">
        <v>15490.48</v>
      </c>
      <c r="R974" s="60" t="str">
        <f>_xlfn.XLOOKUP(Tabla15[[#This Row],[cedula]],Tabla22[NODOC],Tabla22[GENERO])</f>
        <v>F</v>
      </c>
      <c r="S974" s="60" t="str">
        <f>_xlfn.XLOOKUP(Tabla15[[#This Row],[nomdepto]],Tabla21[LUGAR],Tabla21[CODLUGAR])</f>
        <v>01.83.03.00.00.02</v>
      </c>
      <c r="T974">
        <v>393</v>
      </c>
    </row>
    <row r="975" spans="1:20">
      <c r="A975" s="60" t="s">
        <v>2476</v>
      </c>
      <c r="B975" s="60" t="s">
        <v>2216</v>
      </c>
      <c r="C975" s="60" t="s">
        <v>2509</v>
      </c>
      <c r="D975" s="60" t="str">
        <f>Tabla15[[#This Row],[cedula]]&amp;Tabla15[[#This Row],[prog]]&amp;LEFT(Tabla15[[#This Row],[TIPO]],3)</f>
        <v>0011274879311FIJ</v>
      </c>
      <c r="E975" s="60" t="str">
        <f>_xlfn.XLOOKUP(Tabla15[[#This Row],[cedula]],Tabla8[Numero Documento],Tabla8[Empleado])</f>
        <v>ELICIDA MONTERO BOCIO</v>
      </c>
      <c r="F975" s="60" t="s">
        <v>8</v>
      </c>
      <c r="G975" s="113" t="s">
        <v>1665</v>
      </c>
      <c r="H975" s="102" t="s">
        <v>11</v>
      </c>
      <c r="I975" s="75">
        <f>_xlfn.XLOOKUP(Tabla15[[#This Row],[cedula]],TCARRERA[CEDULA],TCARRERA[CATEGORIA DEL SERVIDOR],0)</f>
        <v>0</v>
      </c>
      <c r="J97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5" s="60" t="str">
        <f>IF(ISTEXT(Tabla15[[#This Row],[CARRERA]]),Tabla15[[#This Row],[CARRERA]],Tabla15[[#This Row],[STATUS_01]])</f>
        <v>ESTATUTO SIMPLIFICADO</v>
      </c>
      <c r="L975" s="70">
        <v>20000</v>
      </c>
      <c r="M975" s="74">
        <v>0</v>
      </c>
      <c r="N975" s="70">
        <v>608</v>
      </c>
      <c r="O975" s="70">
        <v>574</v>
      </c>
      <c r="P975" s="38">
        <f>Tabla15[[#This Row],[sbruto]]-SUM(Tabla15[[#This Row],[ISR]:[AFP]])-Tabla15[[#This Row],[sneto]]</f>
        <v>14323.130000000001</v>
      </c>
      <c r="Q975" s="38">
        <v>4494.87</v>
      </c>
      <c r="R975" s="60" t="str">
        <f>_xlfn.XLOOKUP(Tabla15[[#This Row],[cedula]],Tabla22[NODOC],Tabla22[GENERO])</f>
        <v>F</v>
      </c>
      <c r="S975" s="60" t="str">
        <f>_xlfn.XLOOKUP(Tabla15[[#This Row],[nomdepto]],Tabla21[LUGAR],Tabla21[CODLUGAR])</f>
        <v>01.83.03.00.00.02</v>
      </c>
      <c r="T975">
        <v>407</v>
      </c>
    </row>
    <row r="976" spans="1:20">
      <c r="A976" s="60" t="s">
        <v>2476</v>
      </c>
      <c r="B976" s="60" t="s">
        <v>2022</v>
      </c>
      <c r="C976" s="60" t="s">
        <v>2509</v>
      </c>
      <c r="D976" s="60" t="str">
        <f>Tabla15[[#This Row],[cedula]]&amp;Tabla15[[#This Row],[prog]]&amp;LEFT(Tabla15[[#This Row],[TIPO]],3)</f>
        <v>2230003370511FIJ</v>
      </c>
      <c r="E976" s="60" t="str">
        <f>_xlfn.XLOOKUP(Tabla15[[#This Row],[cedula]],Tabla8[Numero Documento],Tabla8[Empleado])</f>
        <v>ELIZABETH GARABITO LUCIANO</v>
      </c>
      <c r="F976" s="60" t="s">
        <v>8</v>
      </c>
      <c r="G976" s="113" t="s">
        <v>1665</v>
      </c>
      <c r="H976" s="102" t="s">
        <v>11</v>
      </c>
      <c r="I976" s="75">
        <f>_xlfn.XLOOKUP(Tabla15[[#This Row],[cedula]],TCARRERA[CEDULA],TCARRERA[CATEGORIA DEL SERVIDOR],0)</f>
        <v>0</v>
      </c>
      <c r="J97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6" s="60" t="str">
        <f>IF(ISTEXT(Tabla15[[#This Row],[CARRERA]]),Tabla15[[#This Row],[CARRERA]],Tabla15[[#This Row],[STATUS_01]])</f>
        <v>ESTATUTO SIMPLIFICADO</v>
      </c>
      <c r="L976" s="70">
        <v>20000</v>
      </c>
      <c r="M976" s="71">
        <v>0</v>
      </c>
      <c r="N976" s="70">
        <v>608</v>
      </c>
      <c r="O976" s="70">
        <v>574</v>
      </c>
      <c r="P976" s="38">
        <f>Tabla15[[#This Row],[sbruto]]-SUM(Tabla15[[#This Row],[ISR]:[AFP]])-Tabla15[[#This Row],[sneto]]</f>
        <v>13742.95</v>
      </c>
      <c r="Q976" s="38">
        <v>5075.05</v>
      </c>
      <c r="R976" s="60" t="str">
        <f>_xlfn.XLOOKUP(Tabla15[[#This Row],[cedula]],Tabla22[NODOC],Tabla22[GENERO])</f>
        <v>F</v>
      </c>
      <c r="S976" s="60" t="str">
        <f>_xlfn.XLOOKUP(Tabla15[[#This Row],[nomdepto]],Tabla21[LUGAR],Tabla21[CODLUGAR])</f>
        <v>01.83.03.00.00.02</v>
      </c>
      <c r="T976">
        <v>408</v>
      </c>
    </row>
    <row r="977" spans="1:20">
      <c r="A977" s="60" t="s">
        <v>2476</v>
      </c>
      <c r="B977" s="60" t="s">
        <v>1271</v>
      </c>
      <c r="C977" s="60" t="s">
        <v>2509</v>
      </c>
      <c r="D977" s="60" t="str">
        <f>Tabla15[[#This Row],[cedula]]&amp;Tabla15[[#This Row],[prog]]&amp;LEFT(Tabla15[[#This Row],[TIPO]],3)</f>
        <v>0010220246211FIJ</v>
      </c>
      <c r="E977" s="60" t="str">
        <f>_xlfn.XLOOKUP(Tabla15[[#This Row],[cedula]],Tabla8[Numero Documento],Tabla8[Empleado])</f>
        <v>JUAN ANTONIO CIPRIAN MERCEDES</v>
      </c>
      <c r="F977" s="60" t="s">
        <v>27</v>
      </c>
      <c r="G977" s="60" t="s">
        <v>1665</v>
      </c>
      <c r="H977" s="102" t="s">
        <v>11</v>
      </c>
      <c r="I977" s="75" t="str">
        <f>_xlfn.XLOOKUP(Tabla15[[#This Row],[cedula]],TCARRERA[CEDULA],TCARRERA[CATEGORIA DEL SERVIDOR],0)</f>
        <v>CARRERA ADMINISTRATIVA</v>
      </c>
      <c r="J97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7" s="60" t="str">
        <f>IF(ISTEXT(Tabla15[[#This Row],[CARRERA]]),Tabla15[[#This Row],[CARRERA]],Tabla15[[#This Row],[STATUS_01]])</f>
        <v>CARRERA ADMINISTRATIVA</v>
      </c>
      <c r="L977" s="70">
        <v>20000</v>
      </c>
      <c r="M977" s="74">
        <v>0</v>
      </c>
      <c r="N977" s="73">
        <v>608</v>
      </c>
      <c r="O977" s="73">
        <v>574</v>
      </c>
      <c r="P977" s="38">
        <f>Tabla15[[#This Row],[sbruto]]-SUM(Tabla15[[#This Row],[ISR]:[AFP]])-Tabla15[[#This Row],[sneto]]</f>
        <v>9378.83</v>
      </c>
      <c r="Q977" s="38">
        <v>9439.17</v>
      </c>
      <c r="R977" s="60" t="str">
        <f>_xlfn.XLOOKUP(Tabla15[[#This Row],[cedula]],Tabla22[NODOC],Tabla22[GENERO])</f>
        <v>M</v>
      </c>
      <c r="S977" s="60" t="str">
        <f>_xlfn.XLOOKUP(Tabla15[[#This Row],[nomdepto]],Tabla21[LUGAR],Tabla21[CODLUGAR])</f>
        <v>01.83.03.00.00.02</v>
      </c>
      <c r="T977">
        <v>435</v>
      </c>
    </row>
    <row r="978" spans="1:20">
      <c r="A978" s="60" t="s">
        <v>2476</v>
      </c>
      <c r="B978" s="60" t="s">
        <v>2026</v>
      </c>
      <c r="C978" s="60" t="s">
        <v>2509</v>
      </c>
      <c r="D978" s="60" t="str">
        <f>Tabla15[[#This Row],[cedula]]&amp;Tabla15[[#This Row],[prog]]&amp;LEFT(Tabla15[[#This Row],[TIPO]],3)</f>
        <v>0590018402811FIJ</v>
      </c>
      <c r="E978" s="60" t="str">
        <f>_xlfn.XLOOKUP(Tabla15[[#This Row],[cedula]],Tabla8[Numero Documento],Tabla8[Empleado])</f>
        <v>MANUEL RODRIGUEZ SANTIAGO</v>
      </c>
      <c r="F978" s="60" t="s">
        <v>244</v>
      </c>
      <c r="G978" s="60" t="s">
        <v>1665</v>
      </c>
      <c r="H978" s="102" t="s">
        <v>11</v>
      </c>
      <c r="I978" s="75">
        <f>_xlfn.XLOOKUP(Tabla15[[#This Row],[cedula]],TCARRERA[CEDULA],TCARRERA[CATEGORIA DEL SERVIDOR],0)</f>
        <v>0</v>
      </c>
      <c r="J97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60" t="str">
        <f>IF(ISTEXT(Tabla15[[#This Row],[CARRERA]]),Tabla15[[#This Row],[CARRERA]],Tabla15[[#This Row],[STATUS_01]])</f>
        <v>FIJO</v>
      </c>
      <c r="L978" s="70">
        <v>20000</v>
      </c>
      <c r="M978" s="74">
        <v>0</v>
      </c>
      <c r="N978" s="70">
        <v>608</v>
      </c>
      <c r="O978" s="70">
        <v>574</v>
      </c>
      <c r="P978" s="38">
        <f>Tabla15[[#This Row],[sbruto]]-SUM(Tabla15[[#This Row],[ISR]:[AFP]])-Tabla15[[#This Row],[sneto]]</f>
        <v>12020.15</v>
      </c>
      <c r="Q978" s="38">
        <v>6797.85</v>
      </c>
      <c r="R978" s="60" t="str">
        <f>_xlfn.XLOOKUP(Tabla15[[#This Row],[cedula]],Tabla22[NODOC],Tabla22[GENERO])</f>
        <v>M</v>
      </c>
      <c r="S978" s="60" t="str">
        <f>_xlfn.XLOOKUP(Tabla15[[#This Row],[nomdepto]],Tabla21[LUGAR],Tabla21[CODLUGAR])</f>
        <v>01.83.03.00.00.02</v>
      </c>
      <c r="T978">
        <v>443</v>
      </c>
    </row>
    <row r="979" spans="1:20" hidden="1">
      <c r="A979" s="60" t="s">
        <v>2478</v>
      </c>
      <c r="B979" s="60" t="s">
        <v>1273</v>
      </c>
      <c r="C979" s="60" t="s">
        <v>2506</v>
      </c>
      <c r="D979" s="60" t="str">
        <f>Tabla15[[#This Row],[cedula]]&amp;Tabla15[[#This Row],[prog]]&amp;LEFT(Tabla15[[#This Row],[TIPO]],3)</f>
        <v>0010554611301TRA</v>
      </c>
      <c r="E979" s="60" t="str">
        <f>_xlfn.XLOOKUP(Tabla15[[#This Row],[cedula]],Tabla8[Numero Documento],Tabla8[Empleado])</f>
        <v>MARITZA GARCIA PIMENTEL</v>
      </c>
      <c r="F979" s="60" t="s">
        <v>8</v>
      </c>
      <c r="G979" s="60" t="s">
        <v>1665</v>
      </c>
      <c r="H979" s="102" t="s">
        <v>2473</v>
      </c>
      <c r="I979" s="75" t="str">
        <f>_xlfn.XLOOKUP(Tabla15[[#This Row],[cedula]],TCARRERA[CEDULA],TCARRERA[CATEGORIA DEL SERVIDOR],0)</f>
        <v>CARRERA ADMINISTRATIVA</v>
      </c>
      <c r="J97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9" s="60" t="str">
        <f>IF(ISTEXT(Tabla15[[#This Row],[CARRERA]]),Tabla15[[#This Row],[CARRERA]],Tabla15[[#This Row],[STATUS_01]])</f>
        <v>CARRERA ADMINISTRATIVA</v>
      </c>
      <c r="L979" s="70">
        <v>10000</v>
      </c>
      <c r="M979" s="74">
        <v>0</v>
      </c>
      <c r="N979" s="73">
        <v>304</v>
      </c>
      <c r="O979" s="73">
        <v>287</v>
      </c>
      <c r="P979" s="38">
        <f>Tabla15[[#This Row],[sbruto]]-SUM(Tabla15[[#This Row],[ISR]:[AFP]])-Tabla15[[#This Row],[sneto]]</f>
        <v>125</v>
      </c>
      <c r="Q979" s="38">
        <v>9284</v>
      </c>
      <c r="R979" s="60" t="str">
        <f>_xlfn.XLOOKUP(Tabla15[[#This Row],[cedula]],Tabla22[NODOC],Tabla22[GENERO])</f>
        <v>F</v>
      </c>
      <c r="S979" s="60" t="str">
        <f>_xlfn.XLOOKUP(Tabla15[[#This Row],[nomdepto]],Tabla21[LUGAR],Tabla21[CODLUGAR])</f>
        <v>01.83.03.00.00.02</v>
      </c>
      <c r="T979">
        <v>1084</v>
      </c>
    </row>
    <row r="980" spans="1:20">
      <c r="A980" s="60" t="s">
        <v>2476</v>
      </c>
      <c r="B980" s="60" t="s">
        <v>1988</v>
      </c>
      <c r="C980" s="60" t="s">
        <v>2509</v>
      </c>
      <c r="D980" s="60" t="str">
        <f>Tabla15[[#This Row],[cedula]]&amp;Tabla15[[#This Row],[prog]]&amp;LEFT(Tabla15[[#This Row],[TIPO]],3)</f>
        <v>0010170949111FIJ</v>
      </c>
      <c r="E980" s="60" t="str">
        <f>_xlfn.XLOOKUP(Tabla15[[#This Row],[cedula]],Tabla8[Numero Documento],Tabla8[Empleado])</f>
        <v>JUAN FORTUNATO MUBARAK PEREZ</v>
      </c>
      <c r="F980" s="60" t="s">
        <v>59</v>
      </c>
      <c r="G980" s="60" t="s">
        <v>1658</v>
      </c>
      <c r="H980" s="102" t="s">
        <v>11</v>
      </c>
      <c r="I980" s="75">
        <f>_xlfn.XLOOKUP(Tabla15[[#This Row],[cedula]],TCARRERA[CEDULA],TCARRERA[CATEGORIA DEL SERVIDOR],0)</f>
        <v>0</v>
      </c>
      <c r="J980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80" s="60" t="str">
        <f>IF(ISTEXT(Tabla15[[#This Row],[CARRERA]]),Tabla15[[#This Row],[CARRERA]],Tabla15[[#This Row],[STATUS_01]])</f>
        <v>DE LIBRE NOMBRAMIENTO Y REMOCION</v>
      </c>
      <c r="L980" s="70">
        <v>160000</v>
      </c>
      <c r="M980" s="74">
        <v>26218.87</v>
      </c>
      <c r="N980" s="73">
        <v>4864</v>
      </c>
      <c r="O980" s="73">
        <v>4592</v>
      </c>
      <c r="P980" s="38">
        <f>Tabla15[[#This Row],[sbruto]]-SUM(Tabla15[[#This Row],[ISR]:[AFP]])-Tabla15[[#This Row],[sneto]]</f>
        <v>25</v>
      </c>
      <c r="Q980" s="38">
        <v>124300.13</v>
      </c>
      <c r="R980" s="60" t="str">
        <f>_xlfn.XLOOKUP(Tabla15[[#This Row],[cedula]],Tabla22[NODOC],Tabla22[GENERO])</f>
        <v>M</v>
      </c>
      <c r="S980" s="60" t="str">
        <f>_xlfn.XLOOKUP(Tabla15[[#This Row],[nomdepto]],Tabla21[LUGAR],Tabla21[CODLUGAR])</f>
        <v>01.83.03.03</v>
      </c>
      <c r="T980">
        <v>438</v>
      </c>
    </row>
    <row r="981" spans="1:20">
      <c r="A981" s="60" t="s">
        <v>2476</v>
      </c>
      <c r="B981" s="60" t="s">
        <v>1958</v>
      </c>
      <c r="C981" s="60" t="s">
        <v>2509</v>
      </c>
      <c r="D981" s="60" t="str">
        <f>Tabla15[[#This Row],[cedula]]&amp;Tabla15[[#This Row],[prog]]&amp;LEFT(Tabla15[[#This Row],[TIPO]],3)</f>
        <v>0011760613711FIJ</v>
      </c>
      <c r="E981" s="60" t="str">
        <f>_xlfn.XLOOKUP(Tabla15[[#This Row],[cedula]],Tabla8[Numero Documento],Tabla8[Empleado])</f>
        <v>ADRIAN ALEJANDRO GAÑAN SOTO</v>
      </c>
      <c r="F981" s="60" t="s">
        <v>942</v>
      </c>
      <c r="G981" s="60" t="s">
        <v>1658</v>
      </c>
      <c r="H981" s="102" t="s">
        <v>11</v>
      </c>
      <c r="I981" s="75">
        <f>_xlfn.XLOOKUP(Tabla15[[#This Row],[cedula]],TCARRERA[CEDULA],TCARRERA[CATEGORIA DEL SERVIDOR],0)</f>
        <v>0</v>
      </c>
      <c r="J98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81" s="60" t="str">
        <f>IF(ISTEXT(Tabla15[[#This Row],[CARRERA]]),Tabla15[[#This Row],[CARRERA]],Tabla15[[#This Row],[STATUS_01]])</f>
        <v>FIJO</v>
      </c>
      <c r="L981" s="70">
        <v>150000</v>
      </c>
      <c r="M981" s="71">
        <v>23866.59</v>
      </c>
      <c r="N981" s="70">
        <v>4560</v>
      </c>
      <c r="O981" s="70">
        <v>4305</v>
      </c>
      <c r="P981" s="38">
        <f>Tabla15[[#This Row],[sbruto]]-SUM(Tabla15[[#This Row],[ISR]:[AFP]])-Tabla15[[#This Row],[sneto]]</f>
        <v>375</v>
      </c>
      <c r="Q981" s="38">
        <v>116893.41</v>
      </c>
      <c r="R981" s="60" t="str">
        <f>_xlfn.XLOOKUP(Tabla15[[#This Row],[cedula]],Tabla22[NODOC],Tabla22[GENERO])</f>
        <v>M</v>
      </c>
      <c r="S981" s="60" t="str">
        <f>_xlfn.XLOOKUP(Tabla15[[#This Row],[nomdepto]],Tabla21[LUGAR],Tabla21[CODLUGAR])</f>
        <v>01.83.03.03</v>
      </c>
      <c r="T981">
        <v>390</v>
      </c>
    </row>
    <row r="982" spans="1:20">
      <c r="A982" s="60" t="s">
        <v>2476</v>
      </c>
      <c r="B982" s="60" t="s">
        <v>1120</v>
      </c>
      <c r="C982" s="60" t="s">
        <v>2509</v>
      </c>
      <c r="D982" s="60" t="str">
        <f>Tabla15[[#This Row],[cedula]]&amp;Tabla15[[#This Row],[prog]]&amp;LEFT(Tabla15[[#This Row],[TIPO]],3)</f>
        <v>0010036804211FIJ</v>
      </c>
      <c r="E982" s="60" t="str">
        <f>_xlfn.XLOOKUP(Tabla15[[#This Row],[cedula]],Tabla8[Numero Documento],Tabla8[Empleado])</f>
        <v>LUISA DE JESUS VILLALONA BLANCO</v>
      </c>
      <c r="F982" s="60" t="s">
        <v>129</v>
      </c>
      <c r="G982" s="60" t="s">
        <v>1658</v>
      </c>
      <c r="H982" s="102" t="s">
        <v>11</v>
      </c>
      <c r="I982" s="75" t="str">
        <f>_xlfn.XLOOKUP(Tabla15[[#This Row],[cedula]],TCARRERA[CEDULA],TCARRERA[CATEGORIA DEL SERVIDOR],0)</f>
        <v>CARRERA ADMINISTRATIVA</v>
      </c>
      <c r="J98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82" s="60" t="str">
        <f>IF(ISTEXT(Tabla15[[#This Row],[CARRERA]]),Tabla15[[#This Row],[CARRERA]],Tabla15[[#This Row],[STATUS_01]])</f>
        <v>CARRERA ADMINISTRATIVA</v>
      </c>
      <c r="L982" s="70">
        <v>100000</v>
      </c>
      <c r="M982" s="74">
        <v>12105.34</v>
      </c>
      <c r="N982" s="70">
        <v>3040</v>
      </c>
      <c r="O982" s="70">
        <v>2870</v>
      </c>
      <c r="P982" s="38">
        <f>Tabla15[[#This Row],[sbruto]]-SUM(Tabla15[[#This Row],[ISR]:[AFP]])-Tabla15[[#This Row],[sneto]]</f>
        <v>9421</v>
      </c>
      <c r="Q982" s="38">
        <v>72563.66</v>
      </c>
      <c r="R982" s="60" t="str">
        <f>_xlfn.XLOOKUP(Tabla15[[#This Row],[cedula]],Tabla22[NODOC],Tabla22[GENERO])</f>
        <v>F</v>
      </c>
      <c r="S982" s="60" t="str">
        <f>_xlfn.XLOOKUP(Tabla15[[#This Row],[nomdepto]],Tabla21[LUGAR],Tabla21[CODLUGAR])</f>
        <v>01.83.03.03</v>
      </c>
      <c r="T982">
        <v>442</v>
      </c>
    </row>
    <row r="983" spans="1:20">
      <c r="A983" s="60" t="s">
        <v>2476</v>
      </c>
      <c r="B983" s="60" t="s">
        <v>2007</v>
      </c>
      <c r="C983" s="60" t="s">
        <v>2509</v>
      </c>
      <c r="D983" s="60" t="str">
        <f>Tabla15[[#This Row],[cedula]]&amp;Tabla15[[#This Row],[prog]]&amp;LEFT(Tabla15[[#This Row],[TIPO]],3)</f>
        <v>0010100562711FIJ</v>
      </c>
      <c r="E983" s="60" t="str">
        <f>_xlfn.XLOOKUP(Tabla15[[#This Row],[cedula]],Tabla8[Numero Documento],Tabla8[Empleado])</f>
        <v>ROSA EVANGELISTA DE LOS BISONO ESPAILLAT</v>
      </c>
      <c r="F983" s="60" t="s">
        <v>32</v>
      </c>
      <c r="G983" s="60" t="s">
        <v>1658</v>
      </c>
      <c r="H983" s="102" t="s">
        <v>11</v>
      </c>
      <c r="I983" s="75">
        <f>_xlfn.XLOOKUP(Tabla15[[#This Row],[cedula]],TCARRERA[CEDULA],TCARRERA[CATEGORIA DEL SERVIDOR],0)</f>
        <v>0</v>
      </c>
      <c r="J98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83" s="60" t="str">
        <f>IF(ISTEXT(Tabla15[[#This Row],[CARRERA]]),Tabla15[[#This Row],[CARRERA]],Tabla15[[#This Row],[STATUS_01]])</f>
        <v>FIJO</v>
      </c>
      <c r="L983" s="70">
        <v>90000</v>
      </c>
      <c r="M983" s="70">
        <v>3070.74</v>
      </c>
      <c r="N983" s="70">
        <v>2736</v>
      </c>
      <c r="O983" s="70">
        <v>2583</v>
      </c>
      <c r="P983" s="38">
        <f>Tabla15[[#This Row],[sbruto]]-SUM(Tabla15[[#This Row],[ISR]:[AFP]])-Tabla15[[#This Row],[sneto]]</f>
        <v>25</v>
      </c>
      <c r="Q983" s="38">
        <v>81585.259999999995</v>
      </c>
      <c r="R983" s="60" t="str">
        <f>_xlfn.XLOOKUP(Tabla15[[#This Row],[cedula]],Tabla22[NODOC],Tabla22[GENERO])</f>
        <v>F</v>
      </c>
      <c r="S983" s="60" t="str">
        <f>_xlfn.XLOOKUP(Tabla15[[#This Row],[nomdepto]],Tabla21[LUGAR],Tabla21[CODLUGAR])</f>
        <v>01.83.03.03</v>
      </c>
      <c r="T983">
        <v>474</v>
      </c>
    </row>
    <row r="984" spans="1:20" hidden="1">
      <c r="A984" s="60" t="s">
        <v>5443</v>
      </c>
      <c r="B984" s="60" t="s">
        <v>5466</v>
      </c>
      <c r="C984" s="60" t="s">
        <v>2506</v>
      </c>
      <c r="D984" s="60" t="str">
        <f>Tabla15[[#This Row],[cedula]]&amp;Tabla15[[#This Row],[prog]]&amp;LEFT(Tabla15[[#This Row],[TIPO]],3)</f>
        <v>0310521998801CAR</v>
      </c>
      <c r="E984" s="60" t="str">
        <f>_xlfn.XLOOKUP(Tabla15[[#This Row],[cedula]],Tabla8[Numero Documento],Tabla8[Empleado])</f>
        <v>MARIA LAURA RIGGIO MARTINEZ</v>
      </c>
      <c r="F984" s="60" t="s">
        <v>235</v>
      </c>
      <c r="G984" s="60" t="s">
        <v>1658</v>
      </c>
      <c r="H984" s="102" t="s">
        <v>5444</v>
      </c>
      <c r="I984" s="75">
        <f>_xlfn.XLOOKUP(Tabla15[[#This Row],[cedula]],TCARRERA[CEDULA],TCARRERA[CATEGORIA DEL SERVIDOR],0)</f>
        <v>0</v>
      </c>
      <c r="J984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84" s="60" t="str">
        <f>IF(ISTEXT(Tabla15[[#This Row],[CARRERA]]),Tabla15[[#This Row],[CARRERA]],Tabla15[[#This Row],[STATUS_01]])</f>
        <v>CARACTER EVENTUAL</v>
      </c>
      <c r="L984" s="70">
        <v>70000</v>
      </c>
      <c r="M984" s="73">
        <v>5368.48</v>
      </c>
      <c r="N984" s="70">
        <v>2128</v>
      </c>
      <c r="O984" s="70">
        <v>2009</v>
      </c>
      <c r="P984" s="38">
        <f>Tabla15[[#This Row],[sbruto]]-SUM(Tabla15[[#This Row],[ISR]:[AFP]])-Tabla15[[#This Row],[sneto]]</f>
        <v>25.000000000007276</v>
      </c>
      <c r="Q984" s="38">
        <v>60469.52</v>
      </c>
      <c r="R984" s="60" t="str">
        <f>_xlfn.XLOOKUP(Tabla15[[#This Row],[cedula]],Tabla22[NODOC],Tabla22[GENERO])</f>
        <v>F</v>
      </c>
      <c r="S984" s="60" t="str">
        <f>_xlfn.XLOOKUP(Tabla15[[#This Row],[nomdepto]],Tabla21[LUGAR],Tabla21[CODLUGAR])</f>
        <v>01.83.03.03</v>
      </c>
      <c r="T984">
        <v>1059</v>
      </c>
    </row>
    <row r="985" spans="1:20" hidden="1">
      <c r="A985" s="60" t="s">
        <v>2475</v>
      </c>
      <c r="B985" s="60" t="s">
        <v>2971</v>
      </c>
      <c r="C985" s="60" t="s">
        <v>2506</v>
      </c>
      <c r="D985" s="60" t="str">
        <f>Tabla15[[#This Row],[cedula]]&amp;Tabla15[[#This Row],[prog]]&amp;LEFT(Tabla15[[#This Row],[TIPO]],3)</f>
        <v>0011892817501TEM</v>
      </c>
      <c r="E985" s="60" t="str">
        <f>_xlfn.XLOOKUP(Tabla15[[#This Row],[cedula]],Tabla8[Numero Documento],Tabla8[Empleado])</f>
        <v>PAMELA MARIA MARTINEZ JIMENEZ</v>
      </c>
      <c r="F985" s="60" t="s">
        <v>991</v>
      </c>
      <c r="G985" s="60" t="s">
        <v>1658</v>
      </c>
      <c r="H985" s="102" t="s">
        <v>2696</v>
      </c>
      <c r="I985" s="75">
        <f>_xlfn.XLOOKUP(Tabla15[[#This Row],[cedula]],TCARRERA[CEDULA],TCARRERA[CATEGORIA DEL SERVIDOR],0)</f>
        <v>0</v>
      </c>
      <c r="J98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5" s="60" t="str">
        <f>IF(ISTEXT(Tabla15[[#This Row],[CARRERA]]),Tabla15[[#This Row],[CARRERA]],Tabla15[[#This Row],[STATUS_01]])</f>
        <v>TEMPORALES</v>
      </c>
      <c r="L985" s="70">
        <v>65000</v>
      </c>
      <c r="M985" s="74">
        <v>0.03</v>
      </c>
      <c r="N985" s="70">
        <v>1976</v>
      </c>
      <c r="O985" s="70">
        <v>1865.5</v>
      </c>
      <c r="P985" s="38">
        <f>Tabla15[[#This Row],[sbruto]]-SUM(Tabla15[[#This Row],[ISR]:[AFP]])-Tabla15[[#This Row],[sneto]]</f>
        <v>25</v>
      </c>
      <c r="Q985" s="38">
        <v>61133.47</v>
      </c>
      <c r="R985" s="60" t="str">
        <f>_xlfn.XLOOKUP(Tabla15[[#This Row],[cedula]],Tabla22[NODOC],Tabla22[GENERO])</f>
        <v>F</v>
      </c>
      <c r="S985" s="60" t="str">
        <f>_xlfn.XLOOKUP(Tabla15[[#This Row],[nomdepto]],Tabla21[LUGAR],Tabla21[CODLUGAR])</f>
        <v>01.83.03.03</v>
      </c>
      <c r="T985">
        <v>976</v>
      </c>
    </row>
    <row r="986" spans="1:20">
      <c r="A986" s="60" t="s">
        <v>2476</v>
      </c>
      <c r="B986" s="60" t="s">
        <v>1259</v>
      </c>
      <c r="C986" s="60" t="s">
        <v>2509</v>
      </c>
      <c r="D986" s="60" t="str">
        <f>Tabla15[[#This Row],[cedula]]&amp;Tabla15[[#This Row],[prog]]&amp;LEFT(Tabla15[[#This Row],[TIPO]],3)</f>
        <v>0010959168511FIJ</v>
      </c>
      <c r="E986" s="60" t="str">
        <f>_xlfn.XLOOKUP(Tabla15[[#This Row],[cedula]],Tabla8[Numero Documento],Tabla8[Empleado])</f>
        <v>SANTA SUSANA TERRERO BATISTA</v>
      </c>
      <c r="F986" s="60" t="s">
        <v>470</v>
      </c>
      <c r="G986" s="60" t="s">
        <v>1658</v>
      </c>
      <c r="H986" s="102" t="s">
        <v>11</v>
      </c>
      <c r="I986" s="75" t="str">
        <f>_xlfn.XLOOKUP(Tabla15[[#This Row],[cedula]],TCARRERA[CEDULA],TCARRERA[CATEGORIA DEL SERVIDOR],0)</f>
        <v>CARRERA ADMINISTRATIVA</v>
      </c>
      <c r="J98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60" t="str">
        <f>IF(ISTEXT(Tabla15[[#This Row],[CARRERA]]),Tabla15[[#This Row],[CARRERA]],Tabla15[[#This Row],[STATUS_01]])</f>
        <v>CARRERA ADMINISTRATIVA</v>
      </c>
      <c r="L986" s="70">
        <v>60000</v>
      </c>
      <c r="M986" s="74">
        <v>0</v>
      </c>
      <c r="N986" s="73">
        <v>1824</v>
      </c>
      <c r="O986" s="73">
        <v>1722</v>
      </c>
      <c r="P986" s="38">
        <f>Tabla15[[#This Row],[sbruto]]-SUM(Tabla15[[#This Row],[ISR]:[AFP]])-Tabla15[[#This Row],[sneto]]</f>
        <v>21726.230000000003</v>
      </c>
      <c r="Q986" s="38">
        <v>34727.769999999997</v>
      </c>
      <c r="R986" s="60" t="str">
        <f>_xlfn.XLOOKUP(Tabla15[[#This Row],[cedula]],Tabla22[NODOC],Tabla22[GENERO])</f>
        <v>F</v>
      </c>
      <c r="S986" s="60" t="str">
        <f>_xlfn.XLOOKUP(Tabla15[[#This Row],[nomdepto]],Tabla21[LUGAR],Tabla21[CODLUGAR])</f>
        <v>01.83.03.03</v>
      </c>
      <c r="T986">
        <v>477</v>
      </c>
    </row>
    <row r="987" spans="1:20" hidden="1">
      <c r="A987" s="60" t="s">
        <v>2475</v>
      </c>
      <c r="B987" s="60" t="s">
        <v>2268</v>
      </c>
      <c r="C987" s="60" t="s">
        <v>2506</v>
      </c>
      <c r="D987" s="60" t="str">
        <f>Tabla15[[#This Row],[cedula]]&amp;Tabla15[[#This Row],[prog]]&amp;LEFT(Tabla15[[#This Row],[TIPO]],3)</f>
        <v>0020144258901TEM</v>
      </c>
      <c r="E987" s="60" t="str">
        <f>_xlfn.XLOOKUP(Tabla15[[#This Row],[cedula]],Tabla8[Numero Documento],Tabla8[Empleado])</f>
        <v>JESSICA ELAINE GONZALEZ VARGAS</v>
      </c>
      <c r="F987" s="60" t="s">
        <v>100</v>
      </c>
      <c r="G987" s="60" t="s">
        <v>1658</v>
      </c>
      <c r="H987" s="102" t="s">
        <v>2696</v>
      </c>
      <c r="I987" s="75">
        <f>_xlfn.XLOOKUP(Tabla15[[#This Row],[cedula]],TCARRERA[CEDULA],TCARRERA[CATEGORIA DEL SERVIDOR],0)</f>
        <v>0</v>
      </c>
      <c r="J98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7" s="60" t="str">
        <f>IF(ISTEXT(Tabla15[[#This Row],[CARRERA]]),Tabla15[[#This Row],[CARRERA]],Tabla15[[#This Row],[STATUS_01]])</f>
        <v>TEMPORALES</v>
      </c>
      <c r="L987" s="70">
        <v>60000</v>
      </c>
      <c r="M987" s="71">
        <v>3486.68</v>
      </c>
      <c r="N987" s="70">
        <v>1824</v>
      </c>
      <c r="O987" s="70">
        <v>1722</v>
      </c>
      <c r="P987" s="38">
        <f>Tabla15[[#This Row],[sbruto]]-SUM(Tabla15[[#This Row],[ISR]:[AFP]])-Tabla15[[#This Row],[sneto]]</f>
        <v>25</v>
      </c>
      <c r="Q987" s="38">
        <v>52942.32</v>
      </c>
      <c r="R987" s="60" t="str">
        <f>_xlfn.XLOOKUP(Tabla15[[#This Row],[cedula]],Tabla22[NODOC],Tabla22[GENERO])</f>
        <v>F</v>
      </c>
      <c r="S987" s="60" t="str">
        <f>_xlfn.XLOOKUP(Tabla15[[#This Row],[nomdepto]],Tabla21[LUGAR],Tabla21[CODLUGAR])</f>
        <v>01.83.03.03</v>
      </c>
      <c r="T987">
        <v>879</v>
      </c>
    </row>
    <row r="988" spans="1:20" hidden="1">
      <c r="A988" s="60" t="s">
        <v>2475</v>
      </c>
      <c r="B988" s="60" t="s">
        <v>2317</v>
      </c>
      <c r="C988" s="60" t="s">
        <v>2506</v>
      </c>
      <c r="D988" s="60" t="str">
        <f>Tabla15[[#This Row],[cedula]]&amp;Tabla15[[#This Row],[prog]]&amp;LEFT(Tabla15[[#This Row],[TIPO]],3)</f>
        <v>0010153506001TEM</v>
      </c>
      <c r="E988" s="60" t="str">
        <f>_xlfn.XLOOKUP(Tabla15[[#This Row],[cedula]],Tabla8[Numero Documento],Tabla8[Empleado])</f>
        <v>RAIZA VALENTINA PRESTOL ALMANZAR DE CAMPOS</v>
      </c>
      <c r="F988" s="60" t="s">
        <v>1481</v>
      </c>
      <c r="G988" s="60" t="s">
        <v>1658</v>
      </c>
      <c r="H988" s="102" t="s">
        <v>2696</v>
      </c>
      <c r="I988" s="75">
        <f>_xlfn.XLOOKUP(Tabla15[[#This Row],[cedula]],TCARRERA[CEDULA],TCARRERA[CATEGORIA DEL SERVIDOR],0)</f>
        <v>0</v>
      </c>
      <c r="J98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8" s="60" t="str">
        <f>IF(ISTEXT(Tabla15[[#This Row],[CARRERA]]),Tabla15[[#This Row],[CARRERA]],Tabla15[[#This Row],[STATUS_01]])</f>
        <v>TEMPORALES</v>
      </c>
      <c r="L988" s="70">
        <v>55000</v>
      </c>
      <c r="M988" s="74">
        <v>2559.6799999999998</v>
      </c>
      <c r="N988" s="70">
        <v>1672</v>
      </c>
      <c r="O988" s="70">
        <v>1578.5</v>
      </c>
      <c r="P988" s="38">
        <f>Tabla15[[#This Row],[sbruto]]-SUM(Tabla15[[#This Row],[ISR]:[AFP]])-Tabla15[[#This Row],[sneto]]</f>
        <v>25</v>
      </c>
      <c r="Q988" s="38">
        <v>49164.82</v>
      </c>
      <c r="R988" s="60" t="str">
        <f>_xlfn.XLOOKUP(Tabla15[[#This Row],[cedula]],Tabla22[NODOC],Tabla22[GENERO])</f>
        <v>F</v>
      </c>
      <c r="S988" s="60" t="str">
        <f>_xlfn.XLOOKUP(Tabla15[[#This Row],[nomdepto]],Tabla21[LUGAR],Tabla21[CODLUGAR])</f>
        <v>01.83.03.03</v>
      </c>
      <c r="T988">
        <v>986</v>
      </c>
    </row>
    <row r="989" spans="1:20" hidden="1">
      <c r="A989" s="60" t="s">
        <v>2475</v>
      </c>
      <c r="B989" s="60" t="s">
        <v>2329</v>
      </c>
      <c r="C989" s="60" t="s">
        <v>2506</v>
      </c>
      <c r="D989" s="60" t="str">
        <f>Tabla15[[#This Row],[cedula]]&amp;Tabla15[[#This Row],[prog]]&amp;LEFT(Tabla15[[#This Row],[TIPO]],3)</f>
        <v>2260002385101TEM</v>
      </c>
      <c r="E989" s="60" t="str">
        <f>_xlfn.XLOOKUP(Tabla15[[#This Row],[cedula]],Tabla8[Numero Documento],Tabla8[Empleado])</f>
        <v>SMAILING NICOL SILVA PEREZ</v>
      </c>
      <c r="F989" s="60" t="s">
        <v>991</v>
      </c>
      <c r="G989" s="60" t="s">
        <v>1658</v>
      </c>
      <c r="H989" s="102" t="s">
        <v>2696</v>
      </c>
      <c r="I989" s="75">
        <f>_xlfn.XLOOKUP(Tabla15[[#This Row],[cedula]],TCARRERA[CEDULA],TCARRERA[CATEGORIA DEL SERVIDOR],0)</f>
        <v>0</v>
      </c>
      <c r="J98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9" s="60" t="str">
        <f>IF(ISTEXT(Tabla15[[#This Row],[CARRERA]]),Tabla15[[#This Row],[CARRERA]],Tabla15[[#This Row],[STATUS_01]])</f>
        <v>TEMPORALES</v>
      </c>
      <c r="L989" s="70">
        <v>55000</v>
      </c>
      <c r="M989" s="74">
        <v>2559.6799999999998</v>
      </c>
      <c r="N989" s="73">
        <v>1672</v>
      </c>
      <c r="O989" s="73">
        <v>1578.5</v>
      </c>
      <c r="P989" s="38">
        <f>Tabla15[[#This Row],[sbruto]]-SUM(Tabla15[[#This Row],[ISR]:[AFP]])-Tabla15[[#This Row],[sneto]]</f>
        <v>25</v>
      </c>
      <c r="Q989" s="38">
        <v>49164.82</v>
      </c>
      <c r="R989" s="60" t="str">
        <f>_xlfn.XLOOKUP(Tabla15[[#This Row],[cedula]],Tabla22[NODOC],Tabla22[GENERO])</f>
        <v>F</v>
      </c>
      <c r="S989" s="60" t="str">
        <f>_xlfn.XLOOKUP(Tabla15[[#This Row],[nomdepto]],Tabla21[LUGAR],Tabla21[CODLUGAR])</f>
        <v>01.83.03.03</v>
      </c>
      <c r="T989">
        <v>1015</v>
      </c>
    </row>
    <row r="990" spans="1:20">
      <c r="A990" s="60" t="s">
        <v>2476</v>
      </c>
      <c r="B990" s="60" t="s">
        <v>1193</v>
      </c>
      <c r="C990" s="60" t="s">
        <v>2509</v>
      </c>
      <c r="D990" s="60" t="str">
        <f>Tabla15[[#This Row],[cedula]]&amp;Tabla15[[#This Row],[prog]]&amp;LEFT(Tabla15[[#This Row],[TIPO]],3)</f>
        <v>0011233642511FIJ</v>
      </c>
      <c r="E990" s="60" t="str">
        <f>_xlfn.XLOOKUP(Tabla15[[#This Row],[cedula]],Tabla8[Numero Documento],Tabla8[Empleado])</f>
        <v>EVELYN ROSANNA FERNANDEZ HERNANDEZ</v>
      </c>
      <c r="F990" s="60" t="s">
        <v>405</v>
      </c>
      <c r="G990" s="60" t="s">
        <v>1658</v>
      </c>
      <c r="H990" s="102" t="s">
        <v>11</v>
      </c>
      <c r="I990" s="75" t="str">
        <f>_xlfn.XLOOKUP(Tabla15[[#This Row],[cedula]],TCARRERA[CEDULA],TCARRERA[CATEGORIA DEL SERVIDOR],0)</f>
        <v>CARRERA ADMINISTRATIVA</v>
      </c>
      <c r="J99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90" s="60" t="str">
        <f>IF(ISTEXT(Tabla15[[#This Row],[CARRERA]]),Tabla15[[#This Row],[CARRERA]],Tabla15[[#This Row],[STATUS_01]])</f>
        <v>CARRERA ADMINISTRATIVA</v>
      </c>
      <c r="L990" s="70">
        <v>50000</v>
      </c>
      <c r="M990" s="70">
        <v>1617.38</v>
      </c>
      <c r="N990" s="70">
        <v>1520</v>
      </c>
      <c r="O990" s="70">
        <v>1435</v>
      </c>
      <c r="P990" s="38">
        <f>Tabla15[[#This Row],[sbruto]]-SUM(Tabla15[[#This Row],[ISR]:[AFP]])-Tabla15[[#This Row],[sneto]]</f>
        <v>21823.88</v>
      </c>
      <c r="Q990" s="38">
        <v>23603.74</v>
      </c>
      <c r="R990" s="60" t="str">
        <f>_xlfn.XLOOKUP(Tabla15[[#This Row],[cedula]],Tabla22[NODOC],Tabla22[GENERO])</f>
        <v>F</v>
      </c>
      <c r="S990" s="60" t="str">
        <f>_xlfn.XLOOKUP(Tabla15[[#This Row],[nomdepto]],Tabla21[LUGAR],Tabla21[CODLUGAR])</f>
        <v>01.83.03.03</v>
      </c>
      <c r="T990">
        <v>411</v>
      </c>
    </row>
    <row r="991" spans="1:20">
      <c r="A991" s="60" t="s">
        <v>2476</v>
      </c>
      <c r="B991" s="60" t="s">
        <v>1102</v>
      </c>
      <c r="C991" s="60" t="s">
        <v>2509</v>
      </c>
      <c r="D991" s="60" t="str">
        <f>Tabla15[[#This Row],[cedula]]&amp;Tabla15[[#This Row],[prog]]&amp;LEFT(Tabla15[[#This Row],[TIPO]],3)</f>
        <v>0011417563111FIJ</v>
      </c>
      <c r="E991" s="60" t="str">
        <f>_xlfn.XLOOKUP(Tabla15[[#This Row],[cedula]],Tabla8[Numero Documento],Tabla8[Empleado])</f>
        <v>GEISON DARIO TINEO MATA</v>
      </c>
      <c r="F991" s="60" t="s">
        <v>228</v>
      </c>
      <c r="G991" s="60" t="s">
        <v>1658</v>
      </c>
      <c r="H991" s="102" t="s">
        <v>11</v>
      </c>
      <c r="I991" s="75" t="str">
        <f>_xlfn.XLOOKUP(Tabla15[[#This Row],[cedula]],TCARRERA[CEDULA],TCARRERA[CATEGORIA DEL SERVIDOR],0)</f>
        <v>CARRERA ADMINISTRATIVA</v>
      </c>
      <c r="J99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91" s="60" t="str">
        <f>IF(ISTEXT(Tabla15[[#This Row],[CARRERA]]),Tabla15[[#This Row],[CARRERA]],Tabla15[[#This Row],[STATUS_01]])</f>
        <v>CARRERA ADMINISTRATIVA</v>
      </c>
      <c r="L991" s="70">
        <v>50000</v>
      </c>
      <c r="M991" s="74">
        <v>0</v>
      </c>
      <c r="N991" s="70">
        <v>1520</v>
      </c>
      <c r="O991" s="70">
        <v>1435</v>
      </c>
      <c r="P991" s="38">
        <f>Tabla15[[#This Row],[sbruto]]-SUM(Tabla15[[#This Row],[ISR]:[AFP]])-Tabla15[[#This Row],[sneto]]</f>
        <v>29381.81</v>
      </c>
      <c r="Q991" s="38">
        <v>17663.189999999999</v>
      </c>
      <c r="R991" s="60" t="str">
        <f>_xlfn.XLOOKUP(Tabla15[[#This Row],[cedula]],Tabla22[NODOC],Tabla22[GENERO])</f>
        <v>M</v>
      </c>
      <c r="S991" s="60" t="str">
        <f>_xlfn.XLOOKUP(Tabla15[[#This Row],[nomdepto]],Tabla21[LUGAR],Tabla21[CODLUGAR])</f>
        <v>01.83.03.03</v>
      </c>
      <c r="T991">
        <v>421</v>
      </c>
    </row>
    <row r="992" spans="1:20">
      <c r="A992" s="60" t="s">
        <v>2476</v>
      </c>
      <c r="B992" s="60" t="s">
        <v>1962</v>
      </c>
      <c r="C992" s="60" t="s">
        <v>2509</v>
      </c>
      <c r="D992" s="60" t="str">
        <f>Tabla15[[#This Row],[cedula]]&amp;Tabla15[[#This Row],[prog]]&amp;LEFT(Tabla15[[#This Row],[TIPO]],3)</f>
        <v>0010261337911FIJ</v>
      </c>
      <c r="E992" s="60" t="str">
        <f>_xlfn.XLOOKUP(Tabla15[[#This Row],[cedula]],Tabla8[Numero Documento],Tabla8[Empleado])</f>
        <v>ANGELA MARIA ESCOTO MONEGRO</v>
      </c>
      <c r="F992" s="60" t="s">
        <v>254</v>
      </c>
      <c r="G992" s="60" t="s">
        <v>1658</v>
      </c>
      <c r="H992" s="102" t="s">
        <v>11</v>
      </c>
      <c r="I992" s="75">
        <f>_xlfn.XLOOKUP(Tabla15[[#This Row],[cedula]],TCARRERA[CEDULA],TCARRERA[CATEGORIA DEL SERVIDOR],0)</f>
        <v>0</v>
      </c>
      <c r="J99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92" s="60" t="str">
        <f>IF(ISTEXT(Tabla15[[#This Row],[CARRERA]]),Tabla15[[#This Row],[CARRERA]],Tabla15[[#This Row],[STATUS_01]])</f>
        <v>FIJO</v>
      </c>
      <c r="L992" s="70">
        <v>49116</v>
      </c>
      <c r="M992" s="71">
        <v>0</v>
      </c>
      <c r="N992" s="70">
        <v>1493.13</v>
      </c>
      <c r="O992" s="70">
        <v>1409.63</v>
      </c>
      <c r="P992" s="38">
        <f>Tabla15[[#This Row],[sbruto]]-SUM(Tabla15[[#This Row],[ISR]:[AFP]])-Tabla15[[#This Row],[sneto]]</f>
        <v>25</v>
      </c>
      <c r="Q992" s="38">
        <v>46188.24</v>
      </c>
      <c r="R992" s="60" t="str">
        <f>_xlfn.XLOOKUP(Tabla15[[#This Row],[cedula]],Tabla22[NODOC],Tabla22[GENERO])</f>
        <v>F</v>
      </c>
      <c r="S992" s="60" t="str">
        <f>_xlfn.XLOOKUP(Tabla15[[#This Row],[nomdepto]],Tabla21[LUGAR],Tabla21[CODLUGAR])</f>
        <v>01.83.03.03</v>
      </c>
      <c r="T992">
        <v>395</v>
      </c>
    </row>
    <row r="993" spans="1:20" hidden="1">
      <c r="A993" s="60" t="s">
        <v>2475</v>
      </c>
      <c r="B993" s="60" t="s">
        <v>2890</v>
      </c>
      <c r="C993" s="60" t="s">
        <v>2506</v>
      </c>
      <c r="D993" s="60" t="str">
        <f>Tabla15[[#This Row],[cedula]]&amp;Tabla15[[#This Row],[prog]]&amp;LEFT(Tabla15[[#This Row],[TIPO]],3)</f>
        <v>0011494758301TEM</v>
      </c>
      <c r="E993" s="60" t="str">
        <f>_xlfn.XLOOKUP(Tabla15[[#This Row],[cedula]],Tabla8[Numero Documento],Tabla8[Empleado])</f>
        <v>JOHANNA IVETTE JIMENEZ HERNANDEZ</v>
      </c>
      <c r="F993" s="60" t="s">
        <v>1506</v>
      </c>
      <c r="G993" s="60" t="s">
        <v>1658</v>
      </c>
      <c r="H993" s="102" t="s">
        <v>2696</v>
      </c>
      <c r="I993" s="75">
        <f>_xlfn.XLOOKUP(Tabla15[[#This Row],[cedula]],TCARRERA[CEDULA],TCARRERA[CATEGORIA DEL SERVIDOR],0)</f>
        <v>0</v>
      </c>
      <c r="J99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3" s="60" t="str">
        <f>IF(ISTEXT(Tabla15[[#This Row],[CARRERA]]),Tabla15[[#This Row],[CARRERA]],Tabla15[[#This Row],[STATUS_01]])</f>
        <v>TEMPORALES</v>
      </c>
      <c r="L993" s="70">
        <v>45000</v>
      </c>
      <c r="M993" s="70">
        <v>0</v>
      </c>
      <c r="N993" s="70">
        <v>1368</v>
      </c>
      <c r="O993" s="70">
        <v>1291.5</v>
      </c>
      <c r="P993" s="38">
        <f>Tabla15[[#This Row],[sbruto]]-SUM(Tabla15[[#This Row],[ISR]:[AFP]])-Tabla15[[#This Row],[sneto]]</f>
        <v>25</v>
      </c>
      <c r="Q993" s="38">
        <v>42315.5</v>
      </c>
      <c r="R993" s="60" t="str">
        <f>_xlfn.XLOOKUP(Tabla15[[#This Row],[cedula]],Tabla22[NODOC],Tabla22[GENERO])</f>
        <v>F</v>
      </c>
      <c r="S993" s="60" t="str">
        <f>_xlfn.XLOOKUP(Tabla15[[#This Row],[nomdepto]],Tabla21[LUGAR],Tabla21[CODLUGAR])</f>
        <v>01.83.03.03</v>
      </c>
      <c r="T993">
        <v>891</v>
      </c>
    </row>
    <row r="994" spans="1:20" hidden="1">
      <c r="A994" s="60" t="s">
        <v>2475</v>
      </c>
      <c r="B994" s="60" t="s">
        <v>2318</v>
      </c>
      <c r="C994" s="60" t="s">
        <v>2506</v>
      </c>
      <c r="D994" s="60" t="str">
        <f>Tabla15[[#This Row],[cedula]]&amp;Tabla15[[#This Row],[prog]]&amp;LEFT(Tabla15[[#This Row],[TIPO]],3)</f>
        <v>4022092804401TEM</v>
      </c>
      <c r="E994" s="60" t="str">
        <f>_xlfn.XLOOKUP(Tabla15[[#This Row],[cedula]],Tabla8[Numero Documento],Tabla8[Empleado])</f>
        <v>RAMON GUILLERMO TABAR GARRIDO</v>
      </c>
      <c r="F994" s="60" t="s">
        <v>1506</v>
      </c>
      <c r="G994" s="60" t="s">
        <v>1658</v>
      </c>
      <c r="H994" s="102" t="s">
        <v>2696</v>
      </c>
      <c r="I994" s="75">
        <f>_xlfn.XLOOKUP(Tabla15[[#This Row],[cedula]],TCARRERA[CEDULA],TCARRERA[CATEGORIA DEL SERVIDOR],0)</f>
        <v>0</v>
      </c>
      <c r="J99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4" s="60" t="str">
        <f>IF(ISTEXT(Tabla15[[#This Row],[CARRERA]]),Tabla15[[#This Row],[CARRERA]],Tabla15[[#This Row],[STATUS_01]])</f>
        <v>TEMPORALES</v>
      </c>
      <c r="L994" s="70">
        <v>45000</v>
      </c>
      <c r="M994" s="74">
        <v>0</v>
      </c>
      <c r="N994" s="70">
        <v>1368</v>
      </c>
      <c r="O994" s="70">
        <v>1291.5</v>
      </c>
      <c r="P994" s="38">
        <f>Tabla15[[#This Row],[sbruto]]-SUM(Tabla15[[#This Row],[ISR]:[AFP]])-Tabla15[[#This Row],[sneto]]</f>
        <v>25</v>
      </c>
      <c r="Q994" s="38">
        <v>42315.5</v>
      </c>
      <c r="R994" s="60" t="str">
        <f>_xlfn.XLOOKUP(Tabla15[[#This Row],[cedula]],Tabla22[NODOC],Tabla22[GENERO])</f>
        <v>M</v>
      </c>
      <c r="S994" s="60" t="str">
        <f>_xlfn.XLOOKUP(Tabla15[[#This Row],[nomdepto]],Tabla21[LUGAR],Tabla21[CODLUGAR])</f>
        <v>01.83.03.03</v>
      </c>
      <c r="T994">
        <v>988</v>
      </c>
    </row>
    <row r="995" spans="1:20">
      <c r="A995" s="60" t="s">
        <v>2476</v>
      </c>
      <c r="B995" s="60" t="s">
        <v>1207</v>
      </c>
      <c r="C995" s="60" t="s">
        <v>2509</v>
      </c>
      <c r="D995" s="60" t="str">
        <f>Tabla15[[#This Row],[cedula]]&amp;Tabla15[[#This Row],[prog]]&amp;LEFT(Tabla15[[#This Row],[TIPO]],3)</f>
        <v>0010013223211FIJ</v>
      </c>
      <c r="E995" s="60" t="str">
        <f>_xlfn.XLOOKUP(Tabla15[[#This Row],[cedula]],Tabla8[Numero Documento],Tabla8[Empleado])</f>
        <v>JOSE RAFAEL SOSA</v>
      </c>
      <c r="F995" s="60" t="s">
        <v>30</v>
      </c>
      <c r="G995" s="60" t="s">
        <v>1658</v>
      </c>
      <c r="H995" s="102" t="s">
        <v>11</v>
      </c>
      <c r="I995" s="75" t="str">
        <f>_xlfn.XLOOKUP(Tabla15[[#This Row],[cedula]],TCARRERA[CEDULA],TCARRERA[CATEGORIA DEL SERVIDOR],0)</f>
        <v>CARRERA ADMINISTRATIVA</v>
      </c>
      <c r="J99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5" s="60" t="str">
        <f>IF(ISTEXT(Tabla15[[#This Row],[CARRERA]]),Tabla15[[#This Row],[CARRERA]],Tabla15[[#This Row],[STATUS_01]])</f>
        <v>CARRERA ADMINISTRATIVA</v>
      </c>
      <c r="L995" s="70">
        <v>36000</v>
      </c>
      <c r="M995" s="74">
        <v>0</v>
      </c>
      <c r="N995" s="70">
        <v>1094.4000000000001</v>
      </c>
      <c r="O995" s="70">
        <v>1033.2</v>
      </c>
      <c r="P995" s="38">
        <f>Tabla15[[#This Row],[sbruto]]-SUM(Tabla15[[#This Row],[ISR]:[AFP]])-Tabla15[[#This Row],[sneto]]</f>
        <v>1501</v>
      </c>
      <c r="Q995" s="38">
        <v>32371.4</v>
      </c>
      <c r="R995" s="60" t="str">
        <f>_xlfn.XLOOKUP(Tabla15[[#This Row],[cedula]],Tabla22[NODOC],Tabla22[GENERO])</f>
        <v>M</v>
      </c>
      <c r="S995" s="60" t="str">
        <f>_xlfn.XLOOKUP(Tabla15[[#This Row],[nomdepto]],Tabla21[LUGAR],Tabla21[CODLUGAR])</f>
        <v>01.83.03.03</v>
      </c>
      <c r="T995">
        <v>434</v>
      </c>
    </row>
    <row r="996" spans="1:20" hidden="1">
      <c r="A996" s="60" t="s">
        <v>2475</v>
      </c>
      <c r="B996" s="60" t="s">
        <v>2792</v>
      </c>
      <c r="C996" s="60" t="s">
        <v>2506</v>
      </c>
      <c r="D996" s="60" t="str">
        <f>Tabla15[[#This Row],[cedula]]&amp;Tabla15[[#This Row],[prog]]&amp;LEFT(Tabla15[[#This Row],[TIPO]],3)</f>
        <v>4022577026801TEM</v>
      </c>
      <c r="E996" s="60" t="str">
        <f>_xlfn.XLOOKUP(Tabla15[[#This Row],[cedula]],Tabla8[Numero Documento],Tabla8[Empleado])</f>
        <v>AMANDA JIMENEZ GONZALEZ</v>
      </c>
      <c r="F996" s="60" t="s">
        <v>1506</v>
      </c>
      <c r="G996" s="60" t="s">
        <v>1658</v>
      </c>
      <c r="H996" s="102" t="s">
        <v>2696</v>
      </c>
      <c r="I996" s="75">
        <f>_xlfn.XLOOKUP(Tabla15[[#This Row],[cedula]],TCARRERA[CEDULA],TCARRERA[CATEGORIA DEL SERVIDOR],0)</f>
        <v>0</v>
      </c>
      <c r="J99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6" s="60" t="str">
        <f>IF(ISTEXT(Tabla15[[#This Row],[CARRERA]]),Tabla15[[#This Row],[CARRERA]],Tabla15[[#This Row],[STATUS_01]])</f>
        <v>TEMPORALES</v>
      </c>
      <c r="L996" s="70">
        <v>36000</v>
      </c>
      <c r="M996" s="74">
        <v>0</v>
      </c>
      <c r="N996" s="73">
        <v>1094.4000000000001</v>
      </c>
      <c r="O996" s="73">
        <v>1033.2</v>
      </c>
      <c r="P996" s="38">
        <f>Tabla15[[#This Row],[sbruto]]-SUM(Tabla15[[#This Row],[ISR]:[AFP]])-Tabla15[[#This Row],[sneto]]</f>
        <v>25</v>
      </c>
      <c r="Q996" s="38">
        <v>33847.4</v>
      </c>
      <c r="R996" s="60" t="str">
        <f>_xlfn.XLOOKUP(Tabla15[[#This Row],[cedula]],Tabla22[NODOC],Tabla22[GENERO])</f>
        <v>F</v>
      </c>
      <c r="S996" s="60" t="str">
        <f>_xlfn.XLOOKUP(Tabla15[[#This Row],[nomdepto]],Tabla21[LUGAR],Tabla21[CODLUGAR])</f>
        <v>01.83.03.03</v>
      </c>
      <c r="T996">
        <v>788</v>
      </c>
    </row>
    <row r="997" spans="1:20" hidden="1">
      <c r="A997" s="60" t="s">
        <v>2475</v>
      </c>
      <c r="B997" s="60" t="s">
        <v>2820</v>
      </c>
      <c r="C997" s="60" t="s">
        <v>2506</v>
      </c>
      <c r="D997" s="60" t="str">
        <f>Tabla15[[#This Row],[cedula]]&amp;Tabla15[[#This Row],[prog]]&amp;LEFT(Tabla15[[#This Row],[TIPO]],3)</f>
        <v>4022351984001TEM</v>
      </c>
      <c r="E997" s="60" t="str">
        <f>_xlfn.XLOOKUP(Tabla15[[#This Row],[cedula]],Tabla8[Numero Documento],Tabla8[Empleado])</f>
        <v>CESAR AUGUSTO RAMOS ROSARIO</v>
      </c>
      <c r="F997" s="60" t="s">
        <v>1506</v>
      </c>
      <c r="G997" s="60" t="s">
        <v>1658</v>
      </c>
      <c r="H997" s="102" t="s">
        <v>2696</v>
      </c>
      <c r="I997" s="75">
        <f>_xlfn.XLOOKUP(Tabla15[[#This Row],[cedula]],TCARRERA[CEDULA],TCARRERA[CATEGORIA DEL SERVIDOR],0)</f>
        <v>0</v>
      </c>
      <c r="J99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7" s="60" t="str">
        <f>IF(ISTEXT(Tabla15[[#This Row],[CARRERA]]),Tabla15[[#This Row],[CARRERA]],Tabla15[[#This Row],[STATUS_01]])</f>
        <v>TEMPORALES</v>
      </c>
      <c r="L997" s="70">
        <v>36000</v>
      </c>
      <c r="M997" s="74">
        <v>0</v>
      </c>
      <c r="N997" s="70">
        <v>1094.4000000000001</v>
      </c>
      <c r="O997" s="70">
        <v>1033.2</v>
      </c>
      <c r="P997" s="38">
        <f>Tabla15[[#This Row],[sbruto]]-SUM(Tabla15[[#This Row],[ISR]:[AFP]])-Tabla15[[#This Row],[sneto]]</f>
        <v>25</v>
      </c>
      <c r="Q997" s="38">
        <v>33847.4</v>
      </c>
      <c r="R997" s="60" t="str">
        <f>_xlfn.XLOOKUP(Tabla15[[#This Row],[cedula]],Tabla22[NODOC],Tabla22[GENERO])</f>
        <v>M</v>
      </c>
      <c r="S997" s="60" t="str">
        <f>_xlfn.XLOOKUP(Tabla15[[#This Row],[nomdepto]],Tabla21[LUGAR],Tabla21[CODLUGAR])</f>
        <v>01.83.03.03</v>
      </c>
      <c r="T997">
        <v>820</v>
      </c>
    </row>
    <row r="998" spans="1:20" hidden="1">
      <c r="A998" s="60" t="s">
        <v>2475</v>
      </c>
      <c r="B998" s="60" t="s">
        <v>2981</v>
      </c>
      <c r="C998" s="60" t="s">
        <v>2506</v>
      </c>
      <c r="D998" s="60" t="str">
        <f>Tabla15[[#This Row],[cedula]]&amp;Tabla15[[#This Row],[prog]]&amp;LEFT(Tabla15[[#This Row],[TIPO]],3)</f>
        <v>4022202892601TEM</v>
      </c>
      <c r="E998" s="60" t="str">
        <f>_xlfn.XLOOKUP(Tabla15[[#This Row],[cedula]],Tabla8[Numero Documento],Tabla8[Empleado])</f>
        <v>RAYMOND JAVIER PEREZ MARTINEZ</v>
      </c>
      <c r="F998" s="60" t="s">
        <v>1506</v>
      </c>
      <c r="G998" s="60" t="s">
        <v>1658</v>
      </c>
      <c r="H998" s="102" t="s">
        <v>2696</v>
      </c>
      <c r="I998" s="75">
        <f>_xlfn.XLOOKUP(Tabla15[[#This Row],[cedula]],TCARRERA[CEDULA],TCARRERA[CATEGORIA DEL SERVIDOR],0)</f>
        <v>0</v>
      </c>
      <c r="J99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8" s="60" t="str">
        <f>IF(ISTEXT(Tabla15[[#This Row],[CARRERA]]),Tabla15[[#This Row],[CARRERA]],Tabla15[[#This Row],[STATUS_01]])</f>
        <v>TEMPORALES</v>
      </c>
      <c r="L998" s="70">
        <v>36000</v>
      </c>
      <c r="M998" s="74">
        <v>0</v>
      </c>
      <c r="N998" s="70">
        <v>1094.4000000000001</v>
      </c>
      <c r="O998" s="70">
        <v>1033.2</v>
      </c>
      <c r="P998" s="38">
        <f>Tabla15[[#This Row],[sbruto]]-SUM(Tabla15[[#This Row],[ISR]:[AFP]])-Tabla15[[#This Row],[sneto]]</f>
        <v>25</v>
      </c>
      <c r="Q998" s="38">
        <v>33847.4</v>
      </c>
      <c r="R998" s="60" t="str">
        <f>_xlfn.XLOOKUP(Tabla15[[#This Row],[cedula]],Tabla22[NODOC],Tabla22[GENERO])</f>
        <v>M</v>
      </c>
      <c r="S998" s="60" t="str">
        <f>_xlfn.XLOOKUP(Tabla15[[#This Row],[nomdepto]],Tabla21[LUGAR],Tabla21[CODLUGAR])</f>
        <v>01.83.03.03</v>
      </c>
      <c r="T998">
        <v>991</v>
      </c>
    </row>
    <row r="999" spans="1:20">
      <c r="A999" s="60" t="s">
        <v>2476</v>
      </c>
      <c r="B999" s="60" t="s">
        <v>1181</v>
      </c>
      <c r="C999" s="60" t="s">
        <v>2509</v>
      </c>
      <c r="D999" s="60" t="str">
        <f>Tabla15[[#This Row],[cedula]]&amp;Tabla15[[#This Row],[prog]]&amp;LEFT(Tabla15[[#This Row],[TIPO]],3)</f>
        <v>0010986297911FIJ</v>
      </c>
      <c r="E999" s="60" t="str">
        <f>_xlfn.XLOOKUP(Tabla15[[#This Row],[cedula]],Tabla8[Numero Documento],Tabla8[Empleado])</f>
        <v>CARMEN VELEZ VICENTE</v>
      </c>
      <c r="F999" s="60" t="s">
        <v>494</v>
      </c>
      <c r="G999" s="60" t="s">
        <v>1658</v>
      </c>
      <c r="H999" s="102" t="s">
        <v>11</v>
      </c>
      <c r="I999" s="75" t="str">
        <f>_xlfn.XLOOKUP(Tabla15[[#This Row],[cedula]],TCARRERA[CEDULA],TCARRERA[CATEGORIA DEL SERVIDOR],0)</f>
        <v>CARRERA ADMINISTRATIVA</v>
      </c>
      <c r="J99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99" s="60" t="str">
        <f>IF(ISTEXT(Tabla15[[#This Row],[CARRERA]]),Tabla15[[#This Row],[CARRERA]],Tabla15[[#This Row],[STATUS_01]])</f>
        <v>CARRERA ADMINISTRATIVA</v>
      </c>
      <c r="L999" s="70">
        <v>35000</v>
      </c>
      <c r="M999" s="74">
        <v>0</v>
      </c>
      <c r="N999" s="70">
        <v>1064</v>
      </c>
      <c r="O999" s="70">
        <v>1004.5</v>
      </c>
      <c r="P999" s="38">
        <f>Tabla15[[#This Row],[sbruto]]-SUM(Tabla15[[#This Row],[ISR]:[AFP]])-Tabla15[[#This Row],[sneto]]</f>
        <v>20794</v>
      </c>
      <c r="Q999" s="38">
        <v>12137.5</v>
      </c>
      <c r="R999" s="60" t="str">
        <f>_xlfn.XLOOKUP(Tabla15[[#This Row],[cedula]],Tabla22[NODOC],Tabla22[GENERO])</f>
        <v>F</v>
      </c>
      <c r="S999" s="60" t="str">
        <f>_xlfn.XLOOKUP(Tabla15[[#This Row],[nomdepto]],Tabla21[LUGAR],Tabla21[CODLUGAR])</f>
        <v>01.83.03.03</v>
      </c>
      <c r="T999">
        <v>402</v>
      </c>
    </row>
    <row r="1000" spans="1:20">
      <c r="A1000" s="60" t="s">
        <v>2476</v>
      </c>
      <c r="B1000" s="60" t="s">
        <v>1967</v>
      </c>
      <c r="C1000" s="60" t="s">
        <v>2509</v>
      </c>
      <c r="D1000" s="60" t="str">
        <f>Tabla15[[#This Row],[cedula]]&amp;Tabla15[[#This Row],[prog]]&amp;LEFT(Tabla15[[#This Row],[TIPO]],3)</f>
        <v>4022106839411FIJ</v>
      </c>
      <c r="E1000" s="60" t="str">
        <f>_xlfn.XLOOKUP(Tabla15[[#This Row],[cedula]],Tabla8[Numero Documento],Tabla8[Empleado])</f>
        <v>EMMANUEL ESPINAL BELLIARD</v>
      </c>
      <c r="F1000" s="60" t="s">
        <v>355</v>
      </c>
      <c r="G1000" s="60" t="s">
        <v>1658</v>
      </c>
      <c r="H1000" s="102" t="s">
        <v>11</v>
      </c>
      <c r="I1000" s="75">
        <f>_xlfn.XLOOKUP(Tabla15[[#This Row],[cedula]],TCARRERA[CEDULA],TCARRERA[CATEGORIA DEL SERVIDOR],0)</f>
        <v>0</v>
      </c>
      <c r="J100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00" s="60" t="str">
        <f>IF(ISTEXT(Tabla15[[#This Row],[CARRERA]]),Tabla15[[#This Row],[CARRERA]],Tabla15[[#This Row],[STATUS_01]])</f>
        <v>FIJO</v>
      </c>
      <c r="L1000" s="70">
        <v>35000</v>
      </c>
      <c r="M1000" s="74">
        <v>0</v>
      </c>
      <c r="N1000" s="73">
        <v>1064</v>
      </c>
      <c r="O1000" s="73">
        <v>1004.5</v>
      </c>
      <c r="P1000" s="38">
        <f>Tabla15[[#This Row],[sbruto]]-SUM(Tabla15[[#This Row],[ISR]:[AFP]])-Tabla15[[#This Row],[sneto]]</f>
        <v>25</v>
      </c>
      <c r="Q1000" s="38">
        <v>32906.5</v>
      </c>
      <c r="R1000" s="60" t="str">
        <f>_xlfn.XLOOKUP(Tabla15[[#This Row],[cedula]],Tabla22[NODOC],Tabla22[GENERO])</f>
        <v>M</v>
      </c>
      <c r="S1000" s="60" t="str">
        <f>_xlfn.XLOOKUP(Tabla15[[#This Row],[nomdepto]],Tabla21[LUGAR],Tabla21[CODLUGAR])</f>
        <v>01.83.03.03</v>
      </c>
      <c r="T1000">
        <v>409</v>
      </c>
    </row>
    <row r="1001" spans="1:20">
      <c r="A1001" s="60" t="s">
        <v>2476</v>
      </c>
      <c r="B1001" s="60" t="s">
        <v>1130</v>
      </c>
      <c r="C1001" s="60" t="s">
        <v>2509</v>
      </c>
      <c r="D1001" s="60" t="str">
        <f>Tabla15[[#This Row],[cedula]]&amp;Tabla15[[#This Row],[prog]]&amp;LEFT(Tabla15[[#This Row],[TIPO]],3)</f>
        <v>0010728604911FIJ</v>
      </c>
      <c r="E1001" s="60" t="str">
        <f>_xlfn.XLOOKUP(Tabla15[[#This Row],[cedula]],Tabla8[Numero Documento],Tabla8[Empleado])</f>
        <v>MAURA DE LAS MERCEDES MATOS DE MARTE</v>
      </c>
      <c r="F1001" s="60" t="s">
        <v>4184</v>
      </c>
      <c r="G1001" s="60" t="s">
        <v>1658</v>
      </c>
      <c r="H1001" s="102" t="s">
        <v>11</v>
      </c>
      <c r="I1001" s="75" t="str">
        <f>_xlfn.XLOOKUP(Tabla15[[#This Row],[cedula]],TCARRERA[CEDULA],TCARRERA[CATEGORIA DEL SERVIDOR],0)</f>
        <v>CARRERA ADMINISTRATIVA</v>
      </c>
      <c r="J100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01" s="60" t="str">
        <f>IF(ISTEXT(Tabla15[[#This Row],[CARRERA]]),Tabla15[[#This Row],[CARRERA]],Tabla15[[#This Row],[STATUS_01]])</f>
        <v>CARRERA ADMINISTRATIVA</v>
      </c>
      <c r="L1001" s="70">
        <v>35000</v>
      </c>
      <c r="M1001" s="74">
        <v>0</v>
      </c>
      <c r="N1001" s="70">
        <v>1064</v>
      </c>
      <c r="O1001" s="70">
        <v>1004.5</v>
      </c>
      <c r="P1001" s="38">
        <f>Tabla15[[#This Row],[sbruto]]-SUM(Tabla15[[#This Row],[ISR]:[AFP]])-Tabla15[[#This Row],[sneto]]</f>
        <v>6202.3499999999985</v>
      </c>
      <c r="Q1001" s="38">
        <v>26729.15</v>
      </c>
      <c r="R1001" s="60" t="str">
        <f>_xlfn.XLOOKUP(Tabla15[[#This Row],[cedula]],Tabla22[NODOC],Tabla22[GENERO])</f>
        <v>F</v>
      </c>
      <c r="S1001" s="60" t="str">
        <f>_xlfn.XLOOKUP(Tabla15[[#This Row],[nomdepto]],Tabla21[LUGAR],Tabla21[CODLUGAR])</f>
        <v>01.83.03.03</v>
      </c>
      <c r="T1001">
        <v>455</v>
      </c>
    </row>
    <row r="1002" spans="1:20">
      <c r="A1002" s="60" t="s">
        <v>2476</v>
      </c>
      <c r="B1002" s="60" t="s">
        <v>2015</v>
      </c>
      <c r="C1002" s="60" t="s">
        <v>2509</v>
      </c>
      <c r="D1002" s="60" t="str">
        <f>Tabla15[[#This Row],[cedula]]&amp;Tabla15[[#This Row],[prog]]&amp;LEFT(Tabla15[[#This Row],[TIPO]],3)</f>
        <v>0400001791511FIJ</v>
      </c>
      <c r="E1002" s="60" t="str">
        <f>_xlfn.XLOOKUP(Tabla15[[#This Row],[cedula]],Tabla8[Numero Documento],Tabla8[Empleado])</f>
        <v>YNES ALTAGRACIA SANDOVAL DE BAQUERO</v>
      </c>
      <c r="F1002" s="60" t="s">
        <v>10</v>
      </c>
      <c r="G1002" s="60" t="s">
        <v>1658</v>
      </c>
      <c r="H1002" s="102" t="s">
        <v>11</v>
      </c>
      <c r="I1002" s="75">
        <f>_xlfn.XLOOKUP(Tabla15[[#This Row],[cedula]],TCARRERA[CEDULA],TCARRERA[CATEGORIA DEL SERVIDOR],0)</f>
        <v>0</v>
      </c>
      <c r="J100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2" s="60" t="str">
        <f>IF(ISTEXT(Tabla15[[#This Row],[CARRERA]]),Tabla15[[#This Row],[CARRERA]],Tabla15[[#This Row],[STATUS_01]])</f>
        <v>ESTATUTO SIMPLIFICADO</v>
      </c>
      <c r="L1002" s="70">
        <v>35000</v>
      </c>
      <c r="M1002" s="74">
        <v>0</v>
      </c>
      <c r="N1002" s="73">
        <v>1064</v>
      </c>
      <c r="O1002" s="73">
        <v>1004.5</v>
      </c>
      <c r="P1002" s="38">
        <f>Tabla15[[#This Row],[sbruto]]-SUM(Tabla15[[#This Row],[ISR]:[AFP]])-Tabla15[[#This Row],[sneto]]</f>
        <v>25</v>
      </c>
      <c r="Q1002" s="38">
        <v>32906.5</v>
      </c>
      <c r="R1002" s="60" t="str">
        <f>_xlfn.XLOOKUP(Tabla15[[#This Row],[cedula]],Tabla22[NODOC],Tabla22[GENERO])</f>
        <v>F</v>
      </c>
      <c r="S1002" s="60" t="str">
        <f>_xlfn.XLOOKUP(Tabla15[[#This Row],[nomdepto]],Tabla21[LUGAR],Tabla21[CODLUGAR])</f>
        <v>01.83.03.03</v>
      </c>
      <c r="T1002">
        <v>491</v>
      </c>
    </row>
    <row r="1003" spans="1:20">
      <c r="A1003" s="60" t="s">
        <v>2476</v>
      </c>
      <c r="B1003" s="60" t="s">
        <v>2020</v>
      </c>
      <c r="C1003" s="60" t="s">
        <v>2509</v>
      </c>
      <c r="D1003" s="60" t="str">
        <f>Tabla15[[#This Row],[cedula]]&amp;Tabla15[[#This Row],[prog]]&amp;LEFT(Tabla15[[#This Row],[TIPO]],3)</f>
        <v>0010560523211FIJ</v>
      </c>
      <c r="E1003" s="60" t="str">
        <f>_xlfn.XLOOKUP(Tabla15[[#This Row],[cedula]],Tabla8[Numero Documento],Tabla8[Empleado])</f>
        <v>ZORAIDA LIBERTAD MONTERO MEDINA</v>
      </c>
      <c r="F1003" s="60" t="s">
        <v>539</v>
      </c>
      <c r="G1003" s="60" t="s">
        <v>1658</v>
      </c>
      <c r="H1003" s="102" t="s">
        <v>11</v>
      </c>
      <c r="I1003" s="75">
        <f>_xlfn.XLOOKUP(Tabla15[[#This Row],[cedula]],TCARRERA[CEDULA],TCARRERA[CATEGORIA DEL SERVIDOR],0)</f>
        <v>0</v>
      </c>
      <c r="J100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03" s="60" t="str">
        <f>IF(ISTEXT(Tabla15[[#This Row],[CARRERA]]),Tabla15[[#This Row],[CARRERA]],Tabla15[[#This Row],[STATUS_01]])</f>
        <v>FIJO</v>
      </c>
      <c r="L1003" s="70">
        <v>35000</v>
      </c>
      <c r="M1003" s="74">
        <v>0</v>
      </c>
      <c r="N1003" s="70">
        <v>1064</v>
      </c>
      <c r="O1003" s="70">
        <v>1004.5</v>
      </c>
      <c r="P1003" s="38">
        <f>Tabla15[[#This Row],[sbruto]]-SUM(Tabla15[[#This Row],[ISR]:[AFP]])-Tabla15[[#This Row],[sneto]]</f>
        <v>375</v>
      </c>
      <c r="Q1003" s="38">
        <v>32556.5</v>
      </c>
      <c r="R1003" s="60" t="str">
        <f>_xlfn.XLOOKUP(Tabla15[[#This Row],[cedula]],Tabla22[NODOC],Tabla22[GENERO])</f>
        <v>F</v>
      </c>
      <c r="S1003" s="60" t="str">
        <f>_xlfn.XLOOKUP(Tabla15[[#This Row],[nomdepto]],Tabla21[LUGAR],Tabla21[CODLUGAR])</f>
        <v>01.83.03.03</v>
      </c>
      <c r="T1003">
        <v>496</v>
      </c>
    </row>
    <row r="1004" spans="1:20">
      <c r="A1004" s="60" t="s">
        <v>2476</v>
      </c>
      <c r="B1004" s="60" t="s">
        <v>1992</v>
      </c>
      <c r="C1004" s="60" t="s">
        <v>2509</v>
      </c>
      <c r="D1004" s="60" t="str">
        <f>Tabla15[[#This Row],[cedula]]&amp;Tabla15[[#This Row],[prog]]&amp;LEFT(Tabla15[[#This Row],[TIPO]],3)</f>
        <v>0010063752911FIJ</v>
      </c>
      <c r="E1004" s="60" t="str">
        <f>_xlfn.XLOOKUP(Tabla15[[#This Row],[cedula]],Tabla8[Numero Documento],Tabla8[Empleado])</f>
        <v>MARIA DEL CARMEN RODRIGUEZ FUERTES</v>
      </c>
      <c r="F1004" s="60" t="s">
        <v>517</v>
      </c>
      <c r="G1004" s="60" t="s">
        <v>1658</v>
      </c>
      <c r="H1004" s="102" t="s">
        <v>11</v>
      </c>
      <c r="I1004" s="75">
        <f>_xlfn.XLOOKUP(Tabla15[[#This Row],[cedula]],TCARRERA[CEDULA],TCARRERA[CATEGORIA DEL SERVIDOR],0)</f>
        <v>0</v>
      </c>
      <c r="J100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04" s="60" t="str">
        <f>IF(ISTEXT(Tabla15[[#This Row],[CARRERA]]),Tabla15[[#This Row],[CARRERA]],Tabla15[[#This Row],[STATUS_01]])</f>
        <v>FIJO</v>
      </c>
      <c r="L1004" s="70">
        <v>31500</v>
      </c>
      <c r="M1004" s="74">
        <v>0</v>
      </c>
      <c r="N1004" s="70">
        <v>957.6</v>
      </c>
      <c r="O1004" s="70">
        <v>904.05</v>
      </c>
      <c r="P1004" s="38">
        <f>Tabla15[[#This Row],[sbruto]]-SUM(Tabla15[[#This Row],[ISR]:[AFP]])-Tabla15[[#This Row],[sneto]]</f>
        <v>25</v>
      </c>
      <c r="Q1004" s="38">
        <v>29613.35</v>
      </c>
      <c r="R1004" s="60" t="str">
        <f>_xlfn.XLOOKUP(Tabla15[[#This Row],[cedula]],Tabla22[NODOC],Tabla22[GENERO])</f>
        <v>F</v>
      </c>
      <c r="S1004" s="60" t="str">
        <f>_xlfn.XLOOKUP(Tabla15[[#This Row],[nomdepto]],Tabla21[LUGAR],Tabla21[CODLUGAR])</f>
        <v>01.83.03.03</v>
      </c>
      <c r="T1004">
        <v>446</v>
      </c>
    </row>
    <row r="1005" spans="1:20">
      <c r="A1005" s="60" t="s">
        <v>2476</v>
      </c>
      <c r="B1005" s="60" t="s">
        <v>1996</v>
      </c>
      <c r="C1005" s="60" t="s">
        <v>2509</v>
      </c>
      <c r="D1005" s="60" t="str">
        <f>Tabla15[[#This Row],[cedula]]&amp;Tabla15[[#This Row],[prog]]&amp;LEFT(Tabla15[[#This Row],[TIPO]],3)</f>
        <v>0011611101411FIJ</v>
      </c>
      <c r="E1005" s="60" t="str">
        <f>_xlfn.XLOOKUP(Tabla15[[#This Row],[cedula]],Tabla8[Numero Documento],Tabla8[Empleado])</f>
        <v>MARTA BERNARDITA DE LOURDES MEJIA DE OLEO</v>
      </c>
      <c r="F1005" s="60" t="s">
        <v>10</v>
      </c>
      <c r="G1005" s="60" t="s">
        <v>1658</v>
      </c>
      <c r="H1005" s="102" t="s">
        <v>11</v>
      </c>
      <c r="I1005" s="75">
        <f>_xlfn.XLOOKUP(Tabla15[[#This Row],[cedula]],TCARRERA[CEDULA],TCARRERA[CATEGORIA DEL SERVIDOR],0)</f>
        <v>0</v>
      </c>
      <c r="J100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60" t="str">
        <f>IF(ISTEXT(Tabla15[[#This Row],[CARRERA]]),Tabla15[[#This Row],[CARRERA]],Tabla15[[#This Row],[STATUS_01]])</f>
        <v>ESTATUTO SIMPLIFICADO</v>
      </c>
      <c r="L1005" s="70">
        <v>31500</v>
      </c>
      <c r="M1005" s="74">
        <v>0</v>
      </c>
      <c r="N1005" s="70">
        <v>957.6</v>
      </c>
      <c r="O1005" s="70">
        <v>904.05</v>
      </c>
      <c r="P1005" s="38">
        <f>Tabla15[[#This Row],[sbruto]]-SUM(Tabla15[[#This Row],[ISR]:[AFP]])-Tabla15[[#This Row],[sneto]]</f>
        <v>1021</v>
      </c>
      <c r="Q1005" s="38">
        <v>28617.35</v>
      </c>
      <c r="R1005" s="60" t="str">
        <f>_xlfn.XLOOKUP(Tabla15[[#This Row],[cedula]],Tabla22[NODOC],Tabla22[GENERO])</f>
        <v>F</v>
      </c>
      <c r="S1005" s="60" t="str">
        <f>_xlfn.XLOOKUP(Tabla15[[#This Row],[nomdepto]],Tabla21[LUGAR],Tabla21[CODLUGAR])</f>
        <v>01.83.03.03</v>
      </c>
      <c r="T1005">
        <v>453</v>
      </c>
    </row>
    <row r="1006" spans="1:20">
      <c r="A1006" s="60" t="s">
        <v>2476</v>
      </c>
      <c r="B1006" s="60" t="s">
        <v>2010</v>
      </c>
      <c r="C1006" s="60" t="s">
        <v>2509</v>
      </c>
      <c r="D1006" s="60" t="str">
        <f>Tabla15[[#This Row],[cedula]]&amp;Tabla15[[#This Row],[prog]]&amp;LEFT(Tabla15[[#This Row],[TIPO]],3)</f>
        <v>0010163195011FIJ</v>
      </c>
      <c r="E1006" s="60" t="str">
        <f>_xlfn.XLOOKUP(Tabla15[[#This Row],[cedula]],Tabla8[Numero Documento],Tabla8[Empleado])</f>
        <v>TEMISTOCLES GUILLERMO ARISTY DIAZ</v>
      </c>
      <c r="F1006" s="60" t="s">
        <v>235</v>
      </c>
      <c r="G1006" s="60" t="s">
        <v>1658</v>
      </c>
      <c r="H1006" s="102" t="s">
        <v>11</v>
      </c>
      <c r="I1006" s="75">
        <f>_xlfn.XLOOKUP(Tabla15[[#This Row],[cedula]],TCARRERA[CEDULA],TCARRERA[CATEGORIA DEL SERVIDOR],0)</f>
        <v>0</v>
      </c>
      <c r="J100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06" s="60" t="str">
        <f>IF(ISTEXT(Tabla15[[#This Row],[CARRERA]]),Tabla15[[#This Row],[CARRERA]],Tabla15[[#This Row],[STATUS_01]])</f>
        <v>FIJO</v>
      </c>
      <c r="L1006" s="70">
        <v>31500</v>
      </c>
      <c r="M1006" s="74">
        <v>0</v>
      </c>
      <c r="N1006" s="70">
        <v>957.6</v>
      </c>
      <c r="O1006" s="70">
        <v>904.05</v>
      </c>
      <c r="P1006" s="38">
        <f>Tabla15[[#This Row],[sbruto]]-SUM(Tabla15[[#This Row],[ISR]:[AFP]])-Tabla15[[#This Row],[sneto]]</f>
        <v>1366</v>
      </c>
      <c r="Q1006" s="38">
        <v>28272.35</v>
      </c>
      <c r="R1006" s="60" t="str">
        <f>_xlfn.XLOOKUP(Tabla15[[#This Row],[cedula]],Tabla22[NODOC],Tabla22[GENERO])</f>
        <v>M</v>
      </c>
      <c r="S1006" s="60" t="str">
        <f>_xlfn.XLOOKUP(Tabla15[[#This Row],[nomdepto]],Tabla21[LUGAR],Tabla21[CODLUGAR])</f>
        <v>01.83.03.03</v>
      </c>
      <c r="T1006">
        <v>482</v>
      </c>
    </row>
    <row r="1007" spans="1:20">
      <c r="A1007" s="60" t="s">
        <v>2476</v>
      </c>
      <c r="B1007" s="60" t="s">
        <v>5817</v>
      </c>
      <c r="C1007" s="60" t="s">
        <v>2509</v>
      </c>
      <c r="D1007" s="60" t="str">
        <f>Tabla15[[#This Row],[cedula]]&amp;Tabla15[[#This Row],[prog]]&amp;LEFT(Tabla15[[#This Row],[TIPO]],3)</f>
        <v>2250031895511FIJ</v>
      </c>
      <c r="E1007" s="60" t="str">
        <f>_xlfn.XLOOKUP(Tabla15[[#This Row],[cedula]],Tabla8[Numero Documento],Tabla8[Empleado])</f>
        <v>ELAINE ANTONIA CAPELLAN JAQUEZ</v>
      </c>
      <c r="F1007" s="60" t="s">
        <v>355</v>
      </c>
      <c r="G1007" s="60" t="s">
        <v>1658</v>
      </c>
      <c r="H1007" s="102" t="s">
        <v>11</v>
      </c>
      <c r="I1007" s="75">
        <f>_xlfn.XLOOKUP(Tabla15[[#This Row],[cedula]],TCARRERA[CEDULA],TCARRERA[CATEGORIA DEL SERVIDOR],0)</f>
        <v>0</v>
      </c>
      <c r="J100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07" s="60" t="str">
        <f>IF(ISTEXT(Tabla15[[#This Row],[CARRERA]]),Tabla15[[#This Row],[CARRERA]],Tabla15[[#This Row],[STATUS_01]])</f>
        <v>FIJO</v>
      </c>
      <c r="L1007" s="70">
        <v>30000</v>
      </c>
      <c r="M1007" s="74">
        <v>0</v>
      </c>
      <c r="N1007" s="70">
        <v>912</v>
      </c>
      <c r="O1007" s="70">
        <v>861</v>
      </c>
      <c r="P1007" s="38">
        <f>Tabla15[[#This Row],[sbruto]]-SUM(Tabla15[[#This Row],[ISR]:[AFP]])-Tabla15[[#This Row],[sneto]]</f>
        <v>25</v>
      </c>
      <c r="Q1007" s="38">
        <v>28202</v>
      </c>
      <c r="R1007" s="60" t="str">
        <f>_xlfn.XLOOKUP(Tabla15[[#This Row],[cedula]],Tabla22[NODOC],Tabla22[GENERO])</f>
        <v>F</v>
      </c>
      <c r="S1007" s="60" t="str">
        <f>_xlfn.XLOOKUP(Tabla15[[#This Row],[nomdepto]],Tabla21[LUGAR],Tabla21[CODLUGAR])</f>
        <v>01.83.03.03</v>
      </c>
      <c r="T1007">
        <v>406</v>
      </c>
    </row>
    <row r="1008" spans="1:20">
      <c r="A1008" s="60" t="s">
        <v>2476</v>
      </c>
      <c r="B1008" s="60" t="s">
        <v>1971</v>
      </c>
      <c r="C1008" s="60" t="s">
        <v>2509</v>
      </c>
      <c r="D1008" s="60" t="str">
        <f>Tabla15[[#This Row],[cedula]]&amp;Tabla15[[#This Row],[prog]]&amp;LEFT(Tabla15[[#This Row],[TIPO]],3)</f>
        <v>0400013902411FIJ</v>
      </c>
      <c r="E1008" s="60" t="str">
        <f>_xlfn.XLOOKUP(Tabla15[[#This Row],[cedula]],Tabla8[Numero Documento],Tabla8[Empleado])</f>
        <v>FERNANDO NUÑEZ RODRIGUEZ</v>
      </c>
      <c r="F1008" s="60" t="s">
        <v>67</v>
      </c>
      <c r="G1008" s="60" t="s">
        <v>1658</v>
      </c>
      <c r="H1008" s="102" t="s">
        <v>11</v>
      </c>
      <c r="I1008" s="75">
        <f>_xlfn.XLOOKUP(Tabla15[[#This Row],[cedula]],TCARRERA[CEDULA],TCARRERA[CATEGORIA DEL SERVIDOR],0)</f>
        <v>0</v>
      </c>
      <c r="J100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08" s="60" t="str">
        <f>IF(ISTEXT(Tabla15[[#This Row],[CARRERA]]),Tabla15[[#This Row],[CARRERA]],Tabla15[[#This Row],[STATUS_01]])</f>
        <v>FIJO</v>
      </c>
      <c r="L1008" s="70">
        <v>30000</v>
      </c>
      <c r="M1008" s="74">
        <v>0</v>
      </c>
      <c r="N1008" s="70">
        <v>912</v>
      </c>
      <c r="O1008" s="70">
        <v>861</v>
      </c>
      <c r="P1008" s="38">
        <f>Tabla15[[#This Row],[sbruto]]-SUM(Tabla15[[#This Row],[ISR]:[AFP]])-Tabla15[[#This Row],[sneto]]</f>
        <v>25</v>
      </c>
      <c r="Q1008" s="38">
        <v>28202</v>
      </c>
      <c r="R1008" s="60" t="str">
        <f>_xlfn.XLOOKUP(Tabla15[[#This Row],[cedula]],Tabla22[NODOC],Tabla22[GENERO])</f>
        <v>M</v>
      </c>
      <c r="S1008" s="60" t="str">
        <f>_xlfn.XLOOKUP(Tabla15[[#This Row],[nomdepto]],Tabla21[LUGAR],Tabla21[CODLUGAR])</f>
        <v>01.83.03.03</v>
      </c>
      <c r="T1008">
        <v>414</v>
      </c>
    </row>
    <row r="1009" spans="1:20">
      <c r="A1009" s="60" t="s">
        <v>2476</v>
      </c>
      <c r="B1009" s="60" t="s">
        <v>1981</v>
      </c>
      <c r="C1009" s="60" t="s">
        <v>2509</v>
      </c>
      <c r="D1009" s="60" t="str">
        <f>Tabla15[[#This Row],[cedula]]&amp;Tabla15[[#This Row],[prog]]&amp;LEFT(Tabla15[[#This Row],[TIPO]],3)</f>
        <v>0011097539811FIJ</v>
      </c>
      <c r="E1009" s="60" t="str">
        <f>_xlfn.XLOOKUP(Tabla15[[#This Row],[cedula]],Tabla8[Numero Documento],Tabla8[Empleado])</f>
        <v>JOSE DE LA CRUZ LOPEZ GOMEZ</v>
      </c>
      <c r="F1009" s="60" t="s">
        <v>132</v>
      </c>
      <c r="G1009" s="60" t="s">
        <v>1658</v>
      </c>
      <c r="H1009" s="102" t="s">
        <v>11</v>
      </c>
      <c r="I1009" s="75">
        <f>_xlfn.XLOOKUP(Tabla15[[#This Row],[cedula]],TCARRERA[CEDULA],TCARRERA[CATEGORIA DEL SERVIDOR],0)</f>
        <v>0</v>
      </c>
      <c r="J100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9" s="60" t="str">
        <f>IF(ISTEXT(Tabla15[[#This Row],[CARRERA]]),Tabla15[[#This Row],[CARRERA]],Tabla15[[#This Row],[STATUS_01]])</f>
        <v>ESTATUTO SIMPLIFICADO</v>
      </c>
      <c r="L1009" s="70">
        <v>30000</v>
      </c>
      <c r="M1009" s="74">
        <v>0</v>
      </c>
      <c r="N1009" s="70">
        <v>912</v>
      </c>
      <c r="O1009" s="70">
        <v>861</v>
      </c>
      <c r="P1009" s="38">
        <f>Tabla15[[#This Row],[sbruto]]-SUM(Tabla15[[#This Row],[ISR]:[AFP]])-Tabla15[[#This Row],[sneto]]</f>
        <v>14512.5</v>
      </c>
      <c r="Q1009" s="38">
        <v>13714.5</v>
      </c>
      <c r="R1009" s="60" t="str">
        <f>_xlfn.XLOOKUP(Tabla15[[#This Row],[cedula]],Tabla22[NODOC],Tabla22[GENERO])</f>
        <v>M</v>
      </c>
      <c r="S1009" s="60" t="str">
        <f>_xlfn.XLOOKUP(Tabla15[[#This Row],[nomdepto]],Tabla21[LUGAR],Tabla21[CODLUGAR])</f>
        <v>01.83.03.03</v>
      </c>
      <c r="T1009">
        <v>429</v>
      </c>
    </row>
    <row r="1010" spans="1:20">
      <c r="A1010" s="60" t="s">
        <v>2476</v>
      </c>
      <c r="B1010" s="60" t="s">
        <v>2011</v>
      </c>
      <c r="C1010" s="60" t="s">
        <v>2509</v>
      </c>
      <c r="D1010" s="60" t="str">
        <f>Tabla15[[#This Row],[cedula]]&amp;Tabla15[[#This Row],[prog]]&amp;LEFT(Tabla15[[#This Row],[TIPO]],3)</f>
        <v>0400001570311FIJ</v>
      </c>
      <c r="E1010" s="60" t="str">
        <f>_xlfn.XLOOKUP(Tabla15[[#This Row],[cedula]],Tabla8[Numero Documento],Tabla8[Empleado])</f>
        <v>TEOFILO FERNANDEZ</v>
      </c>
      <c r="F1010" s="60" t="s">
        <v>95</v>
      </c>
      <c r="G1010" s="60" t="s">
        <v>1658</v>
      </c>
      <c r="H1010" s="102" t="s">
        <v>11</v>
      </c>
      <c r="I1010" s="75">
        <f>_xlfn.XLOOKUP(Tabla15[[#This Row],[cedula]],TCARRERA[CEDULA],TCARRERA[CATEGORIA DEL SERVIDOR],0)</f>
        <v>0</v>
      </c>
      <c r="J101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0" s="60" t="str">
        <f>IF(ISTEXT(Tabla15[[#This Row],[CARRERA]]),Tabla15[[#This Row],[CARRERA]],Tabla15[[#This Row],[STATUS_01]])</f>
        <v>ESTATUTO SIMPLIFICADO</v>
      </c>
      <c r="L1010" s="70">
        <v>30000</v>
      </c>
      <c r="M1010" s="74">
        <v>0</v>
      </c>
      <c r="N1010" s="70">
        <v>912</v>
      </c>
      <c r="O1010" s="70">
        <v>861</v>
      </c>
      <c r="P1010" s="38">
        <f>Tabla15[[#This Row],[sbruto]]-SUM(Tabla15[[#This Row],[ISR]:[AFP]])-Tabla15[[#This Row],[sneto]]</f>
        <v>1071</v>
      </c>
      <c r="Q1010" s="38">
        <v>27156</v>
      </c>
      <c r="R1010" s="60" t="str">
        <f>_xlfn.XLOOKUP(Tabla15[[#This Row],[cedula]],Tabla22[NODOC],Tabla22[GENERO])</f>
        <v>M</v>
      </c>
      <c r="S1010" s="60" t="str">
        <f>_xlfn.XLOOKUP(Tabla15[[#This Row],[nomdepto]],Tabla21[LUGAR],Tabla21[CODLUGAR])</f>
        <v>01.83.03.03</v>
      </c>
      <c r="T1010">
        <v>483</v>
      </c>
    </row>
    <row r="1011" spans="1:20">
      <c r="A1011" s="60" t="s">
        <v>2476</v>
      </c>
      <c r="B1011" s="60" t="s">
        <v>3195</v>
      </c>
      <c r="C1011" s="60" t="s">
        <v>2509</v>
      </c>
      <c r="D1011" s="60" t="str">
        <f>Tabla15[[#This Row],[cedula]]&amp;Tabla15[[#This Row],[prog]]&amp;LEFT(Tabla15[[#This Row],[TIPO]],3)</f>
        <v>4023429989511FIJ</v>
      </c>
      <c r="E1011" s="60" t="str">
        <f>_xlfn.XLOOKUP(Tabla15[[#This Row],[cedula]],Tabla8[Numero Documento],Tabla8[Empleado])</f>
        <v>WALNY CABRERA MONTERO</v>
      </c>
      <c r="F1011" s="60" t="s">
        <v>355</v>
      </c>
      <c r="G1011" s="60" t="s">
        <v>1658</v>
      </c>
      <c r="H1011" s="102" t="s">
        <v>11</v>
      </c>
      <c r="I1011" s="75">
        <f>_xlfn.XLOOKUP(Tabla15[[#This Row],[cedula]],TCARRERA[CEDULA],TCARRERA[CATEGORIA DEL SERVIDOR],0)</f>
        <v>0</v>
      </c>
      <c r="J101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11" s="60" t="str">
        <f>IF(ISTEXT(Tabla15[[#This Row],[CARRERA]]),Tabla15[[#This Row],[CARRERA]],Tabla15[[#This Row],[STATUS_01]])</f>
        <v>FIJO</v>
      </c>
      <c r="L1011" s="70">
        <v>30000</v>
      </c>
      <c r="M1011" s="73">
        <v>0</v>
      </c>
      <c r="N1011" s="70">
        <v>912</v>
      </c>
      <c r="O1011" s="70">
        <v>861</v>
      </c>
      <c r="P1011" s="38">
        <f>Tabla15[[#This Row],[sbruto]]-SUM(Tabla15[[#This Row],[ISR]:[AFP]])-Tabla15[[#This Row],[sneto]]</f>
        <v>25</v>
      </c>
      <c r="Q1011" s="38">
        <v>28202</v>
      </c>
      <c r="R1011" s="60" t="str">
        <f>_xlfn.XLOOKUP(Tabla15[[#This Row],[cedula]],Tabla22[NODOC],Tabla22[GENERO])</f>
        <v>F</v>
      </c>
      <c r="S1011" s="60" t="str">
        <f>_xlfn.XLOOKUP(Tabla15[[#This Row],[nomdepto]],Tabla21[LUGAR],Tabla21[CODLUGAR])</f>
        <v>01.83.03.03</v>
      </c>
      <c r="T1011">
        <v>487</v>
      </c>
    </row>
    <row r="1012" spans="1:20">
      <c r="A1012" s="60" t="s">
        <v>2476</v>
      </c>
      <c r="B1012" s="60" t="s">
        <v>1197</v>
      </c>
      <c r="C1012" s="60" t="s">
        <v>2509</v>
      </c>
      <c r="D1012" s="60" t="str">
        <f>Tabla15[[#This Row],[cedula]]&amp;Tabla15[[#This Row],[prog]]&amp;LEFT(Tabla15[[#This Row],[TIPO]],3)</f>
        <v>0010941584411FIJ</v>
      </c>
      <c r="E1012" s="60" t="str">
        <f>_xlfn.XLOOKUP(Tabla15[[#This Row],[cedula]],Tabla8[Numero Documento],Tabla8[Empleado])</f>
        <v>FRANKLIN MONTILLA BAEZ</v>
      </c>
      <c r="F1012" s="60" t="s">
        <v>42</v>
      </c>
      <c r="G1012" s="60" t="s">
        <v>1658</v>
      </c>
      <c r="H1012" s="102" t="s">
        <v>11</v>
      </c>
      <c r="I1012" s="75" t="str">
        <f>_xlfn.XLOOKUP(Tabla15[[#This Row],[cedula]],TCARRERA[CEDULA],TCARRERA[CATEGORIA DEL SERVIDOR],0)</f>
        <v>CARRERA ADMINISTRATIVA</v>
      </c>
      <c r="J101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60" t="str">
        <f>IF(ISTEXT(Tabla15[[#This Row],[CARRERA]]),Tabla15[[#This Row],[CARRERA]],Tabla15[[#This Row],[STATUS_01]])</f>
        <v>CARRERA ADMINISTRATIVA</v>
      </c>
      <c r="L1012" s="70">
        <v>26250</v>
      </c>
      <c r="M1012" s="71">
        <v>0</v>
      </c>
      <c r="N1012" s="70">
        <v>798</v>
      </c>
      <c r="O1012" s="70">
        <v>753.38</v>
      </c>
      <c r="P1012" s="38">
        <f>Tabla15[[#This Row],[sbruto]]-SUM(Tabla15[[#This Row],[ISR]:[AFP]])-Tabla15[[#This Row],[sneto]]</f>
        <v>11903.789999999999</v>
      </c>
      <c r="Q1012" s="38">
        <v>12794.83</v>
      </c>
      <c r="R1012" s="60" t="str">
        <f>_xlfn.XLOOKUP(Tabla15[[#This Row],[cedula]],Tabla22[NODOC],Tabla22[GENERO])</f>
        <v>M</v>
      </c>
      <c r="S1012" s="60" t="str">
        <f>_xlfn.XLOOKUP(Tabla15[[#This Row],[nomdepto]],Tabla21[LUGAR],Tabla21[CODLUGAR])</f>
        <v>01.83.03.03</v>
      </c>
      <c r="T1012">
        <v>418</v>
      </c>
    </row>
    <row r="1013" spans="1:20">
      <c r="A1013" s="60" t="s">
        <v>2476</v>
      </c>
      <c r="B1013" s="60" t="s">
        <v>1997</v>
      </c>
      <c r="C1013" s="60" t="s">
        <v>2509</v>
      </c>
      <c r="D1013" s="60" t="str">
        <f>Tabla15[[#This Row],[cedula]]&amp;Tabla15[[#This Row],[prog]]&amp;LEFT(Tabla15[[#This Row],[TIPO]],3)</f>
        <v>0370082513011FIJ</v>
      </c>
      <c r="E1013" s="60" t="str">
        <f>_xlfn.XLOOKUP(Tabla15[[#This Row],[cedula]],Tabla8[Numero Documento],Tabla8[Empleado])</f>
        <v>MARTHA LUCIA ALMONTE DE VARGAS</v>
      </c>
      <c r="F1013" s="60" t="s">
        <v>10</v>
      </c>
      <c r="G1013" s="60" t="s">
        <v>1658</v>
      </c>
      <c r="H1013" s="102" t="s">
        <v>11</v>
      </c>
      <c r="I1013" s="75">
        <f>_xlfn.XLOOKUP(Tabla15[[#This Row],[cedula]],TCARRERA[CEDULA],TCARRERA[CATEGORIA DEL SERVIDOR],0)</f>
        <v>0</v>
      </c>
      <c r="J101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3" s="60" t="str">
        <f>IF(ISTEXT(Tabla15[[#This Row],[CARRERA]]),Tabla15[[#This Row],[CARRERA]],Tabla15[[#This Row],[STATUS_01]])</f>
        <v>ESTATUTO SIMPLIFICADO</v>
      </c>
      <c r="L1013" s="70">
        <v>26250</v>
      </c>
      <c r="M1013" s="71">
        <v>0</v>
      </c>
      <c r="N1013" s="70">
        <v>798</v>
      </c>
      <c r="O1013" s="70">
        <v>753.38</v>
      </c>
      <c r="P1013" s="38">
        <f>Tabla15[[#This Row],[sbruto]]-SUM(Tabla15[[#This Row],[ISR]:[AFP]])-Tabla15[[#This Row],[sneto]]</f>
        <v>325</v>
      </c>
      <c r="Q1013" s="38">
        <v>24373.62</v>
      </c>
      <c r="R1013" s="60" t="str">
        <f>_xlfn.XLOOKUP(Tabla15[[#This Row],[cedula]],Tabla22[NODOC],Tabla22[GENERO])</f>
        <v>F</v>
      </c>
      <c r="S1013" s="60" t="str">
        <f>_xlfn.XLOOKUP(Tabla15[[#This Row],[nomdepto]],Tabla21[LUGAR],Tabla21[CODLUGAR])</f>
        <v>01.83.03.03</v>
      </c>
      <c r="T1013">
        <v>454</v>
      </c>
    </row>
    <row r="1014" spans="1:20">
      <c r="A1014" s="60" t="s">
        <v>2476</v>
      </c>
      <c r="B1014" s="60" t="s">
        <v>2012</v>
      </c>
      <c r="C1014" s="60" t="s">
        <v>2509</v>
      </c>
      <c r="D1014" s="60" t="str">
        <f>Tabla15[[#This Row],[cedula]]&amp;Tabla15[[#This Row],[prog]]&amp;LEFT(Tabla15[[#This Row],[TIPO]],3)</f>
        <v>0420005170611FIJ</v>
      </c>
      <c r="E1014" s="60" t="str">
        <f>_xlfn.XLOOKUP(Tabla15[[#This Row],[cedula]],Tabla8[Numero Documento],Tabla8[Empleado])</f>
        <v>TOMAS JOSE ESPINAL ALMONTE</v>
      </c>
      <c r="F1014" s="60" t="s">
        <v>378</v>
      </c>
      <c r="G1014" s="60" t="s">
        <v>1658</v>
      </c>
      <c r="H1014" s="102" t="s">
        <v>11</v>
      </c>
      <c r="I1014" s="75">
        <f>_xlfn.XLOOKUP(Tabla15[[#This Row],[cedula]],TCARRERA[CEDULA],TCARRERA[CATEGORIA DEL SERVIDOR],0)</f>
        <v>0</v>
      </c>
      <c r="J101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14" s="60" t="str">
        <f>IF(ISTEXT(Tabla15[[#This Row],[CARRERA]]),Tabla15[[#This Row],[CARRERA]],Tabla15[[#This Row],[STATUS_01]])</f>
        <v>FIJO</v>
      </c>
      <c r="L1014" s="70">
        <v>26250</v>
      </c>
      <c r="M1014" s="72">
        <v>0</v>
      </c>
      <c r="N1014" s="70">
        <v>798</v>
      </c>
      <c r="O1014" s="70">
        <v>753.38</v>
      </c>
      <c r="P1014" s="38">
        <f>Tabla15[[#This Row],[sbruto]]-SUM(Tabla15[[#This Row],[ISR]:[AFP]])-Tabla15[[#This Row],[sneto]]</f>
        <v>4871</v>
      </c>
      <c r="Q1014" s="38">
        <v>19827.62</v>
      </c>
      <c r="R1014" s="60" t="str">
        <f>_xlfn.XLOOKUP(Tabla15[[#This Row],[cedula]],Tabla22[NODOC],Tabla22[GENERO])</f>
        <v>M</v>
      </c>
      <c r="S1014" s="60" t="str">
        <f>_xlfn.XLOOKUP(Tabla15[[#This Row],[nomdepto]],Tabla21[LUGAR],Tabla21[CODLUGAR])</f>
        <v>01.83.03.03</v>
      </c>
      <c r="T1014">
        <v>484</v>
      </c>
    </row>
    <row r="1015" spans="1:20">
      <c r="A1015" s="60" t="s">
        <v>2476</v>
      </c>
      <c r="B1015" s="60" t="s">
        <v>1266</v>
      </c>
      <c r="C1015" s="60" t="s">
        <v>2509</v>
      </c>
      <c r="D1015" s="60" t="str">
        <f>Tabla15[[#This Row],[cedula]]&amp;Tabla15[[#This Row],[prog]]&amp;LEFT(Tabla15[[#This Row],[TIPO]],3)</f>
        <v>0011474266111FIJ</v>
      </c>
      <c r="E1015" s="60" t="str">
        <f>_xlfn.XLOOKUP(Tabla15[[#This Row],[cedula]],Tabla8[Numero Documento],Tabla8[Empleado])</f>
        <v>YESSICA CORTES DE LA ROSA</v>
      </c>
      <c r="F1015" s="60" t="s">
        <v>140</v>
      </c>
      <c r="G1015" s="60" t="s">
        <v>1658</v>
      </c>
      <c r="H1015" s="102" t="s">
        <v>11</v>
      </c>
      <c r="I1015" s="75" t="str">
        <f>_xlfn.XLOOKUP(Tabla15[[#This Row],[cedula]],TCARRERA[CEDULA],TCARRERA[CATEGORIA DEL SERVIDOR],0)</f>
        <v>CARRERA ADMINISTRATIVA</v>
      </c>
      <c r="J101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15" s="60" t="str">
        <f>IF(ISTEXT(Tabla15[[#This Row],[CARRERA]]),Tabla15[[#This Row],[CARRERA]],Tabla15[[#This Row],[STATUS_01]])</f>
        <v>CARRERA ADMINISTRATIVA</v>
      </c>
      <c r="L1015" s="70">
        <v>26250</v>
      </c>
      <c r="M1015" s="74">
        <v>0</v>
      </c>
      <c r="N1015" s="70">
        <v>798</v>
      </c>
      <c r="O1015" s="70">
        <v>753.38</v>
      </c>
      <c r="P1015" s="38">
        <f>Tabla15[[#This Row],[sbruto]]-SUM(Tabla15[[#This Row],[ISR]:[AFP]])-Tabla15[[#This Row],[sneto]]</f>
        <v>3333.5</v>
      </c>
      <c r="Q1015" s="38">
        <v>21365.119999999999</v>
      </c>
      <c r="R1015" s="60" t="str">
        <f>_xlfn.XLOOKUP(Tabla15[[#This Row],[cedula]],Tabla22[NODOC],Tabla22[GENERO])</f>
        <v>F</v>
      </c>
      <c r="S1015" s="60" t="str">
        <f>_xlfn.XLOOKUP(Tabla15[[#This Row],[nomdepto]],Tabla21[LUGAR],Tabla21[CODLUGAR])</f>
        <v>01.83.03.03</v>
      </c>
      <c r="T1015">
        <v>490</v>
      </c>
    </row>
    <row r="1016" spans="1:20">
      <c r="A1016" s="60" t="s">
        <v>2476</v>
      </c>
      <c r="B1016" s="60" t="s">
        <v>2017</v>
      </c>
      <c r="C1016" s="60" t="s">
        <v>2509</v>
      </c>
      <c r="D1016" s="60" t="str">
        <f>Tabla15[[#This Row],[cedula]]&amp;Tabla15[[#This Row],[prog]]&amp;LEFT(Tabla15[[#This Row],[TIPO]],3)</f>
        <v>0011761919711FIJ</v>
      </c>
      <c r="E1016" s="60" t="str">
        <f>_xlfn.XLOOKUP(Tabla15[[#This Row],[cedula]],Tabla8[Numero Documento],Tabla8[Empleado])</f>
        <v>YUDELKA ELIZABETH ANTIGUA GOMEZ</v>
      </c>
      <c r="F1016" s="60" t="s">
        <v>10</v>
      </c>
      <c r="G1016" s="60" t="s">
        <v>1658</v>
      </c>
      <c r="H1016" s="102" t="s">
        <v>11</v>
      </c>
      <c r="I1016" s="75">
        <f>_xlfn.XLOOKUP(Tabla15[[#This Row],[cedula]],TCARRERA[CEDULA],TCARRERA[CATEGORIA DEL SERVIDOR],0)</f>
        <v>0</v>
      </c>
      <c r="J101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60" t="str">
        <f>IF(ISTEXT(Tabla15[[#This Row],[CARRERA]]),Tabla15[[#This Row],[CARRERA]],Tabla15[[#This Row],[STATUS_01]])</f>
        <v>ESTATUTO SIMPLIFICADO</v>
      </c>
      <c r="L1016" s="70">
        <v>26250</v>
      </c>
      <c r="M1016" s="74">
        <v>0</v>
      </c>
      <c r="N1016" s="73">
        <v>798</v>
      </c>
      <c r="O1016" s="73">
        <v>753.38</v>
      </c>
      <c r="P1016" s="38">
        <f>Tabla15[[#This Row],[sbruto]]-SUM(Tabla15[[#This Row],[ISR]:[AFP]])-Tabla15[[#This Row],[sneto]]</f>
        <v>1071</v>
      </c>
      <c r="Q1016" s="38">
        <v>23627.62</v>
      </c>
      <c r="R1016" s="60" t="str">
        <f>_xlfn.XLOOKUP(Tabla15[[#This Row],[cedula]],Tabla22[NODOC],Tabla22[GENERO])</f>
        <v>F</v>
      </c>
      <c r="S1016" s="60" t="str">
        <f>_xlfn.XLOOKUP(Tabla15[[#This Row],[nomdepto]],Tabla21[LUGAR],Tabla21[CODLUGAR])</f>
        <v>01.83.03.03</v>
      </c>
      <c r="T1016">
        <v>493</v>
      </c>
    </row>
    <row r="1017" spans="1:20">
      <c r="A1017" s="60" t="s">
        <v>2476</v>
      </c>
      <c r="B1017" s="60" t="s">
        <v>1966</v>
      </c>
      <c r="C1017" s="60" t="s">
        <v>2509</v>
      </c>
      <c r="D1017" s="60" t="str">
        <f>Tabla15[[#This Row],[cedula]]&amp;Tabla15[[#This Row],[prog]]&amp;LEFT(Tabla15[[#This Row],[TIPO]],3)</f>
        <v>0400001792311FIJ</v>
      </c>
      <c r="E1017" s="60" t="str">
        <f>_xlfn.XLOOKUP(Tabla15[[#This Row],[cedula]],Tabla8[Numero Documento],Tabla8[Empleado])</f>
        <v>ELADIO BAQUERO SANTOS</v>
      </c>
      <c r="F1017" s="60" t="s">
        <v>378</v>
      </c>
      <c r="G1017" s="60" t="s">
        <v>1658</v>
      </c>
      <c r="H1017" s="102" t="s">
        <v>11</v>
      </c>
      <c r="I1017" s="75">
        <f>_xlfn.XLOOKUP(Tabla15[[#This Row],[cedula]],TCARRERA[CEDULA],TCARRERA[CATEGORIA DEL SERVIDOR],0)</f>
        <v>0</v>
      </c>
      <c r="J101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17" s="60" t="str">
        <f>IF(ISTEXT(Tabla15[[#This Row],[CARRERA]]),Tabla15[[#This Row],[CARRERA]],Tabla15[[#This Row],[STATUS_01]])</f>
        <v>FIJO</v>
      </c>
      <c r="L1017" s="70">
        <v>25000</v>
      </c>
      <c r="M1017" s="73">
        <v>0</v>
      </c>
      <c r="N1017" s="70">
        <v>760</v>
      </c>
      <c r="O1017" s="70">
        <v>717.5</v>
      </c>
      <c r="P1017" s="38">
        <f>Tabla15[[#This Row],[sbruto]]-SUM(Tabla15[[#This Row],[ISR]:[AFP]])-Tabla15[[#This Row],[sneto]]</f>
        <v>25</v>
      </c>
      <c r="Q1017" s="38">
        <v>23497.5</v>
      </c>
      <c r="R1017" s="60" t="str">
        <f>_xlfn.XLOOKUP(Tabla15[[#This Row],[cedula]],Tabla22[NODOC],Tabla22[GENERO])</f>
        <v>M</v>
      </c>
      <c r="S1017" s="60" t="str">
        <f>_xlfn.XLOOKUP(Tabla15[[#This Row],[nomdepto]],Tabla21[LUGAR],Tabla21[CODLUGAR])</f>
        <v>01.83.03.03</v>
      </c>
      <c r="T1017">
        <v>405</v>
      </c>
    </row>
    <row r="1018" spans="1:20">
      <c r="A1018" s="60" t="s">
        <v>2476</v>
      </c>
      <c r="B1018" s="60" t="s">
        <v>1979</v>
      </c>
      <c r="C1018" s="60" t="s">
        <v>2509</v>
      </c>
      <c r="D1018" s="60" t="str">
        <f>Tabla15[[#This Row],[cedula]]&amp;Tabla15[[#This Row],[prog]]&amp;LEFT(Tabla15[[#This Row],[TIPO]],3)</f>
        <v>0400010904311FIJ</v>
      </c>
      <c r="E1018" s="60" t="str">
        <f>_xlfn.XLOOKUP(Tabla15[[#This Row],[cedula]],Tabla8[Numero Documento],Tabla8[Empleado])</f>
        <v>JOHAIRA BIDO SANTOS</v>
      </c>
      <c r="F1018" s="60" t="s">
        <v>344</v>
      </c>
      <c r="G1018" s="60" t="s">
        <v>1658</v>
      </c>
      <c r="H1018" s="102" t="s">
        <v>11</v>
      </c>
      <c r="I1018" s="75">
        <f>_xlfn.XLOOKUP(Tabla15[[#This Row],[cedula]],TCARRERA[CEDULA],TCARRERA[CATEGORIA DEL SERVIDOR],0)</f>
        <v>0</v>
      </c>
      <c r="J101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60" t="str">
        <f>IF(ISTEXT(Tabla15[[#This Row],[CARRERA]]),Tabla15[[#This Row],[CARRERA]],Tabla15[[#This Row],[STATUS_01]])</f>
        <v>ESTATUTO SIMPLIFICADO</v>
      </c>
      <c r="L1018" s="70">
        <v>25000</v>
      </c>
      <c r="M1018" s="73">
        <v>0</v>
      </c>
      <c r="N1018" s="70">
        <v>760</v>
      </c>
      <c r="O1018" s="70">
        <v>717.5</v>
      </c>
      <c r="P1018" s="38">
        <f>Tabla15[[#This Row],[sbruto]]-SUM(Tabla15[[#This Row],[ISR]:[AFP]])-Tabla15[[#This Row],[sneto]]</f>
        <v>25</v>
      </c>
      <c r="Q1018" s="38">
        <v>23497.5</v>
      </c>
      <c r="R1018" s="60" t="str">
        <f>_xlfn.XLOOKUP(Tabla15[[#This Row],[cedula]],Tabla22[NODOC],Tabla22[GENERO])</f>
        <v>F</v>
      </c>
      <c r="S1018" s="60" t="str">
        <f>_xlfn.XLOOKUP(Tabla15[[#This Row],[nomdepto]],Tabla21[LUGAR],Tabla21[CODLUGAR])</f>
        <v>01.83.03.03</v>
      </c>
      <c r="T1018">
        <v>427</v>
      </c>
    </row>
    <row r="1019" spans="1:20">
      <c r="A1019" s="60" t="s">
        <v>2476</v>
      </c>
      <c r="B1019" s="60" t="s">
        <v>2689</v>
      </c>
      <c r="C1019" s="60" t="s">
        <v>2509</v>
      </c>
      <c r="D1019" s="60" t="str">
        <f>Tabla15[[#This Row],[cedula]]&amp;Tabla15[[#This Row],[prog]]&amp;LEFT(Tabla15[[#This Row],[TIPO]],3)</f>
        <v>4020058481711FIJ</v>
      </c>
      <c r="E1019" s="60" t="str">
        <f>_xlfn.XLOOKUP(Tabla15[[#This Row],[cedula]],Tabla8[Numero Documento],Tabla8[Empleado])</f>
        <v>MARIA JOSE DURAN UREÑA</v>
      </c>
      <c r="F1019" s="60" t="s">
        <v>10</v>
      </c>
      <c r="G1019" s="60" t="s">
        <v>1658</v>
      </c>
      <c r="H1019" s="102" t="s">
        <v>11</v>
      </c>
      <c r="I1019" s="75">
        <f>_xlfn.XLOOKUP(Tabla15[[#This Row],[cedula]],TCARRERA[CEDULA],TCARRERA[CATEGORIA DEL SERVIDOR],0)</f>
        <v>0</v>
      </c>
      <c r="J101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60" t="str">
        <f>IF(ISTEXT(Tabla15[[#This Row],[CARRERA]]),Tabla15[[#This Row],[CARRERA]],Tabla15[[#This Row],[STATUS_01]])</f>
        <v>ESTATUTO SIMPLIFICADO</v>
      </c>
      <c r="L1019" s="70">
        <v>25000</v>
      </c>
      <c r="M1019" s="71">
        <v>0</v>
      </c>
      <c r="N1019" s="70">
        <v>760</v>
      </c>
      <c r="O1019" s="70">
        <v>717.5</v>
      </c>
      <c r="P1019" s="38">
        <f>Tabla15[[#This Row],[sbruto]]-SUM(Tabla15[[#This Row],[ISR]:[AFP]])-Tabla15[[#This Row],[sneto]]</f>
        <v>25</v>
      </c>
      <c r="Q1019" s="38">
        <v>23497.5</v>
      </c>
      <c r="R1019" s="60" t="str">
        <f>_xlfn.XLOOKUP(Tabla15[[#This Row],[cedula]],Tabla22[NODOC],Tabla22[GENERO])</f>
        <v>F</v>
      </c>
      <c r="S1019" s="60" t="str">
        <f>_xlfn.XLOOKUP(Tabla15[[#This Row],[nomdepto]],Tabla21[LUGAR],Tabla21[CODLUGAR])</f>
        <v>01.83.03.03</v>
      </c>
      <c r="T1019">
        <v>449</v>
      </c>
    </row>
    <row r="1020" spans="1:20">
      <c r="A1020" s="60" t="s">
        <v>2476</v>
      </c>
      <c r="B1020" s="60" t="s">
        <v>1999</v>
      </c>
      <c r="C1020" s="60" t="s">
        <v>2509</v>
      </c>
      <c r="D1020" s="60" t="str">
        <f>Tabla15[[#This Row],[cedula]]&amp;Tabla15[[#This Row],[prog]]&amp;LEFT(Tabla15[[#This Row],[TIPO]],3)</f>
        <v>0400010417611FIJ</v>
      </c>
      <c r="E1020" s="60" t="str">
        <f>_xlfn.XLOOKUP(Tabla15[[#This Row],[cedula]],Tabla8[Numero Documento],Tabla8[Empleado])</f>
        <v>NELKY VILLAMAN ALMARANTE</v>
      </c>
      <c r="F1020" s="60" t="s">
        <v>1027</v>
      </c>
      <c r="G1020" s="60" t="s">
        <v>1658</v>
      </c>
      <c r="H1020" s="102" t="s">
        <v>11</v>
      </c>
      <c r="I1020" s="75">
        <f>_xlfn.XLOOKUP(Tabla15[[#This Row],[cedula]],TCARRERA[CEDULA],TCARRERA[CATEGORIA DEL SERVIDOR],0)</f>
        <v>0</v>
      </c>
      <c r="J102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0" s="60" t="str">
        <f>IF(ISTEXT(Tabla15[[#This Row],[CARRERA]]),Tabla15[[#This Row],[CARRERA]],Tabla15[[#This Row],[STATUS_01]])</f>
        <v>ESTATUTO SIMPLIFICADO</v>
      </c>
      <c r="L1020" s="70">
        <v>25000</v>
      </c>
      <c r="M1020" s="71">
        <v>0</v>
      </c>
      <c r="N1020" s="70">
        <v>760</v>
      </c>
      <c r="O1020" s="70">
        <v>717.5</v>
      </c>
      <c r="P1020" s="38">
        <f>Tabla15[[#This Row],[sbruto]]-SUM(Tabla15[[#This Row],[ISR]:[AFP]])-Tabla15[[#This Row],[sneto]]</f>
        <v>25</v>
      </c>
      <c r="Q1020" s="38">
        <v>23497.5</v>
      </c>
      <c r="R1020" s="60" t="str">
        <f>_xlfn.XLOOKUP(Tabla15[[#This Row],[cedula]],Tabla22[NODOC],Tabla22[GENERO])</f>
        <v>M</v>
      </c>
      <c r="S1020" s="60" t="str">
        <f>_xlfn.XLOOKUP(Tabla15[[#This Row],[nomdepto]],Tabla21[LUGAR],Tabla21[CODLUGAR])</f>
        <v>01.83.03.03</v>
      </c>
      <c r="T1020">
        <v>459</v>
      </c>
    </row>
    <row r="1021" spans="1:20">
      <c r="A1021" s="60" t="s">
        <v>2476</v>
      </c>
      <c r="B1021" s="60" t="s">
        <v>4194</v>
      </c>
      <c r="C1021" s="60" t="s">
        <v>2509</v>
      </c>
      <c r="D1021" s="60" t="str">
        <f>Tabla15[[#This Row],[cedula]]&amp;Tabla15[[#This Row],[prog]]&amp;LEFT(Tabla15[[#This Row],[TIPO]],3)</f>
        <v>4023805412211FIJ</v>
      </c>
      <c r="E1021" s="60" t="str">
        <f>_xlfn.XLOOKUP(Tabla15[[#This Row],[cedula]],Tabla8[Numero Documento],Tabla8[Empleado])</f>
        <v>NIEVES PAOLA FELIZ SANTIAGO</v>
      </c>
      <c r="F1021" s="60" t="s">
        <v>55</v>
      </c>
      <c r="G1021" s="60" t="s">
        <v>1658</v>
      </c>
      <c r="H1021" s="102" t="s">
        <v>11</v>
      </c>
      <c r="I1021" s="75">
        <f>_xlfn.XLOOKUP(Tabla15[[#This Row],[cedula]],TCARRERA[CEDULA],TCARRERA[CATEGORIA DEL SERVIDOR],0)</f>
        <v>0</v>
      </c>
      <c r="J102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21" s="60" t="str">
        <f>IF(ISTEXT(Tabla15[[#This Row],[CARRERA]]),Tabla15[[#This Row],[CARRERA]],Tabla15[[#This Row],[STATUS_01]])</f>
        <v>FIJO</v>
      </c>
      <c r="L1021" s="70">
        <v>25000</v>
      </c>
      <c r="M1021" s="74">
        <v>0</v>
      </c>
      <c r="N1021" s="70">
        <v>760</v>
      </c>
      <c r="O1021" s="70">
        <v>717.5</v>
      </c>
      <c r="P1021" s="38">
        <f>Tabla15[[#This Row],[sbruto]]-SUM(Tabla15[[#This Row],[ISR]:[AFP]])-Tabla15[[#This Row],[sneto]]</f>
        <v>25</v>
      </c>
      <c r="Q1021" s="38">
        <v>23497.5</v>
      </c>
      <c r="R1021" s="60" t="str">
        <f>_xlfn.XLOOKUP(Tabla15[[#This Row],[cedula]],Tabla22[NODOC],Tabla22[GENERO])</f>
        <v>F</v>
      </c>
      <c r="S1021" s="60" t="str">
        <f>_xlfn.XLOOKUP(Tabla15[[#This Row],[nomdepto]],Tabla21[LUGAR],Tabla21[CODLUGAR])</f>
        <v>01.83.03.03</v>
      </c>
      <c r="T1021">
        <v>460</v>
      </c>
    </row>
    <row r="1022" spans="1:20">
      <c r="A1022" s="60" t="s">
        <v>2476</v>
      </c>
      <c r="B1022" s="60" t="s">
        <v>2005</v>
      </c>
      <c r="C1022" s="60" t="s">
        <v>2509</v>
      </c>
      <c r="D1022" s="60" t="str">
        <f>Tabla15[[#This Row],[cedula]]&amp;Tabla15[[#This Row],[prog]]&amp;LEFT(Tabla15[[#This Row],[TIPO]],3)</f>
        <v>0400007483311FIJ</v>
      </c>
      <c r="E1022" s="60" t="str">
        <f>_xlfn.XLOOKUP(Tabla15[[#This Row],[cedula]],Tabla8[Numero Documento],Tabla8[Empleado])</f>
        <v>ROBERTO CORDERO</v>
      </c>
      <c r="F1022" s="60" t="s">
        <v>127</v>
      </c>
      <c r="G1022" s="60" t="s">
        <v>1658</v>
      </c>
      <c r="H1022" s="102" t="s">
        <v>11</v>
      </c>
      <c r="I1022" s="75">
        <f>_xlfn.XLOOKUP(Tabla15[[#This Row],[cedula]],TCARRERA[CEDULA],TCARRERA[CATEGORIA DEL SERVIDOR],0)</f>
        <v>0</v>
      </c>
      <c r="J102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2" s="60" t="str">
        <f>IF(ISTEXT(Tabla15[[#This Row],[CARRERA]]),Tabla15[[#This Row],[CARRERA]],Tabla15[[#This Row],[STATUS_01]])</f>
        <v>ESTATUTO SIMPLIFICADO</v>
      </c>
      <c r="L1022" s="70">
        <v>25000</v>
      </c>
      <c r="M1022" s="73">
        <v>0</v>
      </c>
      <c r="N1022" s="70">
        <v>760</v>
      </c>
      <c r="O1022" s="70">
        <v>717.5</v>
      </c>
      <c r="P1022" s="38">
        <f>Tabla15[[#This Row],[sbruto]]-SUM(Tabla15[[#This Row],[ISR]:[AFP]])-Tabla15[[#This Row],[sneto]]</f>
        <v>8179.1</v>
      </c>
      <c r="Q1022" s="38">
        <v>15343.4</v>
      </c>
      <c r="R1022" s="60" t="str">
        <f>_xlfn.XLOOKUP(Tabla15[[#This Row],[cedula]],Tabla22[NODOC],Tabla22[GENERO])</f>
        <v>M</v>
      </c>
      <c r="S1022" s="60" t="str">
        <f>_xlfn.XLOOKUP(Tabla15[[#This Row],[nomdepto]],Tabla21[LUGAR],Tabla21[CODLUGAR])</f>
        <v>01.83.03.03</v>
      </c>
      <c r="T1022">
        <v>472</v>
      </c>
    </row>
    <row r="1023" spans="1:20">
      <c r="A1023" s="60" t="s">
        <v>2476</v>
      </c>
      <c r="B1023" s="60" t="s">
        <v>2014</v>
      </c>
      <c r="C1023" s="60" t="s">
        <v>2509</v>
      </c>
      <c r="D1023" s="60" t="str">
        <f>Tabla15[[#This Row],[cedula]]&amp;Tabla15[[#This Row],[prog]]&amp;LEFT(Tabla15[[#This Row],[TIPO]],3)</f>
        <v>4020926382711FIJ</v>
      </c>
      <c r="E1023" s="60" t="str">
        <f>_xlfn.XLOOKUP(Tabla15[[#This Row],[cedula]],Tabla8[Numero Documento],Tabla8[Empleado])</f>
        <v>WAINA BINEISI MARTE FIGUEREO</v>
      </c>
      <c r="F1023" s="60" t="s">
        <v>10</v>
      </c>
      <c r="G1023" s="60" t="s">
        <v>1658</v>
      </c>
      <c r="H1023" s="102" t="s">
        <v>11</v>
      </c>
      <c r="I1023" s="75">
        <f>_xlfn.XLOOKUP(Tabla15[[#This Row],[cedula]],TCARRERA[CEDULA],TCARRERA[CATEGORIA DEL SERVIDOR],0)</f>
        <v>0</v>
      </c>
      <c r="J102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3" s="60" t="str">
        <f>IF(ISTEXT(Tabla15[[#This Row],[CARRERA]]),Tabla15[[#This Row],[CARRERA]],Tabla15[[#This Row],[STATUS_01]])</f>
        <v>ESTATUTO SIMPLIFICADO</v>
      </c>
      <c r="L1023" s="70">
        <v>25000</v>
      </c>
      <c r="M1023" s="73">
        <v>0</v>
      </c>
      <c r="N1023" s="70">
        <v>760</v>
      </c>
      <c r="O1023" s="70">
        <v>717.5</v>
      </c>
      <c r="P1023" s="38">
        <f>Tabla15[[#This Row],[sbruto]]-SUM(Tabla15[[#This Row],[ISR]:[AFP]])-Tabla15[[#This Row],[sneto]]</f>
        <v>25</v>
      </c>
      <c r="Q1023" s="38">
        <v>23497.5</v>
      </c>
      <c r="R1023" s="60" t="str">
        <f>_xlfn.XLOOKUP(Tabla15[[#This Row],[cedula]],Tabla22[NODOC],Tabla22[GENERO])</f>
        <v>F</v>
      </c>
      <c r="S1023" s="60" t="str">
        <f>_xlfn.XLOOKUP(Tabla15[[#This Row],[nomdepto]],Tabla21[LUGAR],Tabla21[CODLUGAR])</f>
        <v>01.83.03.03</v>
      </c>
      <c r="T1023">
        <v>486</v>
      </c>
    </row>
    <row r="1024" spans="1:20" hidden="1">
      <c r="A1024" s="60" t="s">
        <v>3133</v>
      </c>
      <c r="B1024" s="60" t="s">
        <v>1969</v>
      </c>
      <c r="C1024" s="60" t="s">
        <v>2506</v>
      </c>
      <c r="D1024" s="60" t="str">
        <f>Tabla15[[#This Row],[cedula]]&amp;Tabla15[[#This Row],[prog]]&amp;LEFT(Tabla15[[#This Row],[TIPO]],3)</f>
        <v>4022078042901INT</v>
      </c>
      <c r="E1024" s="60" t="str">
        <f>_xlfn.XLOOKUP(Tabla15[[#This Row],[cedula]],Tabla8[Numero Documento],Tabla8[Empleado])</f>
        <v>EURYS NOEL PAREDES RODRIGUEZ</v>
      </c>
      <c r="F1024" s="60" t="s">
        <v>355</v>
      </c>
      <c r="G1024" s="114" t="s">
        <v>1658</v>
      </c>
      <c r="H1024" s="102" t="s">
        <v>3134</v>
      </c>
      <c r="I1024" s="75">
        <f>_xlfn.XLOOKUP(Tabla15[[#This Row],[cedula]],TCARRERA[CEDULA],TCARRERA[CATEGORIA DEL SERVIDOR],0)</f>
        <v>0</v>
      </c>
      <c r="J1024" s="60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024" s="60" t="str">
        <f>IF(ISTEXT(Tabla15[[#This Row],[CARRERA]]),Tabla15[[#This Row],[CARRERA]],Tabla15[[#This Row],[STATUS_01]])</f>
        <v>INTERINATO</v>
      </c>
      <c r="L1024" s="70">
        <v>25000</v>
      </c>
      <c r="M1024" s="71">
        <v>1854</v>
      </c>
      <c r="N1024" s="70">
        <v>717.5</v>
      </c>
      <c r="O1024" s="70">
        <v>760</v>
      </c>
      <c r="P1024" s="38">
        <f>Tabla15[[#This Row],[sbruto]]-SUM(Tabla15[[#This Row],[ISR]:[AFP]])-Tabla15[[#This Row],[sneto]]</f>
        <v>0</v>
      </c>
      <c r="Q1024" s="38">
        <v>21668.5</v>
      </c>
      <c r="R1024" s="60" t="str">
        <f>_xlfn.XLOOKUP(Tabla15[[#This Row],[cedula]],Tabla22[NODOC],Tabla22[GENERO])</f>
        <v>M</v>
      </c>
      <c r="S1024" s="60" t="str">
        <f>_xlfn.XLOOKUP(Tabla15[[#This Row],[nomdepto]],Tabla21[LUGAR],Tabla21[CODLUGAR])</f>
        <v>01.83.03.03</v>
      </c>
      <c r="T1024">
        <v>1063</v>
      </c>
    </row>
    <row r="1025" spans="1:20">
      <c r="A1025" s="60" t="s">
        <v>2476</v>
      </c>
      <c r="B1025" s="60" t="s">
        <v>1261</v>
      </c>
      <c r="C1025" s="60" t="s">
        <v>2509</v>
      </c>
      <c r="D1025" s="60" t="str">
        <f>Tabla15[[#This Row],[cedula]]&amp;Tabla15[[#This Row],[prog]]&amp;LEFT(Tabla15[[#This Row],[TIPO]],3)</f>
        <v>0010053800811FIJ</v>
      </c>
      <c r="E1025" s="60" t="str">
        <f>_xlfn.XLOOKUP(Tabla15[[#This Row],[cedula]],Tabla8[Numero Documento],Tabla8[Empleado])</f>
        <v>SANTIAGO DUVAL BONILLA</v>
      </c>
      <c r="F1025" s="60" t="s">
        <v>533</v>
      </c>
      <c r="G1025" s="60" t="s">
        <v>1658</v>
      </c>
      <c r="H1025" s="102" t="s">
        <v>11</v>
      </c>
      <c r="I1025" s="75" t="str">
        <f>_xlfn.XLOOKUP(Tabla15[[#This Row],[cedula]],TCARRERA[CEDULA],TCARRERA[CATEGORIA DEL SERVIDOR],0)</f>
        <v>CARRERA ADMINISTRATIVA</v>
      </c>
      <c r="J102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25" s="60" t="str">
        <f>IF(ISTEXT(Tabla15[[#This Row],[CARRERA]]),Tabla15[[#This Row],[CARRERA]],Tabla15[[#This Row],[STATUS_01]])</f>
        <v>CARRERA ADMINISTRATIVA</v>
      </c>
      <c r="L1025" s="70">
        <v>24719.919999999998</v>
      </c>
      <c r="M1025" s="74">
        <v>0</v>
      </c>
      <c r="N1025" s="70">
        <v>751.49</v>
      </c>
      <c r="O1025" s="70">
        <v>709.46</v>
      </c>
      <c r="P1025" s="38">
        <f>Tabla15[[#This Row],[sbruto]]-SUM(Tabla15[[#This Row],[ISR]:[AFP]])-Tabla15[[#This Row],[sneto]]</f>
        <v>1652.4499999999971</v>
      </c>
      <c r="Q1025" s="38">
        <v>21606.52</v>
      </c>
      <c r="R1025" s="60" t="str">
        <f>_xlfn.XLOOKUP(Tabla15[[#This Row],[cedula]],Tabla22[NODOC],Tabla22[GENERO])</f>
        <v>M</v>
      </c>
      <c r="S1025" s="60" t="str">
        <f>_xlfn.XLOOKUP(Tabla15[[#This Row],[nomdepto]],Tabla21[LUGAR],Tabla21[CODLUGAR])</f>
        <v>01.83.03.03</v>
      </c>
      <c r="T1025">
        <v>480</v>
      </c>
    </row>
    <row r="1026" spans="1:20">
      <c r="A1026" s="60" t="s">
        <v>2476</v>
      </c>
      <c r="B1026" s="60" t="s">
        <v>1196</v>
      </c>
      <c r="C1026" s="60" t="s">
        <v>2509</v>
      </c>
      <c r="D1026" s="60" t="str">
        <f>Tabla15[[#This Row],[cedula]]&amp;Tabla15[[#This Row],[prog]]&amp;LEFT(Tabla15[[#This Row],[TIPO]],3)</f>
        <v>0010239578711FIJ</v>
      </c>
      <c r="E1026" s="60" t="str">
        <f>_xlfn.XLOOKUP(Tabla15[[#This Row],[cedula]],Tabla8[Numero Documento],Tabla8[Empleado])</f>
        <v>FRANCISCO VERADO COSTE CASTILLO</v>
      </c>
      <c r="F1026" s="60" t="s">
        <v>389</v>
      </c>
      <c r="G1026" s="60" t="s">
        <v>1658</v>
      </c>
      <c r="H1026" s="102" t="s">
        <v>11</v>
      </c>
      <c r="I1026" s="75" t="str">
        <f>_xlfn.XLOOKUP(Tabla15[[#This Row],[cedula]],TCARRERA[CEDULA],TCARRERA[CATEGORIA DEL SERVIDOR],0)</f>
        <v>CARRERA ADMINISTRATIVA</v>
      </c>
      <c r="J102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26" s="60" t="str">
        <f>IF(ISTEXT(Tabla15[[#This Row],[CARRERA]]),Tabla15[[#This Row],[CARRERA]],Tabla15[[#This Row],[STATUS_01]])</f>
        <v>CARRERA ADMINISTRATIVA</v>
      </c>
      <c r="L1026" s="70">
        <v>23577.96</v>
      </c>
      <c r="M1026" s="74">
        <v>0</v>
      </c>
      <c r="N1026" s="70">
        <v>716.77</v>
      </c>
      <c r="O1026" s="70">
        <v>676.69</v>
      </c>
      <c r="P1026" s="38">
        <f>Tabla15[[#This Row],[sbruto]]-SUM(Tabla15[[#This Row],[ISR]:[AFP]])-Tabla15[[#This Row],[sneto]]</f>
        <v>1559</v>
      </c>
      <c r="Q1026" s="38">
        <v>20625.5</v>
      </c>
      <c r="R1026" s="60" t="str">
        <f>_xlfn.XLOOKUP(Tabla15[[#This Row],[cedula]],Tabla22[NODOC],Tabla22[GENERO])</f>
        <v>M</v>
      </c>
      <c r="S1026" s="60" t="str">
        <f>_xlfn.XLOOKUP(Tabla15[[#This Row],[nomdepto]],Tabla21[LUGAR],Tabla21[CODLUGAR])</f>
        <v>01.83.03.03</v>
      </c>
      <c r="T1026">
        <v>417</v>
      </c>
    </row>
    <row r="1027" spans="1:20">
      <c r="A1027" s="60" t="s">
        <v>2476</v>
      </c>
      <c r="B1027" s="60" t="s">
        <v>1998</v>
      </c>
      <c r="C1027" s="60" t="s">
        <v>2509</v>
      </c>
      <c r="D1027" s="60" t="str">
        <f>Tabla15[[#This Row],[cedula]]&amp;Tabla15[[#This Row],[prog]]&amp;LEFT(Tabla15[[#This Row],[TIPO]],3)</f>
        <v>0010114040811FIJ</v>
      </c>
      <c r="E1027" s="60" t="str">
        <f>_xlfn.XLOOKUP(Tabla15[[#This Row],[cedula]],Tabla8[Numero Documento],Tabla8[Empleado])</f>
        <v>MIGUELINA ALTAGRACIA LARA PEREZ</v>
      </c>
      <c r="F1027" s="60" t="s">
        <v>10</v>
      </c>
      <c r="G1027" s="60" t="s">
        <v>1658</v>
      </c>
      <c r="H1027" s="102" t="s">
        <v>11</v>
      </c>
      <c r="I1027" s="75">
        <f>_xlfn.XLOOKUP(Tabla15[[#This Row],[cedula]],TCARRERA[CEDULA],TCARRERA[CATEGORIA DEL SERVIDOR],0)</f>
        <v>0</v>
      </c>
      <c r="J102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60" t="str">
        <f>IF(ISTEXT(Tabla15[[#This Row],[CARRERA]]),Tabla15[[#This Row],[CARRERA]],Tabla15[[#This Row],[STATUS_01]])</f>
        <v>ESTATUTO SIMPLIFICADO</v>
      </c>
      <c r="L1027" s="70">
        <v>22050</v>
      </c>
      <c r="M1027" s="73">
        <v>0</v>
      </c>
      <c r="N1027" s="73">
        <v>670.32</v>
      </c>
      <c r="O1027" s="73">
        <v>632.84</v>
      </c>
      <c r="P1027" s="38">
        <f>Tabla15[[#This Row],[sbruto]]-SUM(Tabla15[[#This Row],[ISR]:[AFP]])-Tabla15[[#This Row],[sneto]]</f>
        <v>25</v>
      </c>
      <c r="Q1027" s="38">
        <v>20721.84</v>
      </c>
      <c r="R1027" s="60" t="str">
        <f>_xlfn.XLOOKUP(Tabla15[[#This Row],[cedula]],Tabla22[NODOC],Tabla22[GENERO])</f>
        <v>F</v>
      </c>
      <c r="S1027" s="60" t="str">
        <f>_xlfn.XLOOKUP(Tabla15[[#This Row],[nomdepto]],Tabla21[LUGAR],Tabla21[CODLUGAR])</f>
        <v>01.83.03.03</v>
      </c>
      <c r="T1027">
        <v>457</v>
      </c>
    </row>
    <row r="1028" spans="1:20">
      <c r="A1028" s="60" t="s">
        <v>2476</v>
      </c>
      <c r="B1028" s="60" t="s">
        <v>1165</v>
      </c>
      <c r="C1028" s="60" t="s">
        <v>2509</v>
      </c>
      <c r="D1028" s="60" t="str">
        <f>Tabla15[[#This Row],[cedula]]&amp;Tabla15[[#This Row],[prog]]&amp;LEFT(Tabla15[[#This Row],[TIPO]],3)</f>
        <v>0011648032811FIJ</v>
      </c>
      <c r="E1028" s="60" t="str">
        <f>_xlfn.XLOOKUP(Tabla15[[#This Row],[cedula]],Tabla8[Numero Documento],Tabla8[Empleado])</f>
        <v>ALDO ANTONIO CANAAN LOPEZ</v>
      </c>
      <c r="F1028" s="60" t="s">
        <v>485</v>
      </c>
      <c r="G1028" s="60" t="s">
        <v>1658</v>
      </c>
      <c r="H1028" s="102" t="s">
        <v>11</v>
      </c>
      <c r="I1028" s="75" t="str">
        <f>_xlfn.XLOOKUP(Tabla15[[#This Row],[cedula]],TCARRERA[CEDULA],TCARRERA[CATEGORIA DEL SERVIDOR],0)</f>
        <v>CARRERA ADMINISTRATIVA</v>
      </c>
      <c r="J102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28" s="60" t="str">
        <f>IF(ISTEXT(Tabla15[[#This Row],[CARRERA]]),Tabla15[[#This Row],[CARRERA]],Tabla15[[#This Row],[STATUS_01]])</f>
        <v>CARRERA ADMINISTRATIVA</v>
      </c>
      <c r="L1028" s="70">
        <v>22000</v>
      </c>
      <c r="M1028" s="71">
        <v>0</v>
      </c>
      <c r="N1028" s="70">
        <v>668.8</v>
      </c>
      <c r="O1028" s="70">
        <v>631.4</v>
      </c>
      <c r="P1028" s="38">
        <f>Tabla15[[#This Row],[sbruto]]-SUM(Tabla15[[#This Row],[ISR]:[AFP]])-Tabla15[[#This Row],[sneto]]</f>
        <v>375</v>
      </c>
      <c r="Q1028" s="38">
        <v>20324.8</v>
      </c>
      <c r="R1028" s="60" t="str">
        <f>_xlfn.XLOOKUP(Tabla15[[#This Row],[cedula]],Tabla22[NODOC],Tabla22[GENERO])</f>
        <v>M</v>
      </c>
      <c r="S1028" s="60" t="str">
        <f>_xlfn.XLOOKUP(Tabla15[[#This Row],[nomdepto]],Tabla21[LUGAR],Tabla21[CODLUGAR])</f>
        <v>01.83.03.03</v>
      </c>
      <c r="T1028">
        <v>392</v>
      </c>
    </row>
    <row r="1029" spans="1:20">
      <c r="A1029" s="60" t="s">
        <v>2476</v>
      </c>
      <c r="B1029" s="60" t="s">
        <v>1994</v>
      </c>
      <c r="C1029" s="60" t="s">
        <v>2509</v>
      </c>
      <c r="D1029" s="60" t="str">
        <f>Tabla15[[#This Row],[cedula]]&amp;Tabla15[[#This Row],[prog]]&amp;LEFT(Tabla15[[#This Row],[TIPO]],3)</f>
        <v>0310377971011FIJ</v>
      </c>
      <c r="E1029" s="60" t="str">
        <f>_xlfn.XLOOKUP(Tabla15[[#This Row],[cedula]],Tabla8[Numero Documento],Tabla8[Empleado])</f>
        <v>MARIA ESTHER ULLOA HERNANDEZ</v>
      </c>
      <c r="F1029" s="60" t="s">
        <v>179</v>
      </c>
      <c r="G1029" s="60" t="s">
        <v>1658</v>
      </c>
      <c r="H1029" s="102" t="s">
        <v>11</v>
      </c>
      <c r="I1029" s="75">
        <f>_xlfn.XLOOKUP(Tabla15[[#This Row],[cedula]],TCARRERA[CEDULA],TCARRERA[CATEGORIA DEL SERVIDOR],0)</f>
        <v>0</v>
      </c>
      <c r="J102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29" s="60" t="str">
        <f>IF(ISTEXT(Tabla15[[#This Row],[CARRERA]]),Tabla15[[#This Row],[CARRERA]],Tabla15[[#This Row],[STATUS_01]])</f>
        <v>FIJO</v>
      </c>
      <c r="L1029" s="70">
        <v>22000</v>
      </c>
      <c r="M1029" s="73">
        <v>0</v>
      </c>
      <c r="N1029" s="70">
        <v>668.8</v>
      </c>
      <c r="O1029" s="70">
        <v>631.4</v>
      </c>
      <c r="P1029" s="38">
        <f>Tabla15[[#This Row],[sbruto]]-SUM(Tabla15[[#This Row],[ISR]:[AFP]])-Tabla15[[#This Row],[sneto]]</f>
        <v>325</v>
      </c>
      <c r="Q1029" s="38">
        <v>20374.8</v>
      </c>
      <c r="R1029" s="60" t="str">
        <f>_xlfn.XLOOKUP(Tabla15[[#This Row],[cedula]],Tabla22[NODOC],Tabla22[GENERO])</f>
        <v>F</v>
      </c>
      <c r="S1029" s="60" t="str">
        <f>_xlfn.XLOOKUP(Tabla15[[#This Row],[nomdepto]],Tabla21[LUGAR],Tabla21[CODLUGAR])</f>
        <v>01.83.03.03</v>
      </c>
      <c r="T1029">
        <v>448</v>
      </c>
    </row>
    <row r="1030" spans="1:20">
      <c r="A1030" s="60" t="s">
        <v>2476</v>
      </c>
      <c r="B1030" s="60" t="s">
        <v>1961</v>
      </c>
      <c r="C1030" s="60" t="s">
        <v>2509</v>
      </c>
      <c r="D1030" s="60" t="str">
        <f>Tabla15[[#This Row],[cedula]]&amp;Tabla15[[#This Row],[prog]]&amp;LEFT(Tabla15[[#This Row],[TIPO]],3)</f>
        <v>0400011669111FIJ</v>
      </c>
      <c r="E1030" s="60" t="str">
        <f>_xlfn.XLOOKUP(Tabla15[[#This Row],[cedula]],Tabla8[Numero Documento],Tabla8[Empleado])</f>
        <v>ANA MERCEDES DOMINGUEZ</v>
      </c>
      <c r="F1030" s="60" t="s">
        <v>8</v>
      </c>
      <c r="G1030" s="60" t="s">
        <v>1658</v>
      </c>
      <c r="H1030" s="102" t="s">
        <v>11</v>
      </c>
      <c r="I1030" s="75">
        <f>_xlfn.XLOOKUP(Tabla15[[#This Row],[cedula]],TCARRERA[CEDULA],TCARRERA[CATEGORIA DEL SERVIDOR],0)</f>
        <v>0</v>
      </c>
      <c r="J103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60" t="str">
        <f>IF(ISTEXT(Tabla15[[#This Row],[CARRERA]]),Tabla15[[#This Row],[CARRERA]],Tabla15[[#This Row],[STATUS_01]])</f>
        <v>ESTATUTO SIMPLIFICADO</v>
      </c>
      <c r="L1030" s="70">
        <v>20000</v>
      </c>
      <c r="M1030" s="74">
        <v>0</v>
      </c>
      <c r="N1030" s="70">
        <v>608</v>
      </c>
      <c r="O1030" s="70">
        <v>574</v>
      </c>
      <c r="P1030" s="38">
        <f>Tabla15[[#This Row],[sbruto]]-SUM(Tabla15[[#This Row],[ISR]:[AFP]])-Tabla15[[#This Row],[sneto]]</f>
        <v>25</v>
      </c>
      <c r="Q1030" s="38">
        <v>18793</v>
      </c>
      <c r="R1030" s="60" t="str">
        <f>_xlfn.XLOOKUP(Tabla15[[#This Row],[cedula]],Tabla22[NODOC],Tabla22[GENERO])</f>
        <v>F</v>
      </c>
      <c r="S1030" s="60" t="str">
        <f>_xlfn.XLOOKUP(Tabla15[[#This Row],[nomdepto]],Tabla21[LUGAR],Tabla21[CODLUGAR])</f>
        <v>01.83.03.03</v>
      </c>
      <c r="T1030">
        <v>394</v>
      </c>
    </row>
    <row r="1031" spans="1:20">
      <c r="A1031" s="60" t="s">
        <v>2476</v>
      </c>
      <c r="B1031" s="60" t="s">
        <v>1963</v>
      </c>
      <c r="C1031" s="60" t="s">
        <v>2509</v>
      </c>
      <c r="D1031" s="60" t="str">
        <f>Tabla15[[#This Row],[cedula]]&amp;Tabla15[[#This Row],[prog]]&amp;LEFT(Tabla15[[#This Row],[TIPO]],3)</f>
        <v>0400001497911FIJ</v>
      </c>
      <c r="E1031" s="60" t="str">
        <f>_xlfn.XLOOKUP(Tabla15[[#This Row],[cedula]],Tabla8[Numero Documento],Tabla8[Empleado])</f>
        <v>ARISMENDY CORDERO SALA</v>
      </c>
      <c r="F1031" s="60" t="s">
        <v>127</v>
      </c>
      <c r="G1031" s="60" t="s">
        <v>1658</v>
      </c>
      <c r="H1031" s="102" t="s">
        <v>11</v>
      </c>
      <c r="I1031" s="75">
        <f>_xlfn.XLOOKUP(Tabla15[[#This Row],[cedula]],TCARRERA[CEDULA],TCARRERA[CATEGORIA DEL SERVIDOR],0)</f>
        <v>0</v>
      </c>
      <c r="J103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1" s="60" t="str">
        <f>IF(ISTEXT(Tabla15[[#This Row],[CARRERA]]),Tabla15[[#This Row],[CARRERA]],Tabla15[[#This Row],[STATUS_01]])</f>
        <v>ESTATUTO SIMPLIFICADO</v>
      </c>
      <c r="L1031" s="70">
        <v>20000</v>
      </c>
      <c r="M1031" s="74">
        <v>0</v>
      </c>
      <c r="N1031" s="73">
        <v>608</v>
      </c>
      <c r="O1031" s="73">
        <v>574</v>
      </c>
      <c r="P1031" s="38">
        <f>Tabla15[[#This Row],[sbruto]]-SUM(Tabla15[[#This Row],[ISR]:[AFP]])-Tabla15[[#This Row],[sneto]]</f>
        <v>25</v>
      </c>
      <c r="Q1031" s="38">
        <v>18793</v>
      </c>
      <c r="R1031" s="60" t="str">
        <f>_xlfn.XLOOKUP(Tabla15[[#This Row],[cedula]],Tabla22[NODOC],Tabla22[GENERO])</f>
        <v>M</v>
      </c>
      <c r="S1031" s="60" t="str">
        <f>_xlfn.XLOOKUP(Tabla15[[#This Row],[nomdepto]],Tabla21[LUGAR],Tabla21[CODLUGAR])</f>
        <v>01.83.03.03</v>
      </c>
      <c r="T1031">
        <v>396</v>
      </c>
    </row>
    <row r="1032" spans="1:20">
      <c r="A1032" s="60" t="s">
        <v>2476</v>
      </c>
      <c r="B1032" s="60" t="s">
        <v>1964</v>
      </c>
      <c r="C1032" s="60" t="s">
        <v>2509</v>
      </c>
      <c r="D1032" s="60" t="str">
        <f>Tabla15[[#This Row],[cedula]]&amp;Tabla15[[#This Row],[prog]]&amp;LEFT(Tabla15[[#This Row],[TIPO]],3)</f>
        <v>0400014301811FIJ</v>
      </c>
      <c r="E1032" s="60" t="str">
        <f>_xlfn.XLOOKUP(Tabla15[[#This Row],[cedula]],Tabla8[Numero Documento],Tabla8[Empleado])</f>
        <v>CARLOS RAFAEL PEÑA CORDERO</v>
      </c>
      <c r="F1032" s="60" t="s">
        <v>27</v>
      </c>
      <c r="G1032" s="60" t="s">
        <v>1658</v>
      </c>
      <c r="H1032" s="102" t="s">
        <v>11</v>
      </c>
      <c r="I1032" s="75">
        <f>_xlfn.XLOOKUP(Tabla15[[#This Row],[cedula]],TCARRERA[CEDULA],TCARRERA[CATEGORIA DEL SERVIDOR],0)</f>
        <v>0</v>
      </c>
      <c r="J103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2" s="60" t="str">
        <f>IF(ISTEXT(Tabla15[[#This Row],[CARRERA]]),Tabla15[[#This Row],[CARRERA]],Tabla15[[#This Row],[STATUS_01]])</f>
        <v>ESTATUTO SIMPLIFICADO</v>
      </c>
      <c r="L1032" s="70">
        <v>20000</v>
      </c>
      <c r="M1032" s="74">
        <v>0</v>
      </c>
      <c r="N1032" s="70">
        <v>608</v>
      </c>
      <c r="O1032" s="70">
        <v>574</v>
      </c>
      <c r="P1032" s="38">
        <f>Tabla15[[#This Row],[sbruto]]-SUM(Tabla15[[#This Row],[ISR]:[AFP]])-Tabla15[[#This Row],[sneto]]</f>
        <v>25</v>
      </c>
      <c r="Q1032" s="38">
        <v>18793</v>
      </c>
      <c r="R1032" s="60" t="str">
        <f>_xlfn.XLOOKUP(Tabla15[[#This Row],[cedula]],Tabla22[NODOC],Tabla22[GENERO])</f>
        <v>M</v>
      </c>
      <c r="S1032" s="60" t="str">
        <f>_xlfn.XLOOKUP(Tabla15[[#This Row],[nomdepto]],Tabla21[LUGAR],Tabla21[CODLUGAR])</f>
        <v>01.83.03.03</v>
      </c>
      <c r="T1032">
        <v>400</v>
      </c>
    </row>
    <row r="1033" spans="1:20">
      <c r="A1033" s="60" t="s">
        <v>2476</v>
      </c>
      <c r="B1033" s="60" t="s">
        <v>1968</v>
      </c>
      <c r="C1033" s="60" t="s">
        <v>2509</v>
      </c>
      <c r="D1033" s="60" t="str">
        <f>Tabla15[[#This Row],[cedula]]&amp;Tabla15[[#This Row],[prog]]&amp;LEFT(Tabla15[[#This Row],[TIPO]],3)</f>
        <v>0400014259811FIJ</v>
      </c>
      <c r="E1033" s="60" t="str">
        <f>_xlfn.XLOOKUP(Tabla15[[#This Row],[cedula]],Tabla8[Numero Documento],Tabla8[Empleado])</f>
        <v>EURY PEÑA CORDERO</v>
      </c>
      <c r="F1033" s="60" t="s">
        <v>27</v>
      </c>
      <c r="G1033" s="60" t="s">
        <v>1658</v>
      </c>
      <c r="H1033" s="102" t="s">
        <v>11</v>
      </c>
      <c r="I1033" s="75">
        <f>_xlfn.XLOOKUP(Tabla15[[#This Row],[cedula]],TCARRERA[CEDULA],TCARRERA[CATEGORIA DEL SERVIDOR],0)</f>
        <v>0</v>
      </c>
      <c r="J103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3" s="60" t="str">
        <f>IF(ISTEXT(Tabla15[[#This Row],[CARRERA]]),Tabla15[[#This Row],[CARRERA]],Tabla15[[#This Row],[STATUS_01]])</f>
        <v>ESTATUTO SIMPLIFICADO</v>
      </c>
      <c r="L1033" s="70">
        <v>20000</v>
      </c>
      <c r="M1033" s="74">
        <v>0</v>
      </c>
      <c r="N1033" s="70">
        <v>608</v>
      </c>
      <c r="O1033" s="70">
        <v>574</v>
      </c>
      <c r="P1033" s="38">
        <f>Tabla15[[#This Row],[sbruto]]-SUM(Tabla15[[#This Row],[ISR]:[AFP]])-Tabla15[[#This Row],[sneto]]</f>
        <v>25</v>
      </c>
      <c r="Q1033" s="38">
        <v>18793</v>
      </c>
      <c r="R1033" s="60" t="str">
        <f>_xlfn.XLOOKUP(Tabla15[[#This Row],[cedula]],Tabla22[NODOC],Tabla22[GENERO])</f>
        <v>M</v>
      </c>
      <c r="S1033" s="60" t="str">
        <f>_xlfn.XLOOKUP(Tabla15[[#This Row],[nomdepto]],Tabla21[LUGAR],Tabla21[CODLUGAR])</f>
        <v>01.83.03.03</v>
      </c>
      <c r="T1033">
        <v>410</v>
      </c>
    </row>
    <row r="1034" spans="1:20">
      <c r="A1034" s="60" t="s">
        <v>2476</v>
      </c>
      <c r="B1034" s="60" t="s">
        <v>1976</v>
      </c>
      <c r="C1034" s="60" t="s">
        <v>2509</v>
      </c>
      <c r="D1034" s="60" t="str">
        <f>Tabla15[[#This Row],[cedula]]&amp;Tabla15[[#This Row],[prog]]&amp;LEFT(Tabla15[[#This Row],[TIPO]],3)</f>
        <v>0400009152211FIJ</v>
      </c>
      <c r="E1034" s="60" t="str">
        <f>_xlfn.XLOOKUP(Tabla15[[#This Row],[cedula]],Tabla8[Numero Documento],Tabla8[Empleado])</f>
        <v>GERARDO MENDOLY VOLQUEZ LIRIANO</v>
      </c>
      <c r="F1034" s="60" t="s">
        <v>27</v>
      </c>
      <c r="G1034" s="60" t="s">
        <v>1658</v>
      </c>
      <c r="H1034" s="102" t="s">
        <v>11</v>
      </c>
      <c r="I1034" s="75">
        <f>_xlfn.XLOOKUP(Tabla15[[#This Row],[cedula]],TCARRERA[CEDULA],TCARRERA[CATEGORIA DEL SERVIDOR],0)</f>
        <v>0</v>
      </c>
      <c r="J103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4" s="60" t="str">
        <f>IF(ISTEXT(Tabla15[[#This Row],[CARRERA]]),Tabla15[[#This Row],[CARRERA]],Tabla15[[#This Row],[STATUS_01]])</f>
        <v>ESTATUTO SIMPLIFICADO</v>
      </c>
      <c r="L1034" s="70">
        <v>20000</v>
      </c>
      <c r="M1034" s="74">
        <v>0</v>
      </c>
      <c r="N1034" s="70">
        <v>608</v>
      </c>
      <c r="O1034" s="70">
        <v>574</v>
      </c>
      <c r="P1034" s="38">
        <f>Tabla15[[#This Row],[sbruto]]-SUM(Tabla15[[#This Row],[ISR]:[AFP]])-Tabla15[[#This Row],[sneto]]</f>
        <v>25</v>
      </c>
      <c r="Q1034" s="38">
        <v>18793</v>
      </c>
      <c r="R1034" s="60" t="str">
        <f>_xlfn.XLOOKUP(Tabla15[[#This Row],[cedula]],Tabla22[NODOC],Tabla22[GENERO])</f>
        <v>M</v>
      </c>
      <c r="S1034" s="60" t="str">
        <f>_xlfn.XLOOKUP(Tabla15[[#This Row],[nomdepto]],Tabla21[LUGAR],Tabla21[CODLUGAR])</f>
        <v>01.83.03.03</v>
      </c>
      <c r="T1034">
        <v>423</v>
      </c>
    </row>
    <row r="1035" spans="1:20">
      <c r="A1035" s="60" t="s">
        <v>2476</v>
      </c>
      <c r="B1035" s="60" t="s">
        <v>1993</v>
      </c>
      <c r="C1035" s="60" t="s">
        <v>2509</v>
      </c>
      <c r="D1035" s="60" t="str">
        <f>Tabla15[[#This Row],[cedula]]&amp;Tabla15[[#This Row],[prog]]&amp;LEFT(Tabla15[[#This Row],[TIPO]],3)</f>
        <v>0400012494311FIJ</v>
      </c>
      <c r="E1035" s="60" t="str">
        <f>_xlfn.XLOOKUP(Tabla15[[#This Row],[cedula]],Tabla8[Numero Documento],Tabla8[Empleado])</f>
        <v>MARIA EMMA FERNANDEZ PERALTA</v>
      </c>
      <c r="F1035" s="60" t="s">
        <v>8</v>
      </c>
      <c r="G1035" s="60" t="s">
        <v>1658</v>
      </c>
      <c r="H1035" s="102" t="s">
        <v>11</v>
      </c>
      <c r="I1035" s="75">
        <f>_xlfn.XLOOKUP(Tabla15[[#This Row],[cedula]],TCARRERA[CEDULA],TCARRERA[CATEGORIA DEL SERVIDOR],0)</f>
        <v>0</v>
      </c>
      <c r="J1035" s="7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5" s="60" t="str">
        <f>IF(ISTEXT(Tabla15[[#This Row],[CARRERA]]),Tabla15[[#This Row],[CARRERA]],Tabla15[[#This Row],[STATUS_01]])</f>
        <v>ESTATUTO SIMPLIFICADO</v>
      </c>
      <c r="L1035" s="70">
        <v>20000</v>
      </c>
      <c r="M1035" s="71">
        <v>0</v>
      </c>
      <c r="N1035" s="70">
        <v>608</v>
      </c>
      <c r="O1035" s="70">
        <v>574</v>
      </c>
      <c r="P1035" s="38">
        <f>Tabla15[[#This Row],[sbruto]]-SUM(Tabla15[[#This Row],[ISR]:[AFP]])-Tabla15[[#This Row],[sneto]]</f>
        <v>25</v>
      </c>
      <c r="Q1035" s="38">
        <v>18793</v>
      </c>
      <c r="R1035" s="60" t="str">
        <f>_xlfn.XLOOKUP(Tabla15[[#This Row],[cedula]],Tabla22[NODOC],Tabla22[GENERO])</f>
        <v>F</v>
      </c>
      <c r="S1035" s="60" t="str">
        <f>_xlfn.XLOOKUP(Tabla15[[#This Row],[nomdepto]],Tabla21[LUGAR],Tabla21[CODLUGAR])</f>
        <v>01.83.03.03</v>
      </c>
      <c r="T1035">
        <v>447</v>
      </c>
    </row>
    <row r="1036" spans="1:20">
      <c r="A1036" s="60" t="s">
        <v>2476</v>
      </c>
      <c r="B1036" s="60" t="s">
        <v>2002</v>
      </c>
      <c r="C1036" s="60" t="s">
        <v>2509</v>
      </c>
      <c r="D1036" s="60" t="str">
        <f>Tabla15[[#This Row],[cedula]]&amp;Tabla15[[#This Row],[prog]]&amp;LEFT(Tabla15[[#This Row],[TIPO]],3)</f>
        <v>0400001601611FIJ</v>
      </c>
      <c r="E1036" s="60" t="str">
        <f>_xlfn.XLOOKUP(Tabla15[[#This Row],[cedula]],Tabla8[Numero Documento],Tabla8[Empleado])</f>
        <v>RAFAEL GARCIA</v>
      </c>
      <c r="F1036" s="60" t="s">
        <v>127</v>
      </c>
      <c r="G1036" s="60" t="s">
        <v>1658</v>
      </c>
      <c r="H1036" s="102" t="s">
        <v>11</v>
      </c>
      <c r="I1036" s="75">
        <f>_xlfn.XLOOKUP(Tabla15[[#This Row],[cedula]],TCARRERA[CEDULA],TCARRERA[CATEGORIA DEL SERVIDOR],0)</f>
        <v>0</v>
      </c>
      <c r="J103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6" s="60" t="str">
        <f>IF(ISTEXT(Tabla15[[#This Row],[CARRERA]]),Tabla15[[#This Row],[CARRERA]],Tabla15[[#This Row],[STATUS_01]])</f>
        <v>ESTATUTO SIMPLIFICADO</v>
      </c>
      <c r="L1036" s="70">
        <v>20000</v>
      </c>
      <c r="M1036" s="73">
        <v>0</v>
      </c>
      <c r="N1036" s="73">
        <v>608</v>
      </c>
      <c r="O1036" s="73">
        <v>574</v>
      </c>
      <c r="P1036" s="38">
        <f>Tabla15[[#This Row],[sbruto]]-SUM(Tabla15[[#This Row],[ISR]:[AFP]])-Tabla15[[#This Row],[sneto]]</f>
        <v>25</v>
      </c>
      <c r="Q1036" s="38">
        <v>18793</v>
      </c>
      <c r="R1036" s="60" t="str">
        <f>_xlfn.XLOOKUP(Tabla15[[#This Row],[cedula]],Tabla22[NODOC],Tabla22[GENERO])</f>
        <v>M</v>
      </c>
      <c r="S1036" s="60" t="str">
        <f>_xlfn.XLOOKUP(Tabla15[[#This Row],[nomdepto]],Tabla21[LUGAR],Tabla21[CODLUGAR])</f>
        <v>01.83.03.03</v>
      </c>
      <c r="T1036">
        <v>466</v>
      </c>
    </row>
    <row r="1037" spans="1:20">
      <c r="A1037" s="60" t="s">
        <v>2476</v>
      </c>
      <c r="B1037" s="60" t="s">
        <v>2003</v>
      </c>
      <c r="C1037" s="60" t="s">
        <v>2509</v>
      </c>
      <c r="D1037" s="60" t="str">
        <f>Tabla15[[#This Row],[cedula]]&amp;Tabla15[[#This Row],[prog]]&amp;LEFT(Tabla15[[#This Row],[TIPO]],3)</f>
        <v>4021042496211FIJ</v>
      </c>
      <c r="E1037" s="60" t="str">
        <f>_xlfn.XLOOKUP(Tabla15[[#This Row],[cedula]],Tabla8[Numero Documento],Tabla8[Empleado])</f>
        <v>REBECA PEÑA VILLAMAN</v>
      </c>
      <c r="F1037" s="60" t="s">
        <v>206</v>
      </c>
      <c r="G1037" s="60" t="s">
        <v>1658</v>
      </c>
      <c r="H1037" s="102" t="s">
        <v>11</v>
      </c>
      <c r="I1037" s="75">
        <f>_xlfn.XLOOKUP(Tabla15[[#This Row],[cedula]],TCARRERA[CEDULA],TCARRERA[CATEGORIA DEL SERVIDOR],0)</f>
        <v>0</v>
      </c>
      <c r="J103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37" s="60" t="str">
        <f>IF(ISTEXT(Tabla15[[#This Row],[CARRERA]]),Tabla15[[#This Row],[CARRERA]],Tabla15[[#This Row],[STATUS_01]])</f>
        <v>FIJO</v>
      </c>
      <c r="L1037" s="70">
        <v>20000</v>
      </c>
      <c r="M1037" s="74">
        <v>0</v>
      </c>
      <c r="N1037" s="70">
        <v>608</v>
      </c>
      <c r="O1037" s="70">
        <v>574</v>
      </c>
      <c r="P1037" s="38">
        <f>Tabla15[[#This Row],[sbruto]]-SUM(Tabla15[[#This Row],[ISR]:[AFP]])-Tabla15[[#This Row],[sneto]]</f>
        <v>25</v>
      </c>
      <c r="Q1037" s="38">
        <v>18793</v>
      </c>
      <c r="R1037" s="60" t="str">
        <f>_xlfn.XLOOKUP(Tabla15[[#This Row],[cedula]],Tabla22[NODOC],Tabla22[GENERO])</f>
        <v>F</v>
      </c>
      <c r="S1037" s="60" t="str">
        <f>_xlfn.XLOOKUP(Tabla15[[#This Row],[nomdepto]],Tabla21[LUGAR],Tabla21[CODLUGAR])</f>
        <v>01.83.03.03</v>
      </c>
      <c r="T1037">
        <v>470</v>
      </c>
    </row>
    <row r="1038" spans="1:20">
      <c r="A1038" s="60" t="s">
        <v>2476</v>
      </c>
      <c r="B1038" s="60" t="s">
        <v>2006</v>
      </c>
      <c r="C1038" s="60" t="s">
        <v>2509</v>
      </c>
      <c r="D1038" s="60" t="str">
        <f>Tabla15[[#This Row],[cedula]]&amp;Tabla15[[#This Row],[prog]]&amp;LEFT(Tabla15[[#This Row],[TIPO]],3)</f>
        <v>0400013843011FIJ</v>
      </c>
      <c r="E1038" s="60" t="str">
        <f>_xlfn.XLOOKUP(Tabla15[[#This Row],[cedula]],Tabla8[Numero Documento],Tabla8[Empleado])</f>
        <v>RONI BAQUERO</v>
      </c>
      <c r="F1038" s="60" t="s">
        <v>27</v>
      </c>
      <c r="G1038" s="60" t="s">
        <v>1658</v>
      </c>
      <c r="H1038" s="102" t="s">
        <v>11</v>
      </c>
      <c r="I1038" s="75">
        <f>_xlfn.XLOOKUP(Tabla15[[#This Row],[cedula]],TCARRERA[CEDULA],TCARRERA[CATEGORIA DEL SERVIDOR],0)</f>
        <v>0</v>
      </c>
      <c r="J103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8" s="60" t="str">
        <f>IF(ISTEXT(Tabla15[[#This Row],[CARRERA]]),Tabla15[[#This Row],[CARRERA]],Tabla15[[#This Row],[STATUS_01]])</f>
        <v>ESTATUTO SIMPLIFICADO</v>
      </c>
      <c r="L1038" s="70">
        <v>20000</v>
      </c>
      <c r="M1038" s="74">
        <v>0</v>
      </c>
      <c r="N1038" s="70">
        <v>608</v>
      </c>
      <c r="O1038" s="70">
        <v>574</v>
      </c>
      <c r="P1038" s="38">
        <f>Tabla15[[#This Row],[sbruto]]-SUM(Tabla15[[#This Row],[ISR]:[AFP]])-Tabla15[[#This Row],[sneto]]</f>
        <v>25</v>
      </c>
      <c r="Q1038" s="38">
        <v>18793</v>
      </c>
      <c r="R1038" s="60" t="str">
        <f>_xlfn.XLOOKUP(Tabla15[[#This Row],[cedula]],Tabla22[NODOC],Tabla22[GENERO])</f>
        <v>M</v>
      </c>
      <c r="S1038" s="60" t="str">
        <f>_xlfn.XLOOKUP(Tabla15[[#This Row],[nomdepto]],Tabla21[LUGAR],Tabla21[CODLUGAR])</f>
        <v>01.83.03.03</v>
      </c>
      <c r="T1038">
        <v>473</v>
      </c>
    </row>
    <row r="1039" spans="1:20">
      <c r="A1039" s="60" t="s">
        <v>2476</v>
      </c>
      <c r="B1039" s="60" t="s">
        <v>3193</v>
      </c>
      <c r="C1039" s="60" t="s">
        <v>2509</v>
      </c>
      <c r="D1039" s="60" t="str">
        <f>Tabla15[[#This Row],[cedula]]&amp;Tabla15[[#This Row],[prog]]&amp;LEFT(Tabla15[[#This Row],[TIPO]],3)</f>
        <v>4023777875411FIJ</v>
      </c>
      <c r="E1039" s="60" t="str">
        <f>_xlfn.XLOOKUP(Tabla15[[#This Row],[cedula]],Tabla8[Numero Documento],Tabla8[Empleado])</f>
        <v>ORQUIDIA ALEXANDRA FELIZ FELIZ</v>
      </c>
      <c r="F1039" s="60" t="s">
        <v>8</v>
      </c>
      <c r="G1039" s="60" t="s">
        <v>1658</v>
      </c>
      <c r="H1039" s="102" t="s">
        <v>11</v>
      </c>
      <c r="I1039" s="75">
        <f>_xlfn.XLOOKUP(Tabla15[[#This Row],[cedula]],TCARRERA[CEDULA],TCARRERA[CATEGORIA DEL SERVIDOR],0)</f>
        <v>0</v>
      </c>
      <c r="J103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9" s="60" t="str">
        <f>IF(ISTEXT(Tabla15[[#This Row],[CARRERA]]),Tabla15[[#This Row],[CARRERA]],Tabla15[[#This Row],[STATUS_01]])</f>
        <v>ESTATUTO SIMPLIFICADO</v>
      </c>
      <c r="L1039" s="70">
        <v>17000</v>
      </c>
      <c r="M1039" s="74">
        <v>0</v>
      </c>
      <c r="N1039" s="70">
        <v>516.79999999999995</v>
      </c>
      <c r="O1039" s="70">
        <v>487.9</v>
      </c>
      <c r="P1039" s="38">
        <f>Tabla15[[#This Row],[sbruto]]-SUM(Tabla15[[#This Row],[ISR]:[AFP]])-Tabla15[[#This Row],[sneto]]</f>
        <v>25</v>
      </c>
      <c r="Q1039" s="38">
        <v>15970.3</v>
      </c>
      <c r="R1039" s="60" t="str">
        <f>_xlfn.XLOOKUP(Tabla15[[#This Row],[cedula]],Tabla22[NODOC],Tabla22[GENERO])</f>
        <v>F</v>
      </c>
      <c r="S1039" s="60" t="str">
        <f>_xlfn.XLOOKUP(Tabla15[[#This Row],[nomdepto]],Tabla21[LUGAR],Tabla21[CODLUGAR])</f>
        <v>01.83.03.03</v>
      </c>
      <c r="T1039">
        <v>461</v>
      </c>
    </row>
    <row r="1040" spans="1:20">
      <c r="A1040" s="60" t="s">
        <v>2476</v>
      </c>
      <c r="B1040" s="60" t="s">
        <v>1965</v>
      </c>
      <c r="C1040" s="60" t="s">
        <v>2509</v>
      </c>
      <c r="D1040" s="60" t="str">
        <f>Tabla15[[#This Row],[cedula]]&amp;Tabla15[[#This Row],[prog]]&amp;LEFT(Tabla15[[#This Row],[TIPO]],3)</f>
        <v>0130025572411FIJ</v>
      </c>
      <c r="E1040" s="60" t="str">
        <f>_xlfn.XLOOKUP(Tabla15[[#This Row],[cedula]],Tabla8[Numero Documento],Tabla8[Empleado])</f>
        <v>DANNY OLIVO TEJEDA CESE</v>
      </c>
      <c r="F1040" s="60" t="s">
        <v>27</v>
      </c>
      <c r="G1040" s="60" t="s">
        <v>1658</v>
      </c>
      <c r="H1040" s="102" t="s">
        <v>11</v>
      </c>
      <c r="I1040" s="75">
        <f>_xlfn.XLOOKUP(Tabla15[[#This Row],[cedula]],TCARRERA[CEDULA],TCARRERA[CATEGORIA DEL SERVIDOR],0)</f>
        <v>0</v>
      </c>
      <c r="J104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0" s="60" t="str">
        <f>IF(ISTEXT(Tabla15[[#This Row],[CARRERA]]),Tabla15[[#This Row],[CARRERA]],Tabla15[[#This Row],[STATUS_01]])</f>
        <v>ESTATUTO SIMPLIFICADO</v>
      </c>
      <c r="L1040" s="70">
        <v>16500</v>
      </c>
      <c r="M1040" s="73">
        <v>0</v>
      </c>
      <c r="N1040" s="73">
        <v>501.6</v>
      </c>
      <c r="O1040" s="73">
        <v>473.55</v>
      </c>
      <c r="P1040" s="38">
        <f>Tabla15[[#This Row],[sbruto]]-SUM(Tabla15[[#This Row],[ISR]:[AFP]])-Tabla15[[#This Row],[sneto]]</f>
        <v>25</v>
      </c>
      <c r="Q1040" s="38">
        <v>15499.85</v>
      </c>
      <c r="R1040" s="60" t="str">
        <f>_xlfn.XLOOKUP(Tabla15[[#This Row],[cedula]],Tabla22[NODOC],Tabla22[GENERO])</f>
        <v>M</v>
      </c>
      <c r="S1040" s="60" t="str">
        <f>_xlfn.XLOOKUP(Tabla15[[#This Row],[nomdepto]],Tabla21[LUGAR],Tabla21[CODLUGAR])</f>
        <v>01.83.03.03</v>
      </c>
      <c r="T1040">
        <v>403</v>
      </c>
    </row>
    <row r="1041" spans="1:20">
      <c r="A1041" s="60" t="s">
        <v>2476</v>
      </c>
      <c r="B1041" s="60" t="s">
        <v>1980</v>
      </c>
      <c r="C1041" s="60" t="s">
        <v>2509</v>
      </c>
      <c r="D1041" s="60" t="str">
        <f>Tabla15[[#This Row],[cedula]]&amp;Tabla15[[#This Row],[prog]]&amp;LEFT(Tabla15[[#This Row],[TIPO]],3)</f>
        <v>0020126062711FIJ</v>
      </c>
      <c r="E1041" s="60" t="str">
        <f>_xlfn.XLOOKUP(Tabla15[[#This Row],[cedula]],Tabla8[Numero Documento],Tabla8[Empleado])</f>
        <v>JORGE RICHARSON MEDINA</v>
      </c>
      <c r="F1041" s="60" t="s">
        <v>27</v>
      </c>
      <c r="G1041" s="60" t="s">
        <v>1658</v>
      </c>
      <c r="H1041" s="102" t="s">
        <v>11</v>
      </c>
      <c r="I1041" s="75">
        <f>_xlfn.XLOOKUP(Tabla15[[#This Row],[cedula]],TCARRERA[CEDULA],TCARRERA[CATEGORIA DEL SERVIDOR],0)</f>
        <v>0</v>
      </c>
      <c r="J104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1" s="60" t="str">
        <f>IF(ISTEXT(Tabla15[[#This Row],[CARRERA]]),Tabla15[[#This Row],[CARRERA]],Tabla15[[#This Row],[STATUS_01]])</f>
        <v>ESTATUTO SIMPLIFICADO</v>
      </c>
      <c r="L1041" s="70">
        <v>16500</v>
      </c>
      <c r="M1041" s="74">
        <v>0</v>
      </c>
      <c r="N1041" s="70">
        <v>501.6</v>
      </c>
      <c r="O1041" s="70">
        <v>473.55</v>
      </c>
      <c r="P1041" s="38">
        <f>Tabla15[[#This Row],[sbruto]]-SUM(Tabla15[[#This Row],[ISR]:[AFP]])-Tabla15[[#This Row],[sneto]]</f>
        <v>6859.2800000000007</v>
      </c>
      <c r="Q1041" s="38">
        <v>8665.57</v>
      </c>
      <c r="R1041" s="60" t="str">
        <f>_xlfn.XLOOKUP(Tabla15[[#This Row],[cedula]],Tabla22[NODOC],Tabla22[GENERO])</f>
        <v>M</v>
      </c>
      <c r="S1041" s="60" t="str">
        <f>_xlfn.XLOOKUP(Tabla15[[#This Row],[nomdepto]],Tabla21[LUGAR],Tabla21[CODLUGAR])</f>
        <v>01.83.03.03</v>
      </c>
      <c r="T1041">
        <v>428</v>
      </c>
    </row>
    <row r="1042" spans="1:20">
      <c r="A1042" s="60" t="s">
        <v>2476</v>
      </c>
      <c r="B1042" s="60" t="s">
        <v>1982</v>
      </c>
      <c r="C1042" s="60" t="s">
        <v>2509</v>
      </c>
      <c r="D1042" s="60" t="str">
        <f>Tabla15[[#This Row],[cedula]]&amp;Tabla15[[#This Row],[prog]]&amp;LEFT(Tabla15[[#This Row],[TIPO]],3)</f>
        <v>0011422265611FIJ</v>
      </c>
      <c r="E1042" s="60" t="str">
        <f>_xlfn.XLOOKUP(Tabla15[[#This Row],[cedula]],Tabla8[Numero Documento],Tabla8[Empleado])</f>
        <v>JOSE DIOLQUIS EVANGELISTA RAMIREZ</v>
      </c>
      <c r="F1042" s="60" t="s">
        <v>27</v>
      </c>
      <c r="G1042" s="60" t="s">
        <v>1658</v>
      </c>
      <c r="H1042" s="102" t="s">
        <v>11</v>
      </c>
      <c r="I1042" s="75">
        <f>_xlfn.XLOOKUP(Tabla15[[#This Row],[cedula]],TCARRERA[CEDULA],TCARRERA[CATEGORIA DEL SERVIDOR],0)</f>
        <v>0</v>
      </c>
      <c r="J104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2" s="60" t="str">
        <f>IF(ISTEXT(Tabla15[[#This Row],[CARRERA]]),Tabla15[[#This Row],[CARRERA]],Tabla15[[#This Row],[STATUS_01]])</f>
        <v>ESTATUTO SIMPLIFICADO</v>
      </c>
      <c r="L1042" s="70">
        <v>16500</v>
      </c>
      <c r="M1042" s="74">
        <v>0</v>
      </c>
      <c r="N1042" s="70">
        <v>501.6</v>
      </c>
      <c r="O1042" s="70">
        <v>473.55</v>
      </c>
      <c r="P1042" s="38">
        <f>Tabla15[[#This Row],[sbruto]]-SUM(Tabla15[[#This Row],[ISR]:[AFP]])-Tabla15[[#This Row],[sneto]]</f>
        <v>9938.92</v>
      </c>
      <c r="Q1042" s="38">
        <v>5585.93</v>
      </c>
      <c r="R1042" s="60" t="str">
        <f>_xlfn.XLOOKUP(Tabla15[[#This Row],[cedula]],Tabla22[NODOC],Tabla22[GENERO])</f>
        <v>M</v>
      </c>
      <c r="S1042" s="60" t="str">
        <f>_xlfn.XLOOKUP(Tabla15[[#This Row],[nomdepto]],Tabla21[LUGAR],Tabla21[CODLUGAR])</f>
        <v>01.83.03.03</v>
      </c>
      <c r="T1042">
        <v>430</v>
      </c>
    </row>
    <row r="1043" spans="1:20">
      <c r="A1043" s="60" t="s">
        <v>2476</v>
      </c>
      <c r="B1043" s="60" t="s">
        <v>1983</v>
      </c>
      <c r="C1043" s="60" t="s">
        <v>2509</v>
      </c>
      <c r="D1043" s="60" t="str">
        <f>Tabla15[[#This Row],[cedula]]&amp;Tabla15[[#This Row],[prog]]&amp;LEFT(Tabla15[[#This Row],[TIPO]],3)</f>
        <v>0470133952711FIJ</v>
      </c>
      <c r="E1043" s="60" t="str">
        <f>_xlfn.XLOOKUP(Tabla15[[#This Row],[cedula]],Tabla8[Numero Documento],Tabla8[Empleado])</f>
        <v>JOSE LUIS GRULLON BUENO</v>
      </c>
      <c r="F1043" s="60" t="s">
        <v>27</v>
      </c>
      <c r="G1043" s="60" t="s">
        <v>1658</v>
      </c>
      <c r="H1043" s="102" t="s">
        <v>11</v>
      </c>
      <c r="I1043" s="75">
        <f>_xlfn.XLOOKUP(Tabla15[[#This Row],[cedula]],TCARRERA[CEDULA],TCARRERA[CATEGORIA DEL SERVIDOR],0)</f>
        <v>0</v>
      </c>
      <c r="J104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3" s="60" t="str">
        <f>IF(ISTEXT(Tabla15[[#This Row],[CARRERA]]),Tabla15[[#This Row],[CARRERA]],Tabla15[[#This Row],[STATUS_01]])</f>
        <v>ESTATUTO SIMPLIFICADO</v>
      </c>
      <c r="L1043" s="70">
        <v>16500</v>
      </c>
      <c r="M1043" s="73">
        <v>0</v>
      </c>
      <c r="N1043" s="70">
        <v>501.6</v>
      </c>
      <c r="O1043" s="70">
        <v>473.55</v>
      </c>
      <c r="P1043" s="38">
        <f>Tabla15[[#This Row],[sbruto]]-SUM(Tabla15[[#This Row],[ISR]:[AFP]])-Tabla15[[#This Row],[sneto]]</f>
        <v>25</v>
      </c>
      <c r="Q1043" s="38">
        <v>15499.85</v>
      </c>
      <c r="R1043" s="60" t="str">
        <f>_xlfn.XLOOKUP(Tabla15[[#This Row],[cedula]],Tabla22[NODOC],Tabla22[GENERO])</f>
        <v>M</v>
      </c>
      <c r="S1043" s="60" t="str">
        <f>_xlfn.XLOOKUP(Tabla15[[#This Row],[nomdepto]],Tabla21[LUGAR],Tabla21[CODLUGAR])</f>
        <v>01.83.03.03</v>
      </c>
      <c r="T1043">
        <v>431</v>
      </c>
    </row>
    <row r="1044" spans="1:20">
      <c r="A1044" s="60" t="s">
        <v>2476</v>
      </c>
      <c r="B1044" s="60" t="s">
        <v>1984</v>
      </c>
      <c r="C1044" s="60" t="s">
        <v>2509</v>
      </c>
      <c r="D1044" s="60" t="str">
        <f>Tabla15[[#This Row],[cedula]]&amp;Tabla15[[#This Row],[prog]]&amp;LEFT(Tabla15[[#This Row],[TIPO]],3)</f>
        <v>0011946116811FIJ</v>
      </c>
      <c r="E1044" s="60" t="str">
        <f>_xlfn.XLOOKUP(Tabla15[[#This Row],[cedula]],Tabla8[Numero Documento],Tabla8[Empleado])</f>
        <v>JOSE MANUEL HERNANDEZ FRANCO</v>
      </c>
      <c r="F1044" s="60" t="s">
        <v>27</v>
      </c>
      <c r="G1044" s="60" t="s">
        <v>1658</v>
      </c>
      <c r="H1044" s="102" t="s">
        <v>11</v>
      </c>
      <c r="I1044" s="75">
        <f>_xlfn.XLOOKUP(Tabla15[[#This Row],[cedula]],TCARRERA[CEDULA],TCARRERA[CATEGORIA DEL SERVIDOR],0)</f>
        <v>0</v>
      </c>
      <c r="J104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4" s="60" t="str">
        <f>IF(ISTEXT(Tabla15[[#This Row],[CARRERA]]),Tabla15[[#This Row],[CARRERA]],Tabla15[[#This Row],[STATUS_01]])</f>
        <v>ESTATUTO SIMPLIFICADO</v>
      </c>
      <c r="L1044" s="70">
        <v>16500</v>
      </c>
      <c r="M1044" s="74">
        <v>0</v>
      </c>
      <c r="N1044" s="70">
        <v>501.6</v>
      </c>
      <c r="O1044" s="70">
        <v>473.55</v>
      </c>
      <c r="P1044" s="38">
        <f>Tabla15[[#This Row],[sbruto]]-SUM(Tabla15[[#This Row],[ISR]:[AFP]])-Tabla15[[#This Row],[sneto]]</f>
        <v>5571</v>
      </c>
      <c r="Q1044" s="38">
        <v>9953.85</v>
      </c>
      <c r="R1044" s="60" t="str">
        <f>_xlfn.XLOOKUP(Tabla15[[#This Row],[cedula]],Tabla22[NODOC],Tabla22[GENERO])</f>
        <v>M</v>
      </c>
      <c r="S1044" s="60" t="str">
        <f>_xlfn.XLOOKUP(Tabla15[[#This Row],[nomdepto]],Tabla21[LUGAR],Tabla21[CODLUGAR])</f>
        <v>01.83.03.03</v>
      </c>
      <c r="T1044">
        <v>432</v>
      </c>
    </row>
    <row r="1045" spans="1:20">
      <c r="A1045" s="60" t="s">
        <v>2476</v>
      </c>
      <c r="B1045" s="60" t="s">
        <v>1987</v>
      </c>
      <c r="C1045" s="60" t="s">
        <v>2509</v>
      </c>
      <c r="D1045" s="60" t="str">
        <f>Tabla15[[#This Row],[cedula]]&amp;Tabla15[[#This Row],[prog]]&amp;LEFT(Tabla15[[#This Row],[TIPO]],3)</f>
        <v>0470167048311FIJ</v>
      </c>
      <c r="E1045" s="60" t="str">
        <f>_xlfn.XLOOKUP(Tabla15[[#This Row],[cedula]],Tabla8[Numero Documento],Tabla8[Empleado])</f>
        <v>JUAN CARLOS MALDONADO COSTE</v>
      </c>
      <c r="F1045" s="60" t="s">
        <v>27</v>
      </c>
      <c r="G1045" s="60" t="s">
        <v>1658</v>
      </c>
      <c r="H1045" s="102" t="s">
        <v>11</v>
      </c>
      <c r="I1045" s="75">
        <f>_xlfn.XLOOKUP(Tabla15[[#This Row],[cedula]],TCARRERA[CEDULA],TCARRERA[CATEGORIA DEL SERVIDOR],0)</f>
        <v>0</v>
      </c>
      <c r="J104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5" s="60" t="str">
        <f>IF(ISTEXT(Tabla15[[#This Row],[CARRERA]]),Tabla15[[#This Row],[CARRERA]],Tabla15[[#This Row],[STATUS_01]])</f>
        <v>ESTATUTO SIMPLIFICADO</v>
      </c>
      <c r="L1045" s="70">
        <v>16500</v>
      </c>
      <c r="M1045" s="74">
        <v>0</v>
      </c>
      <c r="N1045" s="70">
        <v>501.6</v>
      </c>
      <c r="O1045" s="70">
        <v>473.55</v>
      </c>
      <c r="P1045" s="38">
        <f>Tabla15[[#This Row],[sbruto]]-SUM(Tabla15[[#This Row],[ISR]:[AFP]])-Tabla15[[#This Row],[sneto]]</f>
        <v>25</v>
      </c>
      <c r="Q1045" s="38">
        <v>15499.85</v>
      </c>
      <c r="R1045" s="60" t="str">
        <f>_xlfn.XLOOKUP(Tabla15[[#This Row],[cedula]],Tabla22[NODOC],Tabla22[GENERO])</f>
        <v>M</v>
      </c>
      <c r="S1045" s="60" t="str">
        <f>_xlfn.XLOOKUP(Tabla15[[#This Row],[nomdepto]],Tabla21[LUGAR],Tabla21[CODLUGAR])</f>
        <v>01.83.03.03</v>
      </c>
      <c r="T1045">
        <v>437</v>
      </c>
    </row>
    <row r="1046" spans="1:20" hidden="1">
      <c r="A1046" s="60" t="s">
        <v>2478</v>
      </c>
      <c r="B1046" s="60" t="s">
        <v>2000</v>
      </c>
      <c r="C1046" s="60" t="s">
        <v>2506</v>
      </c>
      <c r="D1046" s="60" t="str">
        <f>Tabla15[[#This Row],[cedula]]&amp;Tabla15[[#This Row],[prog]]&amp;LEFT(Tabla15[[#This Row],[TIPO]],3)</f>
        <v>0010294977301TRA</v>
      </c>
      <c r="E1046" s="60" t="str">
        <f>_xlfn.XLOOKUP(Tabla15[[#This Row],[cedula]],Tabla8[Numero Documento],Tabla8[Empleado])</f>
        <v>PEDRO ANTONIO VASQUEZ VASQUEZ</v>
      </c>
      <c r="F1046" s="60" t="s">
        <v>527</v>
      </c>
      <c r="G1046" s="60" t="s">
        <v>1658</v>
      </c>
      <c r="H1046" s="102" t="s">
        <v>2473</v>
      </c>
      <c r="I1046" s="75">
        <f>_xlfn.XLOOKUP(Tabla15[[#This Row],[cedula]],TCARRERA[CEDULA],TCARRERA[CATEGORIA DEL SERVIDOR],0)</f>
        <v>0</v>
      </c>
      <c r="J1046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46" s="60" t="str">
        <f>IF(ISTEXT(Tabla15[[#This Row],[CARRERA]]),Tabla15[[#This Row],[CARRERA]],Tabla15[[#This Row],[STATUS_01]])</f>
        <v>TRAMITE DE PENSION</v>
      </c>
      <c r="L1046" s="70">
        <v>16500</v>
      </c>
      <c r="M1046" s="74">
        <v>0</v>
      </c>
      <c r="N1046" s="70">
        <v>501.6</v>
      </c>
      <c r="O1046" s="70">
        <v>473.55</v>
      </c>
      <c r="P1046" s="38">
        <f>Tabla15[[#This Row],[sbruto]]-SUM(Tabla15[[#This Row],[ISR]:[AFP]])-Tabla15[[#This Row],[sneto]]</f>
        <v>616</v>
      </c>
      <c r="Q1046" s="38">
        <v>14908.85</v>
      </c>
      <c r="R1046" s="60" t="str">
        <f>_xlfn.XLOOKUP(Tabla15[[#This Row],[cedula]],Tabla22[NODOC],Tabla22[GENERO])</f>
        <v>M</v>
      </c>
      <c r="S1046" s="60" t="str">
        <f>_xlfn.XLOOKUP(Tabla15[[#This Row],[nomdepto]],Tabla21[LUGAR],Tabla21[CODLUGAR])</f>
        <v>01.83.03.03</v>
      </c>
      <c r="T1046">
        <v>1089</v>
      </c>
    </row>
    <row r="1047" spans="1:20">
      <c r="A1047" s="60" t="s">
        <v>2476</v>
      </c>
      <c r="B1047" s="60" t="s">
        <v>1991</v>
      </c>
      <c r="C1047" s="60" t="s">
        <v>2509</v>
      </c>
      <c r="D1047" s="60" t="str">
        <f>Tabla15[[#This Row],[cedula]]&amp;Tabla15[[#This Row],[prog]]&amp;LEFT(Tabla15[[#This Row],[TIPO]],3)</f>
        <v>0010352889911FIJ</v>
      </c>
      <c r="E1047" s="60" t="str">
        <f>_xlfn.XLOOKUP(Tabla15[[#This Row],[cedula]],Tabla8[Numero Documento],Tabla8[Empleado])</f>
        <v>MANUELSITO MONTERO FLORIAM</v>
      </c>
      <c r="F1047" s="60" t="s">
        <v>27</v>
      </c>
      <c r="G1047" s="60" t="s">
        <v>1658</v>
      </c>
      <c r="H1047" s="102" t="s">
        <v>11</v>
      </c>
      <c r="I1047" s="75" t="str">
        <f>_xlfn.XLOOKUP(Tabla15[[#This Row],[cedula]],TCARRERA[CEDULA],TCARRERA[CATEGORIA DEL SERVIDOR],0)</f>
        <v>CARRERA ADMINISTRATIVA</v>
      </c>
      <c r="J104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7" s="60" t="str">
        <f>IF(ISTEXT(Tabla15[[#This Row],[CARRERA]]),Tabla15[[#This Row],[CARRERA]],Tabla15[[#This Row],[STATUS_01]])</f>
        <v>CARRERA ADMINISTRATIVA</v>
      </c>
      <c r="L1047" s="70">
        <v>15000</v>
      </c>
      <c r="M1047" s="74">
        <v>0</v>
      </c>
      <c r="N1047" s="70">
        <v>456</v>
      </c>
      <c r="O1047" s="70">
        <v>430.5</v>
      </c>
      <c r="P1047" s="38">
        <f>Tabla15[[#This Row],[sbruto]]-SUM(Tabla15[[#This Row],[ISR]:[AFP]])-Tabla15[[#This Row],[sneto]]</f>
        <v>7580.66</v>
      </c>
      <c r="Q1047" s="38">
        <v>6532.84</v>
      </c>
      <c r="R1047" s="60" t="str">
        <f>_xlfn.XLOOKUP(Tabla15[[#This Row],[cedula]],Tabla22[NODOC],Tabla22[GENERO])</f>
        <v>M</v>
      </c>
      <c r="S1047" s="60" t="str">
        <f>_xlfn.XLOOKUP(Tabla15[[#This Row],[nomdepto]],Tabla21[LUGAR],Tabla21[CODLUGAR])</f>
        <v>01.83.03.03</v>
      </c>
      <c r="T1047">
        <v>444</v>
      </c>
    </row>
    <row r="1048" spans="1:20">
      <c r="A1048" s="60" t="s">
        <v>2476</v>
      </c>
      <c r="B1048" s="60" t="s">
        <v>1247</v>
      </c>
      <c r="C1048" s="60" t="s">
        <v>2509</v>
      </c>
      <c r="D1048" s="60" t="str">
        <f>Tabla15[[#This Row],[cedula]]&amp;Tabla15[[#This Row],[prog]]&amp;LEFT(Tabla15[[#This Row],[TIPO]],3)</f>
        <v>0010992470411FIJ</v>
      </c>
      <c r="E1048" s="60" t="str">
        <f>_xlfn.XLOOKUP(Tabla15[[#This Row],[cedula]],Tabla8[Numero Documento],Tabla8[Empleado])</f>
        <v>PABLO DARIO CIPRIAN</v>
      </c>
      <c r="F1048" s="60" t="s">
        <v>27</v>
      </c>
      <c r="G1048" s="60" t="s">
        <v>1658</v>
      </c>
      <c r="H1048" s="102" t="s">
        <v>11</v>
      </c>
      <c r="I1048" s="75" t="str">
        <f>_xlfn.XLOOKUP(Tabla15[[#This Row],[cedula]],TCARRERA[CEDULA],TCARRERA[CATEGORIA DEL SERVIDOR],0)</f>
        <v>CARRERA ADMINISTRATIVA</v>
      </c>
      <c r="J104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8" s="60" t="str">
        <f>IF(ISTEXT(Tabla15[[#This Row],[CARRERA]]),Tabla15[[#This Row],[CARRERA]],Tabla15[[#This Row],[STATUS_01]])</f>
        <v>CARRERA ADMINISTRATIVA</v>
      </c>
      <c r="L1048" s="70">
        <v>15000</v>
      </c>
      <c r="M1048" s="71">
        <v>0</v>
      </c>
      <c r="N1048" s="70">
        <v>456</v>
      </c>
      <c r="O1048" s="70">
        <v>430.5</v>
      </c>
      <c r="P1048" s="38">
        <f>Tabla15[[#This Row],[sbruto]]-SUM(Tabla15[[#This Row],[ISR]:[AFP]])-Tabla15[[#This Row],[sneto]]</f>
        <v>7470.16</v>
      </c>
      <c r="Q1048" s="38">
        <v>6643.34</v>
      </c>
      <c r="R1048" s="60" t="str">
        <f>_xlfn.XLOOKUP(Tabla15[[#This Row],[cedula]],Tabla22[NODOC],Tabla22[GENERO])</f>
        <v>M</v>
      </c>
      <c r="S1048" s="60" t="str">
        <f>_xlfn.XLOOKUP(Tabla15[[#This Row],[nomdepto]],Tabla21[LUGAR],Tabla21[CODLUGAR])</f>
        <v>01.83.03.03</v>
      </c>
      <c r="T1048">
        <v>462</v>
      </c>
    </row>
    <row r="1049" spans="1:20">
      <c r="A1049" s="60" t="s">
        <v>2476</v>
      </c>
      <c r="B1049" s="60" t="s">
        <v>2009</v>
      </c>
      <c r="C1049" s="60" t="s">
        <v>2509</v>
      </c>
      <c r="D1049" s="60" t="str">
        <f>Tabla15[[#This Row],[cedula]]&amp;Tabla15[[#This Row],[prog]]&amp;LEFT(Tabla15[[#This Row],[TIPO]],3)</f>
        <v>0370007995111FIJ</v>
      </c>
      <c r="E1049" s="60" t="str">
        <f>_xlfn.XLOOKUP(Tabla15[[#This Row],[cedula]],Tabla8[Numero Documento],Tabla8[Empleado])</f>
        <v>SANTIAGO DE JESUS PEÑA SOSA</v>
      </c>
      <c r="F1049" s="60" t="s">
        <v>506</v>
      </c>
      <c r="G1049" s="60" t="s">
        <v>1658</v>
      </c>
      <c r="H1049" s="102" t="s">
        <v>11</v>
      </c>
      <c r="I1049" s="75">
        <f>_xlfn.XLOOKUP(Tabla15[[#This Row],[cedula]],TCARRERA[CEDULA],TCARRERA[CATEGORIA DEL SERVIDOR],0)</f>
        <v>0</v>
      </c>
      <c r="J104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49" s="60" t="str">
        <f>IF(ISTEXT(Tabla15[[#This Row],[CARRERA]]),Tabla15[[#This Row],[CARRERA]],Tabla15[[#This Row],[STATUS_01]])</f>
        <v>FIJO</v>
      </c>
      <c r="L1049" s="70">
        <v>12650</v>
      </c>
      <c r="M1049" s="74">
        <v>0</v>
      </c>
      <c r="N1049" s="70">
        <v>384.56</v>
      </c>
      <c r="O1049" s="70">
        <v>363.06</v>
      </c>
      <c r="P1049" s="38">
        <f>Tabla15[[#This Row],[sbruto]]-SUM(Tabla15[[#This Row],[ISR]:[AFP]])-Tabla15[[#This Row],[sneto]]</f>
        <v>571</v>
      </c>
      <c r="Q1049" s="38">
        <v>11331.38</v>
      </c>
      <c r="R1049" s="60" t="str">
        <f>_xlfn.XLOOKUP(Tabla15[[#This Row],[cedula]],Tabla22[NODOC],Tabla22[GENERO])</f>
        <v>M</v>
      </c>
      <c r="S1049" s="60" t="str">
        <f>_xlfn.XLOOKUP(Tabla15[[#This Row],[nomdepto]],Tabla21[LUGAR],Tabla21[CODLUGAR])</f>
        <v>01.83.03.03</v>
      </c>
      <c r="T1049">
        <v>479</v>
      </c>
    </row>
    <row r="1050" spans="1:20">
      <c r="A1050" s="60" t="s">
        <v>2476</v>
      </c>
      <c r="B1050" s="60" t="s">
        <v>1959</v>
      </c>
      <c r="C1050" s="60" t="s">
        <v>2509</v>
      </c>
      <c r="D1050" s="60" t="str">
        <f>Tabla15[[#This Row],[cedula]]&amp;Tabla15[[#This Row],[prog]]&amp;LEFT(Tabla15[[#This Row],[TIPO]],3)</f>
        <v>0020045549111FIJ</v>
      </c>
      <c r="E1050" s="60" t="str">
        <f>_xlfn.XLOOKUP(Tabla15[[#This Row],[cedula]],Tabla8[Numero Documento],Tabla8[Empleado])</f>
        <v>AGUSTIN GERMAN ARIAS</v>
      </c>
      <c r="F1050" s="60" t="s">
        <v>27</v>
      </c>
      <c r="G1050" s="60" t="s">
        <v>1658</v>
      </c>
      <c r="H1050" s="102" t="s">
        <v>11</v>
      </c>
      <c r="I1050" s="75">
        <f>_xlfn.XLOOKUP(Tabla15[[#This Row],[cedula]],TCARRERA[CEDULA],TCARRERA[CATEGORIA DEL SERVIDOR],0)</f>
        <v>0</v>
      </c>
      <c r="J105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0" s="60" t="str">
        <f>IF(ISTEXT(Tabla15[[#This Row],[CARRERA]]),Tabla15[[#This Row],[CARRERA]],Tabla15[[#This Row],[STATUS_01]])</f>
        <v>ESTATUTO SIMPLIFICADO</v>
      </c>
      <c r="L1050" s="70">
        <v>11000</v>
      </c>
      <c r="M1050" s="73">
        <v>0</v>
      </c>
      <c r="N1050" s="70">
        <v>334.4</v>
      </c>
      <c r="O1050" s="70">
        <v>315.7</v>
      </c>
      <c r="P1050" s="38">
        <f>Tabla15[[#This Row],[sbruto]]-SUM(Tabla15[[#This Row],[ISR]:[AFP]])-Tabla15[[#This Row],[sneto]]</f>
        <v>25</v>
      </c>
      <c r="Q1050" s="38">
        <v>10324.9</v>
      </c>
      <c r="R1050" s="60" t="str">
        <f>_xlfn.XLOOKUP(Tabla15[[#This Row],[cedula]],Tabla22[NODOC],Tabla22[GENERO])</f>
        <v>M</v>
      </c>
      <c r="S1050" s="60" t="str">
        <f>_xlfn.XLOOKUP(Tabla15[[#This Row],[nomdepto]],Tabla21[LUGAR],Tabla21[CODLUGAR])</f>
        <v>01.83.03.03</v>
      </c>
      <c r="T1050">
        <v>391</v>
      </c>
    </row>
    <row r="1051" spans="1:20">
      <c r="A1051" s="60" t="s">
        <v>2476</v>
      </c>
      <c r="B1051" s="60" t="s">
        <v>1177</v>
      </c>
      <c r="C1051" s="60" t="s">
        <v>2509</v>
      </c>
      <c r="D1051" s="60" t="str">
        <f>Tabla15[[#This Row],[cedula]]&amp;Tabla15[[#This Row],[prog]]&amp;LEFT(Tabla15[[#This Row],[TIPO]],3)</f>
        <v>0011681749511FIJ</v>
      </c>
      <c r="E1051" s="60" t="str">
        <f>_xlfn.XLOOKUP(Tabla15[[#This Row],[cedula]],Tabla8[Numero Documento],Tabla8[Empleado])</f>
        <v>CARLOS MANUEL ESTEVEZ ADAMES</v>
      </c>
      <c r="F1051" s="60" t="s">
        <v>490</v>
      </c>
      <c r="G1051" s="60" t="s">
        <v>1658</v>
      </c>
      <c r="H1051" s="102" t="s">
        <v>11</v>
      </c>
      <c r="I1051" s="75" t="str">
        <f>_xlfn.XLOOKUP(Tabla15[[#This Row],[cedula]],TCARRERA[CEDULA],TCARRERA[CATEGORIA DEL SERVIDOR],0)</f>
        <v>CARRERA ADMINISTRATIVA</v>
      </c>
      <c r="J105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51" s="60" t="str">
        <f>IF(ISTEXT(Tabla15[[#This Row],[CARRERA]]),Tabla15[[#This Row],[CARRERA]],Tabla15[[#This Row],[STATUS_01]])</f>
        <v>CARRERA ADMINISTRATIVA</v>
      </c>
      <c r="L1051" s="70">
        <v>11000</v>
      </c>
      <c r="M1051" s="74">
        <v>0</v>
      </c>
      <c r="N1051" s="70">
        <v>334.4</v>
      </c>
      <c r="O1051" s="70">
        <v>315.7</v>
      </c>
      <c r="P1051" s="38">
        <f>Tabla15[[#This Row],[sbruto]]-SUM(Tabla15[[#This Row],[ISR]:[AFP]])-Tabla15[[#This Row],[sneto]]</f>
        <v>8216.74</v>
      </c>
      <c r="Q1051" s="38">
        <v>2133.16</v>
      </c>
      <c r="R1051" s="60" t="str">
        <f>_xlfn.XLOOKUP(Tabla15[[#This Row],[cedula]],Tabla22[NODOC],Tabla22[GENERO])</f>
        <v>M</v>
      </c>
      <c r="S1051" s="60" t="str">
        <f>_xlfn.XLOOKUP(Tabla15[[#This Row],[nomdepto]],Tabla21[LUGAR],Tabla21[CODLUGAR])</f>
        <v>01.83.03.03</v>
      </c>
      <c r="T1051">
        <v>399</v>
      </c>
    </row>
    <row r="1052" spans="1:20">
      <c r="A1052" s="60" t="s">
        <v>2476</v>
      </c>
      <c r="B1052" s="60" t="s">
        <v>1183</v>
      </c>
      <c r="C1052" s="60" t="s">
        <v>2509</v>
      </c>
      <c r="D1052" s="60" t="str">
        <f>Tabla15[[#This Row],[cedula]]&amp;Tabla15[[#This Row],[prog]]&amp;LEFT(Tabla15[[#This Row],[TIPO]],3)</f>
        <v>0011524115011FIJ</v>
      </c>
      <c r="E1052" s="60" t="str">
        <f>_xlfn.XLOOKUP(Tabla15[[#This Row],[cedula]],Tabla8[Numero Documento],Tabla8[Empleado])</f>
        <v>DAVID BAZIL SANCHEZ</v>
      </c>
      <c r="F1052" s="60" t="s">
        <v>395</v>
      </c>
      <c r="G1052" s="60" t="s">
        <v>1658</v>
      </c>
      <c r="H1052" s="102" t="s">
        <v>11</v>
      </c>
      <c r="I1052" s="75" t="str">
        <f>_xlfn.XLOOKUP(Tabla15[[#This Row],[cedula]],TCARRERA[CEDULA],TCARRERA[CATEGORIA DEL SERVIDOR],0)</f>
        <v>CARRERA ADMINISTRATIVA</v>
      </c>
      <c r="J105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2" s="60" t="str">
        <f>IF(ISTEXT(Tabla15[[#This Row],[CARRERA]]),Tabla15[[#This Row],[CARRERA]],Tabla15[[#This Row],[STATUS_01]])</f>
        <v>CARRERA ADMINISTRATIVA</v>
      </c>
      <c r="L1052" s="70">
        <v>11000</v>
      </c>
      <c r="M1052" s="74">
        <v>0</v>
      </c>
      <c r="N1052" s="70">
        <v>334.4</v>
      </c>
      <c r="O1052" s="70">
        <v>315.7</v>
      </c>
      <c r="P1052" s="38">
        <f>Tabla15[[#This Row],[sbruto]]-SUM(Tabla15[[#This Row],[ISR]:[AFP]])-Tabla15[[#This Row],[sneto]]</f>
        <v>8474.09</v>
      </c>
      <c r="Q1052" s="38">
        <v>1875.81</v>
      </c>
      <c r="R1052" s="60" t="str">
        <f>_xlfn.XLOOKUP(Tabla15[[#This Row],[cedula]],Tabla22[NODOC],Tabla22[GENERO])</f>
        <v>M</v>
      </c>
      <c r="S1052" s="60" t="str">
        <f>_xlfn.XLOOKUP(Tabla15[[#This Row],[nomdepto]],Tabla21[LUGAR],Tabla21[CODLUGAR])</f>
        <v>01.83.03.03</v>
      </c>
      <c r="T1052">
        <v>404</v>
      </c>
    </row>
    <row r="1053" spans="1:20">
      <c r="A1053" s="60" t="s">
        <v>2476</v>
      </c>
      <c r="B1053" s="60" t="s">
        <v>1973</v>
      </c>
      <c r="C1053" s="60" t="s">
        <v>2509</v>
      </c>
      <c r="D1053" s="60" t="str">
        <f>Tabla15[[#This Row],[cedula]]&amp;Tabla15[[#This Row],[prog]]&amp;LEFT(Tabla15[[#This Row],[TIPO]],3)</f>
        <v>0010404300511FIJ</v>
      </c>
      <c r="E1053" s="60" t="str">
        <f>_xlfn.XLOOKUP(Tabla15[[#This Row],[cedula]],Tabla8[Numero Documento],Tabla8[Empleado])</f>
        <v>FREDDY RAMIREZ PEREZ</v>
      </c>
      <c r="F1053" s="60" t="s">
        <v>95</v>
      </c>
      <c r="G1053" s="60" t="s">
        <v>1658</v>
      </c>
      <c r="H1053" s="102" t="s">
        <v>11</v>
      </c>
      <c r="I1053" s="75">
        <f>_xlfn.XLOOKUP(Tabla15[[#This Row],[cedula]],TCARRERA[CEDULA],TCARRERA[CATEGORIA DEL SERVIDOR],0)</f>
        <v>0</v>
      </c>
      <c r="J105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60" t="str">
        <f>IF(ISTEXT(Tabla15[[#This Row],[CARRERA]]),Tabla15[[#This Row],[CARRERA]],Tabla15[[#This Row],[STATUS_01]])</f>
        <v>ESTATUTO SIMPLIFICADO</v>
      </c>
      <c r="L1053" s="70">
        <v>11000</v>
      </c>
      <c r="M1053" s="74">
        <v>0</v>
      </c>
      <c r="N1053" s="70">
        <v>334.4</v>
      </c>
      <c r="O1053" s="70">
        <v>315.7</v>
      </c>
      <c r="P1053" s="38">
        <f>Tabla15[[#This Row],[sbruto]]-SUM(Tabla15[[#This Row],[ISR]:[AFP]])-Tabla15[[#This Row],[sneto]]</f>
        <v>8094.76</v>
      </c>
      <c r="Q1053" s="38">
        <v>2255.14</v>
      </c>
      <c r="R1053" s="60" t="str">
        <f>_xlfn.XLOOKUP(Tabla15[[#This Row],[cedula]],Tabla22[NODOC],Tabla22[GENERO])</f>
        <v>M</v>
      </c>
      <c r="S1053" s="60" t="str">
        <f>_xlfn.XLOOKUP(Tabla15[[#This Row],[nomdepto]],Tabla21[LUGAR],Tabla21[CODLUGAR])</f>
        <v>01.83.03.03</v>
      </c>
      <c r="T1053">
        <v>419</v>
      </c>
    </row>
    <row r="1054" spans="1:20">
      <c r="A1054" s="60" t="s">
        <v>2476</v>
      </c>
      <c r="B1054" s="60" t="s">
        <v>1974</v>
      </c>
      <c r="C1054" s="60" t="s">
        <v>2509</v>
      </c>
      <c r="D1054" s="60" t="str">
        <f>Tabla15[[#This Row],[cedula]]&amp;Tabla15[[#This Row],[prog]]&amp;LEFT(Tabla15[[#This Row],[TIPO]],3)</f>
        <v>0011150863611FIJ</v>
      </c>
      <c r="E1054" s="60" t="str">
        <f>_xlfn.XLOOKUP(Tabla15[[#This Row],[cedula]],Tabla8[Numero Documento],Tabla8[Empleado])</f>
        <v>GAMALIER SANTANA</v>
      </c>
      <c r="F1054" s="60" t="s">
        <v>395</v>
      </c>
      <c r="G1054" s="60" t="s">
        <v>1658</v>
      </c>
      <c r="H1054" s="102" t="s">
        <v>11</v>
      </c>
      <c r="I1054" s="75">
        <f>_xlfn.XLOOKUP(Tabla15[[#This Row],[cedula]],TCARRERA[CEDULA],TCARRERA[CATEGORIA DEL SERVIDOR],0)</f>
        <v>0</v>
      </c>
      <c r="J105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4" s="60" t="str">
        <f>IF(ISTEXT(Tabla15[[#This Row],[CARRERA]]),Tabla15[[#This Row],[CARRERA]],Tabla15[[#This Row],[STATUS_01]])</f>
        <v>ESTATUTO SIMPLIFICADO</v>
      </c>
      <c r="L1054" s="70">
        <v>11000</v>
      </c>
      <c r="M1054" s="74">
        <v>0</v>
      </c>
      <c r="N1054" s="70">
        <v>334.4</v>
      </c>
      <c r="O1054" s="70">
        <v>315.7</v>
      </c>
      <c r="P1054" s="38">
        <f>Tabla15[[#This Row],[sbruto]]-SUM(Tabla15[[#This Row],[ISR]:[AFP]])-Tabla15[[#This Row],[sneto]]</f>
        <v>8209.25</v>
      </c>
      <c r="Q1054" s="38">
        <v>2140.65</v>
      </c>
      <c r="R1054" s="60" t="str">
        <f>_xlfn.XLOOKUP(Tabla15[[#This Row],[cedula]],Tabla22[NODOC],Tabla22[GENERO])</f>
        <v>M</v>
      </c>
      <c r="S1054" s="60" t="str">
        <f>_xlfn.XLOOKUP(Tabla15[[#This Row],[nomdepto]],Tabla21[LUGAR],Tabla21[CODLUGAR])</f>
        <v>01.83.03.03</v>
      </c>
      <c r="T1054">
        <v>420</v>
      </c>
    </row>
    <row r="1055" spans="1:20">
      <c r="A1055" s="60" t="s">
        <v>2476</v>
      </c>
      <c r="B1055" s="60" t="s">
        <v>1977</v>
      </c>
      <c r="C1055" s="60" t="s">
        <v>2509</v>
      </c>
      <c r="D1055" s="60" t="str">
        <f>Tabla15[[#This Row],[cedula]]&amp;Tabla15[[#This Row],[prog]]&amp;LEFT(Tabla15[[#This Row],[TIPO]],3)</f>
        <v>0011892348111FIJ</v>
      </c>
      <c r="E1055" s="60" t="str">
        <f>_xlfn.XLOOKUP(Tabla15[[#This Row],[cedula]],Tabla8[Numero Documento],Tabla8[Empleado])</f>
        <v>GREGORY PAUL PEREZ MONTERO</v>
      </c>
      <c r="F1055" s="60" t="s">
        <v>95</v>
      </c>
      <c r="G1055" s="60" t="s">
        <v>1658</v>
      </c>
      <c r="H1055" s="102" t="s">
        <v>11</v>
      </c>
      <c r="I1055" s="75">
        <f>_xlfn.XLOOKUP(Tabla15[[#This Row],[cedula]],TCARRERA[CEDULA],TCARRERA[CATEGORIA DEL SERVIDOR],0)</f>
        <v>0</v>
      </c>
      <c r="J105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5" s="60" t="str">
        <f>IF(ISTEXT(Tabla15[[#This Row],[CARRERA]]),Tabla15[[#This Row],[CARRERA]],Tabla15[[#This Row],[STATUS_01]])</f>
        <v>ESTATUTO SIMPLIFICADO</v>
      </c>
      <c r="L1055" s="70">
        <v>11000</v>
      </c>
      <c r="M1055" s="72">
        <v>0</v>
      </c>
      <c r="N1055" s="70">
        <v>334.4</v>
      </c>
      <c r="O1055" s="70">
        <v>315.7</v>
      </c>
      <c r="P1055" s="38">
        <f>Tabla15[[#This Row],[sbruto]]-SUM(Tabla15[[#This Row],[ISR]:[AFP]])-Tabla15[[#This Row],[sneto]]</f>
        <v>8284.92</v>
      </c>
      <c r="Q1055" s="38">
        <v>2064.98</v>
      </c>
      <c r="R1055" s="60" t="str">
        <f>_xlfn.XLOOKUP(Tabla15[[#This Row],[cedula]],Tabla22[NODOC],Tabla22[GENERO])</f>
        <v>M</v>
      </c>
      <c r="S1055" s="60" t="str">
        <f>_xlfn.XLOOKUP(Tabla15[[#This Row],[nomdepto]],Tabla21[LUGAR],Tabla21[CODLUGAR])</f>
        <v>01.83.03.03</v>
      </c>
      <c r="T1055">
        <v>424</v>
      </c>
    </row>
    <row r="1056" spans="1:20">
      <c r="A1056" s="60" t="s">
        <v>2476</v>
      </c>
      <c r="B1056" s="60" t="s">
        <v>1978</v>
      </c>
      <c r="C1056" s="60" t="s">
        <v>2509</v>
      </c>
      <c r="D1056" s="60" t="str">
        <f>Tabla15[[#This Row],[cedula]]&amp;Tabla15[[#This Row],[prog]]&amp;LEFT(Tabla15[[#This Row],[TIPO]],3)</f>
        <v>0011795107911FIJ</v>
      </c>
      <c r="E1056" s="60" t="str">
        <f>_xlfn.XLOOKUP(Tabla15[[#This Row],[cedula]],Tabla8[Numero Documento],Tabla8[Empleado])</f>
        <v>JESUS HERIBERTO ORTEGA NUÑEZ</v>
      </c>
      <c r="F1056" s="60" t="s">
        <v>27</v>
      </c>
      <c r="G1056" s="60" t="s">
        <v>1658</v>
      </c>
      <c r="H1056" s="102" t="s">
        <v>11</v>
      </c>
      <c r="I1056" s="75">
        <f>_xlfn.XLOOKUP(Tabla15[[#This Row],[cedula]],TCARRERA[CEDULA],TCARRERA[CATEGORIA DEL SERVIDOR],0)</f>
        <v>0</v>
      </c>
      <c r="J105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6" s="60" t="str">
        <f>IF(ISTEXT(Tabla15[[#This Row],[CARRERA]]),Tabla15[[#This Row],[CARRERA]],Tabla15[[#This Row],[STATUS_01]])</f>
        <v>ESTATUTO SIMPLIFICADO</v>
      </c>
      <c r="L1056" s="70">
        <v>11000</v>
      </c>
      <c r="M1056" s="74">
        <v>0</v>
      </c>
      <c r="N1056" s="73">
        <v>334.4</v>
      </c>
      <c r="O1056" s="73">
        <v>315.7</v>
      </c>
      <c r="P1056" s="38">
        <f>Tabla15[[#This Row],[sbruto]]-SUM(Tabla15[[#This Row],[ISR]:[AFP]])-Tabla15[[#This Row],[sneto]]</f>
        <v>8257.5399999999991</v>
      </c>
      <c r="Q1056" s="38">
        <v>2092.36</v>
      </c>
      <c r="R1056" s="60" t="str">
        <f>_xlfn.XLOOKUP(Tabla15[[#This Row],[cedula]],Tabla22[NODOC],Tabla22[GENERO])</f>
        <v>M</v>
      </c>
      <c r="S1056" s="60" t="str">
        <f>_xlfn.XLOOKUP(Tabla15[[#This Row],[nomdepto]],Tabla21[LUGAR],Tabla21[CODLUGAR])</f>
        <v>01.83.03.03</v>
      </c>
      <c r="T1056">
        <v>426</v>
      </c>
    </row>
    <row r="1057" spans="1:20">
      <c r="A1057" s="60" t="s">
        <v>2476</v>
      </c>
      <c r="B1057" s="60" t="s">
        <v>1985</v>
      </c>
      <c r="C1057" s="60" t="s">
        <v>2509</v>
      </c>
      <c r="D1057" s="60" t="str">
        <f>Tabla15[[#This Row],[cedula]]&amp;Tabla15[[#This Row],[prog]]&amp;LEFT(Tabla15[[#This Row],[TIPO]],3)</f>
        <v>0490007281211FIJ</v>
      </c>
      <c r="E1057" s="60" t="str">
        <f>_xlfn.XLOOKUP(Tabla15[[#This Row],[cedula]],Tabla8[Numero Documento],Tabla8[Empleado])</f>
        <v>JOSE MANUEL VALDEZ</v>
      </c>
      <c r="F1057" s="60" t="s">
        <v>27</v>
      </c>
      <c r="G1057" s="60" t="s">
        <v>1658</v>
      </c>
      <c r="H1057" s="102" t="s">
        <v>11</v>
      </c>
      <c r="I1057" s="75">
        <f>_xlfn.XLOOKUP(Tabla15[[#This Row],[cedula]],TCARRERA[CEDULA],TCARRERA[CATEGORIA DEL SERVIDOR],0)</f>
        <v>0</v>
      </c>
      <c r="J105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7" s="60" t="str">
        <f>IF(ISTEXT(Tabla15[[#This Row],[CARRERA]]),Tabla15[[#This Row],[CARRERA]],Tabla15[[#This Row],[STATUS_01]])</f>
        <v>ESTATUTO SIMPLIFICADO</v>
      </c>
      <c r="L1057" s="70">
        <v>11000</v>
      </c>
      <c r="M1057" s="74">
        <v>0</v>
      </c>
      <c r="N1057" s="70">
        <v>334.4</v>
      </c>
      <c r="O1057" s="70">
        <v>315.7</v>
      </c>
      <c r="P1057" s="38">
        <f>Tabla15[[#This Row],[sbruto]]-SUM(Tabla15[[#This Row],[ISR]:[AFP]])-Tabla15[[#This Row],[sneto]]</f>
        <v>25</v>
      </c>
      <c r="Q1057" s="38">
        <v>10324.9</v>
      </c>
      <c r="R1057" s="60" t="str">
        <f>_xlfn.XLOOKUP(Tabla15[[#This Row],[cedula]],Tabla22[NODOC],Tabla22[GENERO])</f>
        <v>M</v>
      </c>
      <c r="S1057" s="60" t="str">
        <f>_xlfn.XLOOKUP(Tabla15[[#This Row],[nomdepto]],Tabla21[LUGAR],Tabla21[CODLUGAR])</f>
        <v>01.83.03.03</v>
      </c>
      <c r="T1057">
        <v>433</v>
      </c>
    </row>
    <row r="1058" spans="1:20">
      <c r="A1058" s="60" t="s">
        <v>2476</v>
      </c>
      <c r="B1058" s="60" t="s">
        <v>1986</v>
      </c>
      <c r="C1058" s="60" t="s">
        <v>2509</v>
      </c>
      <c r="D1058" s="60" t="str">
        <f>Tabla15[[#This Row],[cedula]]&amp;Tabla15[[#This Row],[prog]]&amp;LEFT(Tabla15[[#This Row],[TIPO]],3)</f>
        <v>0730004967811FIJ</v>
      </c>
      <c r="E1058" s="60" t="str">
        <f>_xlfn.XLOOKUP(Tabla15[[#This Row],[cedula]],Tabla8[Numero Documento],Tabla8[Empleado])</f>
        <v>JUAN CARLOS LORA</v>
      </c>
      <c r="F1058" s="60" t="s">
        <v>27</v>
      </c>
      <c r="G1058" s="60" t="s">
        <v>1658</v>
      </c>
      <c r="H1058" s="102" t="s">
        <v>11</v>
      </c>
      <c r="I1058" s="75">
        <f>_xlfn.XLOOKUP(Tabla15[[#This Row],[cedula]],TCARRERA[CEDULA],TCARRERA[CATEGORIA DEL SERVIDOR],0)</f>
        <v>0</v>
      </c>
      <c r="J105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8" s="60" t="str">
        <f>IF(ISTEXT(Tabla15[[#This Row],[CARRERA]]),Tabla15[[#This Row],[CARRERA]],Tabla15[[#This Row],[STATUS_01]])</f>
        <v>ESTATUTO SIMPLIFICADO</v>
      </c>
      <c r="L1058" s="70">
        <v>11000</v>
      </c>
      <c r="M1058" s="74">
        <v>0</v>
      </c>
      <c r="N1058" s="70">
        <v>334.4</v>
      </c>
      <c r="O1058" s="70">
        <v>315.7</v>
      </c>
      <c r="P1058" s="38">
        <f>Tabla15[[#This Row],[sbruto]]-SUM(Tabla15[[#This Row],[ISR]:[AFP]])-Tabla15[[#This Row],[sneto]]</f>
        <v>3313.2199999999993</v>
      </c>
      <c r="Q1058" s="38">
        <v>7036.68</v>
      </c>
      <c r="R1058" s="60" t="str">
        <f>_xlfn.XLOOKUP(Tabla15[[#This Row],[cedula]],Tabla22[NODOC],Tabla22[GENERO])</f>
        <v>M</v>
      </c>
      <c r="S1058" s="60" t="str">
        <f>_xlfn.XLOOKUP(Tabla15[[#This Row],[nomdepto]],Tabla21[LUGAR],Tabla21[CODLUGAR])</f>
        <v>01.83.03.03</v>
      </c>
      <c r="T1058">
        <v>436</v>
      </c>
    </row>
    <row r="1059" spans="1:20">
      <c r="A1059" s="60" t="s">
        <v>2476</v>
      </c>
      <c r="B1059" s="60" t="s">
        <v>1211</v>
      </c>
      <c r="C1059" s="60" t="s">
        <v>2509</v>
      </c>
      <c r="D1059" s="60" t="str">
        <f>Tabla15[[#This Row],[cedula]]&amp;Tabla15[[#This Row],[prog]]&amp;LEFT(Tabla15[[#This Row],[TIPO]],3)</f>
        <v>0010915928511FIJ</v>
      </c>
      <c r="E1059" s="60" t="str">
        <f>_xlfn.XLOOKUP(Tabla15[[#This Row],[cedula]],Tabla8[Numero Documento],Tabla8[Empleado])</f>
        <v>JUAN VARGAS</v>
      </c>
      <c r="F1059" s="60" t="s">
        <v>385</v>
      </c>
      <c r="G1059" s="60" t="s">
        <v>1658</v>
      </c>
      <c r="H1059" s="102" t="s">
        <v>11</v>
      </c>
      <c r="I1059" s="75" t="str">
        <f>_xlfn.XLOOKUP(Tabla15[[#This Row],[cedula]],TCARRERA[CEDULA],TCARRERA[CATEGORIA DEL SERVIDOR],0)</f>
        <v>CARRERA ADMINISTRATIVA</v>
      </c>
      <c r="J105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59" s="60" t="str">
        <f>IF(ISTEXT(Tabla15[[#This Row],[CARRERA]]),Tabla15[[#This Row],[CARRERA]],Tabla15[[#This Row],[STATUS_01]])</f>
        <v>CARRERA ADMINISTRATIVA</v>
      </c>
      <c r="L1059" s="70">
        <v>11000</v>
      </c>
      <c r="M1059" s="71">
        <v>0</v>
      </c>
      <c r="N1059" s="70">
        <v>334.4</v>
      </c>
      <c r="O1059" s="70">
        <v>315.7</v>
      </c>
      <c r="P1059" s="38">
        <f>Tabla15[[#This Row],[sbruto]]-SUM(Tabla15[[#This Row],[ISR]:[AFP]])-Tabla15[[#This Row],[sneto]]</f>
        <v>375</v>
      </c>
      <c r="Q1059" s="38">
        <v>9974.9</v>
      </c>
      <c r="R1059" s="60" t="str">
        <f>_xlfn.XLOOKUP(Tabla15[[#This Row],[cedula]],Tabla22[NODOC],Tabla22[GENERO])</f>
        <v>M</v>
      </c>
      <c r="S1059" s="60" t="str">
        <f>_xlfn.XLOOKUP(Tabla15[[#This Row],[nomdepto]],Tabla21[LUGAR],Tabla21[CODLUGAR])</f>
        <v>01.83.03.03</v>
      </c>
      <c r="T1059">
        <v>439</v>
      </c>
    </row>
    <row r="1060" spans="1:20">
      <c r="A1060" s="60" t="s">
        <v>2476</v>
      </c>
      <c r="B1060" s="60" t="s">
        <v>1989</v>
      </c>
      <c r="C1060" s="60" t="s">
        <v>2509</v>
      </c>
      <c r="D1060" s="60" t="str">
        <f>Tabla15[[#This Row],[cedula]]&amp;Tabla15[[#This Row],[prog]]&amp;LEFT(Tabla15[[#This Row],[TIPO]],3)</f>
        <v>0010258194911FIJ</v>
      </c>
      <c r="E1060" s="60" t="str">
        <f>_xlfn.XLOOKUP(Tabla15[[#This Row],[cedula]],Tabla8[Numero Documento],Tabla8[Empleado])</f>
        <v>LOURDES ARAUJO MORETA</v>
      </c>
      <c r="F1060" s="60" t="s">
        <v>8</v>
      </c>
      <c r="G1060" s="60" t="s">
        <v>1658</v>
      </c>
      <c r="H1060" s="102" t="s">
        <v>11</v>
      </c>
      <c r="I1060" s="75">
        <f>_xlfn.XLOOKUP(Tabla15[[#This Row],[cedula]],TCARRERA[CEDULA],TCARRERA[CATEGORIA DEL SERVIDOR],0)</f>
        <v>0</v>
      </c>
      <c r="J106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0" s="60" t="str">
        <f>IF(ISTEXT(Tabla15[[#This Row],[CARRERA]]),Tabla15[[#This Row],[CARRERA]],Tabla15[[#This Row],[STATUS_01]])</f>
        <v>ESTATUTO SIMPLIFICADO</v>
      </c>
      <c r="L1060" s="70">
        <v>11000</v>
      </c>
      <c r="M1060" s="71">
        <v>0</v>
      </c>
      <c r="N1060" s="70">
        <v>334.4</v>
      </c>
      <c r="O1060" s="70">
        <v>315.7</v>
      </c>
      <c r="P1060" s="38">
        <f>Tabla15[[#This Row],[sbruto]]-SUM(Tabla15[[#This Row],[ISR]:[AFP]])-Tabla15[[#This Row],[sneto]]</f>
        <v>8290.52</v>
      </c>
      <c r="Q1060" s="38">
        <v>2059.38</v>
      </c>
      <c r="R1060" s="60" t="str">
        <f>_xlfn.XLOOKUP(Tabla15[[#This Row],[cedula]],Tabla22[NODOC],Tabla22[GENERO])</f>
        <v>F</v>
      </c>
      <c r="S1060" s="60" t="str">
        <f>_xlfn.XLOOKUP(Tabla15[[#This Row],[nomdepto]],Tabla21[LUGAR],Tabla21[CODLUGAR])</f>
        <v>01.83.03.03</v>
      </c>
      <c r="T1060">
        <v>441</v>
      </c>
    </row>
    <row r="1061" spans="1:20">
      <c r="A1061" s="60" t="s">
        <v>2476</v>
      </c>
      <c r="B1061" s="60" t="s">
        <v>1995</v>
      </c>
      <c r="C1061" s="60" t="s">
        <v>2509</v>
      </c>
      <c r="D1061" s="60" t="str">
        <f>Tabla15[[#This Row],[cedula]]&amp;Tabla15[[#This Row],[prog]]&amp;LEFT(Tabla15[[#This Row],[TIPO]],3)</f>
        <v>0011276429511FIJ</v>
      </c>
      <c r="E1061" s="60" t="str">
        <f>_xlfn.XLOOKUP(Tabla15[[#This Row],[cedula]],Tabla8[Numero Documento],Tabla8[Empleado])</f>
        <v>MARIA RAMONA PEÑA VELEZ</v>
      </c>
      <c r="F1061" s="60" t="s">
        <v>8</v>
      </c>
      <c r="G1061" s="60" t="s">
        <v>1658</v>
      </c>
      <c r="H1061" s="102" t="s">
        <v>11</v>
      </c>
      <c r="I1061" s="75">
        <f>_xlfn.XLOOKUP(Tabla15[[#This Row],[cedula]],TCARRERA[CEDULA],TCARRERA[CATEGORIA DEL SERVIDOR],0)</f>
        <v>0</v>
      </c>
      <c r="J106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1" s="60" t="str">
        <f>IF(ISTEXT(Tabla15[[#This Row],[CARRERA]]),Tabla15[[#This Row],[CARRERA]],Tabla15[[#This Row],[STATUS_01]])</f>
        <v>ESTATUTO SIMPLIFICADO</v>
      </c>
      <c r="L1061" s="70">
        <v>11000</v>
      </c>
      <c r="M1061" s="72">
        <v>0</v>
      </c>
      <c r="N1061" s="70">
        <v>334.4</v>
      </c>
      <c r="O1061" s="70">
        <v>315.7</v>
      </c>
      <c r="P1061" s="38">
        <f>Tabla15[[#This Row],[sbruto]]-SUM(Tabla15[[#This Row],[ISR]:[AFP]])-Tabla15[[#This Row],[sneto]]</f>
        <v>6316.2699999999995</v>
      </c>
      <c r="Q1061" s="38">
        <v>4033.63</v>
      </c>
      <c r="R1061" s="60" t="str">
        <f>_xlfn.XLOOKUP(Tabla15[[#This Row],[cedula]],Tabla22[NODOC],Tabla22[GENERO])</f>
        <v>F</v>
      </c>
      <c r="S1061" s="60" t="str">
        <f>_xlfn.XLOOKUP(Tabla15[[#This Row],[nomdepto]],Tabla21[LUGAR],Tabla21[CODLUGAR])</f>
        <v>01.83.03.03</v>
      </c>
      <c r="T1061">
        <v>451</v>
      </c>
    </row>
    <row r="1062" spans="1:20">
      <c r="A1062" s="60" t="s">
        <v>2476</v>
      </c>
      <c r="B1062" s="60" t="s">
        <v>1232</v>
      </c>
      <c r="C1062" s="60" t="s">
        <v>2509</v>
      </c>
      <c r="D1062" s="60" t="str">
        <f>Tabla15[[#This Row],[cedula]]&amp;Tabla15[[#This Row],[prog]]&amp;LEFT(Tabla15[[#This Row],[TIPO]],3)</f>
        <v>0010002185611FIJ</v>
      </c>
      <c r="E1062" s="60" t="str">
        <f>_xlfn.XLOOKUP(Tabla15[[#This Row],[cedula]],Tabla8[Numero Documento],Tabla8[Empleado])</f>
        <v>MARIO ERNESTO PEÑA SOTO</v>
      </c>
      <c r="F1062" s="60" t="s">
        <v>27</v>
      </c>
      <c r="G1062" s="60" t="s">
        <v>1658</v>
      </c>
      <c r="H1062" s="102" t="s">
        <v>11</v>
      </c>
      <c r="I1062" s="75" t="str">
        <f>_xlfn.XLOOKUP(Tabla15[[#This Row],[cedula]],TCARRERA[CEDULA],TCARRERA[CATEGORIA DEL SERVIDOR],0)</f>
        <v>CARRERA ADMINISTRATIVA</v>
      </c>
      <c r="J106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2" s="60" t="str">
        <f>IF(ISTEXT(Tabla15[[#This Row],[CARRERA]]),Tabla15[[#This Row],[CARRERA]],Tabla15[[#This Row],[STATUS_01]])</f>
        <v>CARRERA ADMINISTRATIVA</v>
      </c>
      <c r="L1062" s="70">
        <v>11000</v>
      </c>
      <c r="M1062" s="74">
        <v>0</v>
      </c>
      <c r="N1062" s="70">
        <v>334.4</v>
      </c>
      <c r="O1062" s="70">
        <v>315.7</v>
      </c>
      <c r="P1062" s="38">
        <f>Tabla15[[#This Row],[sbruto]]-SUM(Tabla15[[#This Row],[ISR]:[AFP]])-Tabla15[[#This Row],[sneto]]</f>
        <v>8079.5599999999995</v>
      </c>
      <c r="Q1062" s="38">
        <v>2270.34</v>
      </c>
      <c r="R1062" s="60" t="str">
        <f>_xlfn.XLOOKUP(Tabla15[[#This Row],[cedula]],Tabla22[NODOC],Tabla22[GENERO])</f>
        <v>M</v>
      </c>
      <c r="S1062" s="60" t="str">
        <f>_xlfn.XLOOKUP(Tabla15[[#This Row],[nomdepto]],Tabla21[LUGAR],Tabla21[CODLUGAR])</f>
        <v>01.83.03.03</v>
      </c>
      <c r="T1062">
        <v>452</v>
      </c>
    </row>
    <row r="1063" spans="1:20">
      <c r="A1063" s="60" t="s">
        <v>2476</v>
      </c>
      <c r="B1063" s="60" t="s">
        <v>1239</v>
      </c>
      <c r="C1063" s="60" t="s">
        <v>2509</v>
      </c>
      <c r="D1063" s="60" t="str">
        <f>Tabla15[[#This Row],[cedula]]&amp;Tabla15[[#This Row],[prog]]&amp;LEFT(Tabla15[[#This Row],[TIPO]],3)</f>
        <v>0020045932911FIJ</v>
      </c>
      <c r="E1063" s="60" t="str">
        <f>_xlfn.XLOOKUP(Tabla15[[#This Row],[cedula]],Tabla8[Numero Documento],Tabla8[Empleado])</f>
        <v>MIGUEL ASENCIO JIMENEZ</v>
      </c>
      <c r="F1063" s="60" t="s">
        <v>27</v>
      </c>
      <c r="G1063" s="60" t="s">
        <v>1658</v>
      </c>
      <c r="H1063" s="102" t="s">
        <v>11</v>
      </c>
      <c r="I1063" s="75" t="str">
        <f>_xlfn.XLOOKUP(Tabla15[[#This Row],[cedula]],TCARRERA[CEDULA],TCARRERA[CATEGORIA DEL SERVIDOR],0)</f>
        <v>CARRERA ADMINISTRATIVA</v>
      </c>
      <c r="J106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3" s="60" t="str">
        <f>IF(ISTEXT(Tabla15[[#This Row],[CARRERA]]),Tabla15[[#This Row],[CARRERA]],Tabla15[[#This Row],[STATUS_01]])</f>
        <v>CARRERA ADMINISTRATIVA</v>
      </c>
      <c r="L1063" s="70">
        <v>11000</v>
      </c>
      <c r="M1063" s="74">
        <v>0</v>
      </c>
      <c r="N1063" s="70">
        <v>334.4</v>
      </c>
      <c r="O1063" s="70">
        <v>315.7</v>
      </c>
      <c r="P1063" s="38">
        <f>Tabla15[[#This Row],[sbruto]]-SUM(Tabla15[[#This Row],[ISR]:[AFP]])-Tabla15[[#This Row],[sneto]]</f>
        <v>375</v>
      </c>
      <c r="Q1063" s="38">
        <v>9974.9</v>
      </c>
      <c r="R1063" s="60" t="str">
        <f>_xlfn.XLOOKUP(Tabla15[[#This Row],[cedula]],Tabla22[NODOC],Tabla22[GENERO])</f>
        <v>M</v>
      </c>
      <c r="S1063" s="60" t="str">
        <f>_xlfn.XLOOKUP(Tabla15[[#This Row],[nomdepto]],Tabla21[LUGAR],Tabla21[CODLUGAR])</f>
        <v>01.83.03.03</v>
      </c>
      <c r="T1063">
        <v>456</v>
      </c>
    </row>
    <row r="1064" spans="1:20">
      <c r="A1064" s="60" t="s">
        <v>2476</v>
      </c>
      <c r="B1064" s="60" t="s">
        <v>2001</v>
      </c>
      <c r="C1064" s="60" t="s">
        <v>2509</v>
      </c>
      <c r="D1064" s="60" t="str">
        <f>Tabla15[[#This Row],[cedula]]&amp;Tabla15[[#This Row],[prog]]&amp;LEFT(Tabla15[[#This Row],[TIPO]],3)</f>
        <v>0010406988511FIJ</v>
      </c>
      <c r="E1064" s="60" t="str">
        <f>_xlfn.XLOOKUP(Tabla15[[#This Row],[cedula]],Tabla8[Numero Documento],Tabla8[Empleado])</f>
        <v>PRUDENCIO AUGUSTO GERONIMO TORRES</v>
      </c>
      <c r="F1064" s="60" t="s">
        <v>376</v>
      </c>
      <c r="G1064" s="60" t="s">
        <v>1658</v>
      </c>
      <c r="H1064" s="102" t="s">
        <v>11</v>
      </c>
      <c r="I1064" s="75">
        <f>_xlfn.XLOOKUP(Tabla15[[#This Row],[cedula]],TCARRERA[CEDULA],TCARRERA[CATEGORIA DEL SERVIDOR],0)</f>
        <v>0</v>
      </c>
      <c r="J106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4" s="60" t="str">
        <f>IF(ISTEXT(Tabla15[[#This Row],[CARRERA]]),Tabla15[[#This Row],[CARRERA]],Tabla15[[#This Row],[STATUS_01]])</f>
        <v>ESTATUTO SIMPLIFICADO</v>
      </c>
      <c r="L1064" s="70">
        <v>11000</v>
      </c>
      <c r="M1064" s="71">
        <v>0</v>
      </c>
      <c r="N1064" s="70">
        <v>334.4</v>
      </c>
      <c r="O1064" s="70">
        <v>315.7</v>
      </c>
      <c r="P1064" s="38">
        <f>Tabla15[[#This Row],[sbruto]]-SUM(Tabla15[[#This Row],[ISR]:[AFP]])-Tabla15[[#This Row],[sneto]]</f>
        <v>8125.5</v>
      </c>
      <c r="Q1064" s="38">
        <v>2224.4</v>
      </c>
      <c r="R1064" s="60" t="str">
        <f>_xlfn.XLOOKUP(Tabla15[[#This Row],[cedula]],Tabla22[NODOC],Tabla22[GENERO])</f>
        <v>M</v>
      </c>
      <c r="S1064" s="60" t="str">
        <f>_xlfn.XLOOKUP(Tabla15[[#This Row],[nomdepto]],Tabla21[LUGAR],Tabla21[CODLUGAR])</f>
        <v>01.83.03.03</v>
      </c>
      <c r="T1064">
        <v>465</v>
      </c>
    </row>
    <row r="1065" spans="1:20">
      <c r="A1065" s="60" t="s">
        <v>2476</v>
      </c>
      <c r="B1065" s="60" t="s">
        <v>2018</v>
      </c>
      <c r="C1065" s="60" t="s">
        <v>2509</v>
      </c>
      <c r="D1065" s="60" t="str">
        <f>Tabla15[[#This Row],[cedula]]&amp;Tabla15[[#This Row],[prog]]&amp;LEFT(Tabla15[[#This Row],[TIPO]],3)</f>
        <v>0310285647711FIJ</v>
      </c>
      <c r="E1065" s="60" t="str">
        <f>_xlfn.XLOOKUP(Tabla15[[#This Row],[cedula]],Tabla8[Numero Documento],Tabla8[Empleado])</f>
        <v>YUDERKA ALTAGRACIA SALCEDO VASQUEZ</v>
      </c>
      <c r="F1065" s="60" t="s">
        <v>8</v>
      </c>
      <c r="G1065" s="60" t="s">
        <v>1658</v>
      </c>
      <c r="H1065" s="102" t="s">
        <v>11</v>
      </c>
      <c r="I1065" s="75">
        <f>_xlfn.XLOOKUP(Tabla15[[#This Row],[cedula]],TCARRERA[CEDULA],TCARRERA[CATEGORIA DEL SERVIDOR],0)</f>
        <v>0</v>
      </c>
      <c r="J106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5" s="60" t="str">
        <f>IF(ISTEXT(Tabla15[[#This Row],[CARRERA]]),Tabla15[[#This Row],[CARRERA]],Tabla15[[#This Row],[STATUS_01]])</f>
        <v>ESTATUTO SIMPLIFICADO</v>
      </c>
      <c r="L1065" s="70">
        <v>11000</v>
      </c>
      <c r="M1065" s="72">
        <v>0</v>
      </c>
      <c r="N1065" s="70">
        <v>334.4</v>
      </c>
      <c r="O1065" s="70">
        <v>315.7</v>
      </c>
      <c r="P1065" s="38">
        <f>Tabla15[[#This Row],[sbruto]]-SUM(Tabla15[[#This Row],[ISR]:[AFP]])-Tabla15[[#This Row],[sneto]]</f>
        <v>325</v>
      </c>
      <c r="Q1065" s="38">
        <v>10024.9</v>
      </c>
      <c r="R1065" s="60" t="str">
        <f>_xlfn.XLOOKUP(Tabla15[[#This Row],[cedula]],Tabla22[NODOC],Tabla22[GENERO])</f>
        <v>F</v>
      </c>
      <c r="S1065" s="60" t="str">
        <f>_xlfn.XLOOKUP(Tabla15[[#This Row],[nomdepto]],Tabla21[LUGAR],Tabla21[CODLUGAR])</f>
        <v>01.83.03.03</v>
      </c>
      <c r="T1065">
        <v>494</v>
      </c>
    </row>
    <row r="1066" spans="1:20">
      <c r="A1066" s="60" t="s">
        <v>2476</v>
      </c>
      <c r="B1066" s="60" t="s">
        <v>2019</v>
      </c>
      <c r="C1066" s="60" t="s">
        <v>2509</v>
      </c>
      <c r="D1066" s="60" t="str">
        <f>Tabla15[[#This Row],[cedula]]&amp;Tabla15[[#This Row],[prog]]&amp;LEFT(Tabla15[[#This Row],[TIPO]],3)</f>
        <v>0470206312611FIJ</v>
      </c>
      <c r="E1066" s="60" t="str">
        <f>_xlfn.XLOOKUP(Tabla15[[#This Row],[cedula]],Tabla8[Numero Documento],Tabla8[Empleado])</f>
        <v>YUNIOR MEJIA LOPEZ</v>
      </c>
      <c r="F1066" s="60" t="s">
        <v>8</v>
      </c>
      <c r="G1066" s="60" t="s">
        <v>1658</v>
      </c>
      <c r="H1066" s="102" t="s">
        <v>11</v>
      </c>
      <c r="I1066" s="75">
        <f>_xlfn.XLOOKUP(Tabla15[[#This Row],[cedula]],TCARRERA[CEDULA],TCARRERA[CATEGORIA DEL SERVIDOR],0)</f>
        <v>0</v>
      </c>
      <c r="J106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6" s="60" t="str">
        <f>IF(ISTEXT(Tabla15[[#This Row],[CARRERA]]),Tabla15[[#This Row],[CARRERA]],Tabla15[[#This Row],[STATUS_01]])</f>
        <v>ESTATUTO SIMPLIFICADO</v>
      </c>
      <c r="L1066" s="70">
        <v>11000</v>
      </c>
      <c r="M1066" s="71">
        <v>0</v>
      </c>
      <c r="N1066" s="70">
        <v>334.4</v>
      </c>
      <c r="O1066" s="70">
        <v>315.7</v>
      </c>
      <c r="P1066" s="38">
        <f>Tabla15[[#This Row],[sbruto]]-SUM(Tabla15[[#This Row],[ISR]:[AFP]])-Tabla15[[#This Row],[sneto]]</f>
        <v>25</v>
      </c>
      <c r="Q1066" s="38">
        <v>10324.9</v>
      </c>
      <c r="R1066" s="60" t="str">
        <f>_xlfn.XLOOKUP(Tabla15[[#This Row],[cedula]],Tabla22[NODOC],Tabla22[GENERO])</f>
        <v>M</v>
      </c>
      <c r="S1066" s="60" t="str">
        <f>_xlfn.XLOOKUP(Tabla15[[#This Row],[nomdepto]],Tabla21[LUGAR],Tabla21[CODLUGAR])</f>
        <v>01.83.03.03</v>
      </c>
      <c r="T1066">
        <v>495</v>
      </c>
    </row>
    <row r="1067" spans="1:20" hidden="1">
      <c r="A1067" s="60" t="s">
        <v>2478</v>
      </c>
      <c r="B1067" s="60" t="s">
        <v>1170</v>
      </c>
      <c r="C1067" s="60" t="s">
        <v>2506</v>
      </c>
      <c r="D1067" s="60" t="str">
        <f>Tabla15[[#This Row],[cedula]]&amp;Tabla15[[#This Row],[prog]]&amp;LEFT(Tabla15[[#This Row],[TIPO]],3)</f>
        <v>0010253707301TRA</v>
      </c>
      <c r="E1067" s="60" t="str">
        <f>_xlfn.XLOOKUP(Tabla15[[#This Row],[cedula]],Tabla8[Numero Documento],Tabla8[Empleado])</f>
        <v>ANDRES LAUREANO JAVIER PAULINO</v>
      </c>
      <c r="F1067" s="60" t="s">
        <v>27</v>
      </c>
      <c r="G1067" s="60" t="s">
        <v>1658</v>
      </c>
      <c r="H1067" s="102" t="s">
        <v>2473</v>
      </c>
      <c r="I1067" s="75" t="str">
        <f>_xlfn.XLOOKUP(Tabla15[[#This Row],[cedula]],TCARRERA[CEDULA],TCARRERA[CATEGORIA DEL SERVIDOR],0)</f>
        <v>CARRERA ADMINISTRATIVA</v>
      </c>
      <c r="J106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7" s="60" t="str">
        <f>IF(ISTEXT(Tabla15[[#This Row],[CARRERA]]),Tabla15[[#This Row],[CARRERA]],Tabla15[[#This Row],[STATUS_01]])</f>
        <v>CARRERA ADMINISTRATIVA</v>
      </c>
      <c r="L1067" s="70">
        <v>11000</v>
      </c>
      <c r="M1067" s="74">
        <v>0</v>
      </c>
      <c r="N1067" s="70">
        <v>334.4</v>
      </c>
      <c r="O1067" s="70">
        <v>315.7</v>
      </c>
      <c r="P1067" s="38">
        <f>Tabla15[[#This Row],[sbruto]]-SUM(Tabla15[[#This Row],[ISR]:[AFP]])-Tabla15[[#This Row],[sneto]]</f>
        <v>375</v>
      </c>
      <c r="Q1067" s="38">
        <v>9974.9</v>
      </c>
      <c r="R1067" s="60" t="str">
        <f>_xlfn.XLOOKUP(Tabla15[[#This Row],[cedula]],Tabla22[NODOC],Tabla22[GENERO])</f>
        <v>M</v>
      </c>
      <c r="S1067" s="60" t="str">
        <f>_xlfn.XLOOKUP(Tabla15[[#This Row],[nomdepto]],Tabla21[LUGAR],Tabla21[CODLUGAR])</f>
        <v>01.83.03.03</v>
      </c>
      <c r="T1067">
        <v>1069</v>
      </c>
    </row>
    <row r="1068" spans="1:20">
      <c r="A1068" s="60" t="s">
        <v>2476</v>
      </c>
      <c r="B1068" s="60" t="s">
        <v>1203</v>
      </c>
      <c r="C1068" s="60" t="s">
        <v>2509</v>
      </c>
      <c r="D1068" s="60" t="str">
        <f>Tabla15[[#This Row],[cedula]]&amp;Tabla15[[#This Row],[prog]]&amp;LEFT(Tabla15[[#This Row],[TIPO]],3)</f>
        <v>0010012346211FIJ</v>
      </c>
      <c r="E1068" s="60" t="str">
        <f>_xlfn.XLOOKUP(Tabla15[[#This Row],[cedula]],Tabla8[Numero Documento],Tabla8[Empleado])</f>
        <v>JESUS BIENVENIDO SANCHEZ DE LOS SANTOS</v>
      </c>
      <c r="F1068" s="60" t="s">
        <v>27</v>
      </c>
      <c r="G1068" s="60" t="s">
        <v>1658</v>
      </c>
      <c r="H1068" s="102" t="s">
        <v>11</v>
      </c>
      <c r="I1068" s="75" t="str">
        <f>_xlfn.XLOOKUP(Tabla15[[#This Row],[cedula]],TCARRERA[CEDULA],TCARRERA[CATEGORIA DEL SERVIDOR],0)</f>
        <v>CARRERA ADMINISTRATIVA</v>
      </c>
      <c r="J106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8" s="60" t="str">
        <f>IF(ISTEXT(Tabla15[[#This Row],[CARRERA]]),Tabla15[[#This Row],[CARRERA]],Tabla15[[#This Row],[STATUS_01]])</f>
        <v>CARRERA ADMINISTRATIVA</v>
      </c>
      <c r="L1068" s="70">
        <v>10000</v>
      </c>
      <c r="M1068" s="74">
        <v>0</v>
      </c>
      <c r="N1068" s="70">
        <v>304</v>
      </c>
      <c r="O1068" s="70">
        <v>287</v>
      </c>
      <c r="P1068" s="38">
        <f>Tabla15[[#This Row],[sbruto]]-SUM(Tabla15[[#This Row],[ISR]:[AFP]])-Tabla15[[#This Row],[sneto]]</f>
        <v>375</v>
      </c>
      <c r="Q1068" s="38">
        <v>9034</v>
      </c>
      <c r="R1068" s="60" t="str">
        <f>_xlfn.XLOOKUP(Tabla15[[#This Row],[cedula]],Tabla22[NODOC],Tabla22[GENERO])</f>
        <v>M</v>
      </c>
      <c r="S1068" s="60" t="str">
        <f>_xlfn.XLOOKUP(Tabla15[[#This Row],[nomdepto]],Tabla21[LUGAR],Tabla21[CODLUGAR])</f>
        <v>01.83.03.03</v>
      </c>
      <c r="T1068">
        <v>425</v>
      </c>
    </row>
    <row r="1069" spans="1:20" hidden="1">
      <c r="A1069" s="60" t="s">
        <v>2475</v>
      </c>
      <c r="B1069" s="60" t="s">
        <v>2337</v>
      </c>
      <c r="C1069" s="60" t="s">
        <v>2506</v>
      </c>
      <c r="D1069" s="60" t="str">
        <f>Tabla15[[#This Row],[cedula]]&amp;Tabla15[[#This Row],[prog]]&amp;LEFT(Tabla15[[#This Row],[TIPO]],3)</f>
        <v>0370110843701TEM</v>
      </c>
      <c r="E1069" s="60" t="str">
        <f>_xlfn.XLOOKUP(Tabla15[[#This Row],[cedula]],Tabla8[Numero Documento],Tabla8[Empleado])</f>
        <v>YAMILE SANDRA RODRIGUEZ ASILIS</v>
      </c>
      <c r="F1069" s="60" t="s">
        <v>129</v>
      </c>
      <c r="G1069" s="60" t="s">
        <v>2338</v>
      </c>
      <c r="H1069" s="102" t="s">
        <v>2696</v>
      </c>
      <c r="I1069" s="75">
        <f>_xlfn.XLOOKUP(Tabla15[[#This Row],[cedula]],TCARRERA[CEDULA],TCARRERA[CATEGORIA DEL SERVIDOR],0)</f>
        <v>0</v>
      </c>
      <c r="J106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9" s="60" t="str">
        <f>IF(ISTEXT(Tabla15[[#This Row],[CARRERA]]),Tabla15[[#This Row],[CARRERA]],Tabla15[[#This Row],[STATUS_01]])</f>
        <v>TEMPORALES</v>
      </c>
      <c r="L1069" s="70">
        <v>115000</v>
      </c>
      <c r="M1069" s="74">
        <v>15633.74</v>
      </c>
      <c r="N1069" s="70">
        <v>3496</v>
      </c>
      <c r="O1069" s="70">
        <v>3300.5</v>
      </c>
      <c r="P1069" s="38">
        <f>Tabla15[[#This Row],[sbruto]]-SUM(Tabla15[[#This Row],[ISR]:[AFP]])-Tabla15[[#This Row],[sneto]]</f>
        <v>25.000000000014552</v>
      </c>
      <c r="Q1069" s="38">
        <v>92544.76</v>
      </c>
      <c r="R1069" s="60" t="str">
        <f>_xlfn.XLOOKUP(Tabla15[[#This Row],[cedula]],Tabla22[NODOC],Tabla22[GENERO])</f>
        <v>F</v>
      </c>
      <c r="S1069" s="60" t="str">
        <f>_xlfn.XLOOKUP(Tabla15[[#This Row],[nomdepto]],Tabla21[LUGAR],Tabla21[CODLUGAR])</f>
        <v>01.83.03.03.00.01</v>
      </c>
      <c r="T1069">
        <v>1040</v>
      </c>
    </row>
    <row r="1070" spans="1:20" hidden="1">
      <c r="A1070" s="60" t="s">
        <v>2475</v>
      </c>
      <c r="B1070" s="60" t="s">
        <v>2963</v>
      </c>
      <c r="C1070" s="60" t="s">
        <v>2506</v>
      </c>
      <c r="D1070" s="60" t="str">
        <f>Tabla15[[#This Row],[cedula]]&amp;Tabla15[[#This Row],[prog]]&amp;LEFT(Tabla15[[#This Row],[TIPO]],3)</f>
        <v>0100108568501TEM</v>
      </c>
      <c r="E1070" s="60" t="str">
        <f>_xlfn.XLOOKUP(Tabla15[[#This Row],[cedula]],Tabla8[Numero Documento],Tabla8[Empleado])</f>
        <v>NEREYDA ALTAGRACIA ABREU SANCHEZ DE ORTIZ</v>
      </c>
      <c r="F1070" s="60" t="s">
        <v>100</v>
      </c>
      <c r="G1070" s="60" t="s">
        <v>2338</v>
      </c>
      <c r="H1070" s="102" t="s">
        <v>2696</v>
      </c>
      <c r="I1070" s="75">
        <f>_xlfn.XLOOKUP(Tabla15[[#This Row],[cedula]],TCARRERA[CEDULA],TCARRERA[CATEGORIA DEL SERVIDOR],0)</f>
        <v>0</v>
      </c>
      <c r="J107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0" s="60" t="str">
        <f>IF(ISTEXT(Tabla15[[#This Row],[CARRERA]]),Tabla15[[#This Row],[CARRERA]],Tabla15[[#This Row],[STATUS_01]])</f>
        <v>TEMPORALES</v>
      </c>
      <c r="L1070" s="70">
        <v>70000</v>
      </c>
      <c r="M1070" s="74">
        <v>5368.48</v>
      </c>
      <c r="N1070" s="73">
        <v>2128</v>
      </c>
      <c r="O1070" s="73">
        <v>2009</v>
      </c>
      <c r="P1070" s="38">
        <f>Tabla15[[#This Row],[sbruto]]-SUM(Tabla15[[#This Row],[ISR]:[AFP]])-Tabla15[[#This Row],[sneto]]</f>
        <v>25.000000000007276</v>
      </c>
      <c r="Q1070" s="38">
        <v>60469.52</v>
      </c>
      <c r="R1070" s="60" t="str">
        <f>_xlfn.XLOOKUP(Tabla15[[#This Row],[cedula]],Tabla22[NODOC],Tabla22[GENERO])</f>
        <v>F</v>
      </c>
      <c r="S1070" s="60" t="str">
        <f>_xlfn.XLOOKUP(Tabla15[[#This Row],[nomdepto]],Tabla21[LUGAR],Tabla21[CODLUGAR])</f>
        <v>01.83.03.03.00.01</v>
      </c>
      <c r="T1070">
        <v>970</v>
      </c>
    </row>
    <row r="1071" spans="1:20" hidden="1">
      <c r="A1071" s="60" t="s">
        <v>2475</v>
      </c>
      <c r="B1071" s="60" t="s">
        <v>2790</v>
      </c>
      <c r="C1071" s="60" t="s">
        <v>2506</v>
      </c>
      <c r="D1071" s="60" t="str">
        <f>Tabla15[[#This Row],[cedula]]&amp;Tabla15[[#This Row],[prog]]&amp;LEFT(Tabla15[[#This Row],[TIPO]],3)</f>
        <v>0370114410101TEM</v>
      </c>
      <c r="E1071" s="60" t="str">
        <f>_xlfn.XLOOKUP(Tabla15[[#This Row],[cedula]],Tabla8[Numero Documento],Tabla8[Empleado])</f>
        <v>ALENNY ESTEPHANY CRISOSTOMO JIMENEZ</v>
      </c>
      <c r="F1071" s="60" t="s">
        <v>1506</v>
      </c>
      <c r="G1071" s="60" t="s">
        <v>2338</v>
      </c>
      <c r="H1071" s="102" t="s">
        <v>2696</v>
      </c>
      <c r="I1071" s="75">
        <f>_xlfn.XLOOKUP(Tabla15[[#This Row],[cedula]],TCARRERA[CEDULA],TCARRERA[CATEGORIA DEL SERVIDOR],0)</f>
        <v>0</v>
      </c>
      <c r="J107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1" s="60" t="str">
        <f>IF(ISTEXT(Tabla15[[#This Row],[CARRERA]]),Tabla15[[#This Row],[CARRERA]],Tabla15[[#This Row],[STATUS_01]])</f>
        <v>TEMPORALES</v>
      </c>
      <c r="L1071" s="70">
        <v>36000</v>
      </c>
      <c r="M1071" s="74">
        <v>0</v>
      </c>
      <c r="N1071" s="70">
        <v>1094.4000000000001</v>
      </c>
      <c r="O1071" s="70">
        <v>1033.2</v>
      </c>
      <c r="P1071" s="38">
        <f>Tabla15[[#This Row],[sbruto]]-SUM(Tabla15[[#This Row],[ISR]:[AFP]])-Tabla15[[#This Row],[sneto]]</f>
        <v>25</v>
      </c>
      <c r="Q1071" s="38">
        <v>33847.4</v>
      </c>
      <c r="R1071" s="60" t="str">
        <f>_xlfn.XLOOKUP(Tabla15[[#This Row],[cedula]],Tabla22[NODOC],Tabla22[GENERO])</f>
        <v>F</v>
      </c>
      <c r="S1071" s="60" t="str">
        <f>_xlfn.XLOOKUP(Tabla15[[#This Row],[nomdepto]],Tabla21[LUGAR],Tabla21[CODLUGAR])</f>
        <v>01.83.03.03.00.01</v>
      </c>
      <c r="T1071">
        <v>785</v>
      </c>
    </row>
    <row r="1072" spans="1:20" hidden="1">
      <c r="A1072" s="60" t="s">
        <v>2475</v>
      </c>
      <c r="B1072" s="60" t="s">
        <v>2702</v>
      </c>
      <c r="C1072" s="60" t="s">
        <v>2506</v>
      </c>
      <c r="D1072" s="60" t="str">
        <f>Tabla15[[#This Row],[cedula]]&amp;Tabla15[[#This Row],[prog]]&amp;LEFT(Tabla15[[#This Row],[TIPO]],3)</f>
        <v>0410018158701TEM</v>
      </c>
      <c r="E1072" s="60" t="str">
        <f>_xlfn.XLOOKUP(Tabla15[[#This Row],[cedula]],Tabla8[Numero Documento],Tabla8[Empleado])</f>
        <v>DANILSON FERNANDO DE LA CRUZ TAVAREZ</v>
      </c>
      <c r="F1072" s="60" t="s">
        <v>1506</v>
      </c>
      <c r="G1072" s="60" t="s">
        <v>2338</v>
      </c>
      <c r="H1072" s="102" t="s">
        <v>2696</v>
      </c>
      <c r="I1072" s="75">
        <f>_xlfn.XLOOKUP(Tabla15[[#This Row],[cedula]],TCARRERA[CEDULA],TCARRERA[CATEGORIA DEL SERVIDOR],0)</f>
        <v>0</v>
      </c>
      <c r="J107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2" s="60" t="str">
        <f>IF(ISTEXT(Tabla15[[#This Row],[CARRERA]]),Tabla15[[#This Row],[CARRERA]],Tabla15[[#This Row],[STATUS_01]])</f>
        <v>TEMPORALES</v>
      </c>
      <c r="L1072" s="70">
        <v>36000</v>
      </c>
      <c r="M1072" s="74">
        <v>0</v>
      </c>
      <c r="N1072" s="73">
        <v>1094.4000000000001</v>
      </c>
      <c r="O1072" s="73">
        <v>1033.2</v>
      </c>
      <c r="P1072" s="38">
        <f>Tabla15[[#This Row],[sbruto]]-SUM(Tabla15[[#This Row],[ISR]:[AFP]])-Tabla15[[#This Row],[sneto]]</f>
        <v>25</v>
      </c>
      <c r="Q1072" s="38">
        <v>33847.4</v>
      </c>
      <c r="R1072" s="60" t="str">
        <f>_xlfn.XLOOKUP(Tabla15[[#This Row],[cedula]],Tabla22[NODOC],Tabla22[GENERO])</f>
        <v>M</v>
      </c>
      <c r="S1072" s="60" t="str">
        <f>_xlfn.XLOOKUP(Tabla15[[#This Row],[nomdepto]],Tabla21[LUGAR],Tabla21[CODLUGAR])</f>
        <v>01.83.03.03.00.01</v>
      </c>
      <c r="T1072">
        <v>832</v>
      </c>
    </row>
    <row r="1073" spans="1:20" hidden="1">
      <c r="A1073" s="60" t="s">
        <v>2475</v>
      </c>
      <c r="B1073" s="60" t="s">
        <v>2862</v>
      </c>
      <c r="C1073" s="60" t="s">
        <v>2506</v>
      </c>
      <c r="D1073" s="60" t="str">
        <f>Tabla15[[#This Row],[cedula]]&amp;Tabla15[[#This Row],[prog]]&amp;LEFT(Tabla15[[#This Row],[TIPO]],3)</f>
        <v>0230009538301TEM</v>
      </c>
      <c r="E1073" s="60" t="str">
        <f>_xlfn.XLOOKUP(Tabla15[[#This Row],[cedula]],Tabla8[Numero Documento],Tabla8[Empleado])</f>
        <v>HILDA XIOMARA CARRASCO REYES</v>
      </c>
      <c r="F1073" s="60" t="s">
        <v>1506</v>
      </c>
      <c r="G1073" s="60" t="s">
        <v>2338</v>
      </c>
      <c r="H1073" s="102" t="s">
        <v>2696</v>
      </c>
      <c r="I1073" s="75">
        <f>_xlfn.XLOOKUP(Tabla15[[#This Row],[cedula]],TCARRERA[CEDULA],TCARRERA[CATEGORIA DEL SERVIDOR],0)</f>
        <v>0</v>
      </c>
      <c r="J107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3" s="60" t="str">
        <f>IF(ISTEXT(Tabla15[[#This Row],[CARRERA]]),Tabla15[[#This Row],[CARRERA]],Tabla15[[#This Row],[STATUS_01]])</f>
        <v>TEMPORALES</v>
      </c>
      <c r="L1073" s="70">
        <v>36000</v>
      </c>
      <c r="M1073" s="73">
        <v>0</v>
      </c>
      <c r="N1073" s="73">
        <v>1094.4000000000001</v>
      </c>
      <c r="O1073" s="73">
        <v>1033.2</v>
      </c>
      <c r="P1073" s="38">
        <f>Tabla15[[#This Row],[sbruto]]-SUM(Tabla15[[#This Row],[ISR]:[AFP]])-Tabla15[[#This Row],[sneto]]</f>
        <v>25</v>
      </c>
      <c r="Q1073" s="38">
        <v>33847.4</v>
      </c>
      <c r="R1073" s="60" t="str">
        <f>_xlfn.XLOOKUP(Tabla15[[#This Row],[cedula]],Tabla22[NODOC],Tabla22[GENERO])</f>
        <v>F</v>
      </c>
      <c r="S1073" s="60" t="str">
        <f>_xlfn.XLOOKUP(Tabla15[[#This Row],[nomdepto]],Tabla21[LUGAR],Tabla21[CODLUGAR])</f>
        <v>01.83.03.03.00.01</v>
      </c>
      <c r="T1073">
        <v>866</v>
      </c>
    </row>
    <row r="1074" spans="1:20" hidden="1">
      <c r="A1074" s="60" t="s">
        <v>2475</v>
      </c>
      <c r="B1074" s="60" t="s">
        <v>2868</v>
      </c>
      <c r="C1074" s="60" t="s">
        <v>2506</v>
      </c>
      <c r="D1074" s="60" t="str">
        <f>Tabla15[[#This Row],[cedula]]&amp;Tabla15[[#This Row],[prog]]&amp;LEFT(Tabla15[[#This Row],[TIPO]],3)</f>
        <v>0370112741101TEM</v>
      </c>
      <c r="E1074" s="60" t="str">
        <f>_xlfn.XLOOKUP(Tabla15[[#This Row],[cedula]],Tabla8[Numero Documento],Tabla8[Empleado])</f>
        <v>ISMAEL REY SEVERINO</v>
      </c>
      <c r="F1074" s="60" t="s">
        <v>1506</v>
      </c>
      <c r="G1074" s="60" t="s">
        <v>2338</v>
      </c>
      <c r="H1074" s="102" t="s">
        <v>2696</v>
      </c>
      <c r="I1074" s="75">
        <f>_xlfn.XLOOKUP(Tabla15[[#This Row],[cedula]],TCARRERA[CEDULA],TCARRERA[CATEGORIA DEL SERVIDOR],0)</f>
        <v>0</v>
      </c>
      <c r="J107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4" s="60" t="str">
        <f>IF(ISTEXT(Tabla15[[#This Row],[CARRERA]]),Tabla15[[#This Row],[CARRERA]],Tabla15[[#This Row],[STATUS_01]])</f>
        <v>TEMPORALES</v>
      </c>
      <c r="L1074" s="70">
        <v>36000</v>
      </c>
      <c r="M1074" s="74">
        <v>0</v>
      </c>
      <c r="N1074" s="70">
        <v>1094.4000000000001</v>
      </c>
      <c r="O1074" s="70">
        <v>1033.2</v>
      </c>
      <c r="P1074" s="38">
        <f>Tabla15[[#This Row],[sbruto]]-SUM(Tabla15[[#This Row],[ISR]:[AFP]])-Tabla15[[#This Row],[sneto]]</f>
        <v>25</v>
      </c>
      <c r="Q1074" s="38">
        <v>33847.4</v>
      </c>
      <c r="R1074" s="60" t="str">
        <f>_xlfn.XLOOKUP(Tabla15[[#This Row],[cedula]],Tabla22[NODOC],Tabla22[GENERO])</f>
        <v>M</v>
      </c>
      <c r="S1074" s="60" t="str">
        <f>_xlfn.XLOOKUP(Tabla15[[#This Row],[nomdepto]],Tabla21[LUGAR],Tabla21[CODLUGAR])</f>
        <v>01.83.03.03.00.01</v>
      </c>
      <c r="T1074">
        <v>872</v>
      </c>
    </row>
    <row r="1075" spans="1:20" hidden="1">
      <c r="A1075" s="60" t="s">
        <v>2475</v>
      </c>
      <c r="B1075" s="60" t="s">
        <v>2951</v>
      </c>
      <c r="C1075" s="60" t="s">
        <v>2506</v>
      </c>
      <c r="D1075" s="60" t="str">
        <f>Tabla15[[#This Row],[cedula]]&amp;Tabla15[[#This Row],[prog]]&amp;LEFT(Tabla15[[#This Row],[TIPO]],3)</f>
        <v>0100106236101TEM</v>
      </c>
      <c r="E1075" s="60" t="str">
        <f>_xlfn.XLOOKUP(Tabla15[[#This Row],[cedula]],Tabla8[Numero Documento],Tabla8[Empleado])</f>
        <v>MIGUEL ANGEL SANCHEZ BAEZ</v>
      </c>
      <c r="F1075" s="60" t="s">
        <v>1506</v>
      </c>
      <c r="G1075" s="60" t="s">
        <v>2338</v>
      </c>
      <c r="H1075" s="102" t="s">
        <v>2696</v>
      </c>
      <c r="I1075" s="75">
        <f>_xlfn.XLOOKUP(Tabla15[[#This Row],[cedula]],TCARRERA[CEDULA],TCARRERA[CATEGORIA DEL SERVIDOR],0)</f>
        <v>0</v>
      </c>
      <c r="J107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5" s="60" t="str">
        <f>IF(ISTEXT(Tabla15[[#This Row],[CARRERA]]),Tabla15[[#This Row],[CARRERA]],Tabla15[[#This Row],[STATUS_01]])</f>
        <v>TEMPORALES</v>
      </c>
      <c r="L1075" s="70">
        <v>36000</v>
      </c>
      <c r="M1075" s="74">
        <v>0</v>
      </c>
      <c r="N1075" s="70">
        <v>1094.4000000000001</v>
      </c>
      <c r="O1075" s="70">
        <v>1033.2</v>
      </c>
      <c r="P1075" s="38">
        <f>Tabla15[[#This Row],[sbruto]]-SUM(Tabla15[[#This Row],[ISR]:[AFP]])-Tabla15[[#This Row],[sneto]]</f>
        <v>25</v>
      </c>
      <c r="Q1075" s="38">
        <v>33847.4</v>
      </c>
      <c r="R1075" s="60" t="str">
        <f>_xlfn.XLOOKUP(Tabla15[[#This Row],[cedula]],Tabla22[NODOC],Tabla22[GENERO])</f>
        <v>M</v>
      </c>
      <c r="S1075" s="60" t="str">
        <f>_xlfn.XLOOKUP(Tabla15[[#This Row],[nomdepto]],Tabla21[LUGAR],Tabla21[CODLUGAR])</f>
        <v>01.83.03.03.00.01</v>
      </c>
      <c r="T1075">
        <v>958</v>
      </c>
    </row>
    <row r="1076" spans="1:20">
      <c r="A1076" s="60" t="s">
        <v>2476</v>
      </c>
      <c r="B1076" s="60" t="s">
        <v>2028</v>
      </c>
      <c r="C1076" s="60" t="s">
        <v>2509</v>
      </c>
      <c r="D1076" s="60" t="str">
        <f>Tabla15[[#This Row],[cedula]]&amp;Tabla15[[#This Row],[prog]]&amp;LEFT(Tabla15[[#This Row],[TIPO]],3)</f>
        <v>0011015097611FIJ</v>
      </c>
      <c r="E1076" s="60" t="str">
        <f>_xlfn.XLOOKUP(Tabla15[[#This Row],[cedula]],Tabla8[Numero Documento],Tabla8[Empleado])</f>
        <v>PEDRO ENRIQUE MORALES GOMEZ</v>
      </c>
      <c r="F1076" s="60" t="s">
        <v>59</v>
      </c>
      <c r="G1076" s="114" t="s">
        <v>1656</v>
      </c>
      <c r="H1076" s="102" t="s">
        <v>11</v>
      </c>
      <c r="I1076" s="75">
        <f>_xlfn.XLOOKUP(Tabla15[[#This Row],[cedula]],TCARRERA[CEDULA],TCARRERA[CATEGORIA DEL SERVIDOR],0)</f>
        <v>0</v>
      </c>
      <c r="J107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76" s="60" t="str">
        <f>IF(ISTEXT(Tabla15[[#This Row],[CARRERA]]),Tabla15[[#This Row],[CARRERA]],Tabla15[[#This Row],[STATUS_01]])</f>
        <v>FIJO</v>
      </c>
      <c r="L1076" s="70">
        <v>180000</v>
      </c>
      <c r="M1076" s="73">
        <v>30923.37</v>
      </c>
      <c r="N1076" s="70">
        <v>5472</v>
      </c>
      <c r="O1076" s="70">
        <v>5166</v>
      </c>
      <c r="P1076" s="38">
        <f>Tabla15[[#This Row],[sbruto]]-SUM(Tabla15[[#This Row],[ISR]:[AFP]])-Tabla15[[#This Row],[sneto]]</f>
        <v>25</v>
      </c>
      <c r="Q1076" s="38">
        <v>138413.63</v>
      </c>
      <c r="R1076" s="60" t="str">
        <f>_xlfn.XLOOKUP(Tabla15[[#This Row],[cedula]],Tabla22[NODOC],Tabla22[GENERO])</f>
        <v>M</v>
      </c>
      <c r="S1076" s="60" t="str">
        <f>_xlfn.XLOOKUP(Tabla15[[#This Row],[nomdepto]],Tabla21[LUGAR],Tabla21[CODLUGAR])</f>
        <v>01.83.03.05</v>
      </c>
      <c r="T1076">
        <v>464</v>
      </c>
    </row>
    <row r="1077" spans="1:20" hidden="1">
      <c r="A1077" s="60" t="s">
        <v>2475</v>
      </c>
      <c r="B1077" s="60" t="s">
        <v>2273</v>
      </c>
      <c r="C1077" s="60" t="s">
        <v>2506</v>
      </c>
      <c r="D1077" s="60" t="str">
        <f>Tabla15[[#This Row],[cedula]]&amp;Tabla15[[#This Row],[prog]]&amp;LEFT(Tabla15[[#This Row],[TIPO]],3)</f>
        <v>0010103218301TEM</v>
      </c>
      <c r="E1077" s="60" t="str">
        <f>_xlfn.XLOOKUP(Tabla15[[#This Row],[cedula]],Tabla8[Numero Documento],Tabla8[Empleado])</f>
        <v>JORGE ALBERTO FERNANDEZ MEDINA</v>
      </c>
      <c r="F1077" s="60" t="s">
        <v>100</v>
      </c>
      <c r="G1077" s="114" t="s">
        <v>1656</v>
      </c>
      <c r="H1077" s="102" t="s">
        <v>2696</v>
      </c>
      <c r="I1077" s="75">
        <f>_xlfn.XLOOKUP(Tabla15[[#This Row],[cedula]],TCARRERA[CEDULA],TCARRERA[CATEGORIA DEL SERVIDOR],0)</f>
        <v>0</v>
      </c>
      <c r="J107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7" s="60" t="str">
        <f>IF(ISTEXT(Tabla15[[#This Row],[CARRERA]]),Tabla15[[#This Row],[CARRERA]],Tabla15[[#This Row],[STATUS_01]])</f>
        <v>TEMPORALES</v>
      </c>
      <c r="L1077" s="70">
        <v>65000</v>
      </c>
      <c r="M1077" s="71">
        <v>1732.57</v>
      </c>
      <c r="N1077" s="70">
        <v>1976</v>
      </c>
      <c r="O1077" s="70">
        <v>1865.5</v>
      </c>
      <c r="P1077" s="38">
        <f>Tabla15[[#This Row],[sbruto]]-SUM(Tabla15[[#This Row],[ISR]:[AFP]])-Tabla15[[#This Row],[sneto]]</f>
        <v>25</v>
      </c>
      <c r="Q1077" s="38">
        <v>59400.93</v>
      </c>
      <c r="R1077" s="60" t="str">
        <f>_xlfn.XLOOKUP(Tabla15[[#This Row],[cedula]],Tabla22[NODOC],Tabla22[GENERO])</f>
        <v>M</v>
      </c>
      <c r="S1077" s="60" t="str">
        <f>_xlfn.XLOOKUP(Tabla15[[#This Row],[nomdepto]],Tabla21[LUGAR],Tabla21[CODLUGAR])</f>
        <v>01.83.03.05</v>
      </c>
      <c r="T1077">
        <v>895</v>
      </c>
    </row>
    <row r="1078" spans="1:20">
      <c r="A1078" s="60" t="s">
        <v>2476</v>
      </c>
      <c r="B1078" s="60" t="s">
        <v>2024</v>
      </c>
      <c r="C1078" s="60" t="s">
        <v>2509</v>
      </c>
      <c r="D1078" s="60" t="str">
        <f>Tabla15[[#This Row],[cedula]]&amp;Tabla15[[#This Row],[prog]]&amp;LEFT(Tabla15[[#This Row],[TIPO]],3)</f>
        <v>0011097505911FIJ</v>
      </c>
      <c r="E1078" s="60" t="str">
        <f>_xlfn.XLOOKUP(Tabla15[[#This Row],[cedula]],Tabla8[Numero Documento],Tabla8[Empleado])</f>
        <v>FRANCIS SENEN SOTO TEJEDA</v>
      </c>
      <c r="F1078" s="60" t="s">
        <v>472</v>
      </c>
      <c r="G1078" s="114" t="s">
        <v>1656</v>
      </c>
      <c r="H1078" s="102" t="s">
        <v>11</v>
      </c>
      <c r="I1078" s="75">
        <f>_xlfn.XLOOKUP(Tabla15[[#This Row],[cedula]],TCARRERA[CEDULA],TCARRERA[CATEGORIA DEL SERVIDOR],0)</f>
        <v>0</v>
      </c>
      <c r="J107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78" s="60" t="str">
        <f>IF(ISTEXT(Tabla15[[#This Row],[CARRERA]]),Tabla15[[#This Row],[CARRERA]],Tabla15[[#This Row],[STATUS_01]])</f>
        <v>FIJO</v>
      </c>
      <c r="L1078" s="70">
        <v>40000</v>
      </c>
      <c r="M1078" s="73">
        <v>0</v>
      </c>
      <c r="N1078" s="70">
        <v>1216</v>
      </c>
      <c r="O1078" s="70">
        <v>1148</v>
      </c>
      <c r="P1078" s="38">
        <f>Tabla15[[#This Row],[sbruto]]-SUM(Tabla15[[#This Row],[ISR]:[AFP]])-Tabla15[[#This Row],[sneto]]</f>
        <v>375</v>
      </c>
      <c r="Q1078" s="38">
        <v>37261</v>
      </c>
      <c r="R1078" s="60" t="str">
        <f>_xlfn.XLOOKUP(Tabla15[[#This Row],[cedula]],Tabla22[NODOC],Tabla22[GENERO])</f>
        <v>M</v>
      </c>
      <c r="S1078" s="60" t="str">
        <f>_xlfn.XLOOKUP(Tabla15[[#This Row],[nomdepto]],Tabla21[LUGAR],Tabla21[CODLUGAR])</f>
        <v>01.83.03.05</v>
      </c>
      <c r="T1078">
        <v>416</v>
      </c>
    </row>
    <row r="1079" spans="1:20">
      <c r="A1079" s="60" t="s">
        <v>2476</v>
      </c>
      <c r="B1079" s="60" t="s">
        <v>2031</v>
      </c>
      <c r="C1079" s="60" t="s">
        <v>2509</v>
      </c>
      <c r="D1079" s="60" t="str">
        <f>Tabla15[[#This Row],[cedula]]&amp;Tabla15[[#This Row],[prog]]&amp;LEFT(Tabla15[[#This Row],[TIPO]],3)</f>
        <v>0410013621911FIJ</v>
      </c>
      <c r="E1079" s="60" t="str">
        <f>_xlfn.XLOOKUP(Tabla15[[#This Row],[cedula]],Tabla8[Numero Documento],Tabla8[Empleado])</f>
        <v>SANDY ALBERTO PEÑA MARTINEZ</v>
      </c>
      <c r="F1079" s="60" t="s">
        <v>479</v>
      </c>
      <c r="G1079" s="114" t="s">
        <v>1656</v>
      </c>
      <c r="H1079" s="102" t="s">
        <v>11</v>
      </c>
      <c r="I1079" s="75">
        <f>_xlfn.XLOOKUP(Tabla15[[#This Row],[cedula]],TCARRERA[CEDULA],TCARRERA[CATEGORIA DEL SERVIDOR],0)</f>
        <v>0</v>
      </c>
      <c r="J107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79" s="60" t="str">
        <f>IF(ISTEXT(Tabla15[[#This Row],[CARRERA]]),Tabla15[[#This Row],[CARRERA]],Tabla15[[#This Row],[STATUS_01]])</f>
        <v>FIJO</v>
      </c>
      <c r="L1079" s="70">
        <v>31500</v>
      </c>
      <c r="M1079" s="74">
        <v>0</v>
      </c>
      <c r="N1079" s="70">
        <v>957.6</v>
      </c>
      <c r="O1079" s="70">
        <v>904.05</v>
      </c>
      <c r="P1079" s="38">
        <f>Tabla15[[#This Row],[sbruto]]-SUM(Tabla15[[#This Row],[ISR]:[AFP]])-Tabla15[[#This Row],[sneto]]</f>
        <v>1602.4499999999971</v>
      </c>
      <c r="Q1079" s="38">
        <v>28035.9</v>
      </c>
      <c r="R1079" s="60" t="str">
        <f>_xlfn.XLOOKUP(Tabla15[[#This Row],[cedula]],Tabla22[NODOC],Tabla22[GENERO])</f>
        <v>M</v>
      </c>
      <c r="S1079" s="60" t="str">
        <f>_xlfn.XLOOKUP(Tabla15[[#This Row],[nomdepto]],Tabla21[LUGAR],Tabla21[CODLUGAR])</f>
        <v>01.83.03.05</v>
      </c>
      <c r="T1079">
        <v>476</v>
      </c>
    </row>
    <row r="1080" spans="1:20" hidden="1">
      <c r="A1080" s="60" t="s">
        <v>2478</v>
      </c>
      <c r="B1080" s="60" t="s">
        <v>2025</v>
      </c>
      <c r="C1080" s="60" t="s">
        <v>2506</v>
      </c>
      <c r="D1080" s="60" t="str">
        <f>Tabla15[[#This Row],[cedula]]&amp;Tabla15[[#This Row],[prog]]&amp;LEFT(Tabla15[[#This Row],[TIPO]],3)</f>
        <v>0010680607801TRA</v>
      </c>
      <c r="E1080" s="60" t="str">
        <f>_xlfn.XLOOKUP(Tabla15[[#This Row],[cedula]],Tabla8[Numero Documento],Tabla8[Empleado])</f>
        <v>FRANCISCO GREGORIO CORNIEL GARCIA</v>
      </c>
      <c r="F1080" s="60" t="s">
        <v>474</v>
      </c>
      <c r="G1080" s="114" t="s">
        <v>1656</v>
      </c>
      <c r="H1080" s="102" t="s">
        <v>2473</v>
      </c>
      <c r="I1080" s="75">
        <f>_xlfn.XLOOKUP(Tabla15[[#This Row],[cedula]],TCARRERA[CEDULA],TCARRERA[CATEGORIA DEL SERVIDOR],0)</f>
        <v>0</v>
      </c>
      <c r="J1080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80" s="60" t="str">
        <f>IF(ISTEXT(Tabla15[[#This Row],[CARRERA]]),Tabla15[[#This Row],[CARRERA]],Tabla15[[#This Row],[STATUS_01]])</f>
        <v>TRAMITE DE PENSION</v>
      </c>
      <c r="L1080" s="70">
        <v>31500</v>
      </c>
      <c r="M1080" s="73">
        <v>0</v>
      </c>
      <c r="N1080" s="70">
        <v>957.6</v>
      </c>
      <c r="O1080" s="70">
        <v>904.05</v>
      </c>
      <c r="P1080" s="38">
        <f>Tabla15[[#This Row],[sbruto]]-SUM(Tabla15[[#This Row],[ISR]:[AFP]])-Tabla15[[#This Row],[sneto]]</f>
        <v>9508.2899999999972</v>
      </c>
      <c r="Q1080" s="38">
        <v>20130.060000000001</v>
      </c>
      <c r="R1080" s="60" t="str">
        <f>_xlfn.XLOOKUP(Tabla15[[#This Row],[cedula]],Tabla22[NODOC],Tabla22[GENERO])</f>
        <v>M</v>
      </c>
      <c r="S1080" s="60" t="str">
        <f>_xlfn.XLOOKUP(Tabla15[[#This Row],[nomdepto]],Tabla21[LUGAR],Tabla21[CODLUGAR])</f>
        <v>01.83.03.05</v>
      </c>
      <c r="T1080">
        <v>1075</v>
      </c>
    </row>
    <row r="1081" spans="1:20">
      <c r="A1081" s="60" t="s">
        <v>2476</v>
      </c>
      <c r="B1081" s="60" t="s">
        <v>2033</v>
      </c>
      <c r="C1081" s="60" t="s">
        <v>2509</v>
      </c>
      <c r="D1081" s="60" t="str">
        <f>Tabla15[[#This Row],[cedula]]&amp;Tabla15[[#This Row],[prog]]&amp;LEFT(Tabla15[[#This Row],[TIPO]],3)</f>
        <v>2230053164111FIJ</v>
      </c>
      <c r="E1081" s="60" t="str">
        <f>_xlfn.XLOOKUP(Tabla15[[#This Row],[cedula]],Tabla8[Numero Documento],Tabla8[Empleado])</f>
        <v>YAJAIRA MARIA CAMINERO NUÑEZ</v>
      </c>
      <c r="F1081" s="60" t="s">
        <v>10</v>
      </c>
      <c r="G1081" s="114" t="s">
        <v>1656</v>
      </c>
      <c r="H1081" s="102" t="s">
        <v>11</v>
      </c>
      <c r="I1081" s="75">
        <f>_xlfn.XLOOKUP(Tabla15[[#This Row],[cedula]],TCARRERA[CEDULA],TCARRERA[CATEGORIA DEL SERVIDOR],0)</f>
        <v>0</v>
      </c>
      <c r="J108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1" s="60" t="str">
        <f>IF(ISTEXT(Tabla15[[#This Row],[CARRERA]]),Tabla15[[#This Row],[CARRERA]],Tabla15[[#This Row],[STATUS_01]])</f>
        <v>ESTATUTO SIMPLIFICADO</v>
      </c>
      <c r="L1081" s="70">
        <v>30000</v>
      </c>
      <c r="M1081" s="73">
        <v>0</v>
      </c>
      <c r="N1081" s="70">
        <v>912</v>
      </c>
      <c r="O1081" s="70">
        <v>861</v>
      </c>
      <c r="P1081" s="38">
        <f>Tabla15[[#This Row],[sbruto]]-SUM(Tabla15[[#This Row],[ISR]:[AFP]])-Tabla15[[#This Row],[sneto]]</f>
        <v>5071</v>
      </c>
      <c r="Q1081" s="38">
        <v>23156</v>
      </c>
      <c r="R1081" s="60" t="str">
        <f>_xlfn.XLOOKUP(Tabla15[[#This Row],[cedula]],Tabla22[NODOC],Tabla22[GENERO])</f>
        <v>F</v>
      </c>
      <c r="S1081" s="60" t="str">
        <f>_xlfn.XLOOKUP(Tabla15[[#This Row],[nomdepto]],Tabla21[LUGAR],Tabla21[CODLUGAR])</f>
        <v>01.83.03.05</v>
      </c>
      <c r="T1081">
        <v>489</v>
      </c>
    </row>
    <row r="1082" spans="1:20">
      <c r="A1082" s="60" t="s">
        <v>2476</v>
      </c>
      <c r="B1082" s="60" t="s">
        <v>2029</v>
      </c>
      <c r="C1082" s="60" t="s">
        <v>2509</v>
      </c>
      <c r="D1082" s="60" t="str">
        <f>Tabla15[[#This Row],[cedula]]&amp;Tabla15[[#This Row],[prog]]&amp;LEFT(Tabla15[[#This Row],[TIPO]],3)</f>
        <v>0010188559811FIJ</v>
      </c>
      <c r="E1082" s="60" t="str">
        <f>_xlfn.XLOOKUP(Tabla15[[#This Row],[cedula]],Tabla8[Numero Documento],Tabla8[Empleado])</f>
        <v>RAMON MARIA RODRIGUEZ</v>
      </c>
      <c r="F1082" s="60" t="s">
        <v>477</v>
      </c>
      <c r="G1082" s="114" t="s">
        <v>1656</v>
      </c>
      <c r="H1082" s="102" t="s">
        <v>11</v>
      </c>
      <c r="I1082" s="75">
        <f>_xlfn.XLOOKUP(Tabla15[[#This Row],[cedula]],TCARRERA[CEDULA],TCARRERA[CATEGORIA DEL SERVIDOR],0)</f>
        <v>0</v>
      </c>
      <c r="J108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82" s="60" t="str">
        <f>IF(ISTEXT(Tabla15[[#This Row],[CARRERA]]),Tabla15[[#This Row],[CARRERA]],Tabla15[[#This Row],[STATUS_01]])</f>
        <v>FIJO</v>
      </c>
      <c r="L1082" s="70">
        <v>22000</v>
      </c>
      <c r="M1082" s="73">
        <v>0</v>
      </c>
      <c r="N1082" s="73">
        <v>668.8</v>
      </c>
      <c r="O1082" s="73">
        <v>631.4</v>
      </c>
      <c r="P1082" s="38">
        <f>Tabla15[[#This Row],[sbruto]]-SUM(Tabla15[[#This Row],[ISR]:[AFP]])-Tabla15[[#This Row],[sneto]]</f>
        <v>375</v>
      </c>
      <c r="Q1082" s="38">
        <v>20324.8</v>
      </c>
      <c r="R1082" s="60" t="str">
        <f>_xlfn.XLOOKUP(Tabla15[[#This Row],[cedula]],Tabla22[NODOC],Tabla22[GENERO])</f>
        <v>M</v>
      </c>
      <c r="S1082" s="60" t="str">
        <f>_xlfn.XLOOKUP(Tabla15[[#This Row],[nomdepto]],Tabla21[LUGAR],Tabla21[CODLUGAR])</f>
        <v>01.83.03.05</v>
      </c>
      <c r="T1082">
        <v>467</v>
      </c>
    </row>
    <row r="1083" spans="1:20">
      <c r="A1083" s="60" t="s">
        <v>2476</v>
      </c>
      <c r="B1083" s="60" t="s">
        <v>2032</v>
      </c>
      <c r="C1083" s="60" t="s">
        <v>2509</v>
      </c>
      <c r="D1083" s="60" t="str">
        <f>Tabla15[[#This Row],[cedula]]&amp;Tabla15[[#This Row],[prog]]&amp;LEFT(Tabla15[[#This Row],[TIPO]],3)</f>
        <v>0010548443011FIJ</v>
      </c>
      <c r="E1083" s="60" t="str">
        <f>_xlfn.XLOOKUP(Tabla15[[#This Row],[cedula]],Tabla8[Numero Documento],Tabla8[Empleado])</f>
        <v>VALENTINA BALBUENA</v>
      </c>
      <c r="F1083" s="60" t="s">
        <v>8</v>
      </c>
      <c r="G1083" s="114" t="s">
        <v>1656</v>
      </c>
      <c r="H1083" s="102" t="s">
        <v>11</v>
      </c>
      <c r="I1083" s="75">
        <f>_xlfn.XLOOKUP(Tabla15[[#This Row],[cedula]],TCARRERA[CEDULA],TCARRERA[CATEGORIA DEL SERVIDOR],0)</f>
        <v>0</v>
      </c>
      <c r="J108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3" s="60" t="str">
        <f>IF(ISTEXT(Tabla15[[#This Row],[CARRERA]]),Tabla15[[#This Row],[CARRERA]],Tabla15[[#This Row],[STATUS_01]])</f>
        <v>ESTATUTO SIMPLIFICADO</v>
      </c>
      <c r="L1083" s="70">
        <v>16500</v>
      </c>
      <c r="M1083" s="73">
        <v>0</v>
      </c>
      <c r="N1083" s="70">
        <v>501.6</v>
      </c>
      <c r="O1083" s="70">
        <v>473.55</v>
      </c>
      <c r="P1083" s="38">
        <f>Tabla15[[#This Row],[sbruto]]-SUM(Tabla15[[#This Row],[ISR]:[AFP]])-Tabla15[[#This Row],[sneto]]</f>
        <v>6211.6400000000012</v>
      </c>
      <c r="Q1083" s="38">
        <v>9313.2099999999991</v>
      </c>
      <c r="R1083" s="60" t="str">
        <f>_xlfn.XLOOKUP(Tabla15[[#This Row],[cedula]],Tabla22[NODOC],Tabla22[GENERO])</f>
        <v>F</v>
      </c>
      <c r="S1083" s="60" t="str">
        <f>_xlfn.XLOOKUP(Tabla15[[#This Row],[nomdepto]],Tabla21[LUGAR],Tabla21[CODLUGAR])</f>
        <v>01.83.03.05</v>
      </c>
      <c r="T1083">
        <v>485</v>
      </c>
    </row>
    <row r="1084" spans="1:20">
      <c r="A1084" s="60" t="s">
        <v>2476</v>
      </c>
      <c r="B1084" s="60" t="s">
        <v>1912</v>
      </c>
      <c r="C1084" s="60" t="s">
        <v>2506</v>
      </c>
      <c r="D1084" s="60" t="str">
        <f>Tabla15[[#This Row],[cedula]]&amp;Tabla15[[#This Row],[prog]]&amp;LEFT(Tabla15[[#This Row],[TIPO]],3)</f>
        <v>0470140162401FIJ</v>
      </c>
      <c r="E1084" s="60" t="str">
        <f>_xlfn.XLOOKUP(Tabla15[[#This Row],[cedula]],Tabla8[Numero Documento],Tabla8[Empleado])</f>
        <v>RAMON PASTOR DE MOYA RODRIGUEZ</v>
      </c>
      <c r="F1084" s="60" t="s">
        <v>781</v>
      </c>
      <c r="G1084" s="114" t="s">
        <v>1664</v>
      </c>
      <c r="H1084" s="102" t="s">
        <v>11</v>
      </c>
      <c r="I1084" s="75">
        <f>_xlfn.XLOOKUP(Tabla15[[#This Row],[cedula]],TCARRERA[CEDULA],TCARRERA[CATEGORIA DEL SERVIDOR],0)</f>
        <v>0</v>
      </c>
      <c r="J1084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84" s="60" t="str">
        <f>IF(ISTEXT(Tabla15[[#This Row],[CARRERA]]),Tabla15[[#This Row],[CARRERA]],Tabla15[[#This Row],[STATUS_01]])</f>
        <v>DE LIBRE NOMBRAMIENTO Y REMOCION</v>
      </c>
      <c r="L1084" s="70">
        <v>260000</v>
      </c>
      <c r="M1084" s="73">
        <v>50295.99</v>
      </c>
      <c r="N1084" s="70">
        <v>5685.41</v>
      </c>
      <c r="O1084" s="70">
        <v>7462</v>
      </c>
      <c r="P1084" s="38">
        <f>Tabla15[[#This Row],[sbruto]]-SUM(Tabla15[[#This Row],[ISR]:[AFP]])-Tabla15[[#This Row],[sneto]]</f>
        <v>25</v>
      </c>
      <c r="Q1084" s="38">
        <v>196531.6</v>
      </c>
      <c r="R1084" s="60" t="str">
        <f>_xlfn.XLOOKUP(Tabla15[[#This Row],[cedula]],Tabla22[NODOC],Tabla22[GENERO])</f>
        <v>M</v>
      </c>
      <c r="S1084" s="60" t="str">
        <f>_xlfn.XLOOKUP(Tabla15[[#This Row],[nomdepto]],Tabla21[LUGAR],Tabla21[CODLUGAR])</f>
        <v>01.83.04</v>
      </c>
      <c r="T1084">
        <v>321</v>
      </c>
    </row>
    <row r="1085" spans="1:20">
      <c r="A1085" s="60" t="s">
        <v>2476</v>
      </c>
      <c r="B1085" s="60" t="s">
        <v>2064</v>
      </c>
      <c r="C1085" s="60" t="s">
        <v>2506</v>
      </c>
      <c r="D1085" s="60" t="str">
        <f>Tabla15[[#This Row],[cedula]]&amp;Tabla15[[#This Row],[prog]]&amp;LEFT(Tabla15[[#This Row],[TIPO]],3)</f>
        <v>0011452958901FIJ</v>
      </c>
      <c r="E1085" s="60" t="str">
        <f>_xlfn.XLOOKUP(Tabla15[[#This Row],[cedula]],Tabla8[Numero Documento],Tabla8[Empleado])</f>
        <v>CLARA MARIA DOBARRO LAMAS</v>
      </c>
      <c r="F1085" s="60" t="s">
        <v>291</v>
      </c>
      <c r="G1085" s="114" t="s">
        <v>1664</v>
      </c>
      <c r="H1085" s="102" t="s">
        <v>11</v>
      </c>
      <c r="I1085" s="75">
        <f>_xlfn.XLOOKUP(Tabla15[[#This Row],[cedula]],TCARRERA[CEDULA],TCARRERA[CATEGORIA DEL SERVIDOR],0)</f>
        <v>0</v>
      </c>
      <c r="J108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85" s="60" t="str">
        <f>IF(ISTEXT(Tabla15[[#This Row],[CARRERA]]),Tabla15[[#This Row],[CARRERA]],Tabla15[[#This Row],[STATUS_01]])</f>
        <v>FIJO</v>
      </c>
      <c r="L1085" s="70">
        <v>115000</v>
      </c>
      <c r="M1085" s="73">
        <v>15633.74</v>
      </c>
      <c r="N1085" s="70">
        <v>3496</v>
      </c>
      <c r="O1085" s="70">
        <v>3300.5</v>
      </c>
      <c r="P1085" s="38">
        <f>Tabla15[[#This Row],[sbruto]]-SUM(Tabla15[[#This Row],[ISR]:[AFP]])-Tabla15[[#This Row],[sneto]]</f>
        <v>25.000000000014552</v>
      </c>
      <c r="Q1085" s="38">
        <v>92544.76</v>
      </c>
      <c r="R1085" s="60" t="str">
        <f>_xlfn.XLOOKUP(Tabla15[[#This Row],[cedula]],Tabla22[NODOC],Tabla22[GENERO])</f>
        <v>F</v>
      </c>
      <c r="S1085" s="60" t="str">
        <f>_xlfn.XLOOKUP(Tabla15[[#This Row],[nomdepto]],Tabla21[LUGAR],Tabla21[CODLUGAR])</f>
        <v>01.83.04</v>
      </c>
      <c r="T1085">
        <v>63</v>
      </c>
    </row>
    <row r="1086" spans="1:20">
      <c r="A1086" s="60" t="s">
        <v>2476</v>
      </c>
      <c r="B1086" s="60" t="s">
        <v>1090</v>
      </c>
      <c r="C1086" s="60" t="s">
        <v>2506</v>
      </c>
      <c r="D1086" s="60" t="str">
        <f>Tabla15[[#This Row],[cedula]]&amp;Tabla15[[#This Row],[prog]]&amp;LEFT(Tabla15[[#This Row],[TIPO]],3)</f>
        <v>2240031022701FIJ</v>
      </c>
      <c r="E1086" s="60" t="str">
        <f>_xlfn.XLOOKUP(Tabla15[[#This Row],[cedula]],Tabla8[Numero Documento],Tabla8[Empleado])</f>
        <v>CLARIBEL MICHEL SANTANA GONZALEZ</v>
      </c>
      <c r="F1086" s="60" t="s">
        <v>32</v>
      </c>
      <c r="G1086" s="114" t="s">
        <v>1664</v>
      </c>
      <c r="H1086" s="102" t="s">
        <v>11</v>
      </c>
      <c r="I1086" s="75" t="str">
        <f>_xlfn.XLOOKUP(Tabla15[[#This Row],[cedula]],TCARRERA[CEDULA],TCARRERA[CATEGORIA DEL SERVIDOR],0)</f>
        <v>CARRERA ADMINISTRATIVA</v>
      </c>
      <c r="J108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86" s="60" t="str">
        <f>IF(ISTEXT(Tabla15[[#This Row],[CARRERA]]),Tabla15[[#This Row],[CARRERA]],Tabla15[[#This Row],[STATUS_01]])</f>
        <v>CARRERA ADMINISTRATIVA</v>
      </c>
      <c r="L1086" s="70">
        <v>115000</v>
      </c>
      <c r="M1086" s="70">
        <v>15239.38</v>
      </c>
      <c r="N1086" s="70">
        <v>3496</v>
      </c>
      <c r="O1086" s="70">
        <v>3300.5</v>
      </c>
      <c r="P1086" s="38">
        <f>Tabla15[[#This Row],[sbruto]]-SUM(Tabla15[[#This Row],[ISR]:[AFP]])-Tabla15[[#This Row],[sneto]]</f>
        <v>1602.4499999999971</v>
      </c>
      <c r="Q1086" s="38">
        <v>91361.67</v>
      </c>
      <c r="R1086" s="60" t="str">
        <f>_xlfn.XLOOKUP(Tabla15[[#This Row],[cedula]],Tabla22[NODOC],Tabla22[GENERO])</f>
        <v>F</v>
      </c>
      <c r="S1086" s="60" t="str">
        <f>_xlfn.XLOOKUP(Tabla15[[#This Row],[nomdepto]],Tabla21[LUGAR],Tabla21[CODLUGAR])</f>
        <v>01.83.04</v>
      </c>
      <c r="T1086">
        <v>65</v>
      </c>
    </row>
    <row r="1087" spans="1:20" hidden="1">
      <c r="A1087" s="60" t="s">
        <v>2475</v>
      </c>
      <c r="B1087" s="60" t="s">
        <v>3013</v>
      </c>
      <c r="C1087" s="60" t="s">
        <v>2506</v>
      </c>
      <c r="D1087" s="60" t="str">
        <f>Tabla15[[#This Row],[cedula]]&amp;Tabla15[[#This Row],[prog]]&amp;LEFT(Tabla15[[#This Row],[TIPO]],3)</f>
        <v>0310097377901TEM</v>
      </c>
      <c r="E1087" s="60" t="str">
        <f>_xlfn.XLOOKUP(Tabla15[[#This Row],[cedula]],Tabla8[Numero Documento],Tabla8[Empleado])</f>
        <v>TOMAS RAFAEL VEGA ELOY</v>
      </c>
      <c r="F1087" s="60" t="s">
        <v>192</v>
      </c>
      <c r="G1087" s="114" t="s">
        <v>1664</v>
      </c>
      <c r="H1087" s="102" t="s">
        <v>2696</v>
      </c>
      <c r="I1087" s="75">
        <f>_xlfn.XLOOKUP(Tabla15[[#This Row],[cedula]],TCARRERA[CEDULA],TCARRERA[CATEGORIA DEL SERVIDOR],0)</f>
        <v>0</v>
      </c>
      <c r="J108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60" t="str">
        <f>IF(ISTEXT(Tabla15[[#This Row],[CARRERA]]),Tabla15[[#This Row],[CARRERA]],Tabla15[[#This Row],[STATUS_01]])</f>
        <v>TEMPORALES</v>
      </c>
      <c r="L1087" s="70">
        <v>50000</v>
      </c>
      <c r="M1087" s="73">
        <v>1854</v>
      </c>
      <c r="N1087" s="73">
        <v>1520</v>
      </c>
      <c r="O1087" s="73">
        <v>1435</v>
      </c>
      <c r="P1087" s="38">
        <f>Tabla15[[#This Row],[sbruto]]-SUM(Tabla15[[#This Row],[ISR]:[AFP]])-Tabla15[[#This Row],[sneto]]</f>
        <v>25</v>
      </c>
      <c r="Q1087" s="38">
        <v>45166</v>
      </c>
      <c r="R1087" s="60" t="str">
        <f>_xlfn.XLOOKUP(Tabla15[[#This Row],[cedula]],Tabla22[NODOC],Tabla22[GENERO])</f>
        <v>M</v>
      </c>
      <c r="S1087" s="60" t="str">
        <f>_xlfn.XLOOKUP(Tabla15[[#This Row],[nomdepto]],Tabla21[LUGAR],Tabla21[CODLUGAR])</f>
        <v>01.83.04</v>
      </c>
      <c r="T1087">
        <v>1023</v>
      </c>
    </row>
    <row r="1088" spans="1:20" hidden="1">
      <c r="A1088" s="60" t="s">
        <v>2475</v>
      </c>
      <c r="B1088" s="60" t="s">
        <v>2333</v>
      </c>
      <c r="C1088" s="60" t="s">
        <v>2506</v>
      </c>
      <c r="D1088" s="60" t="str">
        <f>Tabla15[[#This Row],[cedula]]&amp;Tabla15[[#This Row],[prog]]&amp;LEFT(Tabla15[[#This Row],[TIPO]],3)</f>
        <v>2240017086001TEM</v>
      </c>
      <c r="E1088" s="60" t="str">
        <f>_xlfn.XLOOKUP(Tabla15[[#This Row],[cedula]],Tabla8[Numero Documento],Tabla8[Empleado])</f>
        <v>VIANNET ESTEVEZ CRISPIN</v>
      </c>
      <c r="F1088" s="60" t="s">
        <v>991</v>
      </c>
      <c r="G1088" s="114" t="s">
        <v>1664</v>
      </c>
      <c r="H1088" s="102" t="s">
        <v>2696</v>
      </c>
      <c r="I1088" s="75">
        <f>_xlfn.XLOOKUP(Tabla15[[#This Row],[cedula]],TCARRERA[CEDULA],TCARRERA[CATEGORIA DEL SERVIDOR],0)</f>
        <v>0</v>
      </c>
      <c r="J108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8" s="60" t="str">
        <f>IF(ISTEXT(Tabla15[[#This Row],[CARRERA]]),Tabla15[[#This Row],[CARRERA]],Tabla15[[#This Row],[STATUS_01]])</f>
        <v>TEMPORALES</v>
      </c>
      <c r="L1088" s="70">
        <v>45000</v>
      </c>
      <c r="M1088" s="73">
        <v>0</v>
      </c>
      <c r="N1088" s="70">
        <v>1368</v>
      </c>
      <c r="O1088" s="70">
        <v>1291.5</v>
      </c>
      <c r="P1088" s="38">
        <f>Tabla15[[#This Row],[sbruto]]-SUM(Tabla15[[#This Row],[ISR]:[AFP]])-Tabla15[[#This Row],[sneto]]</f>
        <v>1571</v>
      </c>
      <c r="Q1088" s="38">
        <v>40769.5</v>
      </c>
      <c r="R1088" s="60" t="str">
        <f>_xlfn.XLOOKUP(Tabla15[[#This Row],[cedula]],Tabla22[NODOC],Tabla22[GENERO])</f>
        <v>F</v>
      </c>
      <c r="S1088" s="60" t="str">
        <f>_xlfn.XLOOKUP(Tabla15[[#This Row],[nomdepto]],Tabla21[LUGAR],Tabla21[CODLUGAR])</f>
        <v>01.83.04</v>
      </c>
      <c r="T1088">
        <v>1025</v>
      </c>
    </row>
    <row r="1089" spans="1:20">
      <c r="A1089" s="60" t="s">
        <v>2476</v>
      </c>
      <c r="B1089" s="60" t="s">
        <v>1729</v>
      </c>
      <c r="C1089" s="60" t="s">
        <v>2506</v>
      </c>
      <c r="D1089" s="60" t="str">
        <f>Tabla15[[#This Row],[cedula]]&amp;Tabla15[[#This Row],[prog]]&amp;LEFT(Tabla15[[#This Row],[TIPO]],3)</f>
        <v>0310097626901FIJ</v>
      </c>
      <c r="E1089" s="60" t="str">
        <f>_xlfn.XLOOKUP(Tabla15[[#This Row],[cedula]],Tabla8[Numero Documento],Tabla8[Empleado])</f>
        <v>ANNE ELISA GONZALEZ GARRIDO</v>
      </c>
      <c r="F1089" s="60" t="s">
        <v>192</v>
      </c>
      <c r="G1089" s="114" t="s">
        <v>1664</v>
      </c>
      <c r="H1089" s="102" t="s">
        <v>11</v>
      </c>
      <c r="I1089" s="75">
        <f>_xlfn.XLOOKUP(Tabla15[[#This Row],[cedula]],TCARRERA[CEDULA],TCARRERA[CATEGORIA DEL SERVIDOR],0)</f>
        <v>0</v>
      </c>
      <c r="J108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89" s="60" t="str">
        <f>IF(ISTEXT(Tabla15[[#This Row],[CARRERA]]),Tabla15[[#This Row],[CARRERA]],Tabla15[[#This Row],[STATUS_01]])</f>
        <v>FIJO</v>
      </c>
      <c r="L1089" s="70">
        <v>35000</v>
      </c>
      <c r="M1089" s="70">
        <v>0</v>
      </c>
      <c r="N1089" s="70">
        <v>1064</v>
      </c>
      <c r="O1089" s="70">
        <v>1004.5</v>
      </c>
      <c r="P1089" s="38">
        <f>Tabla15[[#This Row],[sbruto]]-SUM(Tabla15[[#This Row],[ISR]:[AFP]])-Tabla15[[#This Row],[sneto]]</f>
        <v>25</v>
      </c>
      <c r="Q1089" s="38">
        <v>32906.5</v>
      </c>
      <c r="R1089" s="60" t="str">
        <f>_xlfn.XLOOKUP(Tabla15[[#This Row],[cedula]],Tabla22[NODOC],Tabla22[GENERO])</f>
        <v>F</v>
      </c>
      <c r="S1089" s="60" t="str">
        <f>_xlfn.XLOOKUP(Tabla15[[#This Row],[nomdepto]],Tabla21[LUGAR],Tabla21[CODLUGAR])</f>
        <v>01.83.04</v>
      </c>
      <c r="T1089">
        <v>37</v>
      </c>
    </row>
    <row r="1090" spans="1:20">
      <c r="A1090" s="60" t="s">
        <v>2476</v>
      </c>
      <c r="B1090" s="60" t="s">
        <v>1819</v>
      </c>
      <c r="C1090" s="60" t="s">
        <v>2506</v>
      </c>
      <c r="D1090" s="60" t="str">
        <f>Tabla15[[#This Row],[cedula]]&amp;Tabla15[[#This Row],[prog]]&amp;LEFT(Tabla15[[#This Row],[TIPO]],3)</f>
        <v>0540114593201FIJ</v>
      </c>
      <c r="E1090" s="60" t="str">
        <f>_xlfn.XLOOKUP(Tabla15[[#This Row],[cedula]],Tabla8[Numero Documento],Tabla8[Empleado])</f>
        <v>JOSE ANTONIO TAVERAS GUZMAN</v>
      </c>
      <c r="F1090" s="60" t="s">
        <v>355</v>
      </c>
      <c r="G1090" s="114" t="s">
        <v>1664</v>
      </c>
      <c r="H1090" s="102" t="s">
        <v>11</v>
      </c>
      <c r="I1090" s="75">
        <f>_xlfn.XLOOKUP(Tabla15[[#This Row],[cedula]],TCARRERA[CEDULA],TCARRERA[CATEGORIA DEL SERVIDOR],0)</f>
        <v>0</v>
      </c>
      <c r="J109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90" s="60" t="str">
        <f>IF(ISTEXT(Tabla15[[#This Row],[CARRERA]]),Tabla15[[#This Row],[CARRERA]],Tabla15[[#This Row],[STATUS_01]])</f>
        <v>FIJO</v>
      </c>
      <c r="L1090" s="70">
        <v>35000</v>
      </c>
      <c r="M1090" s="74">
        <v>0</v>
      </c>
      <c r="N1090" s="70">
        <v>1064</v>
      </c>
      <c r="O1090" s="70">
        <v>1004.5</v>
      </c>
      <c r="P1090" s="38">
        <f>Tabla15[[#This Row],[sbruto]]-SUM(Tabla15[[#This Row],[ISR]:[AFP]])-Tabla15[[#This Row],[sneto]]</f>
        <v>25</v>
      </c>
      <c r="Q1090" s="38">
        <v>32906.5</v>
      </c>
      <c r="R1090" s="60" t="str">
        <f>_xlfn.XLOOKUP(Tabla15[[#This Row],[cedula]],Tabla22[NODOC],Tabla22[GENERO])</f>
        <v>M</v>
      </c>
      <c r="S1090" s="60" t="str">
        <f>_xlfn.XLOOKUP(Tabla15[[#This Row],[nomdepto]],Tabla21[LUGAR],Tabla21[CODLUGAR])</f>
        <v>01.83.04</v>
      </c>
      <c r="T1090">
        <v>169</v>
      </c>
    </row>
    <row r="1091" spans="1:20">
      <c r="A1091" s="60" t="s">
        <v>2476</v>
      </c>
      <c r="B1091" s="60" t="s">
        <v>2004</v>
      </c>
      <c r="C1091" s="60" t="s">
        <v>2506</v>
      </c>
      <c r="D1091" s="60" t="str">
        <f>Tabla15[[#This Row],[cedula]]&amp;Tabla15[[#This Row],[prog]]&amp;LEFT(Tabla15[[#This Row],[TIPO]],3)</f>
        <v>4021021856201FIJ</v>
      </c>
      <c r="E1091" s="60" t="str">
        <f>_xlfn.XLOOKUP(Tabla15[[#This Row],[cedula]],Tabla8[Numero Documento],Tabla8[Empleado])</f>
        <v>RISSELYS DURAN PADILLA</v>
      </c>
      <c r="F1091" s="60" t="s">
        <v>10</v>
      </c>
      <c r="G1091" s="114" t="s">
        <v>1664</v>
      </c>
      <c r="H1091" s="102" t="s">
        <v>11</v>
      </c>
      <c r="I1091" s="75">
        <f>_xlfn.XLOOKUP(Tabla15[[#This Row],[cedula]],TCARRERA[CEDULA],TCARRERA[CATEGORIA DEL SERVIDOR],0)</f>
        <v>0</v>
      </c>
      <c r="J109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1" s="60" t="str">
        <f>IF(ISTEXT(Tabla15[[#This Row],[CARRERA]]),Tabla15[[#This Row],[CARRERA]],Tabla15[[#This Row],[STATUS_01]])</f>
        <v>ESTATUTO SIMPLIFICADO</v>
      </c>
      <c r="L1091" s="70">
        <v>35000</v>
      </c>
      <c r="M1091" s="74">
        <v>0</v>
      </c>
      <c r="N1091" s="70">
        <v>1064</v>
      </c>
      <c r="O1091" s="70">
        <v>1004.5</v>
      </c>
      <c r="P1091" s="38">
        <f>Tabla15[[#This Row],[sbruto]]-SUM(Tabla15[[#This Row],[ISR]:[AFP]])-Tabla15[[#This Row],[sneto]]</f>
        <v>2121</v>
      </c>
      <c r="Q1091" s="38">
        <v>30810.5</v>
      </c>
      <c r="R1091" s="60" t="str">
        <f>_xlfn.XLOOKUP(Tabla15[[#This Row],[cedula]],Tabla22[NODOC],Tabla22[GENERO])</f>
        <v>F</v>
      </c>
      <c r="S1091" s="60" t="str">
        <f>_xlfn.XLOOKUP(Tabla15[[#This Row],[nomdepto]],Tabla21[LUGAR],Tabla21[CODLUGAR])</f>
        <v>01.83.04</v>
      </c>
      <c r="T1091">
        <v>329</v>
      </c>
    </row>
    <row r="1092" spans="1:20" hidden="1">
      <c r="A1092" s="60" t="s">
        <v>2475</v>
      </c>
      <c r="B1092" s="60" t="s">
        <v>2824</v>
      </c>
      <c r="C1092" s="60" t="s">
        <v>2506</v>
      </c>
      <c r="D1092" s="60" t="str">
        <f>Tabla15[[#This Row],[cedula]]&amp;Tabla15[[#This Row],[prog]]&amp;LEFT(Tabla15[[#This Row],[TIPO]],3)</f>
        <v>0010379955701TEM</v>
      </c>
      <c r="E1092" s="60" t="str">
        <f>_xlfn.XLOOKUP(Tabla15[[#This Row],[cedula]],Tabla8[Numero Documento],Tabla8[Empleado])</f>
        <v>DANILO ALEJANDRO MC CABE QUIÑONEZ</v>
      </c>
      <c r="F1092" s="60" t="s">
        <v>192</v>
      </c>
      <c r="G1092" s="114" t="s">
        <v>1664</v>
      </c>
      <c r="H1092" s="102" t="s">
        <v>2696</v>
      </c>
      <c r="I1092" s="75">
        <f>_xlfn.XLOOKUP(Tabla15[[#This Row],[cedula]],TCARRERA[CEDULA],TCARRERA[CATEGORIA DEL SERVIDOR],0)</f>
        <v>0</v>
      </c>
      <c r="J109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2" s="60" t="str">
        <f>IF(ISTEXT(Tabla15[[#This Row],[CARRERA]]),Tabla15[[#This Row],[CARRERA]],Tabla15[[#This Row],[STATUS_01]])</f>
        <v>TEMPORALES</v>
      </c>
      <c r="L1092" s="70">
        <v>35000</v>
      </c>
      <c r="M1092" s="74">
        <v>0</v>
      </c>
      <c r="N1092" s="70">
        <v>1064</v>
      </c>
      <c r="O1092" s="70">
        <v>1004.5</v>
      </c>
      <c r="P1092" s="38">
        <f>Tabla15[[#This Row],[sbruto]]-SUM(Tabla15[[#This Row],[ISR]:[AFP]])-Tabla15[[#This Row],[sneto]]</f>
        <v>25</v>
      </c>
      <c r="Q1092" s="38">
        <v>32906.5</v>
      </c>
      <c r="R1092" s="60" t="str">
        <f>_xlfn.XLOOKUP(Tabla15[[#This Row],[cedula]],Tabla22[NODOC],Tabla22[GENERO])</f>
        <v>M</v>
      </c>
      <c r="S1092" s="60" t="str">
        <f>_xlfn.XLOOKUP(Tabla15[[#This Row],[nomdepto]],Tabla21[LUGAR],Tabla21[CODLUGAR])</f>
        <v>01.83.04</v>
      </c>
      <c r="T1092">
        <v>831</v>
      </c>
    </row>
    <row r="1093" spans="1:20">
      <c r="A1093" s="60" t="s">
        <v>2476</v>
      </c>
      <c r="B1093" s="60" t="s">
        <v>1905</v>
      </c>
      <c r="C1093" s="60" t="s">
        <v>2506</v>
      </c>
      <c r="D1093" s="60" t="str">
        <f>Tabla15[[#This Row],[cedula]]&amp;Tabla15[[#This Row],[prog]]&amp;LEFT(Tabla15[[#This Row],[TIPO]],3)</f>
        <v>0010192237501FIJ</v>
      </c>
      <c r="E1093" s="60" t="str">
        <f>_xlfn.XLOOKUP(Tabla15[[#This Row],[cedula]],Tabla8[Numero Documento],Tabla8[Empleado])</f>
        <v>RAMON ALBERTO DURAN CELESTINO</v>
      </c>
      <c r="F1093" s="60" t="s">
        <v>960</v>
      </c>
      <c r="G1093" s="114" t="s">
        <v>1664</v>
      </c>
      <c r="H1093" s="102" t="s">
        <v>11</v>
      </c>
      <c r="I1093" s="75">
        <f>_xlfn.XLOOKUP(Tabla15[[#This Row],[cedula]],TCARRERA[CEDULA],TCARRERA[CATEGORIA DEL SERVIDOR],0)</f>
        <v>0</v>
      </c>
      <c r="J109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93" s="60" t="str">
        <f>IF(ISTEXT(Tabla15[[#This Row],[CARRERA]]),Tabla15[[#This Row],[CARRERA]],Tabla15[[#This Row],[STATUS_01]])</f>
        <v>FIJO</v>
      </c>
      <c r="L1093" s="70">
        <v>30000</v>
      </c>
      <c r="M1093" s="70">
        <v>0</v>
      </c>
      <c r="N1093" s="70">
        <v>912</v>
      </c>
      <c r="O1093" s="70">
        <v>861</v>
      </c>
      <c r="P1093" s="38">
        <f>Tabla15[[#This Row],[sbruto]]-SUM(Tabla15[[#This Row],[ISR]:[AFP]])-Tabla15[[#This Row],[sneto]]</f>
        <v>25</v>
      </c>
      <c r="Q1093" s="38">
        <v>28202</v>
      </c>
      <c r="R1093" s="60" t="str">
        <f>_xlfn.XLOOKUP(Tabla15[[#This Row],[cedula]],Tabla22[NODOC],Tabla22[GENERO])</f>
        <v>M</v>
      </c>
      <c r="S1093" s="60" t="str">
        <f>_xlfn.XLOOKUP(Tabla15[[#This Row],[nomdepto]],Tabla21[LUGAR],Tabla21[CODLUGAR])</f>
        <v>01.83.04</v>
      </c>
      <c r="T1093">
        <v>313</v>
      </c>
    </row>
    <row r="1094" spans="1:20">
      <c r="A1094" s="60" t="s">
        <v>2476</v>
      </c>
      <c r="B1094" s="60" t="s">
        <v>1155</v>
      </c>
      <c r="C1094" s="60" t="s">
        <v>2506</v>
      </c>
      <c r="D1094" s="60" t="str">
        <f>Tabla15[[#This Row],[cedula]]&amp;Tabla15[[#This Row],[prog]]&amp;LEFT(Tabla15[[#This Row],[TIPO]],3)</f>
        <v>0010624582201FIJ</v>
      </c>
      <c r="E1094" s="60" t="str">
        <f>_xlfn.XLOOKUP(Tabla15[[#This Row],[cedula]],Tabla8[Numero Documento],Tabla8[Empleado])</f>
        <v>VIRGINIA DE LA CRUZ VINICIO</v>
      </c>
      <c r="F1094" s="60" t="s">
        <v>8</v>
      </c>
      <c r="G1094" s="114" t="s">
        <v>1664</v>
      </c>
      <c r="H1094" s="102" t="s">
        <v>11</v>
      </c>
      <c r="I1094" s="75" t="str">
        <f>_xlfn.XLOOKUP(Tabla15[[#This Row],[cedula]],TCARRERA[CEDULA],TCARRERA[CATEGORIA DEL SERVIDOR],0)</f>
        <v>CARRERA ADMINISTRATIVA</v>
      </c>
      <c r="J109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4" s="60" t="str">
        <f>IF(ISTEXT(Tabla15[[#This Row],[CARRERA]]),Tabla15[[#This Row],[CARRERA]],Tabla15[[#This Row],[STATUS_01]])</f>
        <v>CARRERA ADMINISTRATIVA</v>
      </c>
      <c r="L1094" s="70">
        <v>17000</v>
      </c>
      <c r="M1094" s="73">
        <v>0</v>
      </c>
      <c r="N1094" s="73">
        <v>516.79999999999995</v>
      </c>
      <c r="O1094" s="73">
        <v>487.9</v>
      </c>
      <c r="P1094" s="38">
        <f>Tabla15[[#This Row],[sbruto]]-SUM(Tabla15[[#This Row],[ISR]:[AFP]])-Tabla15[[#This Row],[sneto]]</f>
        <v>12124.89</v>
      </c>
      <c r="Q1094" s="38">
        <v>3870.41</v>
      </c>
      <c r="R1094" s="60" t="str">
        <f>_xlfn.XLOOKUP(Tabla15[[#This Row],[cedula]],Tabla22[NODOC],Tabla22[GENERO])</f>
        <v>F</v>
      </c>
      <c r="S1094" s="60" t="str">
        <f>_xlfn.XLOOKUP(Tabla15[[#This Row],[nomdepto]],Tabla21[LUGAR],Tabla21[CODLUGAR])</f>
        <v>01.83.04</v>
      </c>
      <c r="T1094">
        <v>365</v>
      </c>
    </row>
    <row r="1095" spans="1:20" hidden="1">
      <c r="A1095" s="60" t="s">
        <v>2475</v>
      </c>
      <c r="B1095" s="60" t="s">
        <v>3017</v>
      </c>
      <c r="C1095" s="60" t="s">
        <v>2506</v>
      </c>
      <c r="D1095" s="60" t="str">
        <f>Tabla15[[#This Row],[cedula]]&amp;Tabla15[[#This Row],[prog]]&amp;LEFT(Tabla15[[#This Row],[TIPO]],3)</f>
        <v>0010021419601TEM</v>
      </c>
      <c r="E1095" s="60" t="str">
        <f>_xlfn.XLOOKUP(Tabla15[[#This Row],[cedula]],Tabla8[Numero Documento],Tabla8[Empleado])</f>
        <v>VICTOR MANUEL VIDAL CUESTA</v>
      </c>
      <c r="F1095" s="60" t="s">
        <v>256</v>
      </c>
      <c r="G1095" s="60" t="s">
        <v>302</v>
      </c>
      <c r="H1095" s="102" t="s">
        <v>2696</v>
      </c>
      <c r="I1095" s="75">
        <f>_xlfn.XLOOKUP(Tabla15[[#This Row],[cedula]],TCARRERA[CEDULA],TCARRERA[CATEGORIA DEL SERVIDOR],0)</f>
        <v>0</v>
      </c>
      <c r="J109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5" s="60" t="str">
        <f>IF(ISTEXT(Tabla15[[#This Row],[CARRERA]]),Tabla15[[#This Row],[CARRERA]],Tabla15[[#This Row],[STATUS_01]])</f>
        <v>TEMPORALES</v>
      </c>
      <c r="L1095" s="70">
        <v>75000</v>
      </c>
      <c r="M1095" s="73">
        <v>0.03</v>
      </c>
      <c r="N1095" s="70">
        <v>2280</v>
      </c>
      <c r="O1095" s="70">
        <v>2152.5</v>
      </c>
      <c r="P1095" s="38">
        <f>Tabla15[[#This Row],[sbruto]]-SUM(Tabla15[[#This Row],[ISR]:[AFP]])-Tabla15[[#This Row],[sneto]]</f>
        <v>25</v>
      </c>
      <c r="Q1095" s="38">
        <v>70542.47</v>
      </c>
      <c r="R1095" s="60" t="str">
        <f>_xlfn.XLOOKUP(Tabla15[[#This Row],[cedula]],Tabla22[NODOC],Tabla22[GENERO])</f>
        <v>M</v>
      </c>
      <c r="S1095" s="60" t="str">
        <f>_xlfn.XLOOKUP(Tabla15[[#This Row],[nomdepto]],Tabla21[LUGAR],Tabla21[CODLUGAR])</f>
        <v>01.83.04.00.02</v>
      </c>
      <c r="T1095">
        <v>1029</v>
      </c>
    </row>
    <row r="1096" spans="1:20" hidden="1">
      <c r="A1096" s="60" t="s">
        <v>2475</v>
      </c>
      <c r="B1096" s="60" t="s">
        <v>2897</v>
      </c>
      <c r="C1096" s="60" t="s">
        <v>2506</v>
      </c>
      <c r="D1096" s="60" t="str">
        <f>Tabla15[[#This Row],[cedula]]&amp;Tabla15[[#This Row],[prog]]&amp;LEFT(Tabla15[[#This Row],[TIPO]],3)</f>
        <v>0011010725701TEM</v>
      </c>
      <c r="E1096" s="60" t="str">
        <f>_xlfn.XLOOKUP(Tabla15[[#This Row],[cedula]],Tabla8[Numero Documento],Tabla8[Empleado])</f>
        <v>JOSE ALTAGRACIA PEREZ</v>
      </c>
      <c r="F1096" s="60" t="s">
        <v>256</v>
      </c>
      <c r="G1096" s="60" t="s">
        <v>302</v>
      </c>
      <c r="H1096" s="102" t="s">
        <v>2696</v>
      </c>
      <c r="I1096" s="75">
        <f>_xlfn.XLOOKUP(Tabla15[[#This Row],[cedula]],TCARRERA[CEDULA],TCARRERA[CATEGORIA DEL SERVIDOR],0)</f>
        <v>0</v>
      </c>
      <c r="J109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6" s="60" t="str">
        <f>IF(ISTEXT(Tabla15[[#This Row],[CARRERA]]),Tabla15[[#This Row],[CARRERA]],Tabla15[[#This Row],[STATUS_01]])</f>
        <v>TEMPORALES</v>
      </c>
      <c r="L1096" s="70">
        <v>70000</v>
      </c>
      <c r="M1096" s="70">
        <v>5368.48</v>
      </c>
      <c r="N1096" s="70">
        <v>2128</v>
      </c>
      <c r="O1096" s="70">
        <v>2009</v>
      </c>
      <c r="P1096" s="38">
        <f>Tabla15[[#This Row],[sbruto]]-SUM(Tabla15[[#This Row],[ISR]:[AFP]])-Tabla15[[#This Row],[sneto]]</f>
        <v>25.000000000007276</v>
      </c>
      <c r="Q1096" s="38">
        <v>60469.52</v>
      </c>
      <c r="R1096" s="60" t="str">
        <f>_xlfn.XLOOKUP(Tabla15[[#This Row],[cedula]],Tabla22[NODOC],Tabla22[GENERO])</f>
        <v>M</v>
      </c>
      <c r="S1096" s="60" t="str">
        <f>_xlfn.XLOOKUP(Tabla15[[#This Row],[nomdepto]],Tabla21[LUGAR],Tabla21[CODLUGAR])</f>
        <v>01.83.04.00.02</v>
      </c>
      <c r="T1096">
        <v>898</v>
      </c>
    </row>
    <row r="1097" spans="1:20" hidden="1">
      <c r="A1097" s="60" t="s">
        <v>2475</v>
      </c>
      <c r="B1097" s="60" t="s">
        <v>2816</v>
      </c>
      <c r="C1097" s="60" t="s">
        <v>2506</v>
      </c>
      <c r="D1097" s="60" t="str">
        <f>Tabla15[[#This Row],[cedula]]&amp;Tabla15[[#This Row],[prog]]&amp;LEFT(Tabla15[[#This Row],[TIPO]],3)</f>
        <v>0011528144601TEM</v>
      </c>
      <c r="E1097" s="60" t="str">
        <f>_xlfn.XLOOKUP(Tabla15[[#This Row],[cedula]],Tabla8[Numero Documento],Tabla8[Empleado])</f>
        <v>CAROLA PERDOMO ACOSTA</v>
      </c>
      <c r="F1097" s="60" t="s">
        <v>192</v>
      </c>
      <c r="G1097" s="113" t="s">
        <v>302</v>
      </c>
      <c r="H1097" s="102" t="s">
        <v>2696</v>
      </c>
      <c r="I1097" s="75">
        <f>_xlfn.XLOOKUP(Tabla15[[#This Row],[cedula]],TCARRERA[CEDULA],TCARRERA[CATEGORIA DEL SERVIDOR],0)</f>
        <v>0</v>
      </c>
      <c r="J109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7" s="60" t="str">
        <f>IF(ISTEXT(Tabla15[[#This Row],[CARRERA]]),Tabla15[[#This Row],[CARRERA]],Tabla15[[#This Row],[STATUS_01]])</f>
        <v>TEMPORALES</v>
      </c>
      <c r="L1097" s="70">
        <v>50000</v>
      </c>
      <c r="M1097" s="73">
        <v>0</v>
      </c>
      <c r="N1097" s="70">
        <v>1520</v>
      </c>
      <c r="O1097" s="70">
        <v>1435</v>
      </c>
      <c r="P1097" s="38">
        <f>Tabla15[[#This Row],[sbruto]]-SUM(Tabla15[[#This Row],[ISR]:[AFP]])-Tabla15[[#This Row],[sneto]]</f>
        <v>25</v>
      </c>
      <c r="Q1097" s="38">
        <v>47020</v>
      </c>
      <c r="R1097" s="60" t="str">
        <f>_xlfn.XLOOKUP(Tabla15[[#This Row],[cedula]],Tabla22[NODOC],Tabla22[GENERO])</f>
        <v>F</v>
      </c>
      <c r="S1097" s="60" t="str">
        <f>_xlfn.XLOOKUP(Tabla15[[#This Row],[nomdepto]],Tabla21[LUGAR],Tabla21[CODLUGAR])</f>
        <v>01.83.04.00.02</v>
      </c>
      <c r="T1097">
        <v>817</v>
      </c>
    </row>
    <row r="1098" spans="1:20">
      <c r="A1098" s="60" t="s">
        <v>2476</v>
      </c>
      <c r="B1098" s="60" t="s">
        <v>1089</v>
      </c>
      <c r="C1098" s="60" t="s">
        <v>2506</v>
      </c>
      <c r="D1098" s="60" t="str">
        <f>Tabla15[[#This Row],[cedula]]&amp;Tabla15[[#This Row],[prog]]&amp;LEFT(Tabla15[[#This Row],[TIPO]],3)</f>
        <v>0010258714401FIJ</v>
      </c>
      <c r="E1098" s="60" t="str">
        <f>_xlfn.XLOOKUP(Tabla15[[#This Row],[cedula]],Tabla8[Numero Documento],Tabla8[Empleado])</f>
        <v>CARMEN YUDELKY CASTRO SANTANA</v>
      </c>
      <c r="F1098" s="60" t="s">
        <v>10</v>
      </c>
      <c r="G1098" s="113" t="s">
        <v>302</v>
      </c>
      <c r="H1098" s="102" t="s">
        <v>11</v>
      </c>
      <c r="I1098" s="75" t="str">
        <f>_xlfn.XLOOKUP(Tabla15[[#This Row],[cedula]],TCARRERA[CEDULA],TCARRERA[CATEGORIA DEL SERVIDOR],0)</f>
        <v>CARRERA ADMINISTRATIVA</v>
      </c>
      <c r="J109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8" s="60" t="str">
        <f>IF(ISTEXT(Tabla15[[#This Row],[CARRERA]]),Tabla15[[#This Row],[CARRERA]],Tabla15[[#This Row],[STATUS_01]])</f>
        <v>CARRERA ADMINISTRATIVA</v>
      </c>
      <c r="L1098" s="70">
        <v>35000</v>
      </c>
      <c r="M1098" s="74">
        <v>0</v>
      </c>
      <c r="N1098" s="70">
        <v>1064</v>
      </c>
      <c r="O1098" s="70">
        <v>1004.5</v>
      </c>
      <c r="P1098" s="38">
        <f>Tabla15[[#This Row],[sbruto]]-SUM(Tabla15[[#This Row],[ISR]:[AFP]])-Tabla15[[#This Row],[sneto]]</f>
        <v>1421</v>
      </c>
      <c r="Q1098" s="38">
        <v>31510.5</v>
      </c>
      <c r="R1098" s="60" t="str">
        <f>_xlfn.XLOOKUP(Tabla15[[#This Row],[cedula]],Tabla22[NODOC],Tabla22[GENERO])</f>
        <v>F</v>
      </c>
      <c r="S1098" s="60" t="str">
        <f>_xlfn.XLOOKUP(Tabla15[[#This Row],[nomdepto]],Tabla21[LUGAR],Tabla21[CODLUGAR])</f>
        <v>01.83.04.00.02</v>
      </c>
      <c r="T1098">
        <v>58</v>
      </c>
    </row>
    <row r="1099" spans="1:20">
      <c r="A1099" s="60" t="s">
        <v>2476</v>
      </c>
      <c r="B1099" s="60" t="s">
        <v>1826</v>
      </c>
      <c r="C1099" s="60" t="s">
        <v>2506</v>
      </c>
      <c r="D1099" s="60" t="str">
        <f>Tabla15[[#This Row],[cedula]]&amp;Tabla15[[#This Row],[prog]]&amp;LEFT(Tabla15[[#This Row],[TIPO]],3)</f>
        <v>0010575975701FIJ</v>
      </c>
      <c r="E1099" s="60" t="str">
        <f>_xlfn.XLOOKUP(Tabla15[[#This Row],[cedula]],Tabla8[Numero Documento],Tabla8[Empleado])</f>
        <v>JOSE MIGUEL DOMINGUEZ ALONZO</v>
      </c>
      <c r="F1099" s="60" t="s">
        <v>192</v>
      </c>
      <c r="G1099" s="113" t="s">
        <v>302</v>
      </c>
      <c r="H1099" s="102" t="s">
        <v>11</v>
      </c>
      <c r="I1099" s="75">
        <f>_xlfn.XLOOKUP(Tabla15[[#This Row],[cedula]],TCARRERA[CEDULA],TCARRERA[CATEGORIA DEL SERVIDOR],0)</f>
        <v>0</v>
      </c>
      <c r="J109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99" s="60" t="str">
        <f>IF(ISTEXT(Tabla15[[#This Row],[CARRERA]]),Tabla15[[#This Row],[CARRERA]],Tabla15[[#This Row],[STATUS_01]])</f>
        <v>FIJO</v>
      </c>
      <c r="L1099" s="70">
        <v>35000</v>
      </c>
      <c r="M1099" s="74">
        <v>0</v>
      </c>
      <c r="N1099" s="70">
        <v>1064</v>
      </c>
      <c r="O1099" s="70">
        <v>1004.5</v>
      </c>
      <c r="P1099" s="38">
        <f>Tabla15[[#This Row],[sbruto]]-SUM(Tabla15[[#This Row],[ISR]:[AFP]])-Tabla15[[#This Row],[sneto]]</f>
        <v>1471</v>
      </c>
      <c r="Q1099" s="38">
        <v>31460.5</v>
      </c>
      <c r="R1099" s="60" t="str">
        <f>_xlfn.XLOOKUP(Tabla15[[#This Row],[cedula]],Tabla22[NODOC],Tabla22[GENERO])</f>
        <v>M</v>
      </c>
      <c r="S1099" s="60" t="str">
        <f>_xlfn.XLOOKUP(Tabla15[[#This Row],[nomdepto]],Tabla21[LUGAR],Tabla21[CODLUGAR])</f>
        <v>01.83.04.00.02</v>
      </c>
      <c r="T1099">
        <v>177</v>
      </c>
    </row>
    <row r="1100" spans="1:20">
      <c r="A1100" s="60" t="s">
        <v>2476</v>
      </c>
      <c r="B1100" s="60" t="s">
        <v>1709</v>
      </c>
      <c r="C1100" s="60" t="s">
        <v>2506</v>
      </c>
      <c r="D1100" s="60" t="str">
        <f>Tabla15[[#This Row],[cedula]]&amp;Tabla15[[#This Row],[prog]]&amp;LEFT(Tabla15[[#This Row],[TIPO]],3)</f>
        <v>0010137995601FIJ</v>
      </c>
      <c r="E1100" s="60" t="str">
        <f>_xlfn.XLOOKUP(Tabla15[[#This Row],[cedula]],Tabla8[Numero Documento],Tabla8[Empleado])</f>
        <v>AGUSTIN JOSE DULUC</v>
      </c>
      <c r="F1100" s="60" t="s">
        <v>192</v>
      </c>
      <c r="G1100" s="113" t="s">
        <v>302</v>
      </c>
      <c r="H1100" s="102" t="s">
        <v>11</v>
      </c>
      <c r="I1100" s="75">
        <f>_xlfn.XLOOKUP(Tabla15[[#This Row],[cedula]],TCARRERA[CEDULA],TCARRERA[CATEGORIA DEL SERVIDOR],0)</f>
        <v>0</v>
      </c>
      <c r="J110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00" s="60" t="str">
        <f>IF(ISTEXT(Tabla15[[#This Row],[CARRERA]]),Tabla15[[#This Row],[CARRERA]],Tabla15[[#This Row],[STATUS_01]])</f>
        <v>FIJO</v>
      </c>
      <c r="L1100" s="70">
        <v>26250</v>
      </c>
      <c r="M1100" s="73">
        <v>0</v>
      </c>
      <c r="N1100" s="70">
        <v>798</v>
      </c>
      <c r="O1100" s="70">
        <v>753.38</v>
      </c>
      <c r="P1100" s="38">
        <f>Tabla15[[#This Row],[sbruto]]-SUM(Tabla15[[#This Row],[ISR]:[AFP]])-Tabla15[[#This Row],[sneto]]</f>
        <v>3535.59</v>
      </c>
      <c r="Q1100" s="38">
        <v>21163.03</v>
      </c>
      <c r="R1100" s="60" t="str">
        <f>_xlfn.XLOOKUP(Tabla15[[#This Row],[cedula]],Tabla22[NODOC],Tabla22[GENERO])</f>
        <v>M</v>
      </c>
      <c r="S1100" s="60" t="str">
        <f>_xlfn.XLOOKUP(Tabla15[[#This Row],[nomdepto]],Tabla21[LUGAR],Tabla21[CODLUGAR])</f>
        <v>01.83.04.00.02</v>
      </c>
      <c r="T1100">
        <v>3</v>
      </c>
    </row>
    <row r="1101" spans="1:20">
      <c r="A1101" s="60" t="s">
        <v>2476</v>
      </c>
      <c r="B1101" s="60" t="s">
        <v>1766</v>
      </c>
      <c r="C1101" s="60" t="s">
        <v>2506</v>
      </c>
      <c r="D1101" s="60" t="str">
        <f>Tabla15[[#This Row],[cedula]]&amp;Tabla15[[#This Row],[prog]]&amp;LEFT(Tabla15[[#This Row],[TIPO]],3)</f>
        <v>0010950408401FIJ</v>
      </c>
      <c r="E1101" s="60" t="str">
        <f>_xlfn.XLOOKUP(Tabla15[[#This Row],[cedula]],Tabla8[Numero Documento],Tabla8[Empleado])</f>
        <v>DONIS JOAQUIN TAVERAS MORALES</v>
      </c>
      <c r="F1101" s="60" t="s">
        <v>192</v>
      </c>
      <c r="G1101" s="113" t="s">
        <v>302</v>
      </c>
      <c r="H1101" s="102" t="s">
        <v>11</v>
      </c>
      <c r="I1101" s="75">
        <f>_xlfn.XLOOKUP(Tabla15[[#This Row],[cedula]],TCARRERA[CEDULA],TCARRERA[CATEGORIA DEL SERVIDOR],0)</f>
        <v>0</v>
      </c>
      <c r="J110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60" t="str">
        <f>IF(ISTEXT(Tabla15[[#This Row],[CARRERA]]),Tabla15[[#This Row],[CARRERA]],Tabla15[[#This Row],[STATUS_01]])</f>
        <v>FIJO</v>
      </c>
      <c r="L1101" s="70">
        <v>26250</v>
      </c>
      <c r="M1101" s="73">
        <v>0</v>
      </c>
      <c r="N1101" s="73">
        <v>798</v>
      </c>
      <c r="O1101" s="73">
        <v>753.38</v>
      </c>
      <c r="P1101" s="38">
        <f>Tabla15[[#This Row],[sbruto]]-SUM(Tabla15[[#This Row],[ISR]:[AFP]])-Tabla15[[#This Row],[sneto]]</f>
        <v>25</v>
      </c>
      <c r="Q1101" s="38">
        <v>24673.62</v>
      </c>
      <c r="R1101" s="60" t="str">
        <f>_xlfn.XLOOKUP(Tabla15[[#This Row],[cedula]],Tabla22[NODOC],Tabla22[GENERO])</f>
        <v>M</v>
      </c>
      <c r="S1101" s="60" t="str">
        <f>_xlfn.XLOOKUP(Tabla15[[#This Row],[nomdepto]],Tabla21[LUGAR],Tabla21[CODLUGAR])</f>
        <v>01.83.04.00.02</v>
      </c>
      <c r="T1101">
        <v>89</v>
      </c>
    </row>
    <row r="1102" spans="1:20" hidden="1">
      <c r="A1102" s="60" t="s">
        <v>3054</v>
      </c>
      <c r="B1102" s="60" t="s">
        <v>1089</v>
      </c>
      <c r="C1102" s="60" t="s">
        <v>2506</v>
      </c>
      <c r="D1102" s="60" t="str">
        <f>Tabla15[[#This Row],[cedula]]&amp;Tabla15[[#This Row],[prog]]&amp;LEFT(Tabla15[[#This Row],[TIPO]],3)</f>
        <v>0010258714401SUP</v>
      </c>
      <c r="E1102" s="60" t="str">
        <f>_xlfn.XLOOKUP(Tabla15[[#This Row],[cedula]],Tabla8[Numero Documento],Tabla8[Empleado])</f>
        <v>CARMEN YUDELKY CASTRO SANTANA</v>
      </c>
      <c r="F1102" s="60" t="s">
        <v>10</v>
      </c>
      <c r="G1102" s="60" t="s">
        <v>302</v>
      </c>
      <c r="H1102" s="102" t="s">
        <v>2783</v>
      </c>
      <c r="I1102" s="75" t="str">
        <f>_xlfn.XLOOKUP(Tabla15[[#This Row],[cedula]],TCARRERA[CEDULA],TCARRERA[CATEGORIA DEL SERVIDOR],0)</f>
        <v>CARRERA ADMINISTRATIVA</v>
      </c>
      <c r="J110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2" s="60" t="str">
        <f>IF(ISTEXT(Tabla15[[#This Row],[CARRERA]]),Tabla15[[#This Row],[CARRERA]],Tabla15[[#This Row],[STATUS_01]])</f>
        <v>CARRERA ADMINISTRATIVA</v>
      </c>
      <c r="L1102" s="70">
        <v>13000</v>
      </c>
      <c r="M1102" s="73">
        <v>1571.73</v>
      </c>
      <c r="N1102" s="70">
        <v>373.1</v>
      </c>
      <c r="O1102" s="70">
        <v>395.2</v>
      </c>
      <c r="P1102" s="38">
        <f>Tabla15[[#This Row],[sbruto]]-SUM(Tabla15[[#This Row],[ISR]:[AFP]])-Tabla15[[#This Row],[sneto]]</f>
        <v>0</v>
      </c>
      <c r="Q1102" s="38">
        <v>10659.97</v>
      </c>
      <c r="R1102" s="60" t="str">
        <f>_xlfn.XLOOKUP(Tabla15[[#This Row],[cedula]],Tabla22[NODOC],Tabla22[GENERO])</f>
        <v>F</v>
      </c>
      <c r="S1102" s="60" t="str">
        <f>_xlfn.XLOOKUP(Tabla15[[#This Row],[nomdepto]],Tabla21[LUGAR],Tabla21[CODLUGAR])</f>
        <v>01.83.04.00.02</v>
      </c>
      <c r="T1102">
        <v>769</v>
      </c>
    </row>
    <row r="1103" spans="1:20">
      <c r="A1103" s="60" t="s">
        <v>2476</v>
      </c>
      <c r="B1103" s="60" t="s">
        <v>1126</v>
      </c>
      <c r="C1103" s="60" t="s">
        <v>2506</v>
      </c>
      <c r="D1103" s="60" t="str">
        <f>Tabla15[[#This Row],[cedula]]&amp;Tabla15[[#This Row],[prog]]&amp;LEFT(Tabla15[[#This Row],[TIPO]],3)</f>
        <v>0020023910101FIJ</v>
      </c>
      <c r="E1103" s="60" t="str">
        <f>_xlfn.XLOOKUP(Tabla15[[#This Row],[cedula]],Tabla8[Numero Documento],Tabla8[Empleado])</f>
        <v>MARIA TERESA ALCANTARA RAMIREZ</v>
      </c>
      <c r="F1103" s="60" t="s">
        <v>303</v>
      </c>
      <c r="G1103" s="60" t="s">
        <v>302</v>
      </c>
      <c r="H1103" s="102" t="s">
        <v>11</v>
      </c>
      <c r="I1103" s="75" t="str">
        <f>_xlfn.XLOOKUP(Tabla15[[#This Row],[cedula]],TCARRERA[CEDULA],TCARRERA[CATEGORIA DEL SERVIDOR],0)</f>
        <v>CARRERA ADMINISTRATIVA</v>
      </c>
      <c r="J110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03" s="60" t="str">
        <f>IF(ISTEXT(Tabla15[[#This Row],[CARRERA]]),Tabla15[[#This Row],[CARRERA]],Tabla15[[#This Row],[STATUS_01]])</f>
        <v>CARRERA ADMINISTRATIVA</v>
      </c>
      <c r="L1103" s="70">
        <v>11258.5</v>
      </c>
      <c r="M1103" s="73">
        <v>0</v>
      </c>
      <c r="N1103" s="70">
        <v>342.26</v>
      </c>
      <c r="O1103" s="70">
        <v>323.12</v>
      </c>
      <c r="P1103" s="38">
        <f>Tabla15[[#This Row],[sbruto]]-SUM(Tabla15[[#This Row],[ISR]:[AFP]])-Tabla15[[#This Row],[sneto]]</f>
        <v>375</v>
      </c>
      <c r="Q1103" s="38">
        <v>10218.120000000001</v>
      </c>
      <c r="R1103" s="60" t="str">
        <f>_xlfn.XLOOKUP(Tabla15[[#This Row],[cedula]],Tabla22[NODOC],Tabla22[GENERO])</f>
        <v>F</v>
      </c>
      <c r="S1103" s="60" t="str">
        <f>_xlfn.XLOOKUP(Tabla15[[#This Row],[nomdepto]],Tabla21[LUGAR],Tabla21[CODLUGAR])</f>
        <v>01.83.04.00.02</v>
      </c>
      <c r="T1103">
        <v>247</v>
      </c>
    </row>
    <row r="1104" spans="1:20" hidden="1">
      <c r="A1104" s="60" t="s">
        <v>2478</v>
      </c>
      <c r="B1104" s="60" t="s">
        <v>2345</v>
      </c>
      <c r="C1104" s="60" t="s">
        <v>2506</v>
      </c>
      <c r="D1104" s="60" t="str">
        <f>Tabla15[[#This Row],[cedula]]&amp;Tabla15[[#This Row],[prog]]&amp;LEFT(Tabla15[[#This Row],[TIPO]],3)</f>
        <v>0010354981201TRA</v>
      </c>
      <c r="E1104" s="60" t="str">
        <f>_xlfn.XLOOKUP(Tabla15[[#This Row],[cedula]],Tabla8[Numero Documento],Tabla8[Empleado])</f>
        <v>BERNARDINA SANTANA</v>
      </c>
      <c r="F1104" s="60" t="s">
        <v>415</v>
      </c>
      <c r="G1104" s="60" t="s">
        <v>302</v>
      </c>
      <c r="H1104" s="102" t="s">
        <v>2473</v>
      </c>
      <c r="I1104" s="75">
        <f>_xlfn.XLOOKUP(Tabla15[[#This Row],[cedula]],TCARRERA[CEDULA],TCARRERA[CATEGORIA DEL SERVIDOR],0)</f>
        <v>0</v>
      </c>
      <c r="J110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4" s="60" t="str">
        <f>IF(ISTEXT(Tabla15[[#This Row],[CARRERA]]),Tabla15[[#This Row],[CARRERA]],Tabla15[[#This Row],[STATUS_01]])</f>
        <v>ESTATUTO SIMPLIFICADO</v>
      </c>
      <c r="L1104" s="70">
        <v>10000</v>
      </c>
      <c r="M1104" s="73">
        <v>0</v>
      </c>
      <c r="N1104" s="70">
        <v>304</v>
      </c>
      <c r="O1104" s="70">
        <v>287</v>
      </c>
      <c r="P1104" s="38">
        <f>Tabla15[[#This Row],[sbruto]]-SUM(Tabla15[[#This Row],[ISR]:[AFP]])-Tabla15[[#This Row],[sneto]]</f>
        <v>1652.4499999999998</v>
      </c>
      <c r="Q1104" s="38">
        <v>7756.55</v>
      </c>
      <c r="R1104" s="60" t="str">
        <f>_xlfn.XLOOKUP(Tabla15[[#This Row],[cedula]],Tabla22[NODOC],Tabla22[GENERO])</f>
        <v>F</v>
      </c>
      <c r="S1104" s="60" t="str">
        <f>_xlfn.XLOOKUP(Tabla15[[#This Row],[nomdepto]],Tabla21[LUGAR],Tabla21[CODLUGAR])</f>
        <v>01.83.04.00.02</v>
      </c>
      <c r="T1104">
        <v>1072</v>
      </c>
    </row>
    <row r="1105" spans="1:20">
      <c r="A1105" s="60" t="s">
        <v>2476</v>
      </c>
      <c r="B1105" s="60" t="s">
        <v>1835</v>
      </c>
      <c r="C1105" s="60" t="s">
        <v>2506</v>
      </c>
      <c r="D1105" s="60" t="str">
        <f>Tabla15[[#This Row],[cedula]]&amp;Tabla15[[#This Row],[prog]]&amp;LEFT(Tabla15[[#This Row],[TIPO]],3)</f>
        <v>0011066030501FIJ</v>
      </c>
      <c r="E1105" s="60" t="str">
        <f>_xlfn.XLOOKUP(Tabla15[[#This Row],[cedula]],Tabla8[Numero Documento],Tabla8[Empleado])</f>
        <v>JUAN SILVIO MARTINEZ AMPARO</v>
      </c>
      <c r="F1105" s="60" t="s">
        <v>637</v>
      </c>
      <c r="G1105" s="60" t="s">
        <v>201</v>
      </c>
      <c r="H1105" s="102" t="s">
        <v>11</v>
      </c>
      <c r="I1105" s="75">
        <f>_xlfn.XLOOKUP(Tabla15[[#This Row],[cedula]],TCARRERA[CEDULA],TCARRERA[CATEGORIA DEL SERVIDOR],0)</f>
        <v>0</v>
      </c>
      <c r="J1105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105" s="60" t="str">
        <f>IF(ISTEXT(Tabla15[[#This Row],[CARRERA]]),Tabla15[[#This Row],[CARRERA]],Tabla15[[#This Row],[STATUS_01]])</f>
        <v>EMPLEADO DE CONFIANZA</v>
      </c>
      <c r="L1105" s="70">
        <v>100000</v>
      </c>
      <c r="M1105" s="73">
        <v>12105.34</v>
      </c>
      <c r="N1105" s="70">
        <v>3040</v>
      </c>
      <c r="O1105" s="70">
        <v>2870</v>
      </c>
      <c r="P1105" s="38">
        <f>Tabla15[[#This Row],[sbruto]]-SUM(Tabla15[[#This Row],[ISR]:[AFP]])-Tabla15[[#This Row],[sneto]]</f>
        <v>25</v>
      </c>
      <c r="Q1105" s="38">
        <v>81959.66</v>
      </c>
      <c r="R1105" s="60" t="str">
        <f>_xlfn.XLOOKUP(Tabla15[[#This Row],[cedula]],Tabla22[NODOC],Tabla22[GENERO])</f>
        <v>M</v>
      </c>
      <c r="S1105" s="60" t="str">
        <f>_xlfn.XLOOKUP(Tabla15[[#This Row],[nomdepto]],Tabla21[LUGAR],Tabla21[CODLUGAR])</f>
        <v>01.83.04.00.02.01</v>
      </c>
      <c r="T1105">
        <v>189</v>
      </c>
    </row>
    <row r="1106" spans="1:20">
      <c r="A1106" s="60" t="s">
        <v>2476</v>
      </c>
      <c r="B1106" s="60" t="s">
        <v>2750</v>
      </c>
      <c r="C1106" s="60" t="s">
        <v>2506</v>
      </c>
      <c r="D1106" s="60" t="str">
        <f>Tabla15[[#This Row],[cedula]]&amp;Tabla15[[#This Row],[prog]]&amp;LEFT(Tabla15[[#This Row],[TIPO]],3)</f>
        <v>4022519805601FIJ</v>
      </c>
      <c r="E1106" s="60" t="str">
        <f>_xlfn.XLOOKUP(Tabla15[[#This Row],[cedula]],Tabla8[Numero Documento],Tabla8[Empleado])</f>
        <v>LISBETH MARIELLE MEDINA PACHECO</v>
      </c>
      <c r="F1106" s="60" t="s">
        <v>10</v>
      </c>
      <c r="G1106" s="60" t="s">
        <v>201</v>
      </c>
      <c r="H1106" s="102" t="s">
        <v>11</v>
      </c>
      <c r="I1106" s="75">
        <f>_xlfn.XLOOKUP(Tabla15[[#This Row],[cedula]],TCARRERA[CEDULA],TCARRERA[CATEGORIA DEL SERVIDOR],0)</f>
        <v>0</v>
      </c>
      <c r="J110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6" s="60" t="str">
        <f>IF(ISTEXT(Tabla15[[#This Row],[CARRERA]]),Tabla15[[#This Row],[CARRERA]],Tabla15[[#This Row],[STATUS_01]])</f>
        <v>ESTATUTO SIMPLIFICADO</v>
      </c>
      <c r="L1106" s="70">
        <v>35000</v>
      </c>
      <c r="M1106" s="74">
        <v>0</v>
      </c>
      <c r="N1106" s="70">
        <v>1064</v>
      </c>
      <c r="O1106" s="70">
        <v>1004.5</v>
      </c>
      <c r="P1106" s="38">
        <f>Tabla15[[#This Row],[sbruto]]-SUM(Tabla15[[#This Row],[ISR]:[AFP]])-Tabla15[[#This Row],[sneto]]</f>
        <v>2071</v>
      </c>
      <c r="Q1106" s="38">
        <v>30860.5</v>
      </c>
      <c r="R1106" s="60" t="str">
        <f>_xlfn.XLOOKUP(Tabla15[[#This Row],[cedula]],Tabla22[NODOC],Tabla22[GENERO])</f>
        <v>F</v>
      </c>
      <c r="S1106" s="60" t="str">
        <f>_xlfn.XLOOKUP(Tabla15[[#This Row],[nomdepto]],Tabla21[LUGAR],Tabla21[CODLUGAR])</f>
        <v>01.83.04.00.02.01</v>
      </c>
      <c r="T1106">
        <v>218</v>
      </c>
    </row>
    <row r="1107" spans="1:20">
      <c r="A1107" s="60" t="s">
        <v>2476</v>
      </c>
      <c r="B1107" s="60" t="s">
        <v>1714</v>
      </c>
      <c r="C1107" s="60" t="s">
        <v>2506</v>
      </c>
      <c r="D1107" s="60" t="str">
        <f>Tabla15[[#This Row],[cedula]]&amp;Tabla15[[#This Row],[prog]]&amp;LEFT(Tabla15[[#This Row],[TIPO]],3)</f>
        <v>0010041192501FIJ</v>
      </c>
      <c r="E1107" s="60" t="str">
        <f>_xlfn.XLOOKUP(Tabla15[[#This Row],[cedula]],Tabla8[Numero Documento],Tabla8[Empleado])</f>
        <v>ALBERTO DE JESUS FERNANDEZ ALFONSECA</v>
      </c>
      <c r="F1107" s="60" t="s">
        <v>190</v>
      </c>
      <c r="G1107" s="60" t="s">
        <v>201</v>
      </c>
      <c r="H1107" s="102" t="s">
        <v>11</v>
      </c>
      <c r="I1107" s="75">
        <f>_xlfn.XLOOKUP(Tabla15[[#This Row],[cedula]],TCARRERA[CEDULA],TCARRERA[CATEGORIA DEL SERVIDOR],0)</f>
        <v>0</v>
      </c>
      <c r="J110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07" s="60" t="str">
        <f>IF(ISTEXT(Tabla15[[#This Row],[CARRERA]]),Tabla15[[#This Row],[CARRERA]],Tabla15[[#This Row],[STATUS_01]])</f>
        <v>FIJO</v>
      </c>
      <c r="L1107" s="70">
        <v>30000</v>
      </c>
      <c r="M1107" s="74">
        <v>0</v>
      </c>
      <c r="N1107" s="70">
        <v>912</v>
      </c>
      <c r="O1107" s="70">
        <v>861</v>
      </c>
      <c r="P1107" s="38">
        <f>Tabla15[[#This Row],[sbruto]]-SUM(Tabla15[[#This Row],[ISR]:[AFP]])-Tabla15[[#This Row],[sneto]]</f>
        <v>4189.2000000000007</v>
      </c>
      <c r="Q1107" s="38">
        <v>24037.8</v>
      </c>
      <c r="R1107" s="60" t="str">
        <f>_xlfn.XLOOKUP(Tabla15[[#This Row],[cedula]],Tabla22[NODOC],Tabla22[GENERO])</f>
        <v>M</v>
      </c>
      <c r="S1107" s="60" t="str">
        <f>_xlfn.XLOOKUP(Tabla15[[#This Row],[nomdepto]],Tabla21[LUGAR],Tabla21[CODLUGAR])</f>
        <v>01.83.04.00.02.01</v>
      </c>
      <c r="T1107">
        <v>9</v>
      </c>
    </row>
    <row r="1108" spans="1:20">
      <c r="A1108" s="60" t="s">
        <v>2476</v>
      </c>
      <c r="B1108" s="60" t="s">
        <v>1870</v>
      </c>
      <c r="C1108" s="60" t="s">
        <v>2506</v>
      </c>
      <c r="D1108" s="60" t="str">
        <f>Tabla15[[#This Row],[cedula]]&amp;Tabla15[[#This Row],[prog]]&amp;LEFT(Tabla15[[#This Row],[TIPO]],3)</f>
        <v>0010903137701FIJ</v>
      </c>
      <c r="E1108" s="60" t="str">
        <f>_xlfn.XLOOKUP(Tabla15[[#This Row],[cedula]],Tabla8[Numero Documento],Tabla8[Empleado])</f>
        <v>MARYS GALVAN DE LOS SANTOS</v>
      </c>
      <c r="F1108" s="60" t="s">
        <v>8</v>
      </c>
      <c r="G1108" s="60" t="s">
        <v>201</v>
      </c>
      <c r="H1108" s="102" t="s">
        <v>11</v>
      </c>
      <c r="I1108" s="75">
        <f>_xlfn.XLOOKUP(Tabla15[[#This Row],[cedula]],TCARRERA[CEDULA],TCARRERA[CATEGORIA DEL SERVIDOR],0)</f>
        <v>0</v>
      </c>
      <c r="J110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8" s="60" t="str">
        <f>IF(ISTEXT(Tabla15[[#This Row],[CARRERA]]),Tabla15[[#This Row],[CARRERA]],Tabla15[[#This Row],[STATUS_01]])</f>
        <v>ESTATUTO SIMPLIFICADO</v>
      </c>
      <c r="L1108" s="70">
        <v>20000</v>
      </c>
      <c r="M1108" s="73">
        <v>0</v>
      </c>
      <c r="N1108" s="70">
        <v>608</v>
      </c>
      <c r="O1108" s="70">
        <v>574</v>
      </c>
      <c r="P1108" s="38">
        <f>Tabla15[[#This Row],[sbruto]]-SUM(Tabla15[[#This Row],[ISR]:[AFP]])-Tabla15[[#This Row],[sneto]]</f>
        <v>5105.07</v>
      </c>
      <c r="Q1108" s="38">
        <v>13712.93</v>
      </c>
      <c r="R1108" s="60" t="str">
        <f>_xlfn.XLOOKUP(Tabla15[[#This Row],[cedula]],Tabla22[NODOC],Tabla22[GENERO])</f>
        <v>F</v>
      </c>
      <c r="S1108" s="60" t="str">
        <f>_xlfn.XLOOKUP(Tabla15[[#This Row],[nomdepto]],Tabla21[LUGAR],Tabla21[CODLUGAR])</f>
        <v>01.83.04.00.02.01</v>
      </c>
      <c r="T1108">
        <v>258</v>
      </c>
    </row>
    <row r="1109" spans="1:20">
      <c r="A1109" s="60" t="s">
        <v>2476</v>
      </c>
      <c r="B1109" s="60" t="s">
        <v>1841</v>
      </c>
      <c r="C1109" s="60" t="s">
        <v>2506</v>
      </c>
      <c r="D1109" s="60" t="str">
        <f>Tabla15[[#This Row],[cedula]]&amp;Tabla15[[#This Row],[prog]]&amp;LEFT(Tabla15[[#This Row],[TIPO]],3)</f>
        <v>0010568421101FIJ</v>
      </c>
      <c r="E1109" s="60" t="str">
        <f>_xlfn.XLOOKUP(Tabla15[[#This Row],[cedula]],Tabla8[Numero Documento],Tabla8[Empleado])</f>
        <v>KENIA ALTAGRACIA GARCIA MENA</v>
      </c>
      <c r="F1109" s="60" t="s">
        <v>129</v>
      </c>
      <c r="G1109" s="60" t="s">
        <v>231</v>
      </c>
      <c r="H1109" s="102" t="s">
        <v>11</v>
      </c>
      <c r="I1109" s="75">
        <f>_xlfn.XLOOKUP(Tabla15[[#This Row],[cedula]],TCARRERA[CEDULA],TCARRERA[CATEGORIA DEL SERVIDOR],0)</f>
        <v>0</v>
      </c>
      <c r="J110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60" t="str">
        <f>IF(ISTEXT(Tabla15[[#This Row],[CARRERA]]),Tabla15[[#This Row],[CARRERA]],Tabla15[[#This Row],[STATUS_01]])</f>
        <v>FIJO</v>
      </c>
      <c r="L1109" s="70">
        <v>115000</v>
      </c>
      <c r="M1109" s="73">
        <v>15633.74</v>
      </c>
      <c r="N1109" s="70">
        <v>3496</v>
      </c>
      <c r="O1109" s="70">
        <v>3300.5</v>
      </c>
      <c r="P1109" s="38">
        <f>Tabla15[[#This Row],[sbruto]]-SUM(Tabla15[[#This Row],[ISR]:[AFP]])-Tabla15[[#This Row],[sneto]]</f>
        <v>25.000000000014552</v>
      </c>
      <c r="Q1109" s="38">
        <v>92544.76</v>
      </c>
      <c r="R1109" s="60" t="str">
        <f>_xlfn.XLOOKUP(Tabla15[[#This Row],[cedula]],Tabla22[NODOC],Tabla22[GENERO])</f>
        <v>F</v>
      </c>
      <c r="S1109" s="60" t="str">
        <f>_xlfn.XLOOKUP(Tabla15[[#This Row],[nomdepto]],Tabla21[LUGAR],Tabla21[CODLUGAR])</f>
        <v>01.83.04.00.02.02</v>
      </c>
      <c r="T1109">
        <v>202</v>
      </c>
    </row>
    <row r="1110" spans="1:20">
      <c r="A1110" s="60" t="s">
        <v>2476</v>
      </c>
      <c r="B1110" s="60" t="s">
        <v>1846</v>
      </c>
      <c r="C1110" s="60" t="s">
        <v>2506</v>
      </c>
      <c r="D1110" s="60" t="str">
        <f>Tabla15[[#This Row],[cedula]]&amp;Tabla15[[#This Row],[prog]]&amp;LEFT(Tabla15[[#This Row],[TIPO]],3)</f>
        <v>0930031681801FIJ</v>
      </c>
      <c r="E1110" s="60" t="str">
        <f>_xlfn.XLOOKUP(Tabla15[[#This Row],[cedula]],Tabla8[Numero Documento],Tabla8[Empleado])</f>
        <v>LEON CAMPUSANO AGUERO</v>
      </c>
      <c r="F1110" s="60" t="s">
        <v>901</v>
      </c>
      <c r="G1110" s="60" t="s">
        <v>231</v>
      </c>
      <c r="H1110" s="102" t="s">
        <v>11</v>
      </c>
      <c r="I1110" s="75">
        <f>_xlfn.XLOOKUP(Tabla15[[#This Row],[cedula]],TCARRERA[CEDULA],TCARRERA[CATEGORIA DEL SERVIDOR],0)</f>
        <v>0</v>
      </c>
      <c r="J111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60" t="str">
        <f>IF(ISTEXT(Tabla15[[#This Row],[CARRERA]]),Tabla15[[#This Row],[CARRERA]],Tabla15[[#This Row],[STATUS_01]])</f>
        <v>FIJO</v>
      </c>
      <c r="L1110" s="70">
        <v>90000</v>
      </c>
      <c r="M1110" s="73">
        <v>9753.1200000000008</v>
      </c>
      <c r="N1110" s="70">
        <v>2736</v>
      </c>
      <c r="O1110" s="70">
        <v>2583</v>
      </c>
      <c r="P1110" s="38">
        <f>Tabla15[[#This Row],[sbruto]]-SUM(Tabla15[[#This Row],[ISR]:[AFP]])-Tabla15[[#This Row],[sneto]]</f>
        <v>25</v>
      </c>
      <c r="Q1110" s="38">
        <v>74902.880000000005</v>
      </c>
      <c r="R1110" s="60" t="str">
        <f>_xlfn.XLOOKUP(Tabla15[[#This Row],[cedula]],Tabla22[NODOC],Tabla22[GENERO])</f>
        <v>M</v>
      </c>
      <c r="S1110" s="60" t="str">
        <f>_xlfn.XLOOKUP(Tabla15[[#This Row],[nomdepto]],Tabla21[LUGAR],Tabla21[CODLUGAR])</f>
        <v>01.83.04.00.02.02</v>
      </c>
      <c r="T1110">
        <v>214</v>
      </c>
    </row>
    <row r="1111" spans="1:20">
      <c r="A1111" s="60" t="s">
        <v>2476</v>
      </c>
      <c r="B1111" s="60" t="s">
        <v>1840</v>
      </c>
      <c r="C1111" s="60" t="s">
        <v>2506</v>
      </c>
      <c r="D1111" s="60" t="str">
        <f>Tabla15[[#This Row],[cedula]]&amp;Tabla15[[#This Row],[prog]]&amp;LEFT(Tabla15[[#This Row],[TIPO]],3)</f>
        <v>0010067532101FIJ</v>
      </c>
      <c r="E1111" s="60" t="str">
        <f>_xlfn.XLOOKUP(Tabla15[[#This Row],[cedula]],Tabla8[Numero Documento],Tabla8[Empleado])</f>
        <v>KELZA XIOMARA SUAZO CAMPILLO</v>
      </c>
      <c r="F1111" s="60" t="s">
        <v>10</v>
      </c>
      <c r="G1111" s="60" t="s">
        <v>231</v>
      </c>
      <c r="H1111" s="102" t="s">
        <v>11</v>
      </c>
      <c r="I1111" s="75">
        <f>_xlfn.XLOOKUP(Tabla15[[#This Row],[cedula]],TCARRERA[CEDULA],TCARRERA[CATEGORIA DEL SERVIDOR],0)</f>
        <v>0</v>
      </c>
      <c r="J111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1" s="60" t="str">
        <f>IF(ISTEXT(Tabla15[[#This Row],[CARRERA]]),Tabla15[[#This Row],[CARRERA]],Tabla15[[#This Row],[STATUS_01]])</f>
        <v>ESTATUTO SIMPLIFICADO</v>
      </c>
      <c r="L1111" s="70">
        <v>35000</v>
      </c>
      <c r="M1111" s="74">
        <v>0</v>
      </c>
      <c r="N1111" s="70">
        <v>1064</v>
      </c>
      <c r="O1111" s="70">
        <v>1004.5</v>
      </c>
      <c r="P1111" s="38">
        <f>Tabla15[[#This Row],[sbruto]]-SUM(Tabla15[[#This Row],[ISR]:[AFP]])-Tabla15[[#This Row],[sneto]]</f>
        <v>25</v>
      </c>
      <c r="Q1111" s="38">
        <v>32906.5</v>
      </c>
      <c r="R1111" s="60" t="str">
        <f>_xlfn.XLOOKUP(Tabla15[[#This Row],[cedula]],Tabla22[NODOC],Tabla22[GENERO])</f>
        <v>F</v>
      </c>
      <c r="S1111" s="60" t="str">
        <f>_xlfn.XLOOKUP(Tabla15[[#This Row],[nomdepto]],Tabla21[LUGAR],Tabla21[CODLUGAR])</f>
        <v>01.83.04.00.02.02</v>
      </c>
      <c r="T1111">
        <v>201</v>
      </c>
    </row>
    <row r="1112" spans="1:20" hidden="1">
      <c r="A1112" s="60" t="s">
        <v>2475</v>
      </c>
      <c r="B1112" s="60" t="s">
        <v>2834</v>
      </c>
      <c r="C1112" s="60" t="s">
        <v>2506</v>
      </c>
      <c r="D1112" s="60" t="str">
        <f>Tabla15[[#This Row],[cedula]]&amp;Tabla15[[#This Row],[prog]]&amp;LEFT(Tabla15[[#This Row],[TIPO]],3)</f>
        <v>2250005280201TEM</v>
      </c>
      <c r="E1112" s="60" t="str">
        <f>_xlfn.XLOOKUP(Tabla15[[#This Row],[cedula]],Tabla8[Numero Documento],Tabla8[Empleado])</f>
        <v>ELISE MARGARITA NUÑEZ ALMANZAR</v>
      </c>
      <c r="F1112" s="60" t="s">
        <v>459</v>
      </c>
      <c r="G1112" s="60" t="s">
        <v>231</v>
      </c>
      <c r="H1112" s="102" t="s">
        <v>2696</v>
      </c>
      <c r="I1112" s="75">
        <f>_xlfn.XLOOKUP(Tabla15[[#This Row],[cedula]],TCARRERA[CEDULA],TCARRERA[CATEGORIA DEL SERVIDOR],0)</f>
        <v>0</v>
      </c>
      <c r="J111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2" s="60" t="str">
        <f>IF(ISTEXT(Tabla15[[#This Row],[CARRERA]]),Tabla15[[#This Row],[CARRERA]],Tabla15[[#This Row],[STATUS_01]])</f>
        <v>TEMPORALES</v>
      </c>
      <c r="L1112" s="70">
        <v>31500</v>
      </c>
      <c r="M1112" s="73">
        <v>0</v>
      </c>
      <c r="N1112" s="70">
        <v>957.6</v>
      </c>
      <c r="O1112" s="70">
        <v>904.05</v>
      </c>
      <c r="P1112" s="38">
        <f>Tabla15[[#This Row],[sbruto]]-SUM(Tabla15[[#This Row],[ISR]:[AFP]])-Tabla15[[#This Row],[sneto]]</f>
        <v>25</v>
      </c>
      <c r="Q1112" s="38">
        <v>29613.35</v>
      </c>
      <c r="R1112" s="60" t="str">
        <f>_xlfn.XLOOKUP(Tabla15[[#This Row],[cedula]],Tabla22[NODOC],Tabla22[GENERO])</f>
        <v>F</v>
      </c>
      <c r="S1112" s="60" t="str">
        <f>_xlfn.XLOOKUP(Tabla15[[#This Row],[nomdepto]],Tabla21[LUGAR],Tabla21[CODLUGAR])</f>
        <v>01.83.04.00.02.02</v>
      </c>
      <c r="T1112">
        <v>842</v>
      </c>
    </row>
    <row r="1113" spans="1:20">
      <c r="A1113" s="60" t="s">
        <v>2476</v>
      </c>
      <c r="B1113" s="60" t="s">
        <v>1951</v>
      </c>
      <c r="C1113" s="60" t="s">
        <v>2506</v>
      </c>
      <c r="D1113" s="60" t="str">
        <f>Tabla15[[#This Row],[cedula]]&amp;Tabla15[[#This Row],[prog]]&amp;LEFT(Tabla15[[#This Row],[TIPO]],3)</f>
        <v>2240075812801FIJ</v>
      </c>
      <c r="E1113" s="60" t="str">
        <f>_xlfn.XLOOKUP(Tabla15[[#This Row],[cedula]],Tabla8[Numero Documento],Tabla8[Empleado])</f>
        <v>XAVIER EDEN JAVIER PAYANO</v>
      </c>
      <c r="F1113" s="60" t="s">
        <v>355</v>
      </c>
      <c r="G1113" s="60" t="s">
        <v>231</v>
      </c>
      <c r="H1113" s="102" t="s">
        <v>11</v>
      </c>
      <c r="I1113" s="75">
        <f>_xlfn.XLOOKUP(Tabla15[[#This Row],[cedula]],TCARRERA[CEDULA],TCARRERA[CATEGORIA DEL SERVIDOR],0)</f>
        <v>0</v>
      </c>
      <c r="J111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13" s="60" t="str">
        <f>IF(ISTEXT(Tabla15[[#This Row],[CARRERA]]),Tabla15[[#This Row],[CARRERA]],Tabla15[[#This Row],[STATUS_01]])</f>
        <v>FIJO</v>
      </c>
      <c r="L1113" s="70">
        <v>25000</v>
      </c>
      <c r="M1113" s="74">
        <v>0</v>
      </c>
      <c r="N1113" s="70">
        <v>760</v>
      </c>
      <c r="O1113" s="70">
        <v>717.5</v>
      </c>
      <c r="P1113" s="38">
        <f>Tabla15[[#This Row],[sbruto]]-SUM(Tabla15[[#This Row],[ISR]:[AFP]])-Tabla15[[#This Row],[sneto]]</f>
        <v>5571</v>
      </c>
      <c r="Q1113" s="38">
        <v>17951.5</v>
      </c>
      <c r="R1113" s="60" t="str">
        <f>_xlfn.XLOOKUP(Tabla15[[#This Row],[cedula]],Tabla22[NODOC],Tabla22[GENERO])</f>
        <v>M</v>
      </c>
      <c r="S1113" s="60" t="str">
        <f>_xlfn.XLOOKUP(Tabla15[[#This Row],[nomdepto]],Tabla21[LUGAR],Tabla21[CODLUGAR])</f>
        <v>01.83.04.00.02.02</v>
      </c>
      <c r="T1113">
        <v>375</v>
      </c>
    </row>
    <row r="1114" spans="1:20">
      <c r="A1114" s="60" t="s">
        <v>2476</v>
      </c>
      <c r="B1114" s="60" t="s">
        <v>1728</v>
      </c>
      <c r="C1114" s="60" t="s">
        <v>2506</v>
      </c>
      <c r="D1114" s="60" t="str">
        <f>Tabla15[[#This Row],[cedula]]&amp;Tabla15[[#This Row],[prog]]&amp;LEFT(Tabla15[[#This Row],[TIPO]],3)</f>
        <v>0010896444601FIJ</v>
      </c>
      <c r="E1114" s="60" t="str">
        <f>_xlfn.XLOOKUP(Tabla15[[#This Row],[cedula]],Tabla8[Numero Documento],Tabla8[Empleado])</f>
        <v>ANGELINA MICHEL</v>
      </c>
      <c r="F1114" s="60" t="s">
        <v>8</v>
      </c>
      <c r="G1114" s="60" t="s">
        <v>231</v>
      </c>
      <c r="H1114" s="102" t="s">
        <v>11</v>
      </c>
      <c r="I1114" s="75">
        <f>_xlfn.XLOOKUP(Tabla15[[#This Row],[cedula]],TCARRERA[CEDULA],TCARRERA[CATEGORIA DEL SERVIDOR],0)</f>
        <v>0</v>
      </c>
      <c r="J111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4" s="60" t="str">
        <f>IF(ISTEXT(Tabla15[[#This Row],[CARRERA]]),Tabla15[[#This Row],[CARRERA]],Tabla15[[#This Row],[STATUS_01]])</f>
        <v>ESTATUTO SIMPLIFICADO</v>
      </c>
      <c r="L1114" s="70">
        <v>11000</v>
      </c>
      <c r="M1114" s="73">
        <v>0</v>
      </c>
      <c r="N1114" s="70">
        <v>334.4</v>
      </c>
      <c r="O1114" s="70">
        <v>315.7</v>
      </c>
      <c r="P1114" s="38">
        <f>Tabla15[[#This Row],[sbruto]]-SUM(Tabla15[[#This Row],[ISR]:[AFP]])-Tabla15[[#This Row],[sneto]]</f>
        <v>8111.18</v>
      </c>
      <c r="Q1114" s="38">
        <v>2238.7199999999998</v>
      </c>
      <c r="R1114" s="60" t="str">
        <f>_xlfn.XLOOKUP(Tabla15[[#This Row],[cedula]],Tabla22[NODOC],Tabla22[GENERO])</f>
        <v>F</v>
      </c>
      <c r="S1114" s="60" t="str">
        <f>_xlfn.XLOOKUP(Tabla15[[#This Row],[nomdepto]],Tabla21[LUGAR],Tabla21[CODLUGAR])</f>
        <v>01.83.04.00.02.02</v>
      </c>
      <c r="T1114">
        <v>35</v>
      </c>
    </row>
    <row r="1115" spans="1:20" hidden="1">
      <c r="A1115" s="60" t="s">
        <v>2475</v>
      </c>
      <c r="B1115" s="60" t="s">
        <v>2973</v>
      </c>
      <c r="C1115" s="60" t="s">
        <v>2506</v>
      </c>
      <c r="D1115" s="60" t="str">
        <f>Tabla15[[#This Row],[cedula]]&amp;Tabla15[[#This Row],[prog]]&amp;LEFT(Tabla15[[#This Row],[TIPO]],3)</f>
        <v>0011545615401TEM</v>
      </c>
      <c r="E1115" s="60" t="str">
        <f>_xlfn.XLOOKUP(Tabla15[[#This Row],[cedula]],Tabla8[Numero Documento],Tabla8[Empleado])</f>
        <v>RAFAEL ALBERTO ROSARIO DEL ROSARIO</v>
      </c>
      <c r="F1115" s="60" t="s">
        <v>129</v>
      </c>
      <c r="G1115" s="60" t="s">
        <v>189</v>
      </c>
      <c r="H1115" s="102" t="s">
        <v>2696</v>
      </c>
      <c r="I1115" s="75">
        <f>_xlfn.XLOOKUP(Tabla15[[#This Row],[cedula]],TCARRERA[CEDULA],TCARRERA[CATEGORIA DEL SERVIDOR],0)</f>
        <v>0</v>
      </c>
      <c r="J111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5" s="60" t="str">
        <f>IF(ISTEXT(Tabla15[[#This Row],[CARRERA]]),Tabla15[[#This Row],[CARRERA]],Tabla15[[#This Row],[STATUS_01]])</f>
        <v>TEMPORALES</v>
      </c>
      <c r="L1115" s="70">
        <v>115000</v>
      </c>
      <c r="M1115" s="70">
        <v>0</v>
      </c>
      <c r="N1115" s="70">
        <v>3496</v>
      </c>
      <c r="O1115" s="70">
        <v>3300.5</v>
      </c>
      <c r="P1115" s="38">
        <f>Tabla15[[#This Row],[sbruto]]-SUM(Tabla15[[#This Row],[ISR]:[AFP]])-Tabla15[[#This Row],[sneto]]</f>
        <v>25</v>
      </c>
      <c r="Q1115" s="38">
        <v>108178.5</v>
      </c>
      <c r="R1115" s="60" t="str">
        <f>_xlfn.XLOOKUP(Tabla15[[#This Row],[cedula]],Tabla22[NODOC],Tabla22[GENERO])</f>
        <v>M</v>
      </c>
      <c r="S1115" s="60" t="str">
        <f>_xlfn.XLOOKUP(Tabla15[[#This Row],[nomdepto]],Tabla21[LUGAR],Tabla21[CODLUGAR])</f>
        <v>01.83.04.00.02.03</v>
      </c>
      <c r="T1115">
        <v>981</v>
      </c>
    </row>
    <row r="1116" spans="1:20" hidden="1">
      <c r="A1116" s="60" t="s">
        <v>2475</v>
      </c>
      <c r="B1116" s="60" t="s">
        <v>2836</v>
      </c>
      <c r="C1116" s="60" t="s">
        <v>2506</v>
      </c>
      <c r="D1116" s="60" t="str">
        <f>Tabla15[[#This Row],[cedula]]&amp;Tabla15[[#This Row],[prog]]&amp;LEFT(Tabla15[[#This Row],[TIPO]],3)</f>
        <v>0310259752701TEM</v>
      </c>
      <c r="E1116" s="60" t="str">
        <f>_xlfn.XLOOKUP(Tabla15[[#This Row],[cedula]],Tabla8[Numero Documento],Tabla8[Empleado])</f>
        <v>ENEGILDO ANTONIO DE LA CRUZ MARINE</v>
      </c>
      <c r="F1116" s="60" t="s">
        <v>256</v>
      </c>
      <c r="G1116" s="60" t="s">
        <v>189</v>
      </c>
      <c r="H1116" s="102" t="s">
        <v>2696</v>
      </c>
      <c r="I1116" s="75">
        <f>_xlfn.XLOOKUP(Tabla15[[#This Row],[cedula]],TCARRERA[CEDULA],TCARRERA[CATEGORIA DEL SERVIDOR],0)</f>
        <v>0</v>
      </c>
      <c r="J111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6" s="60" t="str">
        <f>IF(ISTEXT(Tabla15[[#This Row],[CARRERA]]),Tabla15[[#This Row],[CARRERA]],Tabla15[[#This Row],[STATUS_01]])</f>
        <v>TEMPORALES</v>
      </c>
      <c r="L1116" s="70">
        <v>70000</v>
      </c>
      <c r="M1116" s="73">
        <v>0.03</v>
      </c>
      <c r="N1116" s="70">
        <v>2128</v>
      </c>
      <c r="O1116" s="70">
        <v>2009</v>
      </c>
      <c r="P1116" s="38">
        <f>Tabla15[[#This Row],[sbruto]]-SUM(Tabla15[[#This Row],[ISR]:[AFP]])-Tabla15[[#This Row],[sneto]]</f>
        <v>25</v>
      </c>
      <c r="Q1116" s="38">
        <v>65837.97</v>
      </c>
      <c r="R1116" s="60" t="str">
        <f>_xlfn.XLOOKUP(Tabla15[[#This Row],[cedula]],Tabla22[NODOC],Tabla22[GENERO])</f>
        <v>M</v>
      </c>
      <c r="S1116" s="60" t="str">
        <f>_xlfn.XLOOKUP(Tabla15[[#This Row],[nomdepto]],Tabla21[LUGAR],Tabla21[CODLUGAR])</f>
        <v>01.83.04.00.02.03</v>
      </c>
      <c r="T1116">
        <v>844</v>
      </c>
    </row>
    <row r="1117" spans="1:20">
      <c r="A1117" s="60" t="s">
        <v>2476</v>
      </c>
      <c r="B1117" s="60" t="s">
        <v>1085</v>
      </c>
      <c r="C1117" s="60" t="s">
        <v>2506</v>
      </c>
      <c r="D1117" s="60" t="str">
        <f>Tabla15[[#This Row],[cedula]]&amp;Tabla15[[#This Row],[prog]]&amp;LEFT(Tabla15[[#This Row],[TIPO]],3)</f>
        <v>0010306244401FIJ</v>
      </c>
      <c r="E1117" s="60" t="str">
        <f>_xlfn.XLOOKUP(Tabla15[[#This Row],[cedula]],Tabla8[Numero Documento],Tabla8[Empleado])</f>
        <v>ANGEL MARIANO</v>
      </c>
      <c r="F1117" s="60" t="s">
        <v>192</v>
      </c>
      <c r="G1117" s="60" t="s">
        <v>189</v>
      </c>
      <c r="H1117" s="102" t="s">
        <v>11</v>
      </c>
      <c r="I1117" s="75" t="str">
        <f>_xlfn.XLOOKUP(Tabla15[[#This Row],[cedula]],TCARRERA[CEDULA],TCARRERA[CATEGORIA DEL SERVIDOR],0)</f>
        <v>CARRERA ADMINISTRATIVA</v>
      </c>
      <c r="J111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17" s="60" t="str">
        <f>IF(ISTEXT(Tabla15[[#This Row],[CARRERA]]),Tabla15[[#This Row],[CARRERA]],Tabla15[[#This Row],[STATUS_01]])</f>
        <v>CARRERA ADMINISTRATIVA</v>
      </c>
      <c r="L1117" s="70">
        <v>35000</v>
      </c>
      <c r="M1117" s="74">
        <v>0</v>
      </c>
      <c r="N1117" s="70">
        <v>1064</v>
      </c>
      <c r="O1117" s="70">
        <v>1004.5</v>
      </c>
      <c r="P1117" s="38">
        <f>Tabla15[[#This Row],[sbruto]]-SUM(Tabla15[[#This Row],[ISR]:[AFP]])-Tabla15[[#This Row],[sneto]]</f>
        <v>1171</v>
      </c>
      <c r="Q1117" s="38">
        <v>31760.5</v>
      </c>
      <c r="R1117" s="60" t="str">
        <f>_xlfn.XLOOKUP(Tabla15[[#This Row],[cedula]],Tabla22[NODOC],Tabla22[GENERO])</f>
        <v>M</v>
      </c>
      <c r="S1117" s="60" t="str">
        <f>_xlfn.XLOOKUP(Tabla15[[#This Row],[nomdepto]],Tabla21[LUGAR],Tabla21[CODLUGAR])</f>
        <v>01.83.04.00.02.03</v>
      </c>
      <c r="T1117">
        <v>32</v>
      </c>
    </row>
    <row r="1118" spans="1:20">
      <c r="A1118" s="60" t="s">
        <v>2476</v>
      </c>
      <c r="B1118" s="60" t="s">
        <v>1937</v>
      </c>
      <c r="C1118" s="60" t="s">
        <v>2506</v>
      </c>
      <c r="D1118" s="60" t="str">
        <f>Tabla15[[#This Row],[cedula]]&amp;Tabla15[[#This Row],[prog]]&amp;LEFT(Tabla15[[#This Row],[TIPO]],3)</f>
        <v>0011353340001FIJ</v>
      </c>
      <c r="E1118" s="60" t="str">
        <f>_xlfn.XLOOKUP(Tabla15[[#This Row],[cedula]],Tabla8[Numero Documento],Tabla8[Empleado])</f>
        <v>SUHAIL SAGRARIO PEÑA MEDINA</v>
      </c>
      <c r="F1118" s="60" t="s">
        <v>10</v>
      </c>
      <c r="G1118" s="60" t="s">
        <v>189</v>
      </c>
      <c r="H1118" s="102" t="s">
        <v>11</v>
      </c>
      <c r="I1118" s="75">
        <f>_xlfn.XLOOKUP(Tabla15[[#This Row],[cedula]],TCARRERA[CEDULA],TCARRERA[CATEGORIA DEL SERVIDOR],0)</f>
        <v>0</v>
      </c>
      <c r="J111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8" s="60" t="str">
        <f>IF(ISTEXT(Tabla15[[#This Row],[CARRERA]]),Tabla15[[#This Row],[CARRERA]],Tabla15[[#This Row],[STATUS_01]])</f>
        <v>ESTATUTO SIMPLIFICADO</v>
      </c>
      <c r="L1118" s="70">
        <v>35000</v>
      </c>
      <c r="M1118" s="73">
        <v>0</v>
      </c>
      <c r="N1118" s="73">
        <v>1064</v>
      </c>
      <c r="O1118" s="73">
        <v>1004.5</v>
      </c>
      <c r="P1118" s="38">
        <f>Tabla15[[#This Row],[sbruto]]-SUM(Tabla15[[#This Row],[ISR]:[AFP]])-Tabla15[[#This Row],[sneto]]</f>
        <v>15949.279999999999</v>
      </c>
      <c r="Q1118" s="38">
        <v>16982.22</v>
      </c>
      <c r="R1118" s="60" t="str">
        <f>_xlfn.XLOOKUP(Tabla15[[#This Row],[cedula]],Tabla22[NODOC],Tabla22[GENERO])</f>
        <v>F</v>
      </c>
      <c r="S1118" s="60" t="str">
        <f>_xlfn.XLOOKUP(Tabla15[[#This Row],[nomdepto]],Tabla21[LUGAR],Tabla21[CODLUGAR])</f>
        <v>01.83.04.00.02.03</v>
      </c>
      <c r="T1118">
        <v>355</v>
      </c>
    </row>
    <row r="1119" spans="1:20">
      <c r="A1119" s="60" t="s">
        <v>2476</v>
      </c>
      <c r="B1119" s="60" t="s">
        <v>1954</v>
      </c>
      <c r="C1119" s="60" t="s">
        <v>2506</v>
      </c>
      <c r="D1119" s="60" t="str">
        <f>Tabla15[[#This Row],[cedula]]&amp;Tabla15[[#This Row],[prog]]&amp;LEFT(Tabla15[[#This Row],[TIPO]],3)</f>
        <v>0011814510101FIJ</v>
      </c>
      <c r="E1119" s="60" t="str">
        <f>_xlfn.XLOOKUP(Tabla15[[#This Row],[cedula]],Tabla8[Numero Documento],Tabla8[Empleado])</f>
        <v>YAMEL ANTONIO ACOSTA RICARDO</v>
      </c>
      <c r="F1119" s="60" t="s">
        <v>355</v>
      </c>
      <c r="G1119" s="60" t="s">
        <v>189</v>
      </c>
      <c r="H1119" s="102" t="s">
        <v>11</v>
      </c>
      <c r="I1119" s="75">
        <f>_xlfn.XLOOKUP(Tabla15[[#This Row],[cedula]],TCARRERA[CEDULA],TCARRERA[CATEGORIA DEL SERVIDOR],0)</f>
        <v>0</v>
      </c>
      <c r="J111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60" t="str">
        <f>IF(ISTEXT(Tabla15[[#This Row],[CARRERA]]),Tabla15[[#This Row],[CARRERA]],Tabla15[[#This Row],[STATUS_01]])</f>
        <v>FIJO</v>
      </c>
      <c r="L1119" s="70">
        <v>35000</v>
      </c>
      <c r="M1119" s="71">
        <v>0</v>
      </c>
      <c r="N1119" s="70">
        <v>1064</v>
      </c>
      <c r="O1119" s="70">
        <v>1004.5</v>
      </c>
      <c r="P1119" s="38">
        <f>Tabla15[[#This Row],[sbruto]]-SUM(Tabla15[[#This Row],[ISR]:[AFP]])-Tabla15[[#This Row],[sneto]]</f>
        <v>25</v>
      </c>
      <c r="Q1119" s="38">
        <v>32906.5</v>
      </c>
      <c r="R1119" s="60" t="str">
        <f>_xlfn.XLOOKUP(Tabla15[[#This Row],[cedula]],Tabla22[NODOC],Tabla22[GENERO])</f>
        <v>M</v>
      </c>
      <c r="S1119" s="60" t="str">
        <f>_xlfn.XLOOKUP(Tabla15[[#This Row],[nomdepto]],Tabla21[LUGAR],Tabla21[CODLUGAR])</f>
        <v>01.83.04.00.02.03</v>
      </c>
      <c r="T1119">
        <v>378</v>
      </c>
    </row>
    <row r="1120" spans="1:20" hidden="1">
      <c r="A1120" s="60" t="s">
        <v>2475</v>
      </c>
      <c r="B1120" s="60" t="s">
        <v>2793</v>
      </c>
      <c r="C1120" s="60" t="s">
        <v>2506</v>
      </c>
      <c r="D1120" s="60" t="str">
        <f>Tabla15[[#This Row],[cedula]]&amp;Tabla15[[#This Row],[prog]]&amp;LEFT(Tabla15[[#This Row],[TIPO]],3)</f>
        <v>0011438829101TEM</v>
      </c>
      <c r="E1120" s="60" t="str">
        <f>_xlfn.XLOOKUP(Tabla15[[#This Row],[cedula]],Tabla8[Numero Documento],Tabla8[Empleado])</f>
        <v>AMARILIS ANTINEA SUAREZ SANTOS</v>
      </c>
      <c r="F1120" s="60" t="s">
        <v>192</v>
      </c>
      <c r="G1120" s="60" t="s">
        <v>189</v>
      </c>
      <c r="H1120" s="102" t="s">
        <v>2696</v>
      </c>
      <c r="I1120" s="75">
        <f>_xlfn.XLOOKUP(Tabla15[[#This Row],[cedula]],TCARRERA[CEDULA],TCARRERA[CATEGORIA DEL SERVIDOR],0)</f>
        <v>0</v>
      </c>
      <c r="J112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0" s="60" t="str">
        <f>IF(ISTEXT(Tabla15[[#This Row],[CARRERA]]),Tabla15[[#This Row],[CARRERA]],Tabla15[[#This Row],[STATUS_01]])</f>
        <v>TEMPORALES</v>
      </c>
      <c r="L1120" s="70">
        <v>35000</v>
      </c>
      <c r="M1120" s="74">
        <v>0</v>
      </c>
      <c r="N1120" s="70">
        <v>1064</v>
      </c>
      <c r="O1120" s="70">
        <v>1004.5</v>
      </c>
      <c r="P1120" s="38">
        <f>Tabla15[[#This Row],[sbruto]]-SUM(Tabla15[[#This Row],[ISR]:[AFP]])-Tabla15[[#This Row],[sneto]]</f>
        <v>2071</v>
      </c>
      <c r="Q1120" s="38">
        <v>30860.5</v>
      </c>
      <c r="R1120" s="60" t="str">
        <f>_xlfn.XLOOKUP(Tabla15[[#This Row],[cedula]],Tabla22[NODOC],Tabla22[GENERO])</f>
        <v>F</v>
      </c>
      <c r="S1120" s="60" t="str">
        <f>_xlfn.XLOOKUP(Tabla15[[#This Row],[nomdepto]],Tabla21[LUGAR],Tabla21[CODLUGAR])</f>
        <v>01.83.04.00.02.03</v>
      </c>
      <c r="T1120">
        <v>789</v>
      </c>
    </row>
    <row r="1121" spans="1:20">
      <c r="A1121" s="60" t="s">
        <v>2476</v>
      </c>
      <c r="B1121" s="60" t="s">
        <v>1730</v>
      </c>
      <c r="C1121" s="60" t="s">
        <v>2506</v>
      </c>
      <c r="D1121" s="60" t="str">
        <f>Tabla15[[#This Row],[cedula]]&amp;Tabla15[[#This Row],[prog]]&amp;LEFT(Tabla15[[#This Row],[TIPO]],3)</f>
        <v>0010855983201FIJ</v>
      </c>
      <c r="E1121" s="60" t="str">
        <f>_xlfn.XLOOKUP(Tabla15[[#This Row],[cedula]],Tabla8[Numero Documento],Tabla8[Empleado])</f>
        <v>ANTONIO VENERANDO RAMIREZ MORENO</v>
      </c>
      <c r="F1121" s="60" t="s">
        <v>194</v>
      </c>
      <c r="G1121" s="60" t="s">
        <v>189</v>
      </c>
      <c r="H1121" s="102" t="s">
        <v>11</v>
      </c>
      <c r="I1121" s="75">
        <f>_xlfn.XLOOKUP(Tabla15[[#This Row],[cedula]],TCARRERA[CEDULA],TCARRERA[CATEGORIA DEL SERVIDOR],0)</f>
        <v>0</v>
      </c>
      <c r="J112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21" s="60" t="str">
        <f>IF(ISTEXT(Tabla15[[#This Row],[CARRERA]]),Tabla15[[#This Row],[CARRERA]],Tabla15[[#This Row],[STATUS_01]])</f>
        <v>FIJO</v>
      </c>
      <c r="L1121" s="70">
        <v>31500</v>
      </c>
      <c r="M1121" s="73">
        <v>0</v>
      </c>
      <c r="N1121" s="70">
        <v>957.6</v>
      </c>
      <c r="O1121" s="70">
        <v>904.05</v>
      </c>
      <c r="P1121" s="38">
        <f>Tabla15[[#This Row],[sbruto]]-SUM(Tabla15[[#This Row],[ISR]:[AFP]])-Tabla15[[#This Row],[sneto]]</f>
        <v>6337.8999999999978</v>
      </c>
      <c r="Q1121" s="38">
        <v>23300.45</v>
      </c>
      <c r="R1121" s="60" t="str">
        <f>_xlfn.XLOOKUP(Tabla15[[#This Row],[cedula]],Tabla22[NODOC],Tabla22[GENERO])</f>
        <v>M</v>
      </c>
      <c r="S1121" s="60" t="str">
        <f>_xlfn.XLOOKUP(Tabla15[[#This Row],[nomdepto]],Tabla21[LUGAR],Tabla21[CODLUGAR])</f>
        <v>01.83.04.00.02.03</v>
      </c>
      <c r="T1121">
        <v>38</v>
      </c>
    </row>
    <row r="1122" spans="1:20">
      <c r="A1122" s="60" t="s">
        <v>2476</v>
      </c>
      <c r="B1122" s="60" t="s">
        <v>1762</v>
      </c>
      <c r="C1122" s="60" t="s">
        <v>2506</v>
      </c>
      <c r="D1122" s="60" t="str">
        <f>Tabla15[[#This Row],[cedula]]&amp;Tabla15[[#This Row],[prog]]&amp;LEFT(Tabla15[[#This Row],[TIPO]],3)</f>
        <v>0010469262901FIJ</v>
      </c>
      <c r="E1122" s="60" t="str">
        <f>_xlfn.XLOOKUP(Tabla15[[#This Row],[cedula]],Tabla8[Numero Documento],Tabla8[Empleado])</f>
        <v>DIONICIO PATIÑO INFANTE</v>
      </c>
      <c r="F1122" s="60" t="s">
        <v>545</v>
      </c>
      <c r="G1122" s="60" t="s">
        <v>189</v>
      </c>
      <c r="H1122" s="102" t="s">
        <v>11</v>
      </c>
      <c r="I1122" s="75">
        <f>_xlfn.XLOOKUP(Tabla15[[#This Row],[cedula]],TCARRERA[CEDULA],TCARRERA[CATEGORIA DEL SERVIDOR],0)</f>
        <v>0</v>
      </c>
      <c r="J112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22" s="60" t="str">
        <f>IF(ISTEXT(Tabla15[[#This Row],[CARRERA]]),Tabla15[[#This Row],[CARRERA]],Tabla15[[#This Row],[STATUS_01]])</f>
        <v>FIJO</v>
      </c>
      <c r="L1122" s="70">
        <v>29337</v>
      </c>
      <c r="M1122" s="74">
        <v>0</v>
      </c>
      <c r="N1122" s="70">
        <v>891.84</v>
      </c>
      <c r="O1122" s="70">
        <v>841.97</v>
      </c>
      <c r="P1122" s="38">
        <f>Tabla15[[#This Row],[sbruto]]-SUM(Tabla15[[#This Row],[ISR]:[AFP]])-Tabla15[[#This Row],[sneto]]</f>
        <v>21090.26</v>
      </c>
      <c r="Q1122" s="38">
        <v>6512.93</v>
      </c>
      <c r="R1122" s="60" t="str">
        <f>_xlfn.XLOOKUP(Tabla15[[#This Row],[cedula]],Tabla22[NODOC],Tabla22[GENERO])</f>
        <v>M</v>
      </c>
      <c r="S1122" s="60" t="str">
        <f>_xlfn.XLOOKUP(Tabla15[[#This Row],[nomdepto]],Tabla21[LUGAR],Tabla21[CODLUGAR])</f>
        <v>01.83.04.00.02.03</v>
      </c>
      <c r="T1122">
        <v>84</v>
      </c>
    </row>
    <row r="1123" spans="1:20" hidden="1">
      <c r="A1123" s="60" t="s">
        <v>2475</v>
      </c>
      <c r="B1123" s="60" t="s">
        <v>2967</v>
      </c>
      <c r="C1123" s="60" t="s">
        <v>2506</v>
      </c>
      <c r="D1123" s="60" t="str">
        <f>Tabla15[[#This Row],[cedula]]&amp;Tabla15[[#This Row],[prog]]&amp;LEFT(Tabla15[[#This Row],[TIPO]],3)</f>
        <v>4020058304101TEM</v>
      </c>
      <c r="E1123" s="60" t="str">
        <f>_xlfn.XLOOKUP(Tabla15[[#This Row],[cedula]],Tabla8[Numero Documento],Tabla8[Empleado])</f>
        <v>OLGA ALEXANDRA MODESTO ORTEGA</v>
      </c>
      <c r="F1123" s="60" t="s">
        <v>446</v>
      </c>
      <c r="G1123" s="60" t="s">
        <v>189</v>
      </c>
      <c r="H1123" s="102" t="s">
        <v>2696</v>
      </c>
      <c r="I1123" s="75">
        <f>_xlfn.XLOOKUP(Tabla15[[#This Row],[cedula]],TCARRERA[CEDULA],TCARRERA[CATEGORIA DEL SERVIDOR],0)</f>
        <v>0</v>
      </c>
      <c r="J112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60" t="str">
        <f>IF(ISTEXT(Tabla15[[#This Row],[CARRERA]]),Tabla15[[#This Row],[CARRERA]],Tabla15[[#This Row],[STATUS_01]])</f>
        <v>TEMPORALES</v>
      </c>
      <c r="L1123" s="70">
        <v>25000</v>
      </c>
      <c r="M1123" s="70">
        <v>0</v>
      </c>
      <c r="N1123" s="70">
        <v>760</v>
      </c>
      <c r="O1123" s="70">
        <v>717.5</v>
      </c>
      <c r="P1123" s="38">
        <f>Tabla15[[#This Row],[sbruto]]-SUM(Tabla15[[#This Row],[ISR]:[AFP]])-Tabla15[[#This Row],[sneto]]</f>
        <v>25</v>
      </c>
      <c r="Q1123" s="38">
        <v>23497.5</v>
      </c>
      <c r="R1123" s="60" t="str">
        <f>_xlfn.XLOOKUP(Tabla15[[#This Row],[cedula]],Tabla22[NODOC],Tabla22[GENERO])</f>
        <v>F</v>
      </c>
      <c r="S1123" s="60" t="str">
        <f>_xlfn.XLOOKUP(Tabla15[[#This Row],[nomdepto]],Tabla21[LUGAR],Tabla21[CODLUGAR])</f>
        <v>01.83.04.00.02.03</v>
      </c>
      <c r="T1123">
        <v>974</v>
      </c>
    </row>
    <row r="1124" spans="1:20" hidden="1">
      <c r="A1124" s="60" t="s">
        <v>2475</v>
      </c>
      <c r="B1124" s="60" t="s">
        <v>3029</v>
      </c>
      <c r="C1124" s="60" t="s">
        <v>2506</v>
      </c>
      <c r="D1124" s="60" t="str">
        <f>Tabla15[[#This Row],[cedula]]&amp;Tabla15[[#This Row],[prog]]&amp;LEFT(Tabla15[[#This Row],[TIPO]],3)</f>
        <v>4021406352701TEM</v>
      </c>
      <c r="E1124" s="60" t="str">
        <f>_xlfn.XLOOKUP(Tabla15[[#This Row],[cedula]],Tabla8[Numero Documento],Tabla8[Empleado])</f>
        <v>YANGELINA CABRERA COLON</v>
      </c>
      <c r="F1124" s="60" t="s">
        <v>192</v>
      </c>
      <c r="G1124" s="60" t="s">
        <v>189</v>
      </c>
      <c r="H1124" s="102" t="s">
        <v>2696</v>
      </c>
      <c r="I1124" s="75">
        <f>_xlfn.XLOOKUP(Tabla15[[#This Row],[cedula]],TCARRERA[CEDULA],TCARRERA[CATEGORIA DEL SERVIDOR],0)</f>
        <v>0</v>
      </c>
      <c r="J112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60" t="str">
        <f>IF(ISTEXT(Tabla15[[#This Row],[CARRERA]]),Tabla15[[#This Row],[CARRERA]],Tabla15[[#This Row],[STATUS_01]])</f>
        <v>TEMPORALES</v>
      </c>
      <c r="L1124" s="70">
        <v>22000</v>
      </c>
      <c r="M1124" s="74">
        <v>0</v>
      </c>
      <c r="N1124" s="73">
        <v>668.8</v>
      </c>
      <c r="O1124" s="73">
        <v>631.4</v>
      </c>
      <c r="P1124" s="38">
        <f>Tabla15[[#This Row],[sbruto]]-SUM(Tabla15[[#This Row],[ISR]:[AFP]])-Tabla15[[#This Row],[sneto]]</f>
        <v>25</v>
      </c>
      <c r="Q1124" s="38">
        <v>20674.8</v>
      </c>
      <c r="R1124" s="60" t="str">
        <f>_xlfn.XLOOKUP(Tabla15[[#This Row],[cedula]],Tabla22[NODOC],Tabla22[GENERO])</f>
        <v>F</v>
      </c>
      <c r="S1124" s="60" t="str">
        <f>_xlfn.XLOOKUP(Tabla15[[#This Row],[nomdepto]],Tabla21[LUGAR],Tabla21[CODLUGAR])</f>
        <v>01.83.04.00.02.03</v>
      </c>
      <c r="T1124">
        <v>1041</v>
      </c>
    </row>
    <row r="1125" spans="1:20">
      <c r="A1125" s="60" t="s">
        <v>2476</v>
      </c>
      <c r="B1125" s="60" t="s">
        <v>1761</v>
      </c>
      <c r="C1125" s="60" t="s">
        <v>2506</v>
      </c>
      <c r="D1125" s="60" t="str">
        <f>Tabla15[[#This Row],[cedula]]&amp;Tabla15[[#This Row],[prog]]&amp;LEFT(Tabla15[[#This Row],[TIPO]],3)</f>
        <v>0010426807301FIJ</v>
      </c>
      <c r="E1125" s="60" t="str">
        <f>_xlfn.XLOOKUP(Tabla15[[#This Row],[cedula]],Tabla8[Numero Documento],Tabla8[Empleado])</f>
        <v>DIOMEDES GUZMAN SUAZO</v>
      </c>
      <c r="F1125" s="60" t="s">
        <v>90</v>
      </c>
      <c r="G1125" s="60" t="s">
        <v>189</v>
      </c>
      <c r="H1125" s="102" t="s">
        <v>11</v>
      </c>
      <c r="I1125" s="75">
        <f>_xlfn.XLOOKUP(Tabla15[[#This Row],[cedula]],TCARRERA[CEDULA],TCARRERA[CATEGORIA DEL SERVIDOR],0)</f>
        <v>0</v>
      </c>
      <c r="J112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25" s="60" t="str">
        <f>IF(ISTEXT(Tabla15[[#This Row],[CARRERA]]),Tabla15[[#This Row],[CARRERA]],Tabla15[[#This Row],[STATUS_01]])</f>
        <v>FIJO</v>
      </c>
      <c r="L1125" s="70">
        <v>16500</v>
      </c>
      <c r="M1125" s="73">
        <v>0</v>
      </c>
      <c r="N1125" s="70">
        <v>501.6</v>
      </c>
      <c r="O1125" s="70">
        <v>473.55</v>
      </c>
      <c r="P1125" s="38">
        <f>Tabla15[[#This Row],[sbruto]]-SUM(Tabla15[[#This Row],[ISR]:[AFP]])-Tabla15[[#This Row],[sneto]]</f>
        <v>8609.26</v>
      </c>
      <c r="Q1125" s="38">
        <v>6915.59</v>
      </c>
      <c r="R1125" s="60" t="str">
        <f>_xlfn.XLOOKUP(Tabla15[[#This Row],[cedula]],Tabla22[NODOC],Tabla22[GENERO])</f>
        <v>M</v>
      </c>
      <c r="S1125" s="60" t="str">
        <f>_xlfn.XLOOKUP(Tabla15[[#This Row],[nomdepto]],Tabla21[LUGAR],Tabla21[CODLUGAR])</f>
        <v>01.83.04.00.02.03</v>
      </c>
      <c r="T1125">
        <v>83</v>
      </c>
    </row>
    <row r="1126" spans="1:20">
      <c r="A1126" s="60" t="s">
        <v>2476</v>
      </c>
      <c r="B1126" s="60" t="s">
        <v>1825</v>
      </c>
      <c r="C1126" s="60" t="s">
        <v>2506</v>
      </c>
      <c r="D1126" s="60" t="str">
        <f>Tabla15[[#This Row],[cedula]]&amp;Tabla15[[#This Row],[prog]]&amp;LEFT(Tabla15[[#This Row],[TIPO]],3)</f>
        <v>0011810027001FIJ</v>
      </c>
      <c r="E1126" s="60" t="str">
        <f>_xlfn.XLOOKUP(Tabla15[[#This Row],[cedula]],Tabla8[Numero Documento],Tabla8[Empleado])</f>
        <v>JOSE LUIS RODRIGUEZ GUILLEN</v>
      </c>
      <c r="F1126" s="60" t="s">
        <v>59</v>
      </c>
      <c r="G1126" s="60" t="s">
        <v>221</v>
      </c>
      <c r="H1126" s="102" t="s">
        <v>11</v>
      </c>
      <c r="I1126" s="75">
        <f>_xlfn.XLOOKUP(Tabla15[[#This Row],[cedula]],TCARRERA[CEDULA],TCARRERA[CATEGORIA DEL SERVIDOR],0)</f>
        <v>0</v>
      </c>
      <c r="J112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26" s="60" t="str">
        <f>IF(ISTEXT(Tabla15[[#This Row],[CARRERA]]),Tabla15[[#This Row],[CARRERA]],Tabla15[[#This Row],[STATUS_01]])</f>
        <v>FIJO</v>
      </c>
      <c r="L1126" s="70">
        <v>115000</v>
      </c>
      <c r="M1126" s="74">
        <v>15633.74</v>
      </c>
      <c r="N1126" s="70">
        <v>3496</v>
      </c>
      <c r="O1126" s="70">
        <v>3300.5</v>
      </c>
      <c r="P1126" s="38">
        <f>Tabla15[[#This Row],[sbruto]]-SUM(Tabla15[[#This Row],[ISR]:[AFP]])-Tabla15[[#This Row],[sneto]]</f>
        <v>25.000000000014552</v>
      </c>
      <c r="Q1126" s="38">
        <v>92544.76</v>
      </c>
      <c r="R1126" s="60" t="str">
        <f>_xlfn.XLOOKUP(Tabla15[[#This Row],[cedula]],Tabla22[NODOC],Tabla22[GENERO])</f>
        <v>M</v>
      </c>
      <c r="S1126" s="60" t="str">
        <f>_xlfn.XLOOKUP(Tabla15[[#This Row],[nomdepto]],Tabla21[LUGAR],Tabla21[CODLUGAR])</f>
        <v>01.83.04.00.02.04</v>
      </c>
      <c r="T1126">
        <v>176</v>
      </c>
    </row>
    <row r="1127" spans="1:20" hidden="1">
      <c r="A1127" s="60" t="s">
        <v>2475</v>
      </c>
      <c r="B1127" s="60" t="s">
        <v>2927</v>
      </c>
      <c r="C1127" s="60" t="s">
        <v>2506</v>
      </c>
      <c r="D1127" s="60" t="str">
        <f>Tabla15[[#This Row],[cedula]]&amp;Tabla15[[#This Row],[prog]]&amp;LEFT(Tabla15[[#This Row],[TIPO]],3)</f>
        <v>4023601381501TEM</v>
      </c>
      <c r="E1127" s="60" t="str">
        <f>_xlfn.XLOOKUP(Tabla15[[#This Row],[cedula]],Tabla8[Numero Documento],Tabla8[Empleado])</f>
        <v>LAURYS CAMILLE MARTINEZ AQUINO</v>
      </c>
      <c r="F1127" s="60" t="s">
        <v>192</v>
      </c>
      <c r="G1127" s="60" t="s">
        <v>221</v>
      </c>
      <c r="H1127" s="102" t="s">
        <v>2696</v>
      </c>
      <c r="I1127" s="75">
        <f>_xlfn.XLOOKUP(Tabla15[[#This Row],[cedula]],TCARRERA[CEDULA],TCARRERA[CATEGORIA DEL SERVIDOR],0)</f>
        <v>0</v>
      </c>
      <c r="J112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7" s="60" t="str">
        <f>IF(ISTEXT(Tabla15[[#This Row],[CARRERA]]),Tabla15[[#This Row],[CARRERA]],Tabla15[[#This Row],[STATUS_01]])</f>
        <v>TEMPORALES</v>
      </c>
      <c r="L1127" s="70">
        <v>16500</v>
      </c>
      <c r="M1127" s="74">
        <v>0</v>
      </c>
      <c r="N1127" s="70">
        <v>501.6</v>
      </c>
      <c r="O1127" s="70">
        <v>473.55</v>
      </c>
      <c r="P1127" s="38">
        <f>Tabla15[[#This Row],[sbruto]]-SUM(Tabla15[[#This Row],[ISR]:[AFP]])-Tabla15[[#This Row],[sneto]]</f>
        <v>25</v>
      </c>
      <c r="Q1127" s="38">
        <v>15499.85</v>
      </c>
      <c r="R1127" s="60" t="str">
        <f>_xlfn.XLOOKUP(Tabla15[[#This Row],[cedula]],Tabla22[NODOC],Tabla22[GENERO])</f>
        <v>F</v>
      </c>
      <c r="S1127" s="60" t="str">
        <f>_xlfn.XLOOKUP(Tabla15[[#This Row],[nomdepto]],Tabla21[LUGAR],Tabla21[CODLUGAR])</f>
        <v>01.83.04.00.02.04</v>
      </c>
      <c r="T1127">
        <v>924</v>
      </c>
    </row>
    <row r="1128" spans="1:20" hidden="1">
      <c r="A1128" s="60" t="s">
        <v>2475</v>
      </c>
      <c r="B1128" s="60" t="s">
        <v>2983</v>
      </c>
      <c r="C1128" s="60" t="s">
        <v>2506</v>
      </c>
      <c r="D1128" s="60" t="str">
        <f>Tabla15[[#This Row],[cedula]]&amp;Tabla15[[#This Row],[prog]]&amp;LEFT(Tabla15[[#This Row],[TIPO]],3)</f>
        <v>2250024534901TEM</v>
      </c>
      <c r="E1128" s="60" t="str">
        <f>_xlfn.XLOOKUP(Tabla15[[#This Row],[cedula]],Tabla8[Numero Documento],Tabla8[Empleado])</f>
        <v>REINALDO MARTINEZ DEL ORBE</v>
      </c>
      <c r="F1128" s="60" t="s">
        <v>192</v>
      </c>
      <c r="G1128" s="60" t="s">
        <v>221</v>
      </c>
      <c r="H1128" s="102" t="s">
        <v>2696</v>
      </c>
      <c r="I1128" s="75">
        <f>_xlfn.XLOOKUP(Tabla15[[#This Row],[cedula]],TCARRERA[CEDULA],TCARRERA[CATEGORIA DEL SERVIDOR],0)</f>
        <v>0</v>
      </c>
      <c r="J112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60" t="str">
        <f>IF(ISTEXT(Tabla15[[#This Row],[CARRERA]]),Tabla15[[#This Row],[CARRERA]],Tabla15[[#This Row],[STATUS_01]])</f>
        <v>TEMPORALES</v>
      </c>
      <c r="L1128" s="70">
        <v>16500</v>
      </c>
      <c r="M1128" s="74">
        <v>0</v>
      </c>
      <c r="N1128" s="73">
        <v>501.6</v>
      </c>
      <c r="O1128" s="73">
        <v>473.55</v>
      </c>
      <c r="P1128" s="38">
        <f>Tabla15[[#This Row],[sbruto]]-SUM(Tabla15[[#This Row],[ISR]:[AFP]])-Tabla15[[#This Row],[sneto]]</f>
        <v>25</v>
      </c>
      <c r="Q1128" s="38">
        <v>15499.85</v>
      </c>
      <c r="R1128" s="60" t="str">
        <f>_xlfn.XLOOKUP(Tabla15[[#This Row],[cedula]],Tabla22[NODOC],Tabla22[GENERO])</f>
        <v>M</v>
      </c>
      <c r="S1128" s="60" t="str">
        <f>_xlfn.XLOOKUP(Tabla15[[#This Row],[nomdepto]],Tabla21[LUGAR],Tabla21[CODLUGAR])</f>
        <v>01.83.04.00.02.04</v>
      </c>
      <c r="T1128">
        <v>992</v>
      </c>
    </row>
    <row r="1129" spans="1:20" hidden="1">
      <c r="A1129" s="60" t="s">
        <v>2475</v>
      </c>
      <c r="B1129" s="60" t="s">
        <v>2281</v>
      </c>
      <c r="C1129" s="60" t="s">
        <v>2506</v>
      </c>
      <c r="D1129" s="60" t="str">
        <f>Tabla15[[#This Row],[cedula]]&amp;Tabla15[[#This Row],[prog]]&amp;LEFT(Tabla15[[#This Row],[TIPO]],3)</f>
        <v>0010119879401TEM</v>
      </c>
      <c r="E1129" s="60" t="str">
        <f>_xlfn.XLOOKUP(Tabla15[[#This Row],[cedula]],Tabla8[Numero Documento],Tabla8[Empleado])</f>
        <v>JUANA ANGELA RAFAELA HERNANDEZ NUÑEZ</v>
      </c>
      <c r="F1129" s="60" t="s">
        <v>59</v>
      </c>
      <c r="G1129" s="60" t="s">
        <v>461</v>
      </c>
      <c r="H1129" s="102" t="s">
        <v>2696</v>
      </c>
      <c r="I1129" s="75">
        <f>_xlfn.XLOOKUP(Tabla15[[#This Row],[cedula]],TCARRERA[CEDULA],TCARRERA[CATEGORIA DEL SERVIDOR],0)</f>
        <v>0</v>
      </c>
      <c r="J112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9" s="60" t="str">
        <f>IF(ISTEXT(Tabla15[[#This Row],[CARRERA]]),Tabla15[[#This Row],[CARRERA]],Tabla15[[#This Row],[STATUS_01]])</f>
        <v>TEMPORALES</v>
      </c>
      <c r="L1129" s="70">
        <v>160000</v>
      </c>
      <c r="M1129" s="70">
        <v>26218.87</v>
      </c>
      <c r="N1129" s="70">
        <v>4864</v>
      </c>
      <c r="O1129" s="70">
        <v>4592</v>
      </c>
      <c r="P1129" s="38">
        <f>Tabla15[[#This Row],[sbruto]]-SUM(Tabla15[[#This Row],[ISR]:[AFP]])-Tabla15[[#This Row],[sneto]]</f>
        <v>25</v>
      </c>
      <c r="Q1129" s="38">
        <v>124300.13</v>
      </c>
      <c r="R1129" s="60" t="str">
        <f>_xlfn.XLOOKUP(Tabla15[[#This Row],[cedula]],Tabla22[NODOC],Tabla22[GENERO])</f>
        <v>F</v>
      </c>
      <c r="S1129" s="60" t="str">
        <f>_xlfn.XLOOKUP(Tabla15[[#This Row],[nomdepto]],Tabla21[LUGAR],Tabla21[CODLUGAR])</f>
        <v>01.83.04.01</v>
      </c>
      <c r="T1129">
        <v>913</v>
      </c>
    </row>
    <row r="1130" spans="1:20">
      <c r="A1130" s="60" t="s">
        <v>2476</v>
      </c>
      <c r="B1130" s="60" t="s">
        <v>1715</v>
      </c>
      <c r="C1130" s="60" t="s">
        <v>2510</v>
      </c>
      <c r="D1130" s="60" t="str">
        <f>Tabla15[[#This Row],[cedula]]&amp;Tabla15[[#This Row],[prog]]&amp;LEFT(Tabla15[[#This Row],[TIPO]],3)</f>
        <v>0310315194413FIJ</v>
      </c>
      <c r="E1130" s="60" t="str">
        <f>_xlfn.XLOOKUP(Tabla15[[#This Row],[cedula]],Tabla8[Numero Documento],Tabla8[Empleado])</f>
        <v>ALEJANDRA MARIA BRITO ESTEPAN</v>
      </c>
      <c r="F1130" s="60" t="s">
        <v>32</v>
      </c>
      <c r="G1130" s="60" t="s">
        <v>461</v>
      </c>
      <c r="H1130" s="102" t="s">
        <v>11</v>
      </c>
      <c r="I1130" s="75">
        <f>_xlfn.XLOOKUP(Tabla15[[#This Row],[cedula]],TCARRERA[CEDULA],TCARRERA[CATEGORIA DEL SERVIDOR],0)</f>
        <v>0</v>
      </c>
      <c r="J113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60" t="str">
        <f>IF(ISTEXT(Tabla15[[#This Row],[CARRERA]]),Tabla15[[#This Row],[CARRERA]],Tabla15[[#This Row],[STATUS_01]])</f>
        <v>FIJO</v>
      </c>
      <c r="L1130" s="70">
        <v>80000</v>
      </c>
      <c r="M1130" s="70">
        <v>7400.84</v>
      </c>
      <c r="N1130" s="70">
        <v>2432</v>
      </c>
      <c r="O1130" s="70">
        <v>2296</v>
      </c>
      <c r="P1130" s="38">
        <f>Tabla15[[#This Row],[sbruto]]-SUM(Tabla15[[#This Row],[ISR]:[AFP]])-Tabla15[[#This Row],[sneto]]</f>
        <v>25</v>
      </c>
      <c r="Q1130" s="38">
        <v>67846.16</v>
      </c>
      <c r="R1130" s="60" t="str">
        <f>_xlfn.XLOOKUP(Tabla15[[#This Row],[cedula]],Tabla22[NODOC],Tabla22[GENERO])</f>
        <v>F</v>
      </c>
      <c r="S1130" s="60" t="str">
        <f>_xlfn.XLOOKUP(Tabla15[[#This Row],[nomdepto]],Tabla21[LUGAR],Tabla21[CODLUGAR])</f>
        <v>01.83.04.01</v>
      </c>
      <c r="T1130">
        <v>501</v>
      </c>
    </row>
    <row r="1131" spans="1:20" hidden="1">
      <c r="A1131" s="60" t="s">
        <v>2475</v>
      </c>
      <c r="B1131" s="60" t="s">
        <v>2864</v>
      </c>
      <c r="C1131" s="60" t="s">
        <v>2506</v>
      </c>
      <c r="D1131" s="60" t="str">
        <f>Tabla15[[#This Row],[cedula]]&amp;Tabla15[[#This Row],[prog]]&amp;LEFT(Tabla15[[#This Row],[TIPO]],3)</f>
        <v>0260047681201TEM</v>
      </c>
      <c r="E1131" s="60" t="str">
        <f>_xlfn.XLOOKUP(Tabla15[[#This Row],[cedula]],Tabla8[Numero Documento],Tabla8[Empleado])</f>
        <v>INES MARIA GARCIA PEREZ</v>
      </c>
      <c r="F1131" s="60" t="s">
        <v>192</v>
      </c>
      <c r="G1131" s="60" t="s">
        <v>461</v>
      </c>
      <c r="H1131" s="102" t="s">
        <v>2696</v>
      </c>
      <c r="I1131" s="75">
        <f>_xlfn.XLOOKUP(Tabla15[[#This Row],[cedula]],TCARRERA[CEDULA],TCARRERA[CATEGORIA DEL SERVIDOR],0)</f>
        <v>0</v>
      </c>
      <c r="J113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1" s="60" t="str">
        <f>IF(ISTEXT(Tabla15[[#This Row],[CARRERA]]),Tabla15[[#This Row],[CARRERA]],Tabla15[[#This Row],[STATUS_01]])</f>
        <v>TEMPORALES</v>
      </c>
      <c r="L1131" s="70">
        <v>50000</v>
      </c>
      <c r="M1131" s="73">
        <v>0</v>
      </c>
      <c r="N1131" s="70">
        <v>1520</v>
      </c>
      <c r="O1131" s="70">
        <v>1435</v>
      </c>
      <c r="P1131" s="38">
        <f>Tabla15[[#This Row],[sbruto]]-SUM(Tabla15[[#This Row],[ISR]:[AFP]])-Tabla15[[#This Row],[sneto]]</f>
        <v>4871</v>
      </c>
      <c r="Q1131" s="38">
        <v>42174</v>
      </c>
      <c r="R1131" s="60" t="str">
        <f>_xlfn.XLOOKUP(Tabla15[[#This Row],[cedula]],Tabla22[NODOC],Tabla22[GENERO])</f>
        <v>F</v>
      </c>
      <c r="S1131" s="60" t="str">
        <f>_xlfn.XLOOKUP(Tabla15[[#This Row],[nomdepto]],Tabla21[LUGAR],Tabla21[CODLUGAR])</f>
        <v>01.83.04.01</v>
      </c>
      <c r="T1131">
        <v>869</v>
      </c>
    </row>
    <row r="1132" spans="1:20" hidden="1">
      <c r="A1132" s="60" t="s">
        <v>2475</v>
      </c>
      <c r="B1132" s="60" t="s">
        <v>2977</v>
      </c>
      <c r="C1132" s="60" t="s">
        <v>2506</v>
      </c>
      <c r="D1132" s="60" t="str">
        <f>Tabla15[[#This Row],[cedula]]&amp;Tabla15[[#This Row],[prog]]&amp;LEFT(Tabla15[[#This Row],[TIPO]],3)</f>
        <v>0020083881101TEM</v>
      </c>
      <c r="E1132" s="60" t="str">
        <f>_xlfn.XLOOKUP(Tabla15[[#This Row],[cedula]],Tabla8[Numero Documento],Tabla8[Empleado])</f>
        <v>RAMON ANIBAL MESA PINEDA</v>
      </c>
      <c r="F1132" s="60" t="s">
        <v>192</v>
      </c>
      <c r="G1132" s="60" t="s">
        <v>461</v>
      </c>
      <c r="H1132" s="102" t="s">
        <v>2696</v>
      </c>
      <c r="I1132" s="75">
        <f>_xlfn.XLOOKUP(Tabla15[[#This Row],[cedula]],TCARRERA[CEDULA],TCARRERA[CATEGORIA DEL SERVIDOR],0)</f>
        <v>0</v>
      </c>
      <c r="J113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2" s="60" t="str">
        <f>IF(ISTEXT(Tabla15[[#This Row],[CARRERA]]),Tabla15[[#This Row],[CARRERA]],Tabla15[[#This Row],[STATUS_01]])</f>
        <v>TEMPORALES</v>
      </c>
      <c r="L1132" s="70">
        <v>50000</v>
      </c>
      <c r="M1132" s="73">
        <v>0</v>
      </c>
      <c r="N1132" s="70">
        <v>1520</v>
      </c>
      <c r="O1132" s="70">
        <v>1435</v>
      </c>
      <c r="P1132" s="38">
        <f>Tabla15[[#This Row],[sbruto]]-SUM(Tabla15[[#This Row],[ISR]:[AFP]])-Tabla15[[#This Row],[sneto]]</f>
        <v>25</v>
      </c>
      <c r="Q1132" s="38">
        <v>47020</v>
      </c>
      <c r="R1132" s="60" t="str">
        <f>_xlfn.XLOOKUP(Tabla15[[#This Row],[cedula]],Tabla22[NODOC],Tabla22[GENERO])</f>
        <v>M</v>
      </c>
      <c r="S1132" s="60" t="str">
        <f>_xlfn.XLOOKUP(Tabla15[[#This Row],[nomdepto]],Tabla21[LUGAR],Tabla21[CODLUGAR])</f>
        <v>01.83.04.01</v>
      </c>
      <c r="T1132">
        <v>987</v>
      </c>
    </row>
    <row r="1133" spans="1:20">
      <c r="A1133" s="60" t="s">
        <v>2476</v>
      </c>
      <c r="B1133" s="60" t="s">
        <v>2093</v>
      </c>
      <c r="C1133" s="60" t="s">
        <v>2510</v>
      </c>
      <c r="D1133" s="60" t="str">
        <f>Tabla15[[#This Row],[cedula]]&amp;Tabla15[[#This Row],[prog]]&amp;LEFT(Tabla15[[#This Row],[TIPO]],3)</f>
        <v>0010530686413FIJ</v>
      </c>
      <c r="E1133" s="60" t="str">
        <f>_xlfn.XLOOKUP(Tabla15[[#This Row],[cedula]],Tabla8[Numero Documento],Tabla8[Empleado])</f>
        <v>FLORA MATOS BAEZ</v>
      </c>
      <c r="F1133" s="60" t="s">
        <v>10</v>
      </c>
      <c r="G1133" s="60" t="s">
        <v>461</v>
      </c>
      <c r="H1133" s="102" t="s">
        <v>11</v>
      </c>
      <c r="I1133" s="75">
        <f>_xlfn.XLOOKUP(Tabla15[[#This Row],[cedula]],TCARRERA[CEDULA],TCARRERA[CATEGORIA DEL SERVIDOR],0)</f>
        <v>0</v>
      </c>
      <c r="J1133" s="7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3" s="60" t="str">
        <f>IF(ISTEXT(Tabla15[[#This Row],[CARRERA]]),Tabla15[[#This Row],[CARRERA]],Tabla15[[#This Row],[STATUS_01]])</f>
        <v>ESTATUTO SIMPLIFICADO</v>
      </c>
      <c r="L1133" s="70">
        <v>35000</v>
      </c>
      <c r="M1133" s="73">
        <v>0</v>
      </c>
      <c r="N1133" s="70">
        <v>1064</v>
      </c>
      <c r="O1133" s="70">
        <v>1004.5</v>
      </c>
      <c r="P1133" s="38">
        <f>Tabla15[[#This Row],[sbruto]]-SUM(Tabla15[[#This Row],[ISR]:[AFP]])-Tabla15[[#This Row],[sneto]]</f>
        <v>21866.27</v>
      </c>
      <c r="Q1133" s="38">
        <v>11065.23</v>
      </c>
      <c r="R1133" s="60" t="str">
        <f>_xlfn.XLOOKUP(Tabla15[[#This Row],[cedula]],Tabla22[NODOC],Tabla22[GENERO])</f>
        <v>F</v>
      </c>
      <c r="S1133" s="60" t="str">
        <f>_xlfn.XLOOKUP(Tabla15[[#This Row],[nomdepto]],Tabla21[LUGAR],Tabla21[CODLUGAR])</f>
        <v>01.83.04.01</v>
      </c>
      <c r="T1133">
        <v>586</v>
      </c>
    </row>
    <row r="1134" spans="1:20">
      <c r="A1134" s="60" t="s">
        <v>2476</v>
      </c>
      <c r="B1134" s="60" t="s">
        <v>2103</v>
      </c>
      <c r="C1134" s="60" t="s">
        <v>2510</v>
      </c>
      <c r="D1134" s="60" t="str">
        <f>Tabla15[[#This Row],[cedula]]&amp;Tabla15[[#This Row],[prog]]&amp;LEFT(Tabla15[[#This Row],[TIPO]],3)</f>
        <v>0010916353513FIJ</v>
      </c>
      <c r="E1134" s="60" t="str">
        <f>_xlfn.XLOOKUP(Tabla15[[#This Row],[cedula]],Tabla8[Numero Documento],Tabla8[Empleado])</f>
        <v>GILDA ADAMES MARTINEZ</v>
      </c>
      <c r="F1134" s="60" t="s">
        <v>464</v>
      </c>
      <c r="G1134" s="60" t="s">
        <v>461</v>
      </c>
      <c r="H1134" s="102" t="s">
        <v>11</v>
      </c>
      <c r="I1134" s="75">
        <f>_xlfn.XLOOKUP(Tabla15[[#This Row],[cedula]],TCARRERA[CEDULA],TCARRERA[CATEGORIA DEL SERVIDOR],0)</f>
        <v>0</v>
      </c>
      <c r="J113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34" s="60" t="str">
        <f>IF(ISTEXT(Tabla15[[#This Row],[CARRERA]]),Tabla15[[#This Row],[CARRERA]],Tabla15[[#This Row],[STATUS_01]])</f>
        <v>FIJO</v>
      </c>
      <c r="L1134" s="70">
        <v>35000</v>
      </c>
      <c r="M1134" s="73">
        <v>0</v>
      </c>
      <c r="N1134" s="70">
        <v>1064</v>
      </c>
      <c r="O1134" s="70">
        <v>1004.5</v>
      </c>
      <c r="P1134" s="38">
        <f>Tabla15[[#This Row],[sbruto]]-SUM(Tabla15[[#This Row],[ISR]:[AFP]])-Tabla15[[#This Row],[sneto]]</f>
        <v>75</v>
      </c>
      <c r="Q1134" s="38">
        <v>32856.5</v>
      </c>
      <c r="R1134" s="60" t="str">
        <f>_xlfn.XLOOKUP(Tabla15[[#This Row],[cedula]],Tabla22[NODOC],Tabla22[GENERO])</f>
        <v>F</v>
      </c>
      <c r="S1134" s="60" t="str">
        <f>_xlfn.XLOOKUP(Tabla15[[#This Row],[nomdepto]],Tabla21[LUGAR],Tabla21[CODLUGAR])</f>
        <v>01.83.04.01</v>
      </c>
      <c r="T1134">
        <v>594</v>
      </c>
    </row>
    <row r="1135" spans="1:20">
      <c r="A1135" s="60" t="s">
        <v>2476</v>
      </c>
      <c r="B1135" s="60" t="s">
        <v>2198</v>
      </c>
      <c r="C1135" s="60" t="s">
        <v>2510</v>
      </c>
      <c r="D1135" s="60" t="str">
        <f>Tabla15[[#This Row],[cedula]]&amp;Tabla15[[#This Row],[prog]]&amp;LEFT(Tabla15[[#This Row],[TIPO]],3)</f>
        <v>0010423115413FIJ</v>
      </c>
      <c r="E1135" s="60" t="str">
        <f>_xlfn.XLOOKUP(Tabla15[[#This Row],[cedula]],Tabla8[Numero Documento],Tabla8[Empleado])</f>
        <v>VICTOR MANUEL BIDO ACEVEDO</v>
      </c>
      <c r="F1135" s="60" t="s">
        <v>129</v>
      </c>
      <c r="G1135" s="60" t="s">
        <v>461</v>
      </c>
      <c r="H1135" s="102" t="s">
        <v>11</v>
      </c>
      <c r="I1135" s="75">
        <f>_xlfn.XLOOKUP(Tabla15[[#This Row],[cedula]],TCARRERA[CEDULA],TCARRERA[CATEGORIA DEL SERVIDOR],0)</f>
        <v>0</v>
      </c>
      <c r="J113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35" s="60" t="str">
        <f>IF(ISTEXT(Tabla15[[#This Row],[CARRERA]]),Tabla15[[#This Row],[CARRERA]],Tabla15[[#This Row],[STATUS_01]])</f>
        <v>FIJO</v>
      </c>
      <c r="L1135" s="70">
        <v>35000</v>
      </c>
      <c r="M1135" s="74">
        <v>0</v>
      </c>
      <c r="N1135" s="70">
        <v>1064</v>
      </c>
      <c r="O1135" s="70">
        <v>1004.5</v>
      </c>
      <c r="P1135" s="38">
        <f>Tabla15[[#This Row],[sbruto]]-SUM(Tabla15[[#This Row],[ISR]:[AFP]])-Tabla15[[#This Row],[sneto]]</f>
        <v>75</v>
      </c>
      <c r="Q1135" s="38">
        <v>32856.5</v>
      </c>
      <c r="R1135" s="60" t="str">
        <f>_xlfn.XLOOKUP(Tabla15[[#This Row],[cedula]],Tabla22[NODOC],Tabla22[GENERO])</f>
        <v>M</v>
      </c>
      <c r="S1135" s="60" t="str">
        <f>_xlfn.XLOOKUP(Tabla15[[#This Row],[nomdepto]],Tabla21[LUGAR],Tabla21[CODLUGAR])</f>
        <v>01.83.04.01</v>
      </c>
      <c r="T1135">
        <v>747</v>
      </c>
    </row>
    <row r="1136" spans="1:20">
      <c r="A1136" s="60" t="s">
        <v>2476</v>
      </c>
      <c r="B1136" s="60" t="s">
        <v>2087</v>
      </c>
      <c r="C1136" s="60" t="s">
        <v>2510</v>
      </c>
      <c r="D1136" s="60" t="str">
        <f>Tabla15[[#This Row],[cedula]]&amp;Tabla15[[#This Row],[prog]]&amp;LEFT(Tabla15[[#This Row],[TIPO]],3)</f>
        <v>0011698153113FIJ</v>
      </c>
      <c r="E1136" s="60" t="str">
        <f>_xlfn.XLOOKUP(Tabla15[[#This Row],[cedula]],Tabla8[Numero Documento],Tabla8[Empleado])</f>
        <v>FELIX VILLALONA CEDEÑO</v>
      </c>
      <c r="F1136" s="60" t="s">
        <v>263</v>
      </c>
      <c r="G1136" s="60" t="s">
        <v>461</v>
      </c>
      <c r="H1136" s="102" t="s">
        <v>11</v>
      </c>
      <c r="I1136" s="75">
        <f>_xlfn.XLOOKUP(Tabla15[[#This Row],[cedula]],TCARRERA[CEDULA],TCARRERA[CATEGORIA DEL SERVIDOR],0)</f>
        <v>0</v>
      </c>
      <c r="J113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36" s="60" t="str">
        <f>IF(ISTEXT(Tabla15[[#This Row],[CARRERA]]),Tabla15[[#This Row],[CARRERA]],Tabla15[[#This Row],[STATUS_01]])</f>
        <v>FIJO</v>
      </c>
      <c r="L1136" s="70">
        <v>30000</v>
      </c>
      <c r="M1136" s="70">
        <v>0</v>
      </c>
      <c r="N1136" s="73">
        <v>912</v>
      </c>
      <c r="O1136" s="73">
        <v>861</v>
      </c>
      <c r="P1136" s="38">
        <f>Tabla15[[#This Row],[sbruto]]-SUM(Tabla15[[#This Row],[ISR]:[AFP]])-Tabla15[[#This Row],[sneto]]</f>
        <v>12083.5</v>
      </c>
      <c r="Q1136" s="38">
        <v>16143.5</v>
      </c>
      <c r="R1136" s="60" t="str">
        <f>_xlfn.XLOOKUP(Tabla15[[#This Row],[cedula]],Tabla22[NODOC],Tabla22[GENERO])</f>
        <v>M</v>
      </c>
      <c r="S1136" s="60" t="str">
        <f>_xlfn.XLOOKUP(Tabla15[[#This Row],[nomdepto]],Tabla21[LUGAR],Tabla21[CODLUGAR])</f>
        <v>01.83.04.01</v>
      </c>
      <c r="T1136">
        <v>577</v>
      </c>
    </row>
    <row r="1137" spans="1:20">
      <c r="A1137" s="60" t="s">
        <v>2476</v>
      </c>
      <c r="B1137" s="60" t="s">
        <v>4827</v>
      </c>
      <c r="C1137" s="60" t="s">
        <v>2510</v>
      </c>
      <c r="D1137" s="60" t="str">
        <f>Tabla15[[#This Row],[cedula]]&amp;Tabla15[[#This Row],[prog]]&amp;LEFT(Tabla15[[#This Row],[TIPO]],3)</f>
        <v>4021345163213FIJ</v>
      </c>
      <c r="E1137" s="60" t="str">
        <f>_xlfn.XLOOKUP(Tabla15[[#This Row],[cedula]],Tabla8[Numero Documento],Tabla8[Empleado])</f>
        <v>YULISSA YEN CAMPUSANO</v>
      </c>
      <c r="F1137" s="60" t="s">
        <v>8</v>
      </c>
      <c r="G1137" s="60" t="s">
        <v>461</v>
      </c>
      <c r="H1137" s="102" t="s">
        <v>11</v>
      </c>
      <c r="I1137" s="75">
        <f>_xlfn.XLOOKUP(Tabla15[[#This Row],[cedula]],TCARRERA[CEDULA],TCARRERA[CATEGORIA DEL SERVIDOR],0)</f>
        <v>0</v>
      </c>
      <c r="J113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7" s="60" t="str">
        <f>IF(ISTEXT(Tabla15[[#This Row],[CARRERA]]),Tabla15[[#This Row],[CARRERA]],Tabla15[[#This Row],[STATUS_01]])</f>
        <v>ESTATUTO SIMPLIFICADO</v>
      </c>
      <c r="L1137" s="70">
        <v>17000</v>
      </c>
      <c r="M1137" s="71">
        <v>0</v>
      </c>
      <c r="N1137" s="70">
        <v>516.79999999999995</v>
      </c>
      <c r="O1137" s="70">
        <v>487.9</v>
      </c>
      <c r="P1137" s="38">
        <f>Tabla15[[#This Row],[sbruto]]-SUM(Tabla15[[#This Row],[ISR]:[AFP]])-Tabla15[[#This Row],[sneto]]</f>
        <v>25</v>
      </c>
      <c r="Q1137" s="38">
        <v>15970.3</v>
      </c>
      <c r="R1137" s="60" t="str">
        <f>_xlfn.XLOOKUP(Tabla15[[#This Row],[cedula]],Tabla22[NODOC],Tabla22[GENERO])</f>
        <v>F</v>
      </c>
      <c r="S1137" s="60" t="str">
        <f>_xlfn.XLOOKUP(Tabla15[[#This Row],[nomdepto]],Tabla21[LUGAR],Tabla21[CODLUGAR])</f>
        <v>01.83.04.01</v>
      </c>
      <c r="T1137">
        <v>765</v>
      </c>
    </row>
    <row r="1138" spans="1:20">
      <c r="A1138" s="60" t="s">
        <v>2476</v>
      </c>
      <c r="B1138" s="60" t="s">
        <v>2119</v>
      </c>
      <c r="C1138" s="60" t="s">
        <v>2510</v>
      </c>
      <c r="D1138" s="60" t="str">
        <f>Tabla15[[#This Row],[cedula]]&amp;Tabla15[[#This Row],[prog]]&amp;LEFT(Tabla15[[#This Row],[TIPO]],3)</f>
        <v>0010089690113FIJ</v>
      </c>
      <c r="E1138" s="60" t="str">
        <f>_xlfn.XLOOKUP(Tabla15[[#This Row],[cedula]],Tabla8[Numero Documento],Tabla8[Empleado])</f>
        <v>JOAN MANUEL FERRER RODRIGUEZ</v>
      </c>
      <c r="F1138" s="60" t="s">
        <v>59</v>
      </c>
      <c r="G1138" s="60" t="s">
        <v>293</v>
      </c>
      <c r="H1138" s="102" t="s">
        <v>11</v>
      </c>
      <c r="I1138" s="75">
        <f>_xlfn.XLOOKUP(Tabla15[[#This Row],[cedula]],TCARRERA[CEDULA],TCARRERA[CATEGORIA DEL SERVIDOR],0)</f>
        <v>0</v>
      </c>
      <c r="J1138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38" s="60" t="str">
        <f>IF(ISTEXT(Tabla15[[#This Row],[CARRERA]]),Tabla15[[#This Row],[CARRERA]],Tabla15[[#This Row],[STATUS_01]])</f>
        <v>DE LIBRE NOMBRAMIENTO Y REMOCION</v>
      </c>
      <c r="L1138" s="70">
        <v>145000</v>
      </c>
      <c r="M1138" s="70">
        <v>22690.49</v>
      </c>
      <c r="N1138" s="70">
        <v>4408</v>
      </c>
      <c r="O1138" s="70">
        <v>4161.5</v>
      </c>
      <c r="P1138" s="38">
        <f>Tabla15[[#This Row],[sbruto]]-SUM(Tabla15[[#This Row],[ISR]:[AFP]])-Tabla15[[#This Row],[sneto]]</f>
        <v>25</v>
      </c>
      <c r="Q1138" s="38">
        <v>113715.01</v>
      </c>
      <c r="R1138" s="60" t="str">
        <f>_xlfn.XLOOKUP(Tabla15[[#This Row],[cedula]],Tabla22[NODOC],Tabla22[GENERO])</f>
        <v>M</v>
      </c>
      <c r="S1138" s="60" t="str">
        <f>_xlfn.XLOOKUP(Tabla15[[#This Row],[nomdepto]],Tabla21[LUGAR],Tabla21[CODLUGAR])</f>
        <v>01.83.04.01.01</v>
      </c>
      <c r="T1138">
        <v>616</v>
      </c>
    </row>
    <row r="1139" spans="1:20">
      <c r="A1139" s="60" t="s">
        <v>2476</v>
      </c>
      <c r="B1139" s="60" t="s">
        <v>2136</v>
      </c>
      <c r="C1139" s="60" t="s">
        <v>2510</v>
      </c>
      <c r="D1139" s="60" t="str">
        <f>Tabla15[[#This Row],[cedula]]&amp;Tabla15[[#This Row],[prog]]&amp;LEFT(Tabla15[[#This Row],[TIPO]],3)</f>
        <v>0010075680813FIJ</v>
      </c>
      <c r="E1139" s="60" t="str">
        <f>_xlfn.XLOOKUP(Tabla15[[#This Row],[cedula]],Tabla8[Numero Documento],Tabla8[Empleado])</f>
        <v>JUAN EMILIO BAEZ MELO</v>
      </c>
      <c r="F1139" s="60" t="s">
        <v>135</v>
      </c>
      <c r="G1139" s="60" t="s">
        <v>293</v>
      </c>
      <c r="H1139" s="102" t="s">
        <v>11</v>
      </c>
      <c r="I1139" s="75">
        <f>_xlfn.XLOOKUP(Tabla15[[#This Row],[cedula]],TCARRERA[CEDULA],TCARRERA[CATEGORIA DEL SERVIDOR],0)</f>
        <v>0</v>
      </c>
      <c r="J113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39" s="60" t="str">
        <f>IF(ISTEXT(Tabla15[[#This Row],[CARRERA]]),Tabla15[[#This Row],[CARRERA]],Tabla15[[#This Row],[STATUS_01]])</f>
        <v>FIJO</v>
      </c>
      <c r="L1139" s="70">
        <v>50000</v>
      </c>
      <c r="M1139" s="70">
        <v>0</v>
      </c>
      <c r="N1139" s="70">
        <v>1520</v>
      </c>
      <c r="O1139" s="70">
        <v>1435</v>
      </c>
      <c r="P1139" s="38">
        <f>Tabla15[[#This Row],[sbruto]]-SUM(Tabla15[[#This Row],[ISR]:[AFP]])-Tabla15[[#This Row],[sneto]]</f>
        <v>75</v>
      </c>
      <c r="Q1139" s="38">
        <v>46970</v>
      </c>
      <c r="R1139" s="60" t="str">
        <f>_xlfn.XLOOKUP(Tabla15[[#This Row],[cedula]],Tabla22[NODOC],Tabla22[GENERO])</f>
        <v>M</v>
      </c>
      <c r="S1139" s="60" t="str">
        <f>_xlfn.XLOOKUP(Tabla15[[#This Row],[nomdepto]],Tabla21[LUGAR],Tabla21[CODLUGAR])</f>
        <v>01.83.04.01.01</v>
      </c>
      <c r="T1139">
        <v>637</v>
      </c>
    </row>
    <row r="1140" spans="1:20" hidden="1">
      <c r="A1140" s="60" t="s">
        <v>2475</v>
      </c>
      <c r="B1140" s="60" t="s">
        <v>2809</v>
      </c>
      <c r="C1140" s="60" t="s">
        <v>2506</v>
      </c>
      <c r="D1140" s="60" t="str">
        <f>Tabla15[[#This Row],[cedula]]&amp;Tabla15[[#This Row],[prog]]&amp;LEFT(Tabla15[[#This Row],[TIPO]],3)</f>
        <v>2230065015101TEM</v>
      </c>
      <c r="E1140" s="60" t="str">
        <f>_xlfn.XLOOKUP(Tabla15[[#This Row],[cedula]],Tabla8[Numero Documento],Tabla8[Empleado])</f>
        <v>BEYANIRA PAREDES GARCIA</v>
      </c>
      <c r="F1140" s="60" t="s">
        <v>279</v>
      </c>
      <c r="G1140" s="60" t="s">
        <v>293</v>
      </c>
      <c r="H1140" s="102" t="s">
        <v>2696</v>
      </c>
      <c r="I1140" s="75">
        <f>_xlfn.XLOOKUP(Tabla15[[#This Row],[cedula]],TCARRERA[CEDULA],TCARRERA[CATEGORIA DEL SERVIDOR],0)</f>
        <v>0</v>
      </c>
      <c r="J114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0" s="60" t="str">
        <f>IF(ISTEXT(Tabla15[[#This Row],[CARRERA]]),Tabla15[[#This Row],[CARRERA]],Tabla15[[#This Row],[STATUS_01]])</f>
        <v>TEMPORALES</v>
      </c>
      <c r="L1140" s="70">
        <v>45000</v>
      </c>
      <c r="M1140" s="70">
        <v>0</v>
      </c>
      <c r="N1140" s="70">
        <v>1368</v>
      </c>
      <c r="O1140" s="70">
        <v>1291.5</v>
      </c>
      <c r="P1140" s="38">
        <f>Tabla15[[#This Row],[sbruto]]-SUM(Tabla15[[#This Row],[ISR]:[AFP]])-Tabla15[[#This Row],[sneto]]</f>
        <v>25</v>
      </c>
      <c r="Q1140" s="38">
        <v>42315.5</v>
      </c>
      <c r="R1140" s="60" t="str">
        <f>_xlfn.XLOOKUP(Tabla15[[#This Row],[cedula]],Tabla22[NODOC],Tabla22[GENERO])</f>
        <v>F</v>
      </c>
      <c r="S1140" s="60" t="str">
        <f>_xlfn.XLOOKUP(Tabla15[[#This Row],[nomdepto]],Tabla21[LUGAR],Tabla21[CODLUGAR])</f>
        <v>01.83.04.01.01</v>
      </c>
      <c r="T1140">
        <v>810</v>
      </c>
    </row>
    <row r="1141" spans="1:20">
      <c r="A1141" s="60" t="s">
        <v>2476</v>
      </c>
      <c r="B1141" s="60" t="s">
        <v>5834</v>
      </c>
      <c r="C1141" s="60" t="s">
        <v>2510</v>
      </c>
      <c r="D1141" s="60" t="str">
        <f>Tabla15[[#This Row],[cedula]]&amp;Tabla15[[#This Row],[prog]]&amp;LEFT(Tabla15[[#This Row],[TIPO]],3)</f>
        <v>0010788958613FIJ</v>
      </c>
      <c r="E1141" s="60" t="str">
        <f>_xlfn.XLOOKUP(Tabla15[[#This Row],[cedula]],Tabla8[Numero Documento],Tabla8[Empleado])</f>
        <v>MARITZA MAGALIS GONZALEZ PIMENTEL</v>
      </c>
      <c r="F1141" s="60" t="s">
        <v>355</v>
      </c>
      <c r="G1141" s="60" t="s">
        <v>293</v>
      </c>
      <c r="H1141" s="102" t="s">
        <v>11</v>
      </c>
      <c r="I1141" s="75">
        <f>_xlfn.XLOOKUP(Tabla15[[#This Row],[cedula]],TCARRERA[CEDULA],TCARRERA[CATEGORIA DEL SERVIDOR],0)</f>
        <v>0</v>
      </c>
      <c r="J114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41" s="60" t="str">
        <f>IF(ISTEXT(Tabla15[[#This Row],[CARRERA]]),Tabla15[[#This Row],[CARRERA]],Tabla15[[#This Row],[STATUS_01]])</f>
        <v>FIJO</v>
      </c>
      <c r="L1141" s="70">
        <v>35000</v>
      </c>
      <c r="M1141" s="71">
        <v>0</v>
      </c>
      <c r="N1141" s="70">
        <v>1064</v>
      </c>
      <c r="O1141" s="70">
        <v>1004.5</v>
      </c>
      <c r="P1141" s="38">
        <f>Tabla15[[#This Row],[sbruto]]-SUM(Tabla15[[#This Row],[ISR]:[AFP]])-Tabla15[[#This Row],[sneto]]</f>
        <v>25</v>
      </c>
      <c r="Q1141" s="38">
        <v>32906.5</v>
      </c>
      <c r="R1141" s="60" t="str">
        <f>_xlfn.XLOOKUP(Tabla15[[#This Row],[cedula]],Tabla22[NODOC],Tabla22[GENERO])</f>
        <v>F</v>
      </c>
      <c r="S1141" s="60" t="str">
        <f>_xlfn.XLOOKUP(Tabla15[[#This Row],[nomdepto]],Tabla21[LUGAR],Tabla21[CODLUGAR])</f>
        <v>01.83.04.01.01</v>
      </c>
      <c r="T1141">
        <v>682</v>
      </c>
    </row>
    <row r="1142" spans="1:20">
      <c r="A1142" s="60" t="s">
        <v>2476</v>
      </c>
      <c r="B1142" s="60" t="s">
        <v>1920</v>
      </c>
      <c r="C1142" s="60" t="s">
        <v>2510</v>
      </c>
      <c r="D1142" s="60" t="str">
        <f>Tabla15[[#This Row],[cedula]]&amp;Tabla15[[#This Row],[prog]]&amp;LEFT(Tabla15[[#This Row],[TIPO]],3)</f>
        <v>0011922172913FIJ</v>
      </c>
      <c r="E1142" s="60" t="str">
        <f>_xlfn.XLOOKUP(Tabla15[[#This Row],[cedula]],Tabla8[Numero Documento],Tabla8[Empleado])</f>
        <v>ROFRANMY MAITE PEREZ RODRIGUEZ</v>
      </c>
      <c r="F1142" s="60" t="s">
        <v>10</v>
      </c>
      <c r="G1142" s="60" t="s">
        <v>293</v>
      </c>
      <c r="H1142" s="102" t="s">
        <v>11</v>
      </c>
      <c r="I1142" s="75">
        <f>_xlfn.XLOOKUP(Tabla15[[#This Row],[cedula]],TCARRERA[CEDULA],TCARRERA[CATEGORIA DEL SERVIDOR],0)</f>
        <v>0</v>
      </c>
      <c r="J114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2" s="60" t="str">
        <f>IF(ISTEXT(Tabla15[[#This Row],[CARRERA]]),Tabla15[[#This Row],[CARRERA]],Tabla15[[#This Row],[STATUS_01]])</f>
        <v>ESTATUTO SIMPLIFICADO</v>
      </c>
      <c r="L1142" s="70">
        <v>35000</v>
      </c>
      <c r="M1142" s="71">
        <v>0</v>
      </c>
      <c r="N1142" s="70">
        <v>1064</v>
      </c>
      <c r="O1142" s="70">
        <v>1004.5</v>
      </c>
      <c r="P1142" s="38">
        <f>Tabla15[[#This Row],[sbruto]]-SUM(Tabla15[[#This Row],[ISR]:[AFP]])-Tabla15[[#This Row],[sneto]]</f>
        <v>22806.47</v>
      </c>
      <c r="Q1142" s="38">
        <v>10125.030000000001</v>
      </c>
      <c r="R1142" s="60" t="str">
        <f>_xlfn.XLOOKUP(Tabla15[[#This Row],[cedula]],Tabla22[NODOC],Tabla22[GENERO])</f>
        <v>F</v>
      </c>
      <c r="S1142" s="60" t="str">
        <f>_xlfn.XLOOKUP(Tabla15[[#This Row],[nomdepto]],Tabla21[LUGAR],Tabla21[CODLUGAR])</f>
        <v>01.83.04.01.01</v>
      </c>
      <c r="T1142">
        <v>725</v>
      </c>
    </row>
    <row r="1143" spans="1:20">
      <c r="A1143" s="60" t="s">
        <v>2476</v>
      </c>
      <c r="B1143" s="60" t="s">
        <v>2173</v>
      </c>
      <c r="C1143" s="60" t="s">
        <v>2510</v>
      </c>
      <c r="D1143" s="60" t="str">
        <f>Tabla15[[#This Row],[cedula]]&amp;Tabla15[[#This Row],[prog]]&amp;LEFT(Tabla15[[#This Row],[TIPO]],3)</f>
        <v>2250001007313FIJ</v>
      </c>
      <c r="E1143" s="60" t="str">
        <f>_xlfn.XLOOKUP(Tabla15[[#This Row],[cedula]],Tabla8[Numero Documento],Tabla8[Empleado])</f>
        <v>ORLANDO RAMIREZ GIRON</v>
      </c>
      <c r="F1143" s="60" t="s">
        <v>15</v>
      </c>
      <c r="G1143" s="60" t="s">
        <v>293</v>
      </c>
      <c r="H1143" s="102" t="s">
        <v>11</v>
      </c>
      <c r="I1143" s="75">
        <f>_xlfn.XLOOKUP(Tabla15[[#This Row],[cedula]],TCARRERA[CEDULA],TCARRERA[CATEGORIA DEL SERVIDOR],0)</f>
        <v>0</v>
      </c>
      <c r="J114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43" s="60" t="str">
        <f>IF(ISTEXT(Tabla15[[#This Row],[CARRERA]]),Tabla15[[#This Row],[CARRERA]],Tabla15[[#This Row],[STATUS_01]])</f>
        <v>FIJO</v>
      </c>
      <c r="L1143" s="70">
        <v>25000</v>
      </c>
      <c r="M1143" s="70">
        <v>0</v>
      </c>
      <c r="N1143" s="70">
        <v>760</v>
      </c>
      <c r="O1143" s="70">
        <v>717.5</v>
      </c>
      <c r="P1143" s="38">
        <f>Tabla15[[#This Row],[sbruto]]-SUM(Tabla15[[#This Row],[ISR]:[AFP]])-Tabla15[[#This Row],[sneto]]</f>
        <v>3351</v>
      </c>
      <c r="Q1143" s="38">
        <v>20171.5</v>
      </c>
      <c r="R1143" s="60" t="str">
        <f>_xlfn.XLOOKUP(Tabla15[[#This Row],[cedula]],Tabla22[NODOC],Tabla22[GENERO])</f>
        <v>M</v>
      </c>
      <c r="S1143" s="60" t="str">
        <f>_xlfn.XLOOKUP(Tabla15[[#This Row],[nomdepto]],Tabla21[LUGAR],Tabla21[CODLUGAR])</f>
        <v>01.83.04.01.01</v>
      </c>
      <c r="T1143">
        <v>702</v>
      </c>
    </row>
    <row r="1144" spans="1:20" hidden="1">
      <c r="A1144" s="60" t="s">
        <v>2475</v>
      </c>
      <c r="B1144" s="60" t="s">
        <v>2650</v>
      </c>
      <c r="C1144" s="60" t="s">
        <v>2506</v>
      </c>
      <c r="D1144" s="60" t="str">
        <f>Tabla15[[#This Row],[cedula]]&amp;Tabla15[[#This Row],[prog]]&amp;LEFT(Tabla15[[#This Row],[TIPO]],3)</f>
        <v>0010062064001TEM</v>
      </c>
      <c r="E1144" s="60" t="str">
        <f>_xlfn.XLOOKUP(Tabla15[[#This Row],[cedula]],Tabla8[Numero Documento],Tabla8[Empleado])</f>
        <v>LOURDES MARGARITA MARMOLEJOS VILLAVICENCIO</v>
      </c>
      <c r="F1144" s="60" t="s">
        <v>59</v>
      </c>
      <c r="G1144" s="60" t="s">
        <v>324</v>
      </c>
      <c r="H1144" s="102" t="s">
        <v>2696</v>
      </c>
      <c r="I1144" s="75">
        <f>_xlfn.XLOOKUP(Tabla15[[#This Row],[cedula]],TCARRERA[CEDULA],TCARRERA[CATEGORIA DEL SERVIDOR],0)</f>
        <v>0</v>
      </c>
      <c r="J114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4" s="60" t="str">
        <f>IF(ISTEXT(Tabla15[[#This Row],[CARRERA]]),Tabla15[[#This Row],[CARRERA]],Tabla15[[#This Row],[STATUS_01]])</f>
        <v>TEMPORALES</v>
      </c>
      <c r="L1144" s="70">
        <v>150000</v>
      </c>
      <c r="M1144" s="70">
        <v>0</v>
      </c>
      <c r="N1144" s="70">
        <v>4560</v>
      </c>
      <c r="O1144" s="70">
        <v>4305</v>
      </c>
      <c r="P1144" s="38">
        <f>Tabla15[[#This Row],[sbruto]]-SUM(Tabla15[[#This Row],[ISR]:[AFP]])-Tabla15[[#This Row],[sneto]]</f>
        <v>1125</v>
      </c>
      <c r="Q1144" s="38">
        <v>140010</v>
      </c>
      <c r="R1144" s="60" t="str">
        <f>_xlfn.XLOOKUP(Tabla15[[#This Row],[cedula]],Tabla22[NODOC],Tabla22[GENERO])</f>
        <v>F</v>
      </c>
      <c r="S1144" s="60" t="str">
        <f>_xlfn.XLOOKUP(Tabla15[[#This Row],[nomdepto]],Tabla21[LUGAR],Tabla21[CODLUGAR])</f>
        <v>01.83.04.01.02</v>
      </c>
      <c r="T1144">
        <v>932</v>
      </c>
    </row>
    <row r="1145" spans="1:20">
      <c r="A1145" s="60" t="s">
        <v>2476</v>
      </c>
      <c r="B1145" s="60" t="s">
        <v>2051</v>
      </c>
      <c r="C1145" s="60" t="s">
        <v>2510</v>
      </c>
      <c r="D1145" s="60" t="str">
        <f>Tabla15[[#This Row],[cedula]]&amp;Tabla15[[#This Row],[prog]]&amp;LEFT(Tabla15[[#This Row],[TIPO]],3)</f>
        <v>0010549548513FIJ</v>
      </c>
      <c r="E1145" s="60" t="str">
        <f>_xlfn.XLOOKUP(Tabla15[[#This Row],[cedula]],Tabla8[Numero Documento],Tabla8[Empleado])</f>
        <v>ARMANDO ANTONIO ALMANZAR BOTELLO</v>
      </c>
      <c r="F1145" s="60" t="s">
        <v>327</v>
      </c>
      <c r="G1145" s="60" t="s">
        <v>324</v>
      </c>
      <c r="H1145" s="102" t="s">
        <v>11</v>
      </c>
      <c r="I1145" s="75">
        <f>_xlfn.XLOOKUP(Tabla15[[#This Row],[cedula]],TCARRERA[CEDULA],TCARRERA[CATEGORIA DEL SERVIDOR],0)</f>
        <v>0</v>
      </c>
      <c r="J114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45" s="60" t="str">
        <f>IF(ISTEXT(Tabla15[[#This Row],[CARRERA]]),Tabla15[[#This Row],[CARRERA]],Tabla15[[#This Row],[STATUS_01]])</f>
        <v>FIJO</v>
      </c>
      <c r="L1145" s="70">
        <v>130000</v>
      </c>
      <c r="M1145" s="73">
        <v>19162.09</v>
      </c>
      <c r="N1145" s="70">
        <v>3952</v>
      </c>
      <c r="O1145" s="70">
        <v>3731</v>
      </c>
      <c r="P1145" s="38">
        <f>Tabla15[[#This Row],[sbruto]]-SUM(Tabla15[[#This Row],[ISR]:[AFP]])-Tabla15[[#This Row],[sneto]]</f>
        <v>25</v>
      </c>
      <c r="Q1145" s="38">
        <v>103129.91</v>
      </c>
      <c r="R1145" s="60" t="str">
        <f>_xlfn.XLOOKUP(Tabla15[[#This Row],[cedula]],Tabla22[NODOC],Tabla22[GENERO])</f>
        <v>M</v>
      </c>
      <c r="S1145" s="60" t="str">
        <f>_xlfn.XLOOKUP(Tabla15[[#This Row],[nomdepto]],Tabla21[LUGAR],Tabla21[CODLUGAR])</f>
        <v>01.83.04.01.02</v>
      </c>
      <c r="T1145">
        <v>522</v>
      </c>
    </row>
    <row r="1146" spans="1:20">
      <c r="A1146" s="60" t="s">
        <v>2476</v>
      </c>
      <c r="B1146" s="60" t="s">
        <v>2162</v>
      </c>
      <c r="C1146" s="60" t="s">
        <v>2510</v>
      </c>
      <c r="D1146" s="60" t="str">
        <f>Tabla15[[#This Row],[cedula]]&amp;Tabla15[[#This Row],[prog]]&amp;LEFT(Tabla15[[#This Row],[TIPO]],3)</f>
        <v>0011114085113FIJ</v>
      </c>
      <c r="E1146" s="60" t="str">
        <f>_xlfn.XLOOKUP(Tabla15[[#This Row],[cedula]],Tabla8[Numero Documento],Tabla8[Empleado])</f>
        <v>MARIA DEL CARMEN VICENTE YEPEZ</v>
      </c>
      <c r="F1146" s="60" t="s">
        <v>291</v>
      </c>
      <c r="G1146" s="60" t="s">
        <v>324</v>
      </c>
      <c r="H1146" s="102" t="s">
        <v>11</v>
      </c>
      <c r="I1146" s="75">
        <f>_xlfn.XLOOKUP(Tabla15[[#This Row],[cedula]],TCARRERA[CEDULA],TCARRERA[CATEGORIA DEL SERVIDOR],0)</f>
        <v>0</v>
      </c>
      <c r="J114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46" s="60" t="str">
        <f>IF(ISTEXT(Tabla15[[#This Row],[CARRERA]]),Tabla15[[#This Row],[CARRERA]],Tabla15[[#This Row],[STATUS_01]])</f>
        <v>FIJO</v>
      </c>
      <c r="L1146" s="70">
        <v>115000</v>
      </c>
      <c r="M1146" s="73">
        <v>14845.02</v>
      </c>
      <c r="N1146" s="73">
        <v>3496</v>
      </c>
      <c r="O1146" s="73">
        <v>3300.5</v>
      </c>
      <c r="P1146" s="38">
        <f>Tabla15[[#This Row],[sbruto]]-SUM(Tabla15[[#This Row],[ISR]:[AFP]])-Tabla15[[#This Row],[sneto]]</f>
        <v>3179.8999999999942</v>
      </c>
      <c r="Q1146" s="38">
        <v>90178.58</v>
      </c>
      <c r="R1146" s="60" t="str">
        <f>_xlfn.XLOOKUP(Tabla15[[#This Row],[cedula]],Tabla22[NODOC],Tabla22[GENERO])</f>
        <v>F</v>
      </c>
      <c r="S1146" s="60" t="str">
        <f>_xlfn.XLOOKUP(Tabla15[[#This Row],[nomdepto]],Tabla21[LUGAR],Tabla21[CODLUGAR])</f>
        <v>01.83.04.01.02</v>
      </c>
      <c r="T1146">
        <v>676</v>
      </c>
    </row>
    <row r="1147" spans="1:20" hidden="1">
      <c r="A1147" s="60" t="s">
        <v>2475</v>
      </c>
      <c r="B1147" s="60" t="s">
        <v>2231</v>
      </c>
      <c r="C1147" s="60" t="s">
        <v>2506</v>
      </c>
      <c r="D1147" s="60" t="str">
        <f>Tabla15[[#This Row],[cedula]]&amp;Tabla15[[#This Row],[prog]]&amp;LEFT(Tabla15[[#This Row],[TIPO]],3)</f>
        <v>0010210321501TEM</v>
      </c>
      <c r="E1147" s="60" t="str">
        <f>_xlfn.XLOOKUP(Tabla15[[#This Row],[cedula]],Tabla8[Numero Documento],Tabla8[Empleado])</f>
        <v>ANDRES MANUEL BLANCO DIAZ</v>
      </c>
      <c r="F1147" s="60" t="s">
        <v>291</v>
      </c>
      <c r="G1147" s="60" t="s">
        <v>324</v>
      </c>
      <c r="H1147" s="102" t="s">
        <v>2696</v>
      </c>
      <c r="I1147" s="75">
        <f>_xlfn.XLOOKUP(Tabla15[[#This Row],[cedula]],TCARRERA[CEDULA],TCARRERA[CATEGORIA DEL SERVIDOR],0)</f>
        <v>0</v>
      </c>
      <c r="J114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7" s="60" t="str">
        <f>IF(ISTEXT(Tabla15[[#This Row],[CARRERA]]),Tabla15[[#This Row],[CARRERA]],Tabla15[[#This Row],[STATUS_01]])</f>
        <v>TEMPORALES</v>
      </c>
      <c r="L1147" s="70">
        <v>70000</v>
      </c>
      <c r="M1147" s="74">
        <v>5368.48</v>
      </c>
      <c r="N1147" s="73">
        <v>2128</v>
      </c>
      <c r="O1147" s="73">
        <v>2009</v>
      </c>
      <c r="P1147" s="38">
        <f>Tabla15[[#This Row],[sbruto]]-SUM(Tabla15[[#This Row],[ISR]:[AFP]])-Tabla15[[#This Row],[sneto]]</f>
        <v>25.000000000007276</v>
      </c>
      <c r="Q1147" s="38">
        <v>60469.52</v>
      </c>
      <c r="R1147" s="60" t="str">
        <f>_xlfn.XLOOKUP(Tabla15[[#This Row],[cedula]],Tabla22[NODOC],Tabla22[GENERO])</f>
        <v>M</v>
      </c>
      <c r="S1147" s="60" t="str">
        <f>_xlfn.XLOOKUP(Tabla15[[#This Row],[nomdepto]],Tabla21[LUGAR],Tabla21[CODLUGAR])</f>
        <v>01.83.04.01.02</v>
      </c>
      <c r="T1147">
        <v>794</v>
      </c>
    </row>
    <row r="1148" spans="1:20">
      <c r="A1148" s="60" t="s">
        <v>2476</v>
      </c>
      <c r="B1148" s="60" t="s">
        <v>2111</v>
      </c>
      <c r="C1148" s="60" t="s">
        <v>2510</v>
      </c>
      <c r="D1148" s="60" t="str">
        <f>Tabla15[[#This Row],[cedula]]&amp;Tabla15[[#This Row],[prog]]&amp;LEFT(Tabla15[[#This Row],[TIPO]],3)</f>
        <v>0011817281613FIJ</v>
      </c>
      <c r="E1148" s="60" t="str">
        <f>_xlfn.XLOOKUP(Tabla15[[#This Row],[cedula]],Tabla8[Numero Documento],Tabla8[Empleado])</f>
        <v>IKER JACOB TEJEDA</v>
      </c>
      <c r="F1148" s="60" t="s">
        <v>254</v>
      </c>
      <c r="G1148" s="60" t="s">
        <v>324</v>
      </c>
      <c r="H1148" s="102" t="s">
        <v>11</v>
      </c>
      <c r="I1148" s="75">
        <f>_xlfn.XLOOKUP(Tabla15[[#This Row],[cedula]],TCARRERA[CEDULA],TCARRERA[CATEGORIA DEL SERVIDOR],0)</f>
        <v>0</v>
      </c>
      <c r="J114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48" s="60" t="str">
        <f>IF(ISTEXT(Tabla15[[#This Row],[CARRERA]]),Tabla15[[#This Row],[CARRERA]],Tabla15[[#This Row],[STATUS_01]])</f>
        <v>FIJO</v>
      </c>
      <c r="L1148" s="70">
        <v>65000</v>
      </c>
      <c r="M1148" s="71">
        <v>1732.57</v>
      </c>
      <c r="N1148" s="70">
        <v>1976</v>
      </c>
      <c r="O1148" s="70">
        <v>1865.5</v>
      </c>
      <c r="P1148" s="38">
        <f>Tabla15[[#This Row],[sbruto]]-SUM(Tabla15[[#This Row],[ISR]:[AFP]])-Tabla15[[#This Row],[sneto]]</f>
        <v>25</v>
      </c>
      <c r="Q1148" s="38">
        <v>59400.93</v>
      </c>
      <c r="R1148" s="60" t="str">
        <f>_xlfn.XLOOKUP(Tabla15[[#This Row],[cedula]],Tabla22[NODOC],Tabla22[GENERO])</f>
        <v>M</v>
      </c>
      <c r="S1148" s="60" t="str">
        <f>_xlfn.XLOOKUP(Tabla15[[#This Row],[nomdepto]],Tabla21[LUGAR],Tabla21[CODLUGAR])</f>
        <v>01.83.04.01.02</v>
      </c>
      <c r="T1148">
        <v>606</v>
      </c>
    </row>
    <row r="1149" spans="1:20">
      <c r="A1149" s="60" t="s">
        <v>2476</v>
      </c>
      <c r="B1149" s="60" t="s">
        <v>2145</v>
      </c>
      <c r="C1149" s="60" t="s">
        <v>2510</v>
      </c>
      <c r="D1149" s="60" t="str">
        <f>Tabla15[[#This Row],[cedula]]&amp;Tabla15[[#This Row],[prog]]&amp;LEFT(Tabla15[[#This Row],[TIPO]],3)</f>
        <v>0530035412213FIJ</v>
      </c>
      <c r="E1149" s="60" t="str">
        <f>_xlfn.XLOOKUP(Tabla15[[#This Row],[cedula]],Tabla8[Numero Documento],Tabla8[Empleado])</f>
        <v>KELVIN ANTONIO ABREU ALVAREZ</v>
      </c>
      <c r="F1149" s="60" t="s">
        <v>254</v>
      </c>
      <c r="G1149" s="60" t="s">
        <v>324</v>
      </c>
      <c r="H1149" s="102" t="s">
        <v>11</v>
      </c>
      <c r="I1149" s="75">
        <f>_xlfn.XLOOKUP(Tabla15[[#This Row],[cedula]],TCARRERA[CEDULA],TCARRERA[CATEGORIA DEL SERVIDOR],0)</f>
        <v>0</v>
      </c>
      <c r="J114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49" s="60" t="str">
        <f>IF(ISTEXT(Tabla15[[#This Row],[CARRERA]]),Tabla15[[#This Row],[CARRERA]],Tabla15[[#This Row],[STATUS_01]])</f>
        <v>FIJO</v>
      </c>
      <c r="L1149" s="70">
        <v>65000</v>
      </c>
      <c r="M1149" s="70">
        <v>1252.8499999999999</v>
      </c>
      <c r="N1149" s="70">
        <v>1976</v>
      </c>
      <c r="O1149" s="70">
        <v>1865.5</v>
      </c>
      <c r="P1149" s="38">
        <f>Tabla15[[#This Row],[sbruto]]-SUM(Tabla15[[#This Row],[ISR]:[AFP]])-Tabla15[[#This Row],[sneto]]</f>
        <v>27174.59</v>
      </c>
      <c r="Q1149" s="38">
        <v>32731.06</v>
      </c>
      <c r="R1149" s="60" t="str">
        <f>_xlfn.XLOOKUP(Tabla15[[#This Row],[cedula]],Tabla22[NODOC],Tabla22[GENERO])</f>
        <v>M</v>
      </c>
      <c r="S1149" s="60" t="str">
        <f>_xlfn.XLOOKUP(Tabla15[[#This Row],[nomdepto]],Tabla21[LUGAR],Tabla21[CODLUGAR])</f>
        <v>01.83.04.01.02</v>
      </c>
      <c r="T1149">
        <v>651</v>
      </c>
    </row>
    <row r="1150" spans="1:20">
      <c r="A1150" s="60" t="s">
        <v>2476</v>
      </c>
      <c r="B1150" s="60" t="s">
        <v>2046</v>
      </c>
      <c r="C1150" s="60" t="s">
        <v>2510</v>
      </c>
      <c r="D1150" s="60" t="str">
        <f>Tabla15[[#This Row],[cedula]]&amp;Tabla15[[#This Row],[prog]]&amp;LEFT(Tabla15[[#This Row],[TIPO]],3)</f>
        <v>0130007043813FIJ</v>
      </c>
      <c r="E1150" s="60" t="str">
        <f>_xlfn.XLOOKUP(Tabla15[[#This Row],[cedula]],Tabla8[Numero Documento],Tabla8[Empleado])</f>
        <v>ANGELA MARITZA CASTILLO BAEZ</v>
      </c>
      <c r="F1150" s="60" t="s">
        <v>325</v>
      </c>
      <c r="G1150" s="60" t="s">
        <v>324</v>
      </c>
      <c r="H1150" s="102" t="s">
        <v>11</v>
      </c>
      <c r="I1150" s="75">
        <f>_xlfn.XLOOKUP(Tabla15[[#This Row],[cedula]],TCARRERA[CEDULA],TCARRERA[CATEGORIA DEL SERVIDOR],0)</f>
        <v>0</v>
      </c>
      <c r="J115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60" t="str">
        <f>IF(ISTEXT(Tabla15[[#This Row],[CARRERA]]),Tabla15[[#This Row],[CARRERA]],Tabla15[[#This Row],[STATUS_01]])</f>
        <v>FIJO</v>
      </c>
      <c r="L1150" s="70">
        <v>50000</v>
      </c>
      <c r="M1150" s="70">
        <v>0</v>
      </c>
      <c r="N1150" s="70">
        <v>1520</v>
      </c>
      <c r="O1150" s="70">
        <v>1435</v>
      </c>
      <c r="P1150" s="38">
        <f>Tabla15[[#This Row],[sbruto]]-SUM(Tabla15[[#This Row],[ISR]:[AFP]])-Tabla15[[#This Row],[sneto]]</f>
        <v>13891.93</v>
      </c>
      <c r="Q1150" s="38">
        <v>33153.07</v>
      </c>
      <c r="R1150" s="60" t="str">
        <f>_xlfn.XLOOKUP(Tabla15[[#This Row],[cedula]],Tabla22[NODOC],Tabla22[GENERO])</f>
        <v>F</v>
      </c>
      <c r="S1150" s="60" t="str">
        <f>_xlfn.XLOOKUP(Tabla15[[#This Row],[nomdepto]],Tabla21[LUGAR],Tabla21[CODLUGAR])</f>
        <v>01.83.04.01.02</v>
      </c>
      <c r="T1150">
        <v>515</v>
      </c>
    </row>
    <row r="1151" spans="1:20">
      <c r="A1151" s="60" t="s">
        <v>2476</v>
      </c>
      <c r="B1151" s="60" t="s">
        <v>2076</v>
      </c>
      <c r="C1151" s="60" t="s">
        <v>2510</v>
      </c>
      <c r="D1151" s="60" t="str">
        <f>Tabla15[[#This Row],[cedula]]&amp;Tabla15[[#This Row],[prog]]&amp;LEFT(Tabla15[[#This Row],[TIPO]],3)</f>
        <v>0011931752713FIJ</v>
      </c>
      <c r="E1151" s="60" t="str">
        <f>_xlfn.XLOOKUP(Tabla15[[#This Row],[cedula]],Tabla8[Numero Documento],Tabla8[Empleado])</f>
        <v>ELIZABETH DE JESUS LOPEZ ROSARIO</v>
      </c>
      <c r="F1151" s="60" t="s">
        <v>286</v>
      </c>
      <c r="G1151" s="60" t="s">
        <v>324</v>
      </c>
      <c r="H1151" s="102" t="s">
        <v>11</v>
      </c>
      <c r="I1151" s="75">
        <f>_xlfn.XLOOKUP(Tabla15[[#This Row],[cedula]],TCARRERA[CEDULA],TCARRERA[CATEGORIA DEL SERVIDOR],0)</f>
        <v>0</v>
      </c>
      <c r="J115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1" s="60" t="str">
        <f>IF(ISTEXT(Tabla15[[#This Row],[CARRERA]]),Tabla15[[#This Row],[CARRERA]],Tabla15[[#This Row],[STATUS_01]])</f>
        <v>ESTATUTO SIMPLIFICADO</v>
      </c>
      <c r="L1151" s="70">
        <v>36000</v>
      </c>
      <c r="M1151" s="73">
        <v>0</v>
      </c>
      <c r="N1151" s="70">
        <v>1094.4000000000001</v>
      </c>
      <c r="O1151" s="70">
        <v>1033.2</v>
      </c>
      <c r="P1151" s="38">
        <f>Tabla15[[#This Row],[sbruto]]-SUM(Tabla15[[#This Row],[ISR]:[AFP]])-Tabla15[[#This Row],[sneto]]</f>
        <v>25</v>
      </c>
      <c r="Q1151" s="38">
        <v>33847.4</v>
      </c>
      <c r="R1151" s="60" t="str">
        <f>_xlfn.XLOOKUP(Tabla15[[#This Row],[cedula]],Tabla22[NODOC],Tabla22[GENERO])</f>
        <v>F</v>
      </c>
      <c r="S1151" s="60" t="str">
        <f>_xlfn.XLOOKUP(Tabla15[[#This Row],[nomdepto]],Tabla21[LUGAR],Tabla21[CODLUGAR])</f>
        <v>01.83.04.01.02</v>
      </c>
      <c r="T1151">
        <v>563</v>
      </c>
    </row>
    <row r="1152" spans="1:20" hidden="1">
      <c r="A1152" s="60" t="s">
        <v>3133</v>
      </c>
      <c r="B1152" s="60" t="s">
        <v>2076</v>
      </c>
      <c r="C1152" s="60" t="s">
        <v>2506</v>
      </c>
      <c r="D1152" s="60" t="str">
        <f>Tabla15[[#This Row],[cedula]]&amp;Tabla15[[#This Row],[prog]]&amp;LEFT(Tabla15[[#This Row],[TIPO]],3)</f>
        <v>0011931752701INT</v>
      </c>
      <c r="E1152" s="60" t="str">
        <f>_xlfn.XLOOKUP(Tabla15[[#This Row],[cedula]],Tabla8[Numero Documento],Tabla8[Empleado])</f>
        <v>ELIZABETH DE JESUS LOPEZ ROSARIO</v>
      </c>
      <c r="F1152" s="60" t="s">
        <v>286</v>
      </c>
      <c r="G1152" s="60" t="s">
        <v>324</v>
      </c>
      <c r="H1152" s="102" t="s">
        <v>3134</v>
      </c>
      <c r="I1152" s="75">
        <f>_xlfn.XLOOKUP(Tabla15[[#This Row],[cedula]],TCARRERA[CEDULA],TCARRERA[CATEGORIA DEL SERVIDOR],0)</f>
        <v>0</v>
      </c>
      <c r="J115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60" t="str">
        <f>IF(ISTEXT(Tabla15[[#This Row],[CARRERA]]),Tabla15[[#This Row],[CARRERA]],Tabla15[[#This Row],[STATUS_01]])</f>
        <v>ESTATUTO SIMPLIFICADO</v>
      </c>
      <c r="L1152" s="70">
        <v>29000</v>
      </c>
      <c r="M1152" s="73">
        <v>4427.55</v>
      </c>
      <c r="N1152" s="70">
        <v>832.3</v>
      </c>
      <c r="O1152" s="70">
        <v>881.6</v>
      </c>
      <c r="P1152" s="38">
        <f>Tabla15[[#This Row],[sbruto]]-SUM(Tabla15[[#This Row],[ISR]:[AFP]])-Tabla15[[#This Row],[sneto]]</f>
        <v>0</v>
      </c>
      <c r="Q1152" s="38">
        <v>22858.55</v>
      </c>
      <c r="R1152" s="60" t="str">
        <f>_xlfn.XLOOKUP(Tabla15[[#This Row],[cedula]],Tabla22[NODOC],Tabla22[GENERO])</f>
        <v>F</v>
      </c>
      <c r="S1152" s="60" t="str">
        <f>_xlfn.XLOOKUP(Tabla15[[#This Row],[nomdepto]],Tabla21[LUGAR],Tabla21[CODLUGAR])</f>
        <v>01.83.04.01.02</v>
      </c>
      <c r="T1152">
        <v>1062</v>
      </c>
    </row>
    <row r="1153" spans="1:20">
      <c r="A1153" s="60" t="s">
        <v>2476</v>
      </c>
      <c r="B1153" s="60" t="s">
        <v>1909</v>
      </c>
      <c r="C1153" s="60" t="s">
        <v>2510</v>
      </c>
      <c r="D1153" s="60" t="str">
        <f>Tabla15[[#This Row],[cedula]]&amp;Tabla15[[#This Row],[prog]]&amp;LEFT(Tabla15[[#This Row],[TIPO]],3)</f>
        <v>0540106937113FIJ</v>
      </c>
      <c r="E1153" s="60" t="str">
        <f>_xlfn.XLOOKUP(Tabla15[[#This Row],[cedula]],Tabla8[Numero Documento],Tabla8[Empleado])</f>
        <v>RAMON FARI ROSARIO PEÑA</v>
      </c>
      <c r="F1153" s="60" t="s">
        <v>59</v>
      </c>
      <c r="G1153" s="60" t="s">
        <v>299</v>
      </c>
      <c r="H1153" s="102" t="s">
        <v>11</v>
      </c>
      <c r="I1153" s="75">
        <f>_xlfn.XLOOKUP(Tabla15[[#This Row],[cedula]],TCARRERA[CEDULA],TCARRERA[CATEGORIA DEL SERVIDOR],0)</f>
        <v>0</v>
      </c>
      <c r="J115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3" s="60" t="str">
        <f>IF(ISTEXT(Tabla15[[#This Row],[CARRERA]]),Tabla15[[#This Row],[CARRERA]],Tabla15[[#This Row],[STATUS_01]])</f>
        <v>FIJO</v>
      </c>
      <c r="L1153" s="70">
        <v>140000</v>
      </c>
      <c r="M1153" s="73">
        <v>20725.64</v>
      </c>
      <c r="N1153" s="70">
        <v>4256</v>
      </c>
      <c r="O1153" s="70">
        <v>4018</v>
      </c>
      <c r="P1153" s="38">
        <f>Tabla15[[#This Row],[sbruto]]-SUM(Tabla15[[#This Row],[ISR]:[AFP]])-Tabla15[[#This Row],[sneto]]</f>
        <v>3179.8999999999942</v>
      </c>
      <c r="Q1153" s="38">
        <v>107820.46</v>
      </c>
      <c r="R1153" s="60" t="str">
        <f>_xlfn.XLOOKUP(Tabla15[[#This Row],[cedula]],Tabla22[NODOC],Tabla22[GENERO])</f>
        <v>M</v>
      </c>
      <c r="S1153" s="60" t="str">
        <f>_xlfn.XLOOKUP(Tabla15[[#This Row],[nomdepto]],Tabla21[LUGAR],Tabla21[CODLUGAR])</f>
        <v>01.83.04.01.03</v>
      </c>
      <c r="T1153">
        <v>708</v>
      </c>
    </row>
    <row r="1154" spans="1:20">
      <c r="A1154" s="60" t="s">
        <v>2476</v>
      </c>
      <c r="B1154" s="60" t="s">
        <v>1321</v>
      </c>
      <c r="C1154" s="60" t="s">
        <v>2510</v>
      </c>
      <c r="D1154" s="60" t="str">
        <f>Tabla15[[#This Row],[cedula]]&amp;Tabla15[[#This Row],[prog]]&amp;LEFT(Tabla15[[#This Row],[TIPO]],3)</f>
        <v>0010009236013FIJ</v>
      </c>
      <c r="E1154" s="60" t="str">
        <f>_xlfn.XLOOKUP(Tabla15[[#This Row],[cedula]],Tabla8[Numero Documento],Tabla8[Empleado])</f>
        <v>PATRICIA DEL CARMEN LOPEZ CRUZ</v>
      </c>
      <c r="F1154" s="60" t="s">
        <v>10</v>
      </c>
      <c r="G1154" s="60" t="s">
        <v>299</v>
      </c>
      <c r="H1154" s="102" t="s">
        <v>11</v>
      </c>
      <c r="I1154" s="75" t="str">
        <f>_xlfn.XLOOKUP(Tabla15[[#This Row],[cedula]],TCARRERA[CEDULA],TCARRERA[CATEGORIA DEL SERVIDOR],0)</f>
        <v>CARRERA ADMINISTRATIVA</v>
      </c>
      <c r="J115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4" s="60" t="str">
        <f>IF(ISTEXT(Tabla15[[#This Row],[CARRERA]]),Tabla15[[#This Row],[CARRERA]],Tabla15[[#This Row],[STATUS_01]])</f>
        <v>CARRERA ADMINISTRATIVA</v>
      </c>
      <c r="L1154" s="70">
        <v>35000</v>
      </c>
      <c r="M1154" s="73">
        <v>0</v>
      </c>
      <c r="N1154" s="70">
        <v>1064</v>
      </c>
      <c r="O1154" s="70">
        <v>1004.5</v>
      </c>
      <c r="P1154" s="38">
        <f>Tabla15[[#This Row],[sbruto]]-SUM(Tabla15[[#This Row],[ISR]:[AFP]])-Tabla15[[#This Row],[sneto]]</f>
        <v>125</v>
      </c>
      <c r="Q1154" s="38">
        <v>32806.5</v>
      </c>
      <c r="R1154" s="60" t="str">
        <f>_xlfn.XLOOKUP(Tabla15[[#This Row],[cedula]],Tabla22[NODOC],Tabla22[GENERO])</f>
        <v>F</v>
      </c>
      <c r="S1154" s="60" t="str">
        <f>_xlfn.XLOOKUP(Tabla15[[#This Row],[nomdepto]],Tabla21[LUGAR],Tabla21[CODLUGAR])</f>
        <v>01.83.04.01.03</v>
      </c>
      <c r="T1154">
        <v>703</v>
      </c>
    </row>
    <row r="1155" spans="1:20" hidden="1">
      <c r="A1155" s="60" t="s">
        <v>2475</v>
      </c>
      <c r="B1155" s="60" t="s">
        <v>2858</v>
      </c>
      <c r="C1155" s="60" t="s">
        <v>2506</v>
      </c>
      <c r="D1155" s="60" t="str">
        <f>Tabla15[[#This Row],[cedula]]&amp;Tabla15[[#This Row],[prog]]&amp;LEFT(Tabla15[[#This Row],[TIPO]],3)</f>
        <v>0010718748601TEM</v>
      </c>
      <c r="E1155" s="60" t="str">
        <f>_xlfn.XLOOKUP(Tabla15[[#This Row],[cedula]],Tabla8[Numero Documento],Tabla8[Empleado])</f>
        <v>HECTOR SANTANA PEREZ</v>
      </c>
      <c r="F1155" s="60" t="s">
        <v>129</v>
      </c>
      <c r="G1155" s="60" t="s">
        <v>3106</v>
      </c>
      <c r="H1155" s="102" t="s">
        <v>2696</v>
      </c>
      <c r="I1155" s="75">
        <f>_xlfn.XLOOKUP(Tabla15[[#This Row],[cedula]],TCARRERA[CEDULA],TCARRERA[CATEGORIA DEL SERVIDOR],0)</f>
        <v>0</v>
      </c>
      <c r="J115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5" s="60" t="str">
        <f>IF(ISTEXT(Tabla15[[#This Row],[CARRERA]]),Tabla15[[#This Row],[CARRERA]],Tabla15[[#This Row],[STATUS_01]])</f>
        <v>TEMPORALES</v>
      </c>
      <c r="L1155" s="70">
        <v>130000</v>
      </c>
      <c r="M1155" s="73">
        <v>19162.12</v>
      </c>
      <c r="N1155" s="70">
        <v>3952</v>
      </c>
      <c r="O1155" s="70">
        <v>3731</v>
      </c>
      <c r="P1155" s="38">
        <f>Tabla15[[#This Row],[sbruto]]-SUM(Tabla15[[#This Row],[ISR]:[AFP]])-Tabla15[[#This Row],[sneto]]</f>
        <v>25</v>
      </c>
      <c r="Q1155" s="38">
        <v>103129.88</v>
      </c>
      <c r="R1155" s="60" t="str">
        <f>_xlfn.XLOOKUP(Tabla15[[#This Row],[cedula]],Tabla22[NODOC],Tabla22[GENERO])</f>
        <v>M</v>
      </c>
      <c r="S1155" s="60" t="str">
        <f>_xlfn.XLOOKUP(Tabla15[[#This Row],[nomdepto]],Tabla21[LUGAR],Tabla21[CODLUGAR])</f>
        <v>01.83.04.01.03.01</v>
      </c>
      <c r="T1155">
        <v>863</v>
      </c>
    </row>
    <row r="1156" spans="1:20">
      <c r="A1156" s="60" t="s">
        <v>2476</v>
      </c>
      <c r="B1156" s="60" t="s">
        <v>1222</v>
      </c>
      <c r="C1156" s="60" t="s">
        <v>2506</v>
      </c>
      <c r="D1156" s="60" t="str">
        <f>Tabla15[[#This Row],[cedula]]&amp;Tabla15[[#This Row],[prog]]&amp;LEFT(Tabla15[[#This Row],[TIPO]],3)</f>
        <v>0490034781801FIJ</v>
      </c>
      <c r="E1156" s="60" t="str">
        <f>_xlfn.XLOOKUP(Tabla15[[#This Row],[cedula]],Tabla8[Numero Documento],Tabla8[Empleado])</f>
        <v>LUISA JOSEFINA YOKASTA CASTILLO</v>
      </c>
      <c r="F1156" s="60" t="s">
        <v>249</v>
      </c>
      <c r="G1156" s="60" t="s">
        <v>806</v>
      </c>
      <c r="H1156" s="102" t="s">
        <v>11</v>
      </c>
      <c r="I1156" s="75" t="str">
        <f>_xlfn.XLOOKUP(Tabla15[[#This Row],[cedula]],TCARRERA[CEDULA],TCARRERA[CATEGORIA DEL SERVIDOR],0)</f>
        <v>CARRERA ADMINISTRATIVA</v>
      </c>
      <c r="J115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6" s="60" t="str">
        <f>IF(ISTEXT(Tabla15[[#This Row],[CARRERA]]),Tabla15[[#This Row],[CARRERA]],Tabla15[[#This Row],[STATUS_01]])</f>
        <v>CARRERA ADMINISTRATIVA</v>
      </c>
      <c r="L1156" s="70">
        <v>50000</v>
      </c>
      <c r="M1156" s="73">
        <v>0</v>
      </c>
      <c r="N1156" s="70">
        <v>1520</v>
      </c>
      <c r="O1156" s="70">
        <v>1435</v>
      </c>
      <c r="P1156" s="38">
        <f>Tabla15[[#This Row],[sbruto]]-SUM(Tabla15[[#This Row],[ISR]:[AFP]])-Tabla15[[#This Row],[sneto]]</f>
        <v>375</v>
      </c>
      <c r="Q1156" s="38">
        <v>46670</v>
      </c>
      <c r="R1156" s="60" t="str">
        <f>_xlfn.XLOOKUP(Tabla15[[#This Row],[cedula]],Tabla22[NODOC],Tabla22[GENERO])</f>
        <v>F</v>
      </c>
      <c r="S1156" s="60" t="str">
        <f>_xlfn.XLOOKUP(Tabla15[[#This Row],[nomdepto]],Tabla21[LUGAR],Tabla21[CODLUGAR])</f>
        <v>01.83.05</v>
      </c>
      <c r="T1156">
        <v>234</v>
      </c>
    </row>
    <row r="1157" spans="1:20">
      <c r="A1157" s="60" t="s">
        <v>2476</v>
      </c>
      <c r="B1157" s="60" t="s">
        <v>1936</v>
      </c>
      <c r="C1157" s="60" t="s">
        <v>2506</v>
      </c>
      <c r="D1157" s="60" t="str">
        <f>Tabla15[[#This Row],[cedula]]&amp;Tabla15[[#This Row],[prog]]&amp;LEFT(Tabla15[[#This Row],[TIPO]],3)</f>
        <v>4023745052901FIJ</v>
      </c>
      <c r="E1157" s="60" t="str">
        <f>_xlfn.XLOOKUP(Tabla15[[#This Row],[cedula]],Tabla8[Numero Documento],Tabla8[Empleado])</f>
        <v>SONYA ELIZABETH REY ARIAS</v>
      </c>
      <c r="F1157" s="60" t="s">
        <v>32</v>
      </c>
      <c r="G1157" s="60" t="s">
        <v>806</v>
      </c>
      <c r="H1157" s="102" t="s">
        <v>11</v>
      </c>
      <c r="I1157" s="75">
        <f>_xlfn.XLOOKUP(Tabla15[[#This Row],[cedula]],TCARRERA[CEDULA],TCARRERA[CATEGORIA DEL SERVIDOR],0)</f>
        <v>0</v>
      </c>
      <c r="J115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7" s="60" t="str">
        <f>IF(ISTEXT(Tabla15[[#This Row],[CARRERA]]),Tabla15[[#This Row],[CARRERA]],Tabla15[[#This Row],[STATUS_01]])</f>
        <v>FIJO</v>
      </c>
      <c r="L1157" s="70">
        <v>45000</v>
      </c>
      <c r="M1157" s="73">
        <v>0</v>
      </c>
      <c r="N1157" s="73">
        <v>1368</v>
      </c>
      <c r="O1157" s="73">
        <v>1291.5</v>
      </c>
      <c r="P1157" s="38">
        <f>Tabla15[[#This Row],[sbruto]]-SUM(Tabla15[[#This Row],[ISR]:[AFP]])-Tabla15[[#This Row],[sneto]]</f>
        <v>25</v>
      </c>
      <c r="Q1157" s="38">
        <v>42315.5</v>
      </c>
      <c r="R1157" s="60" t="str">
        <f>_xlfn.XLOOKUP(Tabla15[[#This Row],[cedula]],Tabla22[NODOC],Tabla22[GENERO])</f>
        <v>F</v>
      </c>
      <c r="S1157" s="60" t="str">
        <f>_xlfn.XLOOKUP(Tabla15[[#This Row],[nomdepto]],Tabla21[LUGAR],Tabla21[CODLUGAR])</f>
        <v>01.83.05</v>
      </c>
      <c r="T1157">
        <v>353</v>
      </c>
    </row>
    <row r="1158" spans="1:20">
      <c r="A1158" s="60" t="s">
        <v>2476</v>
      </c>
      <c r="B1158" s="60" t="s">
        <v>1913</v>
      </c>
      <c r="C1158" s="60" t="s">
        <v>2506</v>
      </c>
      <c r="D1158" s="60" t="str">
        <f>Tabla15[[#This Row],[cedula]]&amp;Tabla15[[#This Row],[prog]]&amp;LEFT(Tabla15[[#This Row],[TIPO]],3)</f>
        <v>0560150269201FIJ</v>
      </c>
      <c r="E1158" s="60" t="str">
        <f>_xlfn.XLOOKUP(Tabla15[[#This Row],[cedula]],Tabla8[Numero Documento],Tabla8[Empleado])</f>
        <v>RAMONA ROSARIO ROJAS</v>
      </c>
      <c r="F1158" s="60" t="s">
        <v>8</v>
      </c>
      <c r="G1158" s="60" t="s">
        <v>806</v>
      </c>
      <c r="H1158" s="102" t="s">
        <v>11</v>
      </c>
      <c r="I1158" s="75">
        <f>_xlfn.XLOOKUP(Tabla15[[#This Row],[cedula]],TCARRERA[CEDULA],TCARRERA[CATEGORIA DEL SERVIDOR],0)</f>
        <v>0</v>
      </c>
      <c r="J115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8" s="60" t="str">
        <f>IF(ISTEXT(Tabla15[[#This Row],[CARRERA]]),Tabla15[[#This Row],[CARRERA]],Tabla15[[#This Row],[STATUS_01]])</f>
        <v>ESTATUTO SIMPLIFICADO</v>
      </c>
      <c r="L1158" s="70">
        <v>30000</v>
      </c>
      <c r="M1158" s="73">
        <v>0</v>
      </c>
      <c r="N1158" s="73">
        <v>912</v>
      </c>
      <c r="O1158" s="73">
        <v>861</v>
      </c>
      <c r="P1158" s="38">
        <f>Tabla15[[#This Row],[sbruto]]-SUM(Tabla15[[#This Row],[ISR]:[AFP]])-Tabla15[[#This Row],[sneto]]</f>
        <v>22589.61</v>
      </c>
      <c r="Q1158" s="38">
        <v>5637.39</v>
      </c>
      <c r="R1158" s="60" t="str">
        <f>_xlfn.XLOOKUP(Tabla15[[#This Row],[cedula]],Tabla22[NODOC],Tabla22[GENERO])</f>
        <v>F</v>
      </c>
      <c r="S1158" s="60" t="str">
        <f>_xlfn.XLOOKUP(Tabla15[[#This Row],[nomdepto]],Tabla21[LUGAR],Tabla21[CODLUGAR])</f>
        <v>01.83.05</v>
      </c>
      <c r="T1158">
        <v>322</v>
      </c>
    </row>
    <row r="1159" spans="1:20" hidden="1">
      <c r="A1159" s="60" t="s">
        <v>2475</v>
      </c>
      <c r="B1159" s="60" t="s">
        <v>2320</v>
      </c>
      <c r="C1159" s="60" t="s">
        <v>2506</v>
      </c>
      <c r="D1159" s="60" t="str">
        <f>Tabla15[[#This Row],[cedula]]&amp;Tabla15[[#This Row],[prog]]&amp;LEFT(Tabla15[[#This Row],[TIPO]],3)</f>
        <v>2240005660601TEM</v>
      </c>
      <c r="E1159" s="60" t="str">
        <f>_xlfn.XLOOKUP(Tabla15[[#This Row],[cedula]],Tabla8[Numero Documento],Tabla8[Empleado])</f>
        <v>RICHARSON ANTONIO DIAZ RODRIGUEZ</v>
      </c>
      <c r="F1159" s="60" t="s">
        <v>59</v>
      </c>
      <c r="G1159" s="114" t="s">
        <v>3108</v>
      </c>
      <c r="H1159" s="102" t="s">
        <v>2696</v>
      </c>
      <c r="I1159" s="75">
        <f>_xlfn.XLOOKUP(Tabla15[[#This Row],[cedula]],TCARRERA[CEDULA],TCARRERA[CATEGORIA DEL SERVIDOR],0)</f>
        <v>0</v>
      </c>
      <c r="J115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9" s="60" t="str">
        <f>IF(ISTEXT(Tabla15[[#This Row],[CARRERA]]),Tabla15[[#This Row],[CARRERA]],Tabla15[[#This Row],[STATUS_01]])</f>
        <v>TEMPORALES</v>
      </c>
      <c r="L1159" s="70">
        <v>130000</v>
      </c>
      <c r="M1159" s="73">
        <v>19162.12</v>
      </c>
      <c r="N1159" s="70">
        <v>3952</v>
      </c>
      <c r="O1159" s="70">
        <v>3731</v>
      </c>
      <c r="P1159" s="38">
        <f>Tabla15[[#This Row],[sbruto]]-SUM(Tabla15[[#This Row],[ISR]:[AFP]])-Tabla15[[#This Row],[sneto]]</f>
        <v>33071</v>
      </c>
      <c r="Q1159" s="38">
        <v>70083.88</v>
      </c>
      <c r="R1159" s="60" t="str">
        <f>_xlfn.XLOOKUP(Tabla15[[#This Row],[cedula]],Tabla22[NODOC],Tabla22[GENERO])</f>
        <v>M</v>
      </c>
      <c r="S1159" s="60" t="str">
        <f>_xlfn.XLOOKUP(Tabla15[[#This Row],[nomdepto]],Tabla21[LUGAR],Tabla21[CODLUGAR])</f>
        <v>01.83.05.00.01</v>
      </c>
      <c r="T1159">
        <v>994</v>
      </c>
    </row>
    <row r="1160" spans="1:20" hidden="1">
      <c r="A1160" s="60" t="s">
        <v>2475</v>
      </c>
      <c r="B1160" s="60" t="s">
        <v>2855</v>
      </c>
      <c r="C1160" s="60" t="s">
        <v>2506</v>
      </c>
      <c r="D1160" s="60" t="str">
        <f>Tabla15[[#This Row],[cedula]]&amp;Tabla15[[#This Row],[prog]]&amp;LEFT(Tabla15[[#This Row],[TIPO]],3)</f>
        <v>0010733129001TEM</v>
      </c>
      <c r="E1160" s="60" t="str">
        <f>_xlfn.XLOOKUP(Tabla15[[#This Row],[cedula]],Tabla8[Numero Documento],Tabla8[Empleado])</f>
        <v>HECTOR CLAUDIO THEN ALMONTE</v>
      </c>
      <c r="F1160" s="60" t="s">
        <v>2856</v>
      </c>
      <c r="G1160" s="114" t="s">
        <v>3108</v>
      </c>
      <c r="H1160" s="102" t="s">
        <v>2696</v>
      </c>
      <c r="I1160" s="75">
        <f>_xlfn.XLOOKUP(Tabla15[[#This Row],[cedula]],TCARRERA[CEDULA],TCARRERA[CATEGORIA DEL SERVIDOR],0)</f>
        <v>0</v>
      </c>
      <c r="J116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0" s="60" t="str">
        <f>IF(ISTEXT(Tabla15[[#This Row],[CARRERA]]),Tabla15[[#This Row],[CARRERA]],Tabla15[[#This Row],[STATUS_01]])</f>
        <v>TEMPORALES</v>
      </c>
      <c r="L1160" s="70">
        <v>70000</v>
      </c>
      <c r="M1160" s="73">
        <v>0.03</v>
      </c>
      <c r="N1160" s="70">
        <v>2128</v>
      </c>
      <c r="O1160" s="70">
        <v>2009</v>
      </c>
      <c r="P1160" s="38">
        <f>Tabla15[[#This Row],[sbruto]]-SUM(Tabla15[[#This Row],[ISR]:[AFP]])-Tabla15[[#This Row],[sneto]]</f>
        <v>25</v>
      </c>
      <c r="Q1160" s="38">
        <v>65837.97</v>
      </c>
      <c r="R1160" s="60" t="str">
        <f>_xlfn.XLOOKUP(Tabla15[[#This Row],[cedula]],Tabla22[NODOC],Tabla22[GENERO])</f>
        <v>M</v>
      </c>
      <c r="S1160" s="60" t="str">
        <f>_xlfn.XLOOKUP(Tabla15[[#This Row],[nomdepto]],Tabla21[LUGAR],Tabla21[CODLUGAR])</f>
        <v>01.83.05.00.01</v>
      </c>
      <c r="T1160">
        <v>862</v>
      </c>
    </row>
    <row r="1161" spans="1:20" hidden="1">
      <c r="A1161" s="60" t="s">
        <v>2475</v>
      </c>
      <c r="B1161" s="60" t="s">
        <v>2891</v>
      </c>
      <c r="C1161" s="60" t="s">
        <v>2506</v>
      </c>
      <c r="D1161" s="60" t="str">
        <f>Tabla15[[#This Row],[cedula]]&amp;Tabla15[[#This Row],[prog]]&amp;LEFT(Tabla15[[#This Row],[TIPO]],3)</f>
        <v>0011860015401TEM</v>
      </c>
      <c r="E1161" s="60" t="str">
        <f>_xlfn.XLOOKUP(Tabla15[[#This Row],[cedula]],Tabla8[Numero Documento],Tabla8[Empleado])</f>
        <v>JOHANNY GARCIA MATOS</v>
      </c>
      <c r="F1161" s="60" t="s">
        <v>2586</v>
      </c>
      <c r="G1161" s="114" t="s">
        <v>3108</v>
      </c>
      <c r="H1161" s="102" t="s">
        <v>2696</v>
      </c>
      <c r="I1161" s="75">
        <f>_xlfn.XLOOKUP(Tabla15[[#This Row],[cedula]],TCARRERA[CEDULA],TCARRERA[CATEGORIA DEL SERVIDOR],0)</f>
        <v>0</v>
      </c>
      <c r="J116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1" s="60" t="str">
        <f>IF(ISTEXT(Tabla15[[#This Row],[CARRERA]]),Tabla15[[#This Row],[CARRERA]],Tabla15[[#This Row],[STATUS_01]])</f>
        <v>TEMPORALES</v>
      </c>
      <c r="L1161" s="70">
        <v>65000</v>
      </c>
      <c r="M1161" s="74">
        <v>0.03</v>
      </c>
      <c r="N1161" s="70">
        <v>1976</v>
      </c>
      <c r="O1161" s="70">
        <v>1865.5</v>
      </c>
      <c r="P1161" s="38">
        <f>Tabla15[[#This Row],[sbruto]]-SUM(Tabla15[[#This Row],[ISR]:[AFP]])-Tabla15[[#This Row],[sneto]]</f>
        <v>25</v>
      </c>
      <c r="Q1161" s="38">
        <v>61133.47</v>
      </c>
      <c r="R1161" s="60" t="str">
        <f>_xlfn.XLOOKUP(Tabla15[[#This Row],[cedula]],Tabla22[NODOC],Tabla22[GENERO])</f>
        <v>F</v>
      </c>
      <c r="S1161" s="60" t="str">
        <f>_xlfn.XLOOKUP(Tabla15[[#This Row],[nomdepto]],Tabla21[LUGAR],Tabla21[CODLUGAR])</f>
        <v>01.83.05.00.01</v>
      </c>
      <c r="T1161">
        <v>892</v>
      </c>
    </row>
    <row r="1162" spans="1:20" hidden="1">
      <c r="A1162" s="60" t="s">
        <v>2475</v>
      </c>
      <c r="B1162" s="60" t="s">
        <v>2814</v>
      </c>
      <c r="C1162" s="60" t="s">
        <v>2506</v>
      </c>
      <c r="D1162" s="60" t="str">
        <f>Tabla15[[#This Row],[cedula]]&amp;Tabla15[[#This Row],[prog]]&amp;LEFT(Tabla15[[#This Row],[TIPO]],3)</f>
        <v>0010066360801TEM</v>
      </c>
      <c r="E1162" s="60" t="str">
        <f>_xlfn.XLOOKUP(Tabla15[[#This Row],[cedula]],Tabla8[Numero Documento],Tabla8[Empleado])</f>
        <v>CARLOS MANUEL COPPLIND PALERMO</v>
      </c>
      <c r="F1162" s="60" t="s">
        <v>59</v>
      </c>
      <c r="G1162" s="114" t="s">
        <v>3104</v>
      </c>
      <c r="H1162" s="102" t="s">
        <v>2696</v>
      </c>
      <c r="I1162" s="75">
        <f>_xlfn.XLOOKUP(Tabla15[[#This Row],[cedula]],TCARRERA[CEDULA],TCARRERA[CATEGORIA DEL SERVIDOR],0)</f>
        <v>0</v>
      </c>
      <c r="J116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60" t="str">
        <f>IF(ISTEXT(Tabla15[[#This Row],[CARRERA]]),Tabla15[[#This Row],[CARRERA]],Tabla15[[#This Row],[STATUS_01]])</f>
        <v>TEMPORALES</v>
      </c>
      <c r="L1162" s="70">
        <v>145000</v>
      </c>
      <c r="M1162" s="73">
        <v>0</v>
      </c>
      <c r="N1162" s="70">
        <v>4408</v>
      </c>
      <c r="O1162" s="70">
        <v>4161.5</v>
      </c>
      <c r="P1162" s="38">
        <f>Tabla15[[#This Row],[sbruto]]-SUM(Tabla15[[#This Row],[ISR]:[AFP]])-Tabla15[[#This Row],[sneto]]</f>
        <v>25</v>
      </c>
      <c r="Q1162" s="38">
        <v>136405.5</v>
      </c>
      <c r="R1162" s="60" t="str">
        <f>_xlfn.XLOOKUP(Tabla15[[#This Row],[cedula]],Tabla22[NODOC],Tabla22[GENERO])</f>
        <v>M</v>
      </c>
      <c r="S1162" s="60" t="str">
        <f>_xlfn.XLOOKUP(Tabla15[[#This Row],[nomdepto]],Tabla21[LUGAR],Tabla21[CODLUGAR])</f>
        <v>01.83.05.00.02</v>
      </c>
      <c r="T1162">
        <v>816</v>
      </c>
    </row>
    <row r="1163" spans="1:20">
      <c r="A1163" s="60" t="s">
        <v>2476</v>
      </c>
      <c r="B1163" s="60" t="s">
        <v>2221</v>
      </c>
      <c r="C1163" s="60" t="s">
        <v>2510</v>
      </c>
      <c r="D1163" s="60" t="str">
        <f>Tabla15[[#This Row],[cedula]]&amp;Tabla15[[#This Row],[prog]]&amp;LEFT(Tabla15[[#This Row],[TIPO]],3)</f>
        <v>0011513673113FIJ</v>
      </c>
      <c r="E1163" s="60" t="str">
        <f>_xlfn.XLOOKUP(Tabla15[[#This Row],[cedula]],Tabla8[Numero Documento],Tabla8[Empleado])</f>
        <v>SELVIDO ANTONIO CANDELARIA GONZALEZ</v>
      </c>
      <c r="F1163" s="60" t="s">
        <v>59</v>
      </c>
      <c r="G1163" s="60" t="s">
        <v>106</v>
      </c>
      <c r="H1163" s="102" t="s">
        <v>11</v>
      </c>
      <c r="I1163" s="75">
        <f>_xlfn.XLOOKUP(Tabla15[[#This Row],[cedula]],TCARRERA[CEDULA],TCARRERA[CATEGORIA DEL SERVIDOR],0)</f>
        <v>0</v>
      </c>
      <c r="J116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63" s="60" t="str">
        <f>IF(ISTEXT(Tabla15[[#This Row],[CARRERA]]),Tabla15[[#This Row],[CARRERA]],Tabla15[[#This Row],[STATUS_01]])</f>
        <v>FIJO</v>
      </c>
      <c r="L1163" s="70">
        <v>130000</v>
      </c>
      <c r="M1163" s="73">
        <v>18767.72</v>
      </c>
      <c r="N1163" s="70">
        <v>3952</v>
      </c>
      <c r="O1163" s="70">
        <v>3731</v>
      </c>
      <c r="P1163" s="38">
        <f>Tabla15[[#This Row],[sbruto]]-SUM(Tabla15[[#This Row],[ISR]:[AFP]])-Tabla15[[#This Row],[sneto]]</f>
        <v>1602.4499999999971</v>
      </c>
      <c r="Q1163" s="38">
        <v>101946.83</v>
      </c>
      <c r="R1163" s="60" t="str">
        <f>_xlfn.XLOOKUP(Tabla15[[#This Row],[cedula]],Tabla22[NODOC],Tabla22[GENERO])</f>
        <v>M</v>
      </c>
      <c r="S1163" s="60" t="str">
        <f>_xlfn.XLOOKUP(Tabla15[[#This Row],[nomdepto]],Tabla21[LUGAR],Tabla21[CODLUGAR])</f>
        <v>01.83.05.00.03</v>
      </c>
      <c r="T1163">
        <v>734</v>
      </c>
    </row>
    <row r="1164" spans="1:20">
      <c r="A1164" s="60" t="s">
        <v>2476</v>
      </c>
      <c r="B1164" s="60" t="s">
        <v>1146</v>
      </c>
      <c r="C1164" s="60" t="s">
        <v>2510</v>
      </c>
      <c r="D1164" s="60" t="str">
        <f>Tabla15[[#This Row],[cedula]]&amp;Tabla15[[#This Row],[prog]]&amp;LEFT(Tabla15[[#This Row],[TIPO]],3)</f>
        <v>0010092674013FIJ</v>
      </c>
      <c r="E1164" s="60" t="str">
        <f>_xlfn.XLOOKUP(Tabla15[[#This Row],[cedula]],Tabla8[Numero Documento],Tabla8[Empleado])</f>
        <v>ROSA JULIA RODRIGUEZ GERMAN</v>
      </c>
      <c r="F1164" s="60" t="s">
        <v>443</v>
      </c>
      <c r="G1164" s="60" t="s">
        <v>106</v>
      </c>
      <c r="H1164" s="102" t="s">
        <v>11</v>
      </c>
      <c r="I1164" s="75" t="str">
        <f>_xlfn.XLOOKUP(Tabla15[[#This Row],[cedula]],TCARRERA[CEDULA],TCARRERA[CATEGORIA DEL SERVIDOR],0)</f>
        <v>CARRERA ADMINISTRATIVA</v>
      </c>
      <c r="J116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64" s="60" t="str">
        <f>IF(ISTEXT(Tabla15[[#This Row],[CARRERA]]),Tabla15[[#This Row],[CARRERA]],Tabla15[[#This Row],[STATUS_01]])</f>
        <v>CARRERA ADMINISTRATIVA</v>
      </c>
      <c r="L1164" s="70">
        <v>60000</v>
      </c>
      <c r="M1164" s="71">
        <v>388.1</v>
      </c>
      <c r="N1164" s="70">
        <v>1824</v>
      </c>
      <c r="O1164" s="70">
        <v>1722</v>
      </c>
      <c r="P1164" s="38">
        <f>Tabla15[[#This Row],[sbruto]]-SUM(Tabla15[[#This Row],[ISR]:[AFP]])-Tabla15[[#This Row],[sneto]]</f>
        <v>4271</v>
      </c>
      <c r="Q1164" s="38">
        <v>51794.9</v>
      </c>
      <c r="R1164" s="60" t="str">
        <f>_xlfn.XLOOKUP(Tabla15[[#This Row],[cedula]],Tabla22[NODOC],Tabla22[GENERO])</f>
        <v>F</v>
      </c>
      <c r="S1164" s="60" t="str">
        <f>_xlfn.XLOOKUP(Tabla15[[#This Row],[nomdepto]],Tabla21[LUGAR],Tabla21[CODLUGAR])</f>
        <v>01.83.05.00.03</v>
      </c>
      <c r="T1164">
        <v>727</v>
      </c>
    </row>
    <row r="1165" spans="1:20" hidden="1">
      <c r="A1165" s="60" t="s">
        <v>2475</v>
      </c>
      <c r="B1165" s="60" t="s">
        <v>2828</v>
      </c>
      <c r="C1165" s="60" t="s">
        <v>2506</v>
      </c>
      <c r="D1165" s="60" t="str">
        <f>Tabla15[[#This Row],[cedula]]&amp;Tabla15[[#This Row],[prog]]&amp;LEFT(Tabla15[[#This Row],[TIPO]],3)</f>
        <v>0010002802601TEM</v>
      </c>
      <c r="E1165" s="60" t="str">
        <f>_xlfn.XLOOKUP(Tabla15[[#This Row],[cedula]],Tabla8[Numero Documento],Tabla8[Empleado])</f>
        <v>DIOGENES DE JESUS RUIZ</v>
      </c>
      <c r="F1165" s="60" t="s">
        <v>192</v>
      </c>
      <c r="G1165" s="60" t="s">
        <v>106</v>
      </c>
      <c r="H1165" s="102" t="s">
        <v>2696</v>
      </c>
      <c r="I1165" s="75">
        <f>_xlfn.XLOOKUP(Tabla15[[#This Row],[cedula]],TCARRERA[CEDULA],TCARRERA[CATEGORIA DEL SERVIDOR],0)</f>
        <v>0</v>
      </c>
      <c r="J116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5" s="60" t="str">
        <f>IF(ISTEXT(Tabla15[[#This Row],[CARRERA]]),Tabla15[[#This Row],[CARRERA]],Tabla15[[#This Row],[STATUS_01]])</f>
        <v>TEMPORALES</v>
      </c>
      <c r="L1165" s="70">
        <v>50000</v>
      </c>
      <c r="M1165" s="73">
        <v>0</v>
      </c>
      <c r="N1165" s="70">
        <v>1520</v>
      </c>
      <c r="O1165" s="70">
        <v>1435</v>
      </c>
      <c r="P1165" s="38">
        <f>Tabla15[[#This Row],[sbruto]]-SUM(Tabla15[[#This Row],[ISR]:[AFP]])-Tabla15[[#This Row],[sneto]]</f>
        <v>25</v>
      </c>
      <c r="Q1165" s="38">
        <v>47020</v>
      </c>
      <c r="R1165" s="60" t="str">
        <f>_xlfn.XLOOKUP(Tabla15[[#This Row],[cedula]],Tabla22[NODOC],Tabla22[GENERO])</f>
        <v>M</v>
      </c>
      <c r="S1165" s="60" t="str">
        <f>_xlfn.XLOOKUP(Tabla15[[#This Row],[nomdepto]],Tabla21[LUGAR],Tabla21[CODLUGAR])</f>
        <v>01.83.05.00.03</v>
      </c>
      <c r="T1165">
        <v>837</v>
      </c>
    </row>
    <row r="1166" spans="1:20" hidden="1">
      <c r="A1166" s="60" t="s">
        <v>2475</v>
      </c>
      <c r="B1166" s="60" t="s">
        <v>2239</v>
      </c>
      <c r="C1166" s="60" t="s">
        <v>2506</v>
      </c>
      <c r="D1166" s="60" t="str">
        <f>Tabla15[[#This Row],[cedula]]&amp;Tabla15[[#This Row],[prog]]&amp;LEFT(Tabla15[[#This Row],[TIPO]],3)</f>
        <v>4022204704101TEM</v>
      </c>
      <c r="E1166" s="60" t="str">
        <f>_xlfn.XLOOKUP(Tabla15[[#This Row],[cedula]],Tabla8[Numero Documento],Tabla8[Empleado])</f>
        <v>BENITO GUERRERO CARPIO</v>
      </c>
      <c r="F1166" s="60" t="s">
        <v>1651</v>
      </c>
      <c r="G1166" s="60" t="s">
        <v>106</v>
      </c>
      <c r="H1166" s="102" t="s">
        <v>2696</v>
      </c>
      <c r="I1166" s="75">
        <f>_xlfn.XLOOKUP(Tabla15[[#This Row],[cedula]],TCARRERA[CEDULA],TCARRERA[CATEGORIA DEL SERVIDOR],0)</f>
        <v>0</v>
      </c>
      <c r="J116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60" t="str">
        <f>IF(ISTEXT(Tabla15[[#This Row],[CARRERA]]),Tabla15[[#This Row],[CARRERA]],Tabla15[[#This Row],[STATUS_01]])</f>
        <v>TEMPORALES</v>
      </c>
      <c r="L1166" s="70">
        <v>45000</v>
      </c>
      <c r="M1166" s="73">
        <v>1148.33</v>
      </c>
      <c r="N1166" s="70">
        <v>1368</v>
      </c>
      <c r="O1166" s="70">
        <v>1291.5</v>
      </c>
      <c r="P1166" s="38">
        <f>Tabla15[[#This Row],[sbruto]]-SUM(Tabla15[[#This Row],[ISR]:[AFP]])-Tabla15[[#This Row],[sneto]]</f>
        <v>2071</v>
      </c>
      <c r="Q1166" s="38">
        <v>39121.17</v>
      </c>
      <c r="R1166" s="60" t="str">
        <f>_xlfn.XLOOKUP(Tabla15[[#This Row],[cedula]],Tabla22[NODOC],Tabla22[GENERO])</f>
        <v>M</v>
      </c>
      <c r="S1166" s="60" t="str">
        <f>_xlfn.XLOOKUP(Tabla15[[#This Row],[nomdepto]],Tabla21[LUGAR],Tabla21[CODLUGAR])</f>
        <v>01.83.05.00.03</v>
      </c>
      <c r="T1166">
        <v>809</v>
      </c>
    </row>
    <row r="1167" spans="1:20" hidden="1">
      <c r="A1167" s="60" t="s">
        <v>2475</v>
      </c>
      <c r="B1167" s="60" t="s">
        <v>2949</v>
      </c>
      <c r="C1167" s="60" t="s">
        <v>2506</v>
      </c>
      <c r="D1167" s="60" t="str">
        <f>Tabla15[[#This Row],[cedula]]&amp;Tabla15[[#This Row],[prog]]&amp;LEFT(Tabla15[[#This Row],[TIPO]],3)</f>
        <v>0010067598201TEM</v>
      </c>
      <c r="E1167" s="60" t="str">
        <f>_xlfn.XLOOKUP(Tabla15[[#This Row],[cedula]],Tabla8[Numero Documento],Tabla8[Empleado])</f>
        <v>MELQUIADES VICIOSO AYRA</v>
      </c>
      <c r="F1167" s="60" t="s">
        <v>256</v>
      </c>
      <c r="G1167" s="60" t="s">
        <v>106</v>
      </c>
      <c r="H1167" s="102" t="s">
        <v>2696</v>
      </c>
      <c r="I1167" s="75">
        <f>_xlfn.XLOOKUP(Tabla15[[#This Row],[cedula]],TCARRERA[CEDULA],TCARRERA[CATEGORIA DEL SERVIDOR],0)</f>
        <v>0</v>
      </c>
      <c r="J116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7" s="60" t="str">
        <f>IF(ISTEXT(Tabla15[[#This Row],[CARRERA]]),Tabla15[[#This Row],[CARRERA]],Tabla15[[#This Row],[STATUS_01]])</f>
        <v>TEMPORALES</v>
      </c>
      <c r="L1167" s="70">
        <v>45000</v>
      </c>
      <c r="M1167" s="73">
        <v>0</v>
      </c>
      <c r="N1167" s="70">
        <v>1368</v>
      </c>
      <c r="O1167" s="70">
        <v>1291.5</v>
      </c>
      <c r="P1167" s="38">
        <f>Tabla15[[#This Row],[sbruto]]-SUM(Tabla15[[#This Row],[ISR]:[AFP]])-Tabla15[[#This Row],[sneto]]</f>
        <v>25</v>
      </c>
      <c r="Q1167" s="38">
        <v>42315.5</v>
      </c>
      <c r="R1167" s="60" t="str">
        <f>_xlfn.XLOOKUP(Tabla15[[#This Row],[cedula]],Tabla22[NODOC],Tabla22[GENERO])</f>
        <v>M</v>
      </c>
      <c r="S1167" s="60" t="str">
        <f>_xlfn.XLOOKUP(Tabla15[[#This Row],[nomdepto]],Tabla21[LUGAR],Tabla21[CODLUGAR])</f>
        <v>01.83.05.00.03</v>
      </c>
      <c r="T1167">
        <v>955</v>
      </c>
    </row>
    <row r="1168" spans="1:20">
      <c r="A1168" s="60" t="s">
        <v>2476</v>
      </c>
      <c r="B1168" s="60" t="s">
        <v>2220</v>
      </c>
      <c r="C1168" s="60" t="s">
        <v>2510</v>
      </c>
      <c r="D1168" s="60" t="str">
        <f>Tabla15[[#This Row],[cedula]]&amp;Tabla15[[#This Row],[prog]]&amp;LEFT(Tabla15[[#This Row],[TIPO]],3)</f>
        <v>2250088956713FIJ</v>
      </c>
      <c r="E1168" s="60" t="str">
        <f>_xlfn.XLOOKUP(Tabla15[[#This Row],[cedula]],Tabla8[Numero Documento],Tabla8[Empleado])</f>
        <v>REMILKA DE PEÑA DE LOS SANTOS</v>
      </c>
      <c r="F1168" s="60" t="s">
        <v>32</v>
      </c>
      <c r="G1168" s="60" t="s">
        <v>106</v>
      </c>
      <c r="H1168" s="102" t="s">
        <v>11</v>
      </c>
      <c r="I1168" s="75">
        <f>_xlfn.XLOOKUP(Tabla15[[#This Row],[cedula]],TCARRERA[CEDULA],TCARRERA[CATEGORIA DEL SERVIDOR],0)</f>
        <v>0</v>
      </c>
      <c r="J116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68" s="60" t="str">
        <f>IF(ISTEXT(Tabla15[[#This Row],[CARRERA]]),Tabla15[[#This Row],[CARRERA]],Tabla15[[#This Row],[STATUS_01]])</f>
        <v>FIJO</v>
      </c>
      <c r="L1168" s="70">
        <v>40000</v>
      </c>
      <c r="M1168" s="74">
        <v>0</v>
      </c>
      <c r="N1168" s="70">
        <v>1216</v>
      </c>
      <c r="O1168" s="70">
        <v>1148</v>
      </c>
      <c r="P1168" s="38">
        <f>Tabla15[[#This Row],[sbruto]]-SUM(Tabla15[[#This Row],[ISR]:[AFP]])-Tabla15[[#This Row],[sneto]]</f>
        <v>9423.5</v>
      </c>
      <c r="Q1168" s="38">
        <v>28212.5</v>
      </c>
      <c r="R1168" s="60" t="str">
        <f>_xlfn.XLOOKUP(Tabla15[[#This Row],[cedula]],Tabla22[NODOC],Tabla22[GENERO])</f>
        <v>F</v>
      </c>
      <c r="S1168" s="60" t="str">
        <f>_xlfn.XLOOKUP(Tabla15[[#This Row],[nomdepto]],Tabla21[LUGAR],Tabla21[CODLUGAR])</f>
        <v>01.83.05.00.03</v>
      </c>
      <c r="T1168">
        <v>717</v>
      </c>
    </row>
    <row r="1169" spans="1:20">
      <c r="A1169" s="60" t="s">
        <v>2476</v>
      </c>
      <c r="B1169" s="60" t="s">
        <v>2223</v>
      </c>
      <c r="C1169" s="60" t="s">
        <v>2510</v>
      </c>
      <c r="D1169" s="60" t="str">
        <f>Tabla15[[#This Row],[cedula]]&amp;Tabla15[[#This Row],[prog]]&amp;LEFT(Tabla15[[#This Row],[TIPO]],3)</f>
        <v>0270000657613FIJ</v>
      </c>
      <c r="E1169" s="60" t="str">
        <f>_xlfn.XLOOKUP(Tabla15[[#This Row],[cedula]],Tabla8[Numero Documento],Tabla8[Empleado])</f>
        <v>VIDAL DE LA CRUZ CASTRO</v>
      </c>
      <c r="F1169" s="60" t="s">
        <v>199</v>
      </c>
      <c r="G1169" s="60" t="s">
        <v>106</v>
      </c>
      <c r="H1169" s="102" t="s">
        <v>11</v>
      </c>
      <c r="I1169" s="75">
        <f>_xlfn.XLOOKUP(Tabla15[[#This Row],[cedula]],TCARRERA[CEDULA],TCARRERA[CATEGORIA DEL SERVIDOR],0)</f>
        <v>0</v>
      </c>
      <c r="J116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69" s="60" t="str">
        <f>IF(ISTEXT(Tabla15[[#This Row],[CARRERA]]),Tabla15[[#This Row],[CARRERA]],Tabla15[[#This Row],[STATUS_01]])</f>
        <v>FIJO</v>
      </c>
      <c r="L1169" s="70">
        <v>40000</v>
      </c>
      <c r="M1169" s="73">
        <v>442.65</v>
      </c>
      <c r="N1169" s="70">
        <v>1216</v>
      </c>
      <c r="O1169" s="70">
        <v>1148</v>
      </c>
      <c r="P1169" s="38">
        <f>Tabla15[[#This Row],[sbruto]]-SUM(Tabla15[[#This Row],[ISR]:[AFP]])-Tabla15[[#This Row],[sneto]]</f>
        <v>9651.73</v>
      </c>
      <c r="Q1169" s="38">
        <v>27541.62</v>
      </c>
      <c r="R1169" s="60" t="str">
        <f>_xlfn.XLOOKUP(Tabla15[[#This Row],[cedula]],Tabla22[NODOC],Tabla22[GENERO])</f>
        <v>F</v>
      </c>
      <c r="S1169" s="60" t="str">
        <f>_xlfn.XLOOKUP(Tabla15[[#This Row],[nomdepto]],Tabla21[LUGAR],Tabla21[CODLUGAR])</f>
        <v>01.83.05.00.03</v>
      </c>
      <c r="T1169">
        <v>749</v>
      </c>
    </row>
    <row r="1170" spans="1:20" hidden="1">
      <c r="A1170" s="60" t="s">
        <v>2475</v>
      </c>
      <c r="B1170" s="60" t="s">
        <v>2297</v>
      </c>
      <c r="C1170" s="60" t="s">
        <v>2506</v>
      </c>
      <c r="D1170" s="60" t="str">
        <f>Tabla15[[#This Row],[cedula]]&amp;Tabla15[[#This Row],[prog]]&amp;LEFT(Tabla15[[#This Row],[TIPO]],3)</f>
        <v>0010870384401TEM</v>
      </c>
      <c r="E1170" s="60" t="str">
        <f>_xlfn.XLOOKUP(Tabla15[[#This Row],[cedula]],Tabla8[Numero Documento],Tabla8[Empleado])</f>
        <v>MAXIMO ARTURO CLASSE</v>
      </c>
      <c r="F1170" s="60" t="s">
        <v>527</v>
      </c>
      <c r="G1170" s="60" t="s">
        <v>106</v>
      </c>
      <c r="H1170" s="102" t="s">
        <v>2696</v>
      </c>
      <c r="I1170" s="75">
        <f>_xlfn.XLOOKUP(Tabla15[[#This Row],[cedula]],TCARRERA[CEDULA],TCARRERA[CATEGORIA DEL SERVIDOR],0)</f>
        <v>0</v>
      </c>
      <c r="J117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0" s="60" t="str">
        <f>IF(ISTEXT(Tabla15[[#This Row],[CARRERA]]),Tabla15[[#This Row],[CARRERA]],Tabla15[[#This Row],[STATUS_01]])</f>
        <v>TEMPORALES</v>
      </c>
      <c r="L1170" s="70">
        <v>36000</v>
      </c>
      <c r="M1170" s="73">
        <v>0</v>
      </c>
      <c r="N1170" s="70">
        <v>1094.4000000000001</v>
      </c>
      <c r="O1170" s="70">
        <v>1033.2</v>
      </c>
      <c r="P1170" s="38">
        <f>Tabla15[[#This Row],[sbruto]]-SUM(Tabla15[[#This Row],[ISR]:[AFP]])-Tabla15[[#This Row],[sneto]]</f>
        <v>8148.380000000001</v>
      </c>
      <c r="Q1170" s="38">
        <v>25724.02</v>
      </c>
      <c r="R1170" s="60" t="str">
        <f>_xlfn.XLOOKUP(Tabla15[[#This Row],[cedula]],Tabla22[NODOC],Tabla22[GENERO])</f>
        <v>M</v>
      </c>
      <c r="S1170" s="60" t="str">
        <f>_xlfn.XLOOKUP(Tabla15[[#This Row],[nomdepto]],Tabla21[LUGAR],Tabla21[CODLUGAR])</f>
        <v>01.83.05.00.03</v>
      </c>
      <c r="T1170">
        <v>952</v>
      </c>
    </row>
    <row r="1171" spans="1:20">
      <c r="A1171" s="60" t="s">
        <v>2476</v>
      </c>
      <c r="B1171" s="60" t="s">
        <v>2217</v>
      </c>
      <c r="C1171" s="60" t="s">
        <v>2510</v>
      </c>
      <c r="D1171" s="60" t="str">
        <f>Tabla15[[#This Row],[cedula]]&amp;Tabla15[[#This Row],[prog]]&amp;LEFT(Tabla15[[#This Row],[TIPO]],3)</f>
        <v>0010203969013FIJ</v>
      </c>
      <c r="E1171" s="60" t="str">
        <f>_xlfn.XLOOKUP(Tabla15[[#This Row],[cedula]],Tabla8[Numero Documento],Tabla8[Empleado])</f>
        <v>FEDERICO JOSE HENRIQUEZ CAOLO</v>
      </c>
      <c r="F1171" s="60" t="s">
        <v>119</v>
      </c>
      <c r="G1171" s="60" t="s">
        <v>106</v>
      </c>
      <c r="H1171" s="102" t="s">
        <v>11</v>
      </c>
      <c r="I1171" s="75">
        <f>_xlfn.XLOOKUP(Tabla15[[#This Row],[cedula]],TCARRERA[CEDULA],TCARRERA[CATEGORIA DEL SERVIDOR],0)</f>
        <v>0</v>
      </c>
      <c r="J117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71" s="60" t="str">
        <f>IF(ISTEXT(Tabla15[[#This Row],[CARRERA]]),Tabla15[[#This Row],[CARRERA]],Tabla15[[#This Row],[STATUS_01]])</f>
        <v>FIJO</v>
      </c>
      <c r="L1171" s="70">
        <v>35000</v>
      </c>
      <c r="M1171" s="70">
        <v>0</v>
      </c>
      <c r="N1171" s="70">
        <v>1064</v>
      </c>
      <c r="O1171" s="70">
        <v>1004.5</v>
      </c>
      <c r="P1171" s="38">
        <f>Tabla15[[#This Row],[sbruto]]-SUM(Tabla15[[#This Row],[ISR]:[AFP]])-Tabla15[[#This Row],[sneto]]</f>
        <v>425</v>
      </c>
      <c r="Q1171" s="38">
        <v>32506.5</v>
      </c>
      <c r="R1171" s="60" t="str">
        <f>_xlfn.XLOOKUP(Tabla15[[#This Row],[cedula]],Tabla22[NODOC],Tabla22[GENERO])</f>
        <v>M</v>
      </c>
      <c r="S1171" s="60" t="str">
        <f>_xlfn.XLOOKUP(Tabla15[[#This Row],[nomdepto]],Tabla21[LUGAR],Tabla21[CODLUGAR])</f>
        <v>01.83.05.00.03</v>
      </c>
      <c r="T1171">
        <v>576</v>
      </c>
    </row>
    <row r="1172" spans="1:20">
      <c r="A1172" s="60" t="s">
        <v>2476</v>
      </c>
      <c r="B1172" s="60" t="s">
        <v>2215</v>
      </c>
      <c r="C1172" s="60" t="s">
        <v>2510</v>
      </c>
      <c r="D1172" s="60" t="str">
        <f>Tabla15[[#This Row],[cedula]]&amp;Tabla15[[#This Row],[prog]]&amp;LEFT(Tabla15[[#This Row],[TIPO]],3)</f>
        <v>0010435989813FIJ</v>
      </c>
      <c r="E1172" s="60" t="str">
        <f>_xlfn.XLOOKUP(Tabla15[[#This Row],[cedula]],Tabla8[Numero Documento],Tabla8[Empleado])</f>
        <v>ALBERTO BOLIVAR ARIAS RODRIGUEZ</v>
      </c>
      <c r="F1172" s="60" t="s">
        <v>107</v>
      </c>
      <c r="G1172" s="60" t="s">
        <v>106</v>
      </c>
      <c r="H1172" s="102" t="s">
        <v>11</v>
      </c>
      <c r="I1172" s="75">
        <f>_xlfn.XLOOKUP(Tabla15[[#This Row],[cedula]],TCARRERA[CEDULA],TCARRERA[CATEGORIA DEL SERVIDOR],0)</f>
        <v>0</v>
      </c>
      <c r="J117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72" s="60" t="str">
        <f>IF(ISTEXT(Tabla15[[#This Row],[CARRERA]]),Tabla15[[#This Row],[CARRERA]],Tabla15[[#This Row],[STATUS_01]])</f>
        <v>FIJO</v>
      </c>
      <c r="L1172" s="70">
        <v>30000</v>
      </c>
      <c r="M1172" s="71">
        <v>0</v>
      </c>
      <c r="N1172" s="70">
        <v>912</v>
      </c>
      <c r="O1172" s="70">
        <v>861</v>
      </c>
      <c r="P1172" s="38">
        <f>Tabla15[[#This Row],[sbruto]]-SUM(Tabla15[[#This Row],[ISR]:[AFP]])-Tabla15[[#This Row],[sneto]]</f>
        <v>2741.7700000000004</v>
      </c>
      <c r="Q1172" s="38">
        <v>25485.23</v>
      </c>
      <c r="R1172" s="60" t="str">
        <f>_xlfn.XLOOKUP(Tabla15[[#This Row],[cedula]],Tabla22[NODOC],Tabla22[GENERO])</f>
        <v>M</v>
      </c>
      <c r="S1172" s="60" t="str">
        <f>_xlfn.XLOOKUP(Tabla15[[#This Row],[nomdepto]],Tabla21[LUGAR],Tabla21[CODLUGAR])</f>
        <v>01.83.05.00.03</v>
      </c>
      <c r="T1172">
        <v>500</v>
      </c>
    </row>
    <row r="1173" spans="1:20">
      <c r="A1173" s="60" t="s">
        <v>2476</v>
      </c>
      <c r="B1173" s="60" t="s">
        <v>1332</v>
      </c>
      <c r="C1173" s="60" t="s">
        <v>2510</v>
      </c>
      <c r="D1173" s="60" t="str">
        <f>Tabla15[[#This Row],[cedula]]&amp;Tabla15[[#This Row],[prog]]&amp;LEFT(Tabla15[[#This Row],[TIPO]],3)</f>
        <v>0011061893113FIJ</v>
      </c>
      <c r="E1173" s="60" t="str">
        <f>_xlfn.XLOOKUP(Tabla15[[#This Row],[cedula]],Tabla8[Numero Documento],Tabla8[Empleado])</f>
        <v>ANGEL YONIS GARCIA CASTILLO</v>
      </c>
      <c r="F1173" s="60" t="s">
        <v>110</v>
      </c>
      <c r="G1173" s="60" t="s">
        <v>106</v>
      </c>
      <c r="H1173" s="102" t="s">
        <v>11</v>
      </c>
      <c r="I1173" s="75" t="str">
        <f>_xlfn.XLOOKUP(Tabla15[[#This Row],[cedula]],TCARRERA[CEDULA],TCARRERA[CATEGORIA DEL SERVIDOR],0)</f>
        <v>CARRERA ADMINISTRATIVA</v>
      </c>
      <c r="J117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3" s="60" t="str">
        <f>IF(ISTEXT(Tabla15[[#This Row],[CARRERA]]),Tabla15[[#This Row],[CARRERA]],Tabla15[[#This Row],[STATUS_01]])</f>
        <v>CARRERA ADMINISTRATIVA</v>
      </c>
      <c r="L1173" s="70">
        <v>30000</v>
      </c>
      <c r="M1173" s="70">
        <v>0</v>
      </c>
      <c r="N1173" s="70">
        <v>912</v>
      </c>
      <c r="O1173" s="70">
        <v>861</v>
      </c>
      <c r="P1173" s="38">
        <f>Tabla15[[#This Row],[sbruto]]-SUM(Tabla15[[#This Row],[ISR]:[AFP]])-Tabla15[[#This Row],[sneto]]</f>
        <v>9915.75</v>
      </c>
      <c r="Q1173" s="38">
        <v>18311.25</v>
      </c>
      <c r="R1173" s="60" t="str">
        <f>_xlfn.XLOOKUP(Tabla15[[#This Row],[cedula]],Tabla22[NODOC],Tabla22[GENERO])</f>
        <v>M</v>
      </c>
      <c r="S1173" s="60" t="str">
        <f>_xlfn.XLOOKUP(Tabla15[[#This Row],[nomdepto]],Tabla21[LUGAR],Tabla21[CODLUGAR])</f>
        <v>01.83.05.00.03</v>
      </c>
      <c r="T1173">
        <v>514</v>
      </c>
    </row>
    <row r="1174" spans="1:20">
      <c r="A1174" s="60" t="s">
        <v>2476</v>
      </c>
      <c r="B1174" s="60" t="s">
        <v>1333</v>
      </c>
      <c r="C1174" s="60" t="s">
        <v>2510</v>
      </c>
      <c r="D1174" s="60" t="str">
        <f>Tabla15[[#This Row],[cedula]]&amp;Tabla15[[#This Row],[prog]]&amp;LEFT(Tabla15[[#This Row],[TIPO]],3)</f>
        <v>0011137584613FIJ</v>
      </c>
      <c r="E1174" s="60" t="str">
        <f>_xlfn.XLOOKUP(Tabla15[[#This Row],[cedula]],Tabla8[Numero Documento],Tabla8[Empleado])</f>
        <v>CESARIN DE LA CRUZ DE LA CRUZ</v>
      </c>
      <c r="F1174" s="60" t="s">
        <v>113</v>
      </c>
      <c r="G1174" s="60" t="s">
        <v>106</v>
      </c>
      <c r="H1174" s="102" t="s">
        <v>11</v>
      </c>
      <c r="I1174" s="75" t="str">
        <f>_xlfn.XLOOKUP(Tabla15[[#This Row],[cedula]],TCARRERA[CEDULA],TCARRERA[CATEGORIA DEL SERVIDOR],0)</f>
        <v>CARRERA ADMINISTRATIVA</v>
      </c>
      <c r="J117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74" s="60" t="str">
        <f>IF(ISTEXT(Tabla15[[#This Row],[CARRERA]]),Tabla15[[#This Row],[CARRERA]],Tabla15[[#This Row],[STATUS_01]])</f>
        <v>CARRERA ADMINISTRATIVA</v>
      </c>
      <c r="L1174" s="70">
        <v>30000</v>
      </c>
      <c r="M1174" s="73">
        <v>0</v>
      </c>
      <c r="N1174" s="70">
        <v>912</v>
      </c>
      <c r="O1174" s="70">
        <v>861</v>
      </c>
      <c r="P1174" s="38">
        <f>Tabla15[[#This Row],[sbruto]]-SUM(Tabla15[[#This Row],[ISR]:[AFP]])-Tabla15[[#This Row],[sneto]]</f>
        <v>5198.4500000000007</v>
      </c>
      <c r="Q1174" s="38">
        <v>23028.55</v>
      </c>
      <c r="R1174" s="60" t="str">
        <f>_xlfn.XLOOKUP(Tabla15[[#This Row],[cedula]],Tabla22[NODOC],Tabla22[GENERO])</f>
        <v>M</v>
      </c>
      <c r="S1174" s="60" t="str">
        <f>_xlfn.XLOOKUP(Tabla15[[#This Row],[nomdepto]],Tabla21[LUGAR],Tabla21[CODLUGAR])</f>
        <v>01.83.05.00.03</v>
      </c>
      <c r="T1174">
        <v>539</v>
      </c>
    </row>
    <row r="1175" spans="1:20">
      <c r="A1175" s="60" t="s">
        <v>2476</v>
      </c>
      <c r="B1175" s="60" t="s">
        <v>1334</v>
      </c>
      <c r="C1175" s="60" t="s">
        <v>2510</v>
      </c>
      <c r="D1175" s="60" t="str">
        <f>Tabla15[[#This Row],[cedula]]&amp;Tabla15[[#This Row],[prog]]&amp;LEFT(Tabla15[[#This Row],[TIPO]],3)</f>
        <v>0010240231013FIJ</v>
      </c>
      <c r="E1175" s="60" t="str">
        <f>_xlfn.XLOOKUP(Tabla15[[#This Row],[cedula]],Tabla8[Numero Documento],Tabla8[Empleado])</f>
        <v>DAISY DE JESUS ALVAREZ LEGER</v>
      </c>
      <c r="F1175" s="60" t="s">
        <v>115</v>
      </c>
      <c r="G1175" s="60" t="s">
        <v>106</v>
      </c>
      <c r="H1175" s="102" t="s">
        <v>11</v>
      </c>
      <c r="I1175" s="75" t="str">
        <f>_xlfn.XLOOKUP(Tabla15[[#This Row],[cedula]],TCARRERA[CEDULA],TCARRERA[CATEGORIA DEL SERVIDOR],0)</f>
        <v>CARRERA ADMINISTRATIVA</v>
      </c>
      <c r="J117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75" s="60" t="str">
        <f>IF(ISTEXT(Tabla15[[#This Row],[CARRERA]]),Tabla15[[#This Row],[CARRERA]],Tabla15[[#This Row],[STATUS_01]])</f>
        <v>CARRERA ADMINISTRATIVA</v>
      </c>
      <c r="L1175" s="70">
        <v>30000</v>
      </c>
      <c r="M1175" s="74">
        <v>0</v>
      </c>
      <c r="N1175" s="70">
        <v>912</v>
      </c>
      <c r="O1175" s="70">
        <v>861</v>
      </c>
      <c r="P1175" s="38">
        <f>Tabla15[[#This Row],[sbruto]]-SUM(Tabla15[[#This Row],[ISR]:[AFP]])-Tabla15[[#This Row],[sneto]]</f>
        <v>5892.380000000001</v>
      </c>
      <c r="Q1175" s="38">
        <v>22334.62</v>
      </c>
      <c r="R1175" s="60" t="str">
        <f>_xlfn.XLOOKUP(Tabla15[[#This Row],[cedula]],Tabla22[NODOC],Tabla22[GENERO])</f>
        <v>F</v>
      </c>
      <c r="S1175" s="60" t="str">
        <f>_xlfn.XLOOKUP(Tabla15[[#This Row],[nomdepto]],Tabla21[LUGAR],Tabla21[CODLUGAR])</f>
        <v>01.83.05.00.03</v>
      </c>
      <c r="T1175">
        <v>543</v>
      </c>
    </row>
    <row r="1176" spans="1:20">
      <c r="A1176" s="60" t="s">
        <v>2476</v>
      </c>
      <c r="B1176" s="60" t="s">
        <v>1336</v>
      </c>
      <c r="C1176" s="60" t="s">
        <v>2510</v>
      </c>
      <c r="D1176" s="60" t="str">
        <f>Tabla15[[#This Row],[cedula]]&amp;Tabla15[[#This Row],[prog]]&amp;LEFT(Tabla15[[#This Row],[TIPO]],3)</f>
        <v>0010895810913FIJ</v>
      </c>
      <c r="E1176" s="60" t="str">
        <f>_xlfn.XLOOKUP(Tabla15[[#This Row],[cedula]],Tabla8[Numero Documento],Tabla8[Empleado])</f>
        <v>GLENNY MARIA ALMONTE BALDERA</v>
      </c>
      <c r="F1176" s="60" t="s">
        <v>10</v>
      </c>
      <c r="G1176" s="60" t="s">
        <v>106</v>
      </c>
      <c r="H1176" s="102" t="s">
        <v>11</v>
      </c>
      <c r="I1176" s="75" t="str">
        <f>_xlfn.XLOOKUP(Tabla15[[#This Row],[cedula]],TCARRERA[CEDULA],TCARRERA[CATEGORIA DEL SERVIDOR],0)</f>
        <v>CARRERA ADMINISTRATIVA</v>
      </c>
      <c r="J117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6" s="60" t="str">
        <f>IF(ISTEXT(Tabla15[[#This Row],[CARRERA]]),Tabla15[[#This Row],[CARRERA]],Tabla15[[#This Row],[STATUS_01]])</f>
        <v>CARRERA ADMINISTRATIVA</v>
      </c>
      <c r="L1176" s="70">
        <v>30000</v>
      </c>
      <c r="M1176" s="73">
        <v>0</v>
      </c>
      <c r="N1176" s="70">
        <v>912</v>
      </c>
      <c r="O1176" s="70">
        <v>861</v>
      </c>
      <c r="P1176" s="38">
        <f>Tabla15[[#This Row],[sbruto]]-SUM(Tabla15[[#This Row],[ISR]:[AFP]])-Tabla15[[#This Row],[sneto]]</f>
        <v>3121</v>
      </c>
      <c r="Q1176" s="38">
        <v>25106</v>
      </c>
      <c r="R1176" s="60" t="str">
        <f>_xlfn.XLOOKUP(Tabla15[[#This Row],[cedula]],Tabla22[NODOC],Tabla22[GENERO])</f>
        <v>F</v>
      </c>
      <c r="S1176" s="60" t="str">
        <f>_xlfn.XLOOKUP(Tabla15[[#This Row],[nomdepto]],Tabla21[LUGAR],Tabla21[CODLUGAR])</f>
        <v>01.83.05.00.03</v>
      </c>
      <c r="T1176">
        <v>595</v>
      </c>
    </row>
    <row r="1177" spans="1:20">
      <c r="A1177" s="60" t="s">
        <v>2476</v>
      </c>
      <c r="B1177" s="60" t="s">
        <v>1337</v>
      </c>
      <c r="C1177" s="60" t="s">
        <v>2510</v>
      </c>
      <c r="D1177" s="60" t="str">
        <f>Tabla15[[#This Row],[cedula]]&amp;Tabla15[[#This Row],[prog]]&amp;LEFT(Tabla15[[#This Row],[TIPO]],3)</f>
        <v>0010283004913FIJ</v>
      </c>
      <c r="E1177" s="60" t="str">
        <f>_xlfn.XLOOKUP(Tabla15[[#This Row],[cedula]],Tabla8[Numero Documento],Tabla8[Empleado])</f>
        <v>JOSE CLASTON SOLANO DE JESUS</v>
      </c>
      <c r="F1177" s="60" t="s">
        <v>110</v>
      </c>
      <c r="G1177" s="60" t="s">
        <v>106</v>
      </c>
      <c r="H1177" s="102" t="s">
        <v>11</v>
      </c>
      <c r="I1177" s="75" t="str">
        <f>_xlfn.XLOOKUP(Tabla15[[#This Row],[cedula]],TCARRERA[CEDULA],TCARRERA[CATEGORIA DEL SERVIDOR],0)</f>
        <v>CARRERA ADMINISTRATIVA</v>
      </c>
      <c r="J117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7" s="60" t="str">
        <f>IF(ISTEXT(Tabla15[[#This Row],[CARRERA]]),Tabla15[[#This Row],[CARRERA]],Tabla15[[#This Row],[STATUS_01]])</f>
        <v>CARRERA ADMINISTRATIVA</v>
      </c>
      <c r="L1177" s="70">
        <v>30000</v>
      </c>
      <c r="M1177" s="70">
        <v>0</v>
      </c>
      <c r="N1177" s="70">
        <v>912</v>
      </c>
      <c r="O1177" s="70">
        <v>861</v>
      </c>
      <c r="P1177" s="38">
        <f>Tabla15[[#This Row],[sbruto]]-SUM(Tabla15[[#This Row],[ISR]:[AFP]])-Tabla15[[#This Row],[sneto]]</f>
        <v>75</v>
      </c>
      <c r="Q1177" s="38">
        <v>28152</v>
      </c>
      <c r="R1177" s="60" t="str">
        <f>_xlfn.XLOOKUP(Tabla15[[#This Row],[cedula]],Tabla22[NODOC],Tabla22[GENERO])</f>
        <v>M</v>
      </c>
      <c r="S1177" s="60" t="str">
        <f>_xlfn.XLOOKUP(Tabla15[[#This Row],[nomdepto]],Tabla21[LUGAR],Tabla21[CODLUGAR])</f>
        <v>01.83.05.00.03</v>
      </c>
      <c r="T1177">
        <v>624</v>
      </c>
    </row>
    <row r="1178" spans="1:20">
      <c r="A1178" s="60" t="s">
        <v>2476</v>
      </c>
      <c r="B1178" s="60" t="s">
        <v>2219</v>
      </c>
      <c r="C1178" s="60" t="s">
        <v>2510</v>
      </c>
      <c r="D1178" s="60" t="str">
        <f>Tabla15[[#This Row],[cedula]]&amp;Tabla15[[#This Row],[prog]]&amp;LEFT(Tabla15[[#This Row],[TIPO]],3)</f>
        <v>0010006162113FIJ</v>
      </c>
      <c r="E1178" s="60" t="str">
        <f>_xlfn.XLOOKUP(Tabla15[[#This Row],[cedula]],Tabla8[Numero Documento],Tabla8[Empleado])</f>
        <v>PATRICIO ANTONIO ESPINAL GARCIA</v>
      </c>
      <c r="F1178" s="60" t="s">
        <v>111</v>
      </c>
      <c r="G1178" s="60" t="s">
        <v>106</v>
      </c>
      <c r="H1178" s="102" t="s">
        <v>11</v>
      </c>
      <c r="I1178" s="75">
        <f>_xlfn.XLOOKUP(Tabla15[[#This Row],[cedula]],TCARRERA[CEDULA],TCARRERA[CATEGORIA DEL SERVIDOR],0)</f>
        <v>0</v>
      </c>
      <c r="J117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78" s="60" t="str">
        <f>IF(ISTEXT(Tabla15[[#This Row],[CARRERA]]),Tabla15[[#This Row],[CARRERA]],Tabla15[[#This Row],[STATUS_01]])</f>
        <v>FIJO</v>
      </c>
      <c r="L1178" s="70">
        <v>30000</v>
      </c>
      <c r="M1178" s="70">
        <v>0</v>
      </c>
      <c r="N1178" s="70">
        <v>912</v>
      </c>
      <c r="O1178" s="70">
        <v>861</v>
      </c>
      <c r="P1178" s="38">
        <f>Tabla15[[#This Row],[sbruto]]-SUM(Tabla15[[#This Row],[ISR]:[AFP]])-Tabla15[[#This Row],[sneto]]</f>
        <v>25</v>
      </c>
      <c r="Q1178" s="38">
        <v>28202</v>
      </c>
      <c r="R1178" s="60" t="str">
        <f>_xlfn.XLOOKUP(Tabla15[[#This Row],[cedula]],Tabla22[NODOC],Tabla22[GENERO])</f>
        <v>M</v>
      </c>
      <c r="S1178" s="60" t="str">
        <f>_xlfn.XLOOKUP(Tabla15[[#This Row],[nomdepto]],Tabla21[LUGAR],Tabla21[CODLUGAR])</f>
        <v>01.83.05.00.03</v>
      </c>
      <c r="T1178">
        <v>704</v>
      </c>
    </row>
    <row r="1179" spans="1:20">
      <c r="A1179" s="60" t="s">
        <v>2476</v>
      </c>
      <c r="B1179" s="60" t="s">
        <v>1341</v>
      </c>
      <c r="C1179" s="60" t="s">
        <v>2510</v>
      </c>
      <c r="D1179" s="60" t="str">
        <f>Tabla15[[#This Row],[cedula]]&amp;Tabla15[[#This Row],[prog]]&amp;LEFT(Tabla15[[#This Row],[TIPO]],3)</f>
        <v>0010191984313FIJ</v>
      </c>
      <c r="E1179" s="60" t="str">
        <f>_xlfn.XLOOKUP(Tabla15[[#This Row],[cedula]],Tabla8[Numero Documento],Tabla8[Empleado])</f>
        <v>REYNA ISABEL SOSA CRUCETA</v>
      </c>
      <c r="F1179" s="60" t="s">
        <v>111</v>
      </c>
      <c r="G1179" s="60" t="s">
        <v>106</v>
      </c>
      <c r="H1179" s="102" t="s">
        <v>11</v>
      </c>
      <c r="I1179" s="75" t="str">
        <f>_xlfn.XLOOKUP(Tabla15[[#This Row],[cedula]],TCARRERA[CEDULA],TCARRERA[CATEGORIA DEL SERVIDOR],0)</f>
        <v>CARRERA ADMINISTRATIVA</v>
      </c>
      <c r="J117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79" s="60" t="str">
        <f>IF(ISTEXT(Tabla15[[#This Row],[CARRERA]]),Tabla15[[#This Row],[CARRERA]],Tabla15[[#This Row],[STATUS_01]])</f>
        <v>CARRERA ADMINISTRATIVA</v>
      </c>
      <c r="L1179" s="70">
        <v>30000</v>
      </c>
      <c r="M1179" s="74">
        <v>0</v>
      </c>
      <c r="N1179" s="70">
        <v>912</v>
      </c>
      <c r="O1179" s="70">
        <v>861</v>
      </c>
      <c r="P1179" s="38">
        <f>Tabla15[[#This Row],[sbruto]]-SUM(Tabla15[[#This Row],[ISR]:[AFP]])-Tabla15[[#This Row],[sneto]]</f>
        <v>6702.02</v>
      </c>
      <c r="Q1179" s="38">
        <v>21524.98</v>
      </c>
      <c r="R1179" s="60" t="str">
        <f>_xlfn.XLOOKUP(Tabla15[[#This Row],[cedula]],Tabla22[NODOC],Tabla22[GENERO])</f>
        <v>F</v>
      </c>
      <c r="S1179" s="60" t="str">
        <f>_xlfn.XLOOKUP(Tabla15[[#This Row],[nomdepto]],Tabla21[LUGAR],Tabla21[CODLUGAR])</f>
        <v>01.83.05.00.03</v>
      </c>
      <c r="T1179">
        <v>718</v>
      </c>
    </row>
    <row r="1180" spans="1:20" hidden="1">
      <c r="A1180" s="60" t="s">
        <v>2475</v>
      </c>
      <c r="B1180" s="60" t="s">
        <v>2655</v>
      </c>
      <c r="C1180" s="60" t="s">
        <v>2506</v>
      </c>
      <c r="D1180" s="60" t="str">
        <f>Tabla15[[#This Row],[cedula]]&amp;Tabla15[[#This Row],[prog]]&amp;LEFT(Tabla15[[#This Row],[TIPO]],3)</f>
        <v>4022109632001TEM</v>
      </c>
      <c r="E1180" s="60" t="str">
        <f>_xlfn.XLOOKUP(Tabla15[[#This Row],[cedula]],Tabla8[Numero Documento],Tabla8[Empleado])</f>
        <v>JULIAN RODRIGUEZ ROSARIO</v>
      </c>
      <c r="F1180" s="60" t="s">
        <v>110</v>
      </c>
      <c r="G1180" s="60" t="s">
        <v>106</v>
      </c>
      <c r="H1180" s="102" t="s">
        <v>2696</v>
      </c>
      <c r="I1180" s="75">
        <f>_xlfn.XLOOKUP(Tabla15[[#This Row],[cedula]],TCARRERA[CEDULA],TCARRERA[CATEGORIA DEL SERVIDOR],0)</f>
        <v>0</v>
      </c>
      <c r="J118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0" s="60" t="str">
        <f>IF(ISTEXT(Tabla15[[#This Row],[CARRERA]]),Tabla15[[#This Row],[CARRERA]],Tabla15[[#This Row],[STATUS_01]])</f>
        <v>ESTATUTO SIMPLIFICADO</v>
      </c>
      <c r="L1180" s="70">
        <v>30000</v>
      </c>
      <c r="M1180" s="74">
        <v>0</v>
      </c>
      <c r="N1180" s="70">
        <v>912</v>
      </c>
      <c r="O1180" s="70">
        <v>861</v>
      </c>
      <c r="P1180" s="38">
        <f>Tabla15[[#This Row],[sbruto]]-SUM(Tabla15[[#This Row],[ISR]:[AFP]])-Tabla15[[#This Row],[sneto]]</f>
        <v>25</v>
      </c>
      <c r="Q1180" s="38">
        <v>28202</v>
      </c>
      <c r="R1180" s="60" t="str">
        <f>_xlfn.XLOOKUP(Tabla15[[#This Row],[cedula]],Tabla22[NODOC],Tabla22[GENERO])</f>
        <v>M</v>
      </c>
      <c r="S1180" s="60" t="str">
        <f>_xlfn.XLOOKUP(Tabla15[[#This Row],[nomdepto]],Tabla21[LUGAR],Tabla21[CODLUGAR])</f>
        <v>01.83.05.00.03</v>
      </c>
      <c r="T1180">
        <v>915</v>
      </c>
    </row>
    <row r="1181" spans="1:20" hidden="1">
      <c r="A1181" s="60" t="s">
        <v>2475</v>
      </c>
      <c r="B1181" s="60" t="s">
        <v>2291</v>
      </c>
      <c r="C1181" s="60" t="s">
        <v>2506</v>
      </c>
      <c r="D1181" s="60" t="str">
        <f>Tabla15[[#This Row],[cedula]]&amp;Tabla15[[#This Row],[prog]]&amp;LEFT(Tabla15[[#This Row],[TIPO]],3)</f>
        <v>0010671209401TEM</v>
      </c>
      <c r="E1181" s="60" t="str">
        <f>_xlfn.XLOOKUP(Tabla15[[#This Row],[cedula]],Tabla8[Numero Documento],Tabla8[Empleado])</f>
        <v>MARCOS ANTONIO WALTER AGUERO</v>
      </c>
      <c r="F1181" s="60" t="s">
        <v>110</v>
      </c>
      <c r="G1181" s="60" t="s">
        <v>106</v>
      </c>
      <c r="H1181" s="102" t="s">
        <v>2696</v>
      </c>
      <c r="I1181" s="75">
        <f>_xlfn.XLOOKUP(Tabla15[[#This Row],[cedula]],TCARRERA[CEDULA],TCARRERA[CATEGORIA DEL SERVIDOR],0)</f>
        <v>0</v>
      </c>
      <c r="J118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1" s="60" t="str">
        <f>IF(ISTEXT(Tabla15[[#This Row],[CARRERA]]),Tabla15[[#This Row],[CARRERA]],Tabla15[[#This Row],[STATUS_01]])</f>
        <v>ESTATUTO SIMPLIFICADO</v>
      </c>
      <c r="L1181" s="70">
        <v>30000</v>
      </c>
      <c r="M1181" s="72">
        <v>0</v>
      </c>
      <c r="N1181" s="70">
        <v>912</v>
      </c>
      <c r="O1181" s="70">
        <v>861</v>
      </c>
      <c r="P1181" s="38">
        <f>Tabla15[[#This Row],[sbruto]]-SUM(Tabla15[[#This Row],[ISR]:[AFP]])-Tabla15[[#This Row],[sneto]]</f>
        <v>25</v>
      </c>
      <c r="Q1181" s="38">
        <v>28202</v>
      </c>
      <c r="R1181" s="60" t="str">
        <f>_xlfn.XLOOKUP(Tabla15[[#This Row],[cedula]],Tabla22[NODOC],Tabla22[GENERO])</f>
        <v>M</v>
      </c>
      <c r="S1181" s="60" t="str">
        <f>_xlfn.XLOOKUP(Tabla15[[#This Row],[nomdepto]],Tabla21[LUGAR],Tabla21[CODLUGAR])</f>
        <v>01.83.05.00.03</v>
      </c>
      <c r="T1181">
        <v>938</v>
      </c>
    </row>
    <row r="1182" spans="1:20">
      <c r="A1182" s="60" t="s">
        <v>2476</v>
      </c>
      <c r="B1182" s="60" t="s">
        <v>1339</v>
      </c>
      <c r="C1182" s="60" t="s">
        <v>2510</v>
      </c>
      <c r="D1182" s="60" t="str">
        <f>Tabla15[[#This Row],[cedula]]&amp;Tabla15[[#This Row],[prog]]&amp;LEFT(Tabla15[[#This Row],[TIPO]],3)</f>
        <v>0010540738113FIJ</v>
      </c>
      <c r="E1182" s="60" t="str">
        <f>_xlfn.XLOOKUP(Tabla15[[#This Row],[cedula]],Tabla8[Numero Documento],Tabla8[Empleado])</f>
        <v>MINERVA REYNOSO MEJIA</v>
      </c>
      <c r="F1182" s="60" t="s">
        <v>126</v>
      </c>
      <c r="G1182" s="60" t="s">
        <v>106</v>
      </c>
      <c r="H1182" s="102" t="s">
        <v>11</v>
      </c>
      <c r="I1182" s="75" t="str">
        <f>_xlfn.XLOOKUP(Tabla15[[#This Row],[cedula]],TCARRERA[CEDULA],TCARRERA[CATEGORIA DEL SERVIDOR],0)</f>
        <v>CARRERA ADMINISTRATIVA</v>
      </c>
      <c r="J118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82" s="60" t="str">
        <f>IF(ISTEXT(Tabla15[[#This Row],[CARRERA]]),Tabla15[[#This Row],[CARRERA]],Tabla15[[#This Row],[STATUS_01]])</f>
        <v>CARRERA ADMINISTRATIVA</v>
      </c>
      <c r="L1182" s="70">
        <v>25000</v>
      </c>
      <c r="M1182" s="73">
        <v>0</v>
      </c>
      <c r="N1182" s="70">
        <v>760</v>
      </c>
      <c r="O1182" s="70">
        <v>717.5</v>
      </c>
      <c r="P1182" s="38">
        <f>Tabla15[[#This Row],[sbruto]]-SUM(Tabla15[[#This Row],[ISR]:[AFP]])-Tabla15[[#This Row],[sneto]]</f>
        <v>5032.619999999999</v>
      </c>
      <c r="Q1182" s="38">
        <v>18489.88</v>
      </c>
      <c r="R1182" s="60" t="str">
        <f>_xlfn.XLOOKUP(Tabla15[[#This Row],[cedula]],Tabla22[NODOC],Tabla22[GENERO])</f>
        <v>F</v>
      </c>
      <c r="S1182" s="60" t="str">
        <f>_xlfn.XLOOKUP(Tabla15[[#This Row],[nomdepto]],Tabla21[LUGAR],Tabla21[CODLUGAR])</f>
        <v>01.83.05.00.03</v>
      </c>
      <c r="T1182">
        <v>692</v>
      </c>
    </row>
    <row r="1183" spans="1:20">
      <c r="A1183" s="60" t="s">
        <v>2476</v>
      </c>
      <c r="B1183" s="60" t="s">
        <v>2657</v>
      </c>
      <c r="C1183" s="60" t="s">
        <v>2510</v>
      </c>
      <c r="D1183" s="60" t="str">
        <f>Tabla15[[#This Row],[cedula]]&amp;Tabla15[[#This Row],[prog]]&amp;LEFT(Tabla15[[#This Row],[TIPO]],3)</f>
        <v>0011331764813FIJ</v>
      </c>
      <c r="E1183" s="60" t="str">
        <f>_xlfn.XLOOKUP(Tabla15[[#This Row],[cedula]],Tabla8[Numero Documento],Tabla8[Empleado])</f>
        <v>SANDRA PATRICIA RIJO OVIEDO</v>
      </c>
      <c r="F1183" s="60" t="s">
        <v>355</v>
      </c>
      <c r="G1183" s="60" t="s">
        <v>106</v>
      </c>
      <c r="H1183" s="102" t="s">
        <v>11</v>
      </c>
      <c r="I1183" s="75">
        <f>_xlfn.XLOOKUP(Tabla15[[#This Row],[cedula]],TCARRERA[CEDULA],TCARRERA[CATEGORIA DEL SERVIDOR],0)</f>
        <v>0</v>
      </c>
      <c r="J118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83" s="60" t="str">
        <f>IF(ISTEXT(Tabla15[[#This Row],[CARRERA]]),Tabla15[[#This Row],[CARRERA]],Tabla15[[#This Row],[STATUS_01]])</f>
        <v>FIJO</v>
      </c>
      <c r="L1183" s="70">
        <v>25000</v>
      </c>
      <c r="M1183" s="73">
        <v>0</v>
      </c>
      <c r="N1183" s="70">
        <v>760</v>
      </c>
      <c r="O1183" s="70">
        <v>717.5</v>
      </c>
      <c r="P1183" s="38">
        <f>Tabla15[[#This Row],[sbruto]]-SUM(Tabla15[[#This Row],[ISR]:[AFP]])-Tabla15[[#This Row],[sneto]]</f>
        <v>25</v>
      </c>
      <c r="Q1183" s="38">
        <v>23497.5</v>
      </c>
      <c r="R1183" s="60" t="str">
        <f>_xlfn.XLOOKUP(Tabla15[[#This Row],[cedula]],Tabla22[NODOC],Tabla22[GENERO])</f>
        <v>F</v>
      </c>
      <c r="S1183" s="60" t="str">
        <f>_xlfn.XLOOKUP(Tabla15[[#This Row],[nomdepto]],Tabla21[LUGAR],Tabla21[CODLUGAR])</f>
        <v>01.83.05.00.03</v>
      </c>
      <c r="T1183">
        <v>732</v>
      </c>
    </row>
    <row r="1184" spans="1:20">
      <c r="A1184" s="60" t="s">
        <v>2476</v>
      </c>
      <c r="B1184" s="60" t="s">
        <v>1338</v>
      </c>
      <c r="C1184" s="60" t="s">
        <v>2510</v>
      </c>
      <c r="D1184" s="60" t="str">
        <f>Tabla15[[#This Row],[cedula]]&amp;Tabla15[[#This Row],[prog]]&amp;LEFT(Tabla15[[#This Row],[TIPO]],3)</f>
        <v>0010263257713FIJ</v>
      </c>
      <c r="E1184" s="60" t="str">
        <f>_xlfn.XLOOKUP(Tabla15[[#This Row],[cedula]],Tabla8[Numero Documento],Tabla8[Empleado])</f>
        <v>JULIO MARCELINO ACEVEDO PEREZ</v>
      </c>
      <c r="F1184" s="60" t="s">
        <v>27</v>
      </c>
      <c r="G1184" s="60" t="s">
        <v>106</v>
      </c>
      <c r="H1184" s="102" t="s">
        <v>11</v>
      </c>
      <c r="I1184" s="75" t="str">
        <f>_xlfn.XLOOKUP(Tabla15[[#This Row],[cedula]],TCARRERA[CEDULA],TCARRERA[CATEGORIA DEL SERVIDOR],0)</f>
        <v>CARRERA ADMINISTRATIVA</v>
      </c>
      <c r="J118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4" s="60" t="str">
        <f>IF(ISTEXT(Tabla15[[#This Row],[CARRERA]]),Tabla15[[#This Row],[CARRERA]],Tabla15[[#This Row],[STATUS_01]])</f>
        <v>CARRERA ADMINISTRATIVA</v>
      </c>
      <c r="L1184" s="70">
        <v>24000</v>
      </c>
      <c r="M1184" s="73">
        <v>0</v>
      </c>
      <c r="N1184" s="70">
        <v>729.6</v>
      </c>
      <c r="O1184" s="70">
        <v>688.8</v>
      </c>
      <c r="P1184" s="38">
        <f>Tabla15[[#This Row],[sbruto]]-SUM(Tabla15[[#This Row],[ISR]:[AFP]])-Tabla15[[#This Row],[sneto]]</f>
        <v>1141</v>
      </c>
      <c r="Q1184" s="38">
        <v>21440.6</v>
      </c>
      <c r="R1184" s="60" t="str">
        <f>_xlfn.XLOOKUP(Tabla15[[#This Row],[cedula]],Tabla22[NODOC],Tabla22[GENERO])</f>
        <v>M</v>
      </c>
      <c r="S1184" s="60" t="str">
        <f>_xlfn.XLOOKUP(Tabla15[[#This Row],[nomdepto]],Tabla21[LUGAR],Tabla21[CODLUGAR])</f>
        <v>01.83.05.00.03</v>
      </c>
      <c r="T1184">
        <v>648</v>
      </c>
    </row>
    <row r="1185" spans="1:20">
      <c r="A1185" s="60" t="s">
        <v>2476</v>
      </c>
      <c r="B1185" s="60" t="s">
        <v>2222</v>
      </c>
      <c r="C1185" s="60" t="s">
        <v>2510</v>
      </c>
      <c r="D1185" s="60" t="str">
        <f>Tabla15[[#This Row],[cedula]]&amp;Tabla15[[#This Row],[prog]]&amp;LEFT(Tabla15[[#This Row],[TIPO]],3)</f>
        <v>0011753756313FIJ</v>
      </c>
      <c r="E1185" s="60" t="str">
        <f>_xlfn.XLOOKUP(Tabla15[[#This Row],[cedula]],Tabla8[Numero Documento],Tabla8[Empleado])</f>
        <v>SORANYI QUEZADA DE LOS SANTOS</v>
      </c>
      <c r="F1185" s="60" t="s">
        <v>8</v>
      </c>
      <c r="G1185" s="60" t="s">
        <v>106</v>
      </c>
      <c r="H1185" s="102" t="s">
        <v>11</v>
      </c>
      <c r="I1185" s="75">
        <f>_xlfn.XLOOKUP(Tabla15[[#This Row],[cedula]],TCARRERA[CEDULA],TCARRERA[CATEGORIA DEL SERVIDOR],0)</f>
        <v>0</v>
      </c>
      <c r="J118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5" s="60" t="str">
        <f>IF(ISTEXT(Tabla15[[#This Row],[CARRERA]]),Tabla15[[#This Row],[CARRERA]],Tabla15[[#This Row],[STATUS_01]])</f>
        <v>ESTATUTO SIMPLIFICADO</v>
      </c>
      <c r="L1185" s="70">
        <v>20000</v>
      </c>
      <c r="M1185" s="73">
        <v>0</v>
      </c>
      <c r="N1185" s="73">
        <v>608</v>
      </c>
      <c r="O1185" s="73">
        <v>574</v>
      </c>
      <c r="P1185" s="38">
        <f>Tabla15[[#This Row],[sbruto]]-SUM(Tabla15[[#This Row],[ISR]:[AFP]])-Tabla15[[#This Row],[sneto]]</f>
        <v>1221</v>
      </c>
      <c r="Q1185" s="38">
        <v>17597</v>
      </c>
      <c r="R1185" s="60" t="str">
        <f>_xlfn.XLOOKUP(Tabla15[[#This Row],[cedula]],Tabla22[NODOC],Tabla22[GENERO])</f>
        <v>F</v>
      </c>
      <c r="S1185" s="60" t="str">
        <f>_xlfn.XLOOKUP(Tabla15[[#This Row],[nomdepto]],Tabla21[LUGAR],Tabla21[CODLUGAR])</f>
        <v>01.83.05.00.03</v>
      </c>
      <c r="T1185">
        <v>739</v>
      </c>
    </row>
    <row r="1186" spans="1:20">
      <c r="A1186" s="60" t="s">
        <v>2476</v>
      </c>
      <c r="B1186" s="60" t="s">
        <v>1335</v>
      </c>
      <c r="C1186" s="60" t="s">
        <v>2510</v>
      </c>
      <c r="D1186" s="60" t="str">
        <f>Tabla15[[#This Row],[cedula]]&amp;Tabla15[[#This Row],[prog]]&amp;LEFT(Tabla15[[#This Row],[TIPO]],3)</f>
        <v>0010359303413FIJ</v>
      </c>
      <c r="E1186" s="60" t="str">
        <f>_xlfn.XLOOKUP(Tabla15[[#This Row],[cedula]],Tabla8[Numero Documento],Tabla8[Empleado])</f>
        <v>DULCE MILAGRO MONTOLI</v>
      </c>
      <c r="F1186" s="60" t="s">
        <v>117</v>
      </c>
      <c r="G1186" s="60" t="s">
        <v>106</v>
      </c>
      <c r="H1186" s="102" t="s">
        <v>11</v>
      </c>
      <c r="I1186" s="75" t="str">
        <f>_xlfn.XLOOKUP(Tabla15[[#This Row],[cedula]],TCARRERA[CEDULA],TCARRERA[CATEGORIA DEL SERVIDOR],0)</f>
        <v>CARRERA ADMINISTRATIVA</v>
      </c>
      <c r="J118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86" s="60" t="str">
        <f>IF(ISTEXT(Tabla15[[#This Row],[CARRERA]]),Tabla15[[#This Row],[CARRERA]],Tabla15[[#This Row],[STATUS_01]])</f>
        <v>CARRERA ADMINISTRATIVA</v>
      </c>
      <c r="L1186" s="70">
        <v>17000</v>
      </c>
      <c r="M1186" s="73">
        <v>0</v>
      </c>
      <c r="N1186" s="70">
        <v>516.79999999999995</v>
      </c>
      <c r="O1186" s="70">
        <v>487.9</v>
      </c>
      <c r="P1186" s="38">
        <f>Tabla15[[#This Row],[sbruto]]-SUM(Tabla15[[#This Row],[ISR]:[AFP]])-Tabla15[[#This Row],[sneto]]</f>
        <v>375</v>
      </c>
      <c r="Q1186" s="38">
        <v>15620.3</v>
      </c>
      <c r="R1186" s="60" t="str">
        <f>_xlfn.XLOOKUP(Tabla15[[#This Row],[cedula]],Tabla22[NODOC],Tabla22[GENERO])</f>
        <v>F</v>
      </c>
      <c r="S1186" s="60" t="str">
        <f>_xlfn.XLOOKUP(Tabla15[[#This Row],[nomdepto]],Tabla21[LUGAR],Tabla21[CODLUGAR])</f>
        <v>01.83.05.00.03</v>
      </c>
      <c r="T1186">
        <v>555</v>
      </c>
    </row>
    <row r="1187" spans="1:20">
      <c r="A1187" s="60" t="s">
        <v>2476</v>
      </c>
      <c r="B1187" s="60" t="s">
        <v>2224</v>
      </c>
      <c r="C1187" s="60" t="s">
        <v>2510</v>
      </c>
      <c r="D1187" s="60" t="str">
        <f>Tabla15[[#This Row],[cedula]]&amp;Tabla15[[#This Row],[prog]]&amp;LEFT(Tabla15[[#This Row],[TIPO]],3)</f>
        <v>4021540081913FIJ</v>
      </c>
      <c r="E1187" s="60" t="str">
        <f>_xlfn.XLOOKUP(Tabla15[[#This Row],[cedula]],Tabla8[Numero Documento],Tabla8[Empleado])</f>
        <v>YANELA SANCHEZ LANTIGUA</v>
      </c>
      <c r="F1187" s="60" t="s">
        <v>8</v>
      </c>
      <c r="G1187" s="60" t="s">
        <v>106</v>
      </c>
      <c r="H1187" s="102" t="s">
        <v>11</v>
      </c>
      <c r="I1187" s="75">
        <f>_xlfn.XLOOKUP(Tabla15[[#This Row],[cedula]],TCARRERA[CEDULA],TCARRERA[CATEGORIA DEL SERVIDOR],0)</f>
        <v>0</v>
      </c>
      <c r="J118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7" s="60" t="str">
        <f>IF(ISTEXT(Tabla15[[#This Row],[CARRERA]]),Tabla15[[#This Row],[CARRERA]],Tabla15[[#This Row],[STATUS_01]])</f>
        <v>ESTATUTO SIMPLIFICADO</v>
      </c>
      <c r="L1187" s="70">
        <v>17000</v>
      </c>
      <c r="M1187" s="71">
        <v>0</v>
      </c>
      <c r="N1187" s="70">
        <v>516.79999999999995</v>
      </c>
      <c r="O1187" s="70">
        <v>487.9</v>
      </c>
      <c r="P1187" s="38">
        <f>Tabla15[[#This Row],[sbruto]]-SUM(Tabla15[[#This Row],[ISR]:[AFP]])-Tabla15[[#This Row],[sneto]]</f>
        <v>25</v>
      </c>
      <c r="Q1187" s="38">
        <v>15970.3</v>
      </c>
      <c r="R1187" s="60" t="str">
        <f>_xlfn.XLOOKUP(Tabla15[[#This Row],[cedula]],Tabla22[NODOC],Tabla22[GENERO])</f>
        <v>F</v>
      </c>
      <c r="S1187" s="60" t="str">
        <f>_xlfn.XLOOKUP(Tabla15[[#This Row],[nomdepto]],Tabla21[LUGAR],Tabla21[CODLUGAR])</f>
        <v>01.83.05.00.03</v>
      </c>
      <c r="T1187">
        <v>759</v>
      </c>
    </row>
    <row r="1188" spans="1:20">
      <c r="A1188" s="60" t="s">
        <v>2476</v>
      </c>
      <c r="B1188" s="60" t="s">
        <v>2218</v>
      </c>
      <c r="C1188" s="60" t="s">
        <v>2510</v>
      </c>
      <c r="D1188" s="60" t="str">
        <f>Tabla15[[#This Row],[cedula]]&amp;Tabla15[[#This Row],[prog]]&amp;LEFT(Tabla15[[#This Row],[TIPO]],3)</f>
        <v>4023459542513FIJ</v>
      </c>
      <c r="E1188" s="60" t="str">
        <f>_xlfn.XLOOKUP(Tabla15[[#This Row],[cedula]],Tabla8[Numero Documento],Tabla8[Empleado])</f>
        <v>JOSE ANGEL BIDO SANCHEZ</v>
      </c>
      <c r="F1188" s="60" t="s">
        <v>127</v>
      </c>
      <c r="G1188" s="60" t="s">
        <v>106</v>
      </c>
      <c r="H1188" s="102" t="s">
        <v>11</v>
      </c>
      <c r="I1188" s="75">
        <f>_xlfn.XLOOKUP(Tabla15[[#This Row],[cedula]],TCARRERA[CEDULA],TCARRERA[CATEGORIA DEL SERVIDOR],0)</f>
        <v>0</v>
      </c>
      <c r="J118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8" s="60" t="str">
        <f>IF(ISTEXT(Tabla15[[#This Row],[CARRERA]]),Tabla15[[#This Row],[CARRERA]],Tabla15[[#This Row],[STATUS_01]])</f>
        <v>ESTATUTO SIMPLIFICADO</v>
      </c>
      <c r="L1188" s="70">
        <v>15000</v>
      </c>
      <c r="M1188" s="73">
        <v>0</v>
      </c>
      <c r="N1188" s="73">
        <v>456</v>
      </c>
      <c r="O1188" s="73">
        <v>430.5</v>
      </c>
      <c r="P1188" s="38">
        <f>Tabla15[[#This Row],[sbruto]]-SUM(Tabla15[[#This Row],[ISR]:[AFP]])-Tabla15[[#This Row],[sneto]]</f>
        <v>25</v>
      </c>
      <c r="Q1188" s="38">
        <v>14088.5</v>
      </c>
      <c r="R1188" s="60" t="str">
        <f>_xlfn.XLOOKUP(Tabla15[[#This Row],[cedula]],Tabla22[NODOC],Tabla22[GENERO])</f>
        <v>F</v>
      </c>
      <c r="S1188" s="60" t="str">
        <f>_xlfn.XLOOKUP(Tabla15[[#This Row],[nomdepto]],Tabla21[LUGAR],Tabla21[CODLUGAR])</f>
        <v>01.83.05.00.03</v>
      </c>
      <c r="T1188">
        <v>623</v>
      </c>
    </row>
    <row r="1189" spans="1:20">
      <c r="A1189" s="60" t="s">
        <v>2476</v>
      </c>
      <c r="B1189" s="60" t="s">
        <v>1778</v>
      </c>
      <c r="C1189" s="60" t="s">
        <v>2506</v>
      </c>
      <c r="D1189" s="60" t="str">
        <f>Tabla15[[#This Row],[cedula]]&amp;Tabla15[[#This Row],[prog]]&amp;LEFT(Tabla15[[#This Row],[TIPO]],3)</f>
        <v>2250032081101FIJ</v>
      </c>
      <c r="E1189" s="60" t="str">
        <f>_xlfn.XLOOKUP(Tabla15[[#This Row],[cedula]],Tabla8[Numero Documento],Tabla8[Empleado])</f>
        <v>FERNANDO ANTONIO CRUZ</v>
      </c>
      <c r="F1189" s="60" t="s">
        <v>781</v>
      </c>
      <c r="G1189" s="114" t="s">
        <v>1662</v>
      </c>
      <c r="H1189" s="102" t="s">
        <v>11</v>
      </c>
      <c r="I1189" s="75">
        <f>_xlfn.XLOOKUP(Tabla15[[#This Row],[cedula]],TCARRERA[CEDULA],TCARRERA[CATEGORIA DEL SERVIDOR],0)</f>
        <v>0</v>
      </c>
      <c r="J1189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89" s="60" t="str">
        <f>IF(ISTEXT(Tabla15[[#This Row],[CARRERA]]),Tabla15[[#This Row],[CARRERA]],Tabla15[[#This Row],[STATUS_01]])</f>
        <v>DE LIBRE NOMBRAMIENTO Y REMOCION</v>
      </c>
      <c r="L1189" s="70">
        <v>260000</v>
      </c>
      <c r="M1189" s="70">
        <v>50295.99</v>
      </c>
      <c r="N1189" s="70">
        <v>5685.41</v>
      </c>
      <c r="O1189" s="70">
        <v>7462</v>
      </c>
      <c r="P1189" s="38">
        <f>Tabla15[[#This Row],[sbruto]]-SUM(Tabla15[[#This Row],[ISR]:[AFP]])-Tabla15[[#This Row],[sneto]]</f>
        <v>25</v>
      </c>
      <c r="Q1189" s="38">
        <v>196531.6</v>
      </c>
      <c r="R1189" s="60" t="str">
        <f>_xlfn.XLOOKUP(Tabla15[[#This Row],[cedula]],Tabla22[NODOC],Tabla22[GENERO])</f>
        <v>M</v>
      </c>
      <c r="S1189" s="60" t="str">
        <f>_xlfn.XLOOKUP(Tabla15[[#This Row],[nomdepto]],Tabla21[LUGAR],Tabla21[CODLUGAR])</f>
        <v>01.83.06</v>
      </c>
      <c r="T1189">
        <v>116</v>
      </c>
    </row>
    <row r="1190" spans="1:20" hidden="1">
      <c r="A1190" s="60" t="s">
        <v>2475</v>
      </c>
      <c r="B1190" s="60" t="s">
        <v>2989</v>
      </c>
      <c r="C1190" s="60" t="s">
        <v>2506</v>
      </c>
      <c r="D1190" s="60" t="str">
        <f>Tabla15[[#This Row],[cedula]]&amp;Tabla15[[#This Row],[prog]]&amp;LEFT(Tabla15[[#This Row],[TIPO]],3)</f>
        <v>0010738409101TEM</v>
      </c>
      <c r="E1190" s="60" t="str">
        <f>_xlfn.XLOOKUP(Tabla15[[#This Row],[cedula]],Tabla8[Numero Documento],Tabla8[Empleado])</f>
        <v>ROBERTO RODRIGUEZ VALERA</v>
      </c>
      <c r="F1190" s="60" t="s">
        <v>192</v>
      </c>
      <c r="G1190" s="114" t="s">
        <v>1662</v>
      </c>
      <c r="H1190" s="102" t="s">
        <v>2696</v>
      </c>
      <c r="I1190" s="75">
        <f>_xlfn.XLOOKUP(Tabla15[[#This Row],[cedula]],TCARRERA[CEDULA],TCARRERA[CATEGORIA DEL SERVIDOR],0)</f>
        <v>0</v>
      </c>
      <c r="J119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60" t="str">
        <f>IF(ISTEXT(Tabla15[[#This Row],[CARRERA]]),Tabla15[[#This Row],[CARRERA]],Tabla15[[#This Row],[STATUS_01]])</f>
        <v>TEMPORALES</v>
      </c>
      <c r="L1190" s="70">
        <v>50000</v>
      </c>
      <c r="M1190" s="73">
        <v>0</v>
      </c>
      <c r="N1190" s="73">
        <v>1520</v>
      </c>
      <c r="O1190" s="73">
        <v>1435</v>
      </c>
      <c r="P1190" s="38">
        <f>Tabla15[[#This Row],[sbruto]]-SUM(Tabla15[[#This Row],[ISR]:[AFP]])-Tabla15[[#This Row],[sneto]]</f>
        <v>4071</v>
      </c>
      <c r="Q1190" s="38">
        <v>42974</v>
      </c>
      <c r="R1190" s="60" t="str">
        <f>_xlfn.XLOOKUP(Tabla15[[#This Row],[cedula]],Tabla22[NODOC],Tabla22[GENERO])</f>
        <v>M</v>
      </c>
      <c r="S1190" s="60" t="str">
        <f>_xlfn.XLOOKUP(Tabla15[[#This Row],[nomdepto]],Tabla21[LUGAR],Tabla21[CODLUGAR])</f>
        <v>01.83.06</v>
      </c>
      <c r="T1190">
        <v>996</v>
      </c>
    </row>
    <row r="1191" spans="1:20">
      <c r="A1191" s="60" t="s">
        <v>2476</v>
      </c>
      <c r="B1191" s="60" t="s">
        <v>1132</v>
      </c>
      <c r="C1191" s="60" t="s">
        <v>2506</v>
      </c>
      <c r="D1191" s="60" t="str">
        <f>Tabla15[[#This Row],[cedula]]&amp;Tabla15[[#This Row],[prog]]&amp;LEFT(Tabla15[[#This Row],[TIPO]],3)</f>
        <v>0011702168301FIJ</v>
      </c>
      <c r="E1191" s="60" t="str">
        <f>_xlfn.XLOOKUP(Tabla15[[#This Row],[cedula]],Tabla8[Numero Documento],Tabla8[Empleado])</f>
        <v>MELISSA JAEL MONTILLA GARCIA</v>
      </c>
      <c r="F1191" s="60" t="s">
        <v>552</v>
      </c>
      <c r="G1191" s="114" t="s">
        <v>1662</v>
      </c>
      <c r="H1191" s="102" t="s">
        <v>11</v>
      </c>
      <c r="I1191" s="75" t="str">
        <f>_xlfn.XLOOKUP(Tabla15[[#This Row],[cedula]],TCARRERA[CEDULA],TCARRERA[CATEGORIA DEL SERVIDOR],0)</f>
        <v>CARRERA ADMINISTRATIVA</v>
      </c>
      <c r="J119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91" s="60" t="str">
        <f>IF(ISTEXT(Tabla15[[#This Row],[CARRERA]]),Tabla15[[#This Row],[CARRERA]],Tabla15[[#This Row],[STATUS_01]])</f>
        <v>CARRERA ADMINISTRATIVA</v>
      </c>
      <c r="L1191" s="70">
        <v>45000</v>
      </c>
      <c r="M1191" s="71">
        <v>0</v>
      </c>
      <c r="N1191" s="70">
        <v>1368</v>
      </c>
      <c r="O1191" s="70">
        <v>1291.5</v>
      </c>
      <c r="P1191" s="38">
        <f>Tabla15[[#This Row],[sbruto]]-SUM(Tabla15[[#This Row],[ISR]:[AFP]])-Tabla15[[#This Row],[sneto]]</f>
        <v>16817</v>
      </c>
      <c r="Q1191" s="38">
        <v>25523.5</v>
      </c>
      <c r="R1191" s="60" t="str">
        <f>_xlfn.XLOOKUP(Tabla15[[#This Row],[cedula]],Tabla22[NODOC],Tabla22[GENERO])</f>
        <v>F</v>
      </c>
      <c r="S1191" s="60" t="str">
        <f>_xlfn.XLOOKUP(Tabla15[[#This Row],[nomdepto]],Tabla21[LUGAR],Tabla21[CODLUGAR])</f>
        <v>01.83.06</v>
      </c>
      <c r="T1191">
        <v>260</v>
      </c>
    </row>
    <row r="1192" spans="1:20">
      <c r="A1192" s="60" t="s">
        <v>2476</v>
      </c>
      <c r="B1192" s="60" t="s">
        <v>1769</v>
      </c>
      <c r="C1192" s="60" t="s">
        <v>2506</v>
      </c>
      <c r="D1192" s="60" t="str">
        <f>Tabla15[[#This Row],[cedula]]&amp;Tabla15[[#This Row],[prog]]&amp;LEFT(Tabla15[[#This Row],[TIPO]],3)</f>
        <v>4021223775001FIJ</v>
      </c>
      <c r="E1192" s="60" t="str">
        <f>_xlfn.XLOOKUP(Tabla15[[#This Row],[cedula]],Tabla8[Numero Documento],Tabla8[Empleado])</f>
        <v>ELETICIA MARIA REYNOSO GUILLEN</v>
      </c>
      <c r="F1192" s="60" t="s">
        <v>355</v>
      </c>
      <c r="G1192" s="114" t="s">
        <v>1662</v>
      </c>
      <c r="H1192" s="102" t="s">
        <v>11</v>
      </c>
      <c r="I1192" s="75">
        <f>_xlfn.XLOOKUP(Tabla15[[#This Row],[cedula]],TCARRERA[CEDULA],TCARRERA[CATEGORIA DEL SERVIDOR],0)</f>
        <v>0</v>
      </c>
      <c r="J119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92" s="60" t="str">
        <f>IF(ISTEXT(Tabla15[[#This Row],[CARRERA]]),Tabla15[[#This Row],[CARRERA]],Tabla15[[#This Row],[STATUS_01]])</f>
        <v>FIJO</v>
      </c>
      <c r="L1192" s="70">
        <v>35000</v>
      </c>
      <c r="M1192" s="74">
        <v>0</v>
      </c>
      <c r="N1192" s="70">
        <v>1064</v>
      </c>
      <c r="O1192" s="70">
        <v>1004.5</v>
      </c>
      <c r="P1192" s="38">
        <f>Tabla15[[#This Row],[sbruto]]-SUM(Tabla15[[#This Row],[ISR]:[AFP]])-Tabla15[[#This Row],[sneto]]</f>
        <v>25</v>
      </c>
      <c r="Q1192" s="38">
        <v>32906.5</v>
      </c>
      <c r="R1192" s="60" t="str">
        <f>_xlfn.XLOOKUP(Tabla15[[#This Row],[cedula]],Tabla22[NODOC],Tabla22[GENERO])</f>
        <v>F</v>
      </c>
      <c r="S1192" s="60" t="str">
        <f>_xlfn.XLOOKUP(Tabla15[[#This Row],[nomdepto]],Tabla21[LUGAR],Tabla21[CODLUGAR])</f>
        <v>01.83.06</v>
      </c>
      <c r="T1192">
        <v>97</v>
      </c>
    </row>
    <row r="1193" spans="1:20">
      <c r="A1193" s="60" t="s">
        <v>2476</v>
      </c>
      <c r="B1193" s="60" t="s">
        <v>3678</v>
      </c>
      <c r="C1193" s="60" t="s">
        <v>2506</v>
      </c>
      <c r="D1193" s="60" t="str">
        <f>Tabla15[[#This Row],[cedula]]&amp;Tabla15[[#This Row],[prog]]&amp;LEFT(Tabla15[[#This Row],[TIPO]],3)</f>
        <v>4022189455901FIJ</v>
      </c>
      <c r="E1193" s="60" t="str">
        <f>_xlfn.XLOOKUP(Tabla15[[#This Row],[cedula]],Tabla8[Numero Documento],Tabla8[Empleado])</f>
        <v>KENYA ELIZABETH SENA CAMPS</v>
      </c>
      <c r="F1193" s="60" t="s">
        <v>10</v>
      </c>
      <c r="G1193" s="114" t="s">
        <v>1662</v>
      </c>
      <c r="H1193" s="102" t="s">
        <v>11</v>
      </c>
      <c r="I1193" s="75">
        <f>_xlfn.XLOOKUP(Tabla15[[#This Row],[cedula]],TCARRERA[CEDULA],TCARRERA[CATEGORIA DEL SERVIDOR],0)</f>
        <v>0</v>
      </c>
      <c r="J119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3" s="60" t="str">
        <f>IF(ISTEXT(Tabla15[[#This Row],[CARRERA]]),Tabla15[[#This Row],[CARRERA]],Tabla15[[#This Row],[STATUS_01]])</f>
        <v>ESTATUTO SIMPLIFICADO</v>
      </c>
      <c r="L1193" s="70">
        <v>35000</v>
      </c>
      <c r="M1193" s="73">
        <v>0</v>
      </c>
      <c r="N1193" s="70">
        <v>1064</v>
      </c>
      <c r="O1193" s="70">
        <v>1004.5</v>
      </c>
      <c r="P1193" s="38">
        <f>Tabla15[[#This Row],[sbruto]]-SUM(Tabla15[[#This Row],[ISR]:[AFP]])-Tabla15[[#This Row],[sneto]]</f>
        <v>25</v>
      </c>
      <c r="Q1193" s="38">
        <v>32906.5</v>
      </c>
      <c r="R1193" s="60" t="str">
        <f>_xlfn.XLOOKUP(Tabla15[[#This Row],[cedula]],Tabla22[NODOC],Tabla22[GENERO])</f>
        <v>F</v>
      </c>
      <c r="S1193" s="60" t="str">
        <f>_xlfn.XLOOKUP(Tabla15[[#This Row],[nomdepto]],Tabla21[LUGAR],Tabla21[CODLUGAR])</f>
        <v>01.83.06</v>
      </c>
      <c r="T1193">
        <v>204</v>
      </c>
    </row>
    <row r="1194" spans="1:20">
      <c r="A1194" s="60" t="s">
        <v>2476</v>
      </c>
      <c r="B1194" s="60" t="s">
        <v>1926</v>
      </c>
      <c r="C1194" s="60" t="s">
        <v>2506</v>
      </c>
      <c r="D1194" s="60" t="str">
        <f>Tabla15[[#This Row],[cedula]]&amp;Tabla15[[#This Row],[prog]]&amp;LEFT(Tabla15[[#This Row],[TIPO]],3)</f>
        <v>2260008540501FIJ</v>
      </c>
      <c r="E1194" s="60" t="str">
        <f>_xlfn.XLOOKUP(Tabla15[[#This Row],[cedula]],Tabla8[Numero Documento],Tabla8[Empleado])</f>
        <v>RUDDY EVANGELISTA PEGUERO BEATO</v>
      </c>
      <c r="F1194" s="60" t="s">
        <v>355</v>
      </c>
      <c r="G1194" s="114" t="s">
        <v>1662</v>
      </c>
      <c r="H1194" s="102" t="s">
        <v>11</v>
      </c>
      <c r="I1194" s="75">
        <f>_xlfn.XLOOKUP(Tabla15[[#This Row],[cedula]],TCARRERA[CEDULA],TCARRERA[CATEGORIA DEL SERVIDOR],0)</f>
        <v>0</v>
      </c>
      <c r="J119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94" s="60" t="str">
        <f>IF(ISTEXT(Tabla15[[#This Row],[CARRERA]]),Tabla15[[#This Row],[CARRERA]],Tabla15[[#This Row],[STATUS_01]])</f>
        <v>FIJO</v>
      </c>
      <c r="L1194" s="70">
        <v>35000</v>
      </c>
      <c r="M1194" s="73">
        <v>0</v>
      </c>
      <c r="N1194" s="70">
        <v>1064</v>
      </c>
      <c r="O1194" s="70">
        <v>1004.5</v>
      </c>
      <c r="P1194" s="38">
        <f>Tabla15[[#This Row],[sbruto]]-SUM(Tabla15[[#This Row],[ISR]:[AFP]])-Tabla15[[#This Row],[sneto]]</f>
        <v>25</v>
      </c>
      <c r="Q1194" s="38">
        <v>32906.5</v>
      </c>
      <c r="R1194" s="60" t="str">
        <f>_xlfn.XLOOKUP(Tabla15[[#This Row],[cedula]],Tabla22[NODOC],Tabla22[GENERO])</f>
        <v>M</v>
      </c>
      <c r="S1194" s="60" t="str">
        <f>_xlfn.XLOOKUP(Tabla15[[#This Row],[nomdepto]],Tabla21[LUGAR],Tabla21[CODLUGAR])</f>
        <v>01.83.06</v>
      </c>
      <c r="T1194">
        <v>339</v>
      </c>
    </row>
    <row r="1195" spans="1:20">
      <c r="A1195" s="60" t="s">
        <v>2476</v>
      </c>
      <c r="B1195" s="60" t="s">
        <v>1756</v>
      </c>
      <c r="C1195" s="60" t="s">
        <v>2506</v>
      </c>
      <c r="D1195" s="60" t="str">
        <f>Tabla15[[#This Row],[cedula]]&amp;Tabla15[[#This Row],[prog]]&amp;LEFT(Tabla15[[#This Row],[TIPO]],3)</f>
        <v>0010004918801FIJ</v>
      </c>
      <c r="E1195" s="60" t="str">
        <f>_xlfn.XLOOKUP(Tabla15[[#This Row],[cedula]],Tabla8[Numero Documento],Tabla8[Empleado])</f>
        <v>DANILO FRIAS FRIAS</v>
      </c>
      <c r="F1195" s="60" t="s">
        <v>355</v>
      </c>
      <c r="G1195" s="114" t="s">
        <v>1662</v>
      </c>
      <c r="H1195" s="102" t="s">
        <v>11</v>
      </c>
      <c r="I1195" s="75">
        <f>_xlfn.XLOOKUP(Tabla15[[#This Row],[cedula]],TCARRERA[CEDULA],TCARRERA[CATEGORIA DEL SERVIDOR],0)</f>
        <v>0</v>
      </c>
      <c r="J119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95" s="60" t="str">
        <f>IF(ISTEXT(Tabla15[[#This Row],[CARRERA]]),Tabla15[[#This Row],[CARRERA]],Tabla15[[#This Row],[STATUS_01]])</f>
        <v>FIJO</v>
      </c>
      <c r="L1195" s="70">
        <v>30000</v>
      </c>
      <c r="M1195" s="73">
        <v>0</v>
      </c>
      <c r="N1195" s="70">
        <v>912</v>
      </c>
      <c r="O1195" s="70">
        <v>861</v>
      </c>
      <c r="P1195" s="38">
        <f>Tabla15[[#This Row],[sbruto]]-SUM(Tabla15[[#This Row],[ISR]:[AFP]])-Tabla15[[#This Row],[sneto]]</f>
        <v>25</v>
      </c>
      <c r="Q1195" s="38">
        <v>28202</v>
      </c>
      <c r="R1195" s="60" t="str">
        <f>_xlfn.XLOOKUP(Tabla15[[#This Row],[cedula]],Tabla22[NODOC],Tabla22[GENERO])</f>
        <v>M</v>
      </c>
      <c r="S1195" s="60" t="str">
        <f>_xlfn.XLOOKUP(Tabla15[[#This Row],[nomdepto]],Tabla21[LUGAR],Tabla21[CODLUGAR])</f>
        <v>01.83.06</v>
      </c>
      <c r="T1195">
        <v>74</v>
      </c>
    </row>
    <row r="1196" spans="1:20">
      <c r="A1196" s="60" t="s">
        <v>2476</v>
      </c>
      <c r="B1196" s="60" t="s">
        <v>1780</v>
      </c>
      <c r="C1196" s="60" t="s">
        <v>2506</v>
      </c>
      <c r="D1196" s="60" t="str">
        <f>Tabla15[[#This Row],[cedula]]&amp;Tabla15[[#This Row],[prog]]&amp;LEFT(Tabla15[[#This Row],[TIPO]],3)</f>
        <v>0100061489901FIJ</v>
      </c>
      <c r="E1196" s="60" t="str">
        <f>_xlfn.XLOOKUP(Tabla15[[#This Row],[cedula]],Tabla8[Numero Documento],Tabla8[Empleado])</f>
        <v>FLORENTINO ALCANTARA NOVA</v>
      </c>
      <c r="F1196" s="60" t="s">
        <v>132</v>
      </c>
      <c r="G1196" t="s">
        <v>1662</v>
      </c>
      <c r="H1196" s="102" t="s">
        <v>11</v>
      </c>
      <c r="I1196" s="75">
        <f>_xlfn.XLOOKUP(Tabla15[[#This Row],[cedula]],TCARRERA[CEDULA],TCARRERA[CATEGORIA DEL SERVIDOR],0)</f>
        <v>0</v>
      </c>
      <c r="J119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6" s="60" t="str">
        <f>IF(ISTEXT(Tabla15[[#This Row],[CARRERA]]),Tabla15[[#This Row],[CARRERA]],Tabla15[[#This Row],[STATUS_01]])</f>
        <v>ESTATUTO SIMPLIFICADO</v>
      </c>
      <c r="L1196" s="70">
        <v>30000</v>
      </c>
      <c r="M1196" s="70">
        <v>0</v>
      </c>
      <c r="N1196" s="70">
        <v>912</v>
      </c>
      <c r="O1196" s="70">
        <v>861</v>
      </c>
      <c r="P1196" s="38">
        <f>Tabla15[[#This Row],[sbruto]]-SUM(Tabla15[[#This Row],[ISR]:[AFP]])-Tabla15[[#This Row],[sneto]]</f>
        <v>25</v>
      </c>
      <c r="Q1196" s="38">
        <v>28202</v>
      </c>
      <c r="R1196" s="60" t="str">
        <f>_xlfn.XLOOKUP(Tabla15[[#This Row],[cedula]],Tabla22[NODOC],Tabla22[GENERO])</f>
        <v>M</v>
      </c>
      <c r="S1196" s="60" t="str">
        <f>_xlfn.XLOOKUP(Tabla15[[#This Row],[nomdepto]],Tabla21[LUGAR],Tabla21[CODLUGAR])</f>
        <v>01.83.06</v>
      </c>
      <c r="T1196">
        <v>119</v>
      </c>
    </row>
    <row r="1197" spans="1:20">
      <c r="A1197" s="60" t="s">
        <v>2476</v>
      </c>
      <c r="B1197" s="60" t="s">
        <v>1903</v>
      </c>
      <c r="C1197" s="60" t="s">
        <v>2506</v>
      </c>
      <c r="D1197" s="60" t="str">
        <f>Tabla15[[#This Row],[cedula]]&amp;Tabla15[[#This Row],[prog]]&amp;LEFT(Tabla15[[#This Row],[TIPO]],3)</f>
        <v>0011807700701FIJ</v>
      </c>
      <c r="E1197" s="60" t="str">
        <f>_xlfn.XLOOKUP(Tabla15[[#This Row],[cedula]],Tabla8[Numero Documento],Tabla8[Empleado])</f>
        <v>RAFAEL EMILIO UREA OLIVA</v>
      </c>
      <c r="F1197" s="60" t="s">
        <v>355</v>
      </c>
      <c r="G1197" t="s">
        <v>1662</v>
      </c>
      <c r="H1197" s="102" t="s">
        <v>11</v>
      </c>
      <c r="I1197" s="75">
        <f>_xlfn.XLOOKUP(Tabla15[[#This Row],[cedula]],TCARRERA[CEDULA],TCARRERA[CATEGORIA DEL SERVIDOR],0)</f>
        <v>0</v>
      </c>
      <c r="J119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97" s="60" t="str">
        <f>IF(ISTEXT(Tabla15[[#This Row],[CARRERA]]),Tabla15[[#This Row],[CARRERA]],Tabla15[[#This Row],[STATUS_01]])</f>
        <v>FIJO</v>
      </c>
      <c r="L1197" s="70">
        <v>30000</v>
      </c>
      <c r="M1197" s="73">
        <v>0</v>
      </c>
      <c r="N1197" s="70">
        <v>912</v>
      </c>
      <c r="O1197" s="70">
        <v>861</v>
      </c>
      <c r="P1197" s="38">
        <f>Tabla15[[#This Row],[sbruto]]-SUM(Tabla15[[#This Row],[ISR]:[AFP]])-Tabla15[[#This Row],[sneto]]</f>
        <v>25</v>
      </c>
      <c r="Q1197" s="38">
        <v>28202</v>
      </c>
      <c r="R1197" s="60" t="str">
        <f>_xlfn.XLOOKUP(Tabla15[[#This Row],[cedula]],Tabla22[NODOC],Tabla22[GENERO])</f>
        <v>M</v>
      </c>
      <c r="S1197" s="60" t="str">
        <f>_xlfn.XLOOKUP(Tabla15[[#This Row],[nomdepto]],Tabla21[LUGAR],Tabla21[CODLUGAR])</f>
        <v>01.83.06</v>
      </c>
      <c r="T1197">
        <v>311</v>
      </c>
    </row>
    <row r="1198" spans="1:20">
      <c r="A1198" s="60" t="s">
        <v>2476</v>
      </c>
      <c r="B1198" s="60" t="s">
        <v>3435</v>
      </c>
      <c r="C1198" s="60" t="s">
        <v>2506</v>
      </c>
      <c r="D1198" s="60" t="str">
        <f>Tabla15[[#This Row],[cedula]]&amp;Tabla15[[#This Row],[prog]]&amp;LEFT(Tabla15[[#This Row],[TIPO]],3)</f>
        <v>4021985876401FIJ</v>
      </c>
      <c r="E1198" s="60" t="str">
        <f>_xlfn.XLOOKUP(Tabla15[[#This Row],[cedula]],Tabla8[Numero Documento],Tabla8[Empleado])</f>
        <v>DOMIK JULIANNY JIMENEZ REYES</v>
      </c>
      <c r="F1198" s="60" t="s">
        <v>355</v>
      </c>
      <c r="G1198" t="s">
        <v>1662</v>
      </c>
      <c r="H1198" s="102" t="s">
        <v>11</v>
      </c>
      <c r="I1198" s="75">
        <f>_xlfn.XLOOKUP(Tabla15[[#This Row],[cedula]],TCARRERA[CEDULA],TCARRERA[CATEGORIA DEL SERVIDOR],0)</f>
        <v>0</v>
      </c>
      <c r="J119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98" s="60" t="str">
        <f>IF(ISTEXT(Tabla15[[#This Row],[CARRERA]]),Tabla15[[#This Row],[CARRERA]],Tabla15[[#This Row],[STATUS_01]])</f>
        <v>FIJO</v>
      </c>
      <c r="L1198" s="70">
        <v>25000</v>
      </c>
      <c r="M1198" s="73">
        <v>0</v>
      </c>
      <c r="N1198" s="70">
        <v>760</v>
      </c>
      <c r="O1198" s="70">
        <v>717.5</v>
      </c>
      <c r="P1198" s="38">
        <f>Tabla15[[#This Row],[sbruto]]-SUM(Tabla15[[#This Row],[ISR]:[AFP]])-Tabla15[[#This Row],[sneto]]</f>
        <v>25</v>
      </c>
      <c r="Q1198" s="38">
        <v>23497.5</v>
      </c>
      <c r="R1198" s="60" t="str">
        <f>_xlfn.XLOOKUP(Tabla15[[#This Row],[cedula]],Tabla22[NODOC],Tabla22[GENERO])</f>
        <v>M</v>
      </c>
      <c r="S1198" s="60" t="str">
        <f>_xlfn.XLOOKUP(Tabla15[[#This Row],[nomdepto]],Tabla21[LUGAR],Tabla21[CODLUGAR])</f>
        <v>01.83.06</v>
      </c>
      <c r="T1198">
        <v>86</v>
      </c>
    </row>
    <row r="1199" spans="1:20" hidden="1">
      <c r="A1199" s="60" t="s">
        <v>3133</v>
      </c>
      <c r="B1199" s="60" t="s">
        <v>1769</v>
      </c>
      <c r="C1199" s="60" t="s">
        <v>2506</v>
      </c>
      <c r="D1199" s="60" t="str">
        <f>Tabla15[[#This Row],[cedula]]&amp;Tabla15[[#This Row],[prog]]&amp;LEFT(Tabla15[[#This Row],[TIPO]],3)</f>
        <v>4021223775001INT</v>
      </c>
      <c r="E1199" s="60" t="str">
        <f>_xlfn.XLOOKUP(Tabla15[[#This Row],[cedula]],Tabla8[Numero Documento],Tabla8[Empleado])</f>
        <v>ELETICIA MARIA REYNOSO GUILLEN</v>
      </c>
      <c r="F1199" s="60" t="s">
        <v>355</v>
      </c>
      <c r="G1199" t="s">
        <v>1662</v>
      </c>
      <c r="H1199" s="102" t="s">
        <v>3134</v>
      </c>
      <c r="I1199" s="75">
        <f>_xlfn.XLOOKUP(Tabla15[[#This Row],[cedula]],TCARRERA[CEDULA],TCARRERA[CATEGORIA DEL SERVIDOR],0)</f>
        <v>0</v>
      </c>
      <c r="J1199" s="60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99" s="60" t="str">
        <f>IF(ISTEXT(Tabla15[[#This Row],[CARRERA]]),Tabla15[[#This Row],[CARRERA]],Tabla15[[#This Row],[STATUS_01]])</f>
        <v>INTERINATO</v>
      </c>
      <c r="L1199" s="70">
        <v>20000</v>
      </c>
      <c r="M1199" s="74">
        <v>2559.67</v>
      </c>
      <c r="N1199" s="70">
        <v>574</v>
      </c>
      <c r="O1199" s="70">
        <v>608</v>
      </c>
      <c r="P1199" s="38">
        <f>Tabla15[[#This Row],[sbruto]]-SUM(Tabla15[[#This Row],[ISR]:[AFP]])-Tabla15[[#This Row],[sneto]]</f>
        <v>0</v>
      </c>
      <c r="Q1199" s="38">
        <v>16258.33</v>
      </c>
      <c r="R1199" s="60" t="str">
        <f>_xlfn.XLOOKUP(Tabla15[[#This Row],[cedula]],Tabla22[NODOC],Tabla22[GENERO])</f>
        <v>F</v>
      </c>
      <c r="S1199" s="60" t="str">
        <f>_xlfn.XLOOKUP(Tabla15[[#This Row],[nomdepto]],Tabla21[LUGAR],Tabla21[CODLUGAR])</f>
        <v>01.83.06</v>
      </c>
      <c r="T1199">
        <v>1061</v>
      </c>
    </row>
    <row r="1200" spans="1:20">
      <c r="A1200" s="60" t="s">
        <v>2476</v>
      </c>
      <c r="B1200" s="60" t="s">
        <v>1783</v>
      </c>
      <c r="C1200" s="60" t="s">
        <v>2506</v>
      </c>
      <c r="D1200" s="60" t="str">
        <f>Tabla15[[#This Row],[cedula]]&amp;Tabla15[[#This Row],[prog]]&amp;LEFT(Tabla15[[#This Row],[TIPO]],3)</f>
        <v>0010904513801FIJ</v>
      </c>
      <c r="E1200" s="60" t="str">
        <f>_xlfn.XLOOKUP(Tabla15[[#This Row],[cedula]],Tabla8[Numero Documento],Tabla8[Empleado])</f>
        <v>FRANCISCO ARAMIS POLANCO ORTIZ</v>
      </c>
      <c r="F1200" s="60" t="s">
        <v>90</v>
      </c>
      <c r="G1200" t="s">
        <v>1662</v>
      </c>
      <c r="H1200" s="102" t="s">
        <v>11</v>
      </c>
      <c r="I1200" s="75">
        <f>_xlfn.XLOOKUP(Tabla15[[#This Row],[cedula]],TCARRERA[CEDULA],TCARRERA[CATEGORIA DEL SERVIDOR],0)</f>
        <v>0</v>
      </c>
      <c r="J120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00" s="60" t="str">
        <f>IF(ISTEXT(Tabla15[[#This Row],[CARRERA]]),Tabla15[[#This Row],[CARRERA]],Tabla15[[#This Row],[STATUS_01]])</f>
        <v>FIJO</v>
      </c>
      <c r="L1200" s="70">
        <v>16500</v>
      </c>
      <c r="M1200" s="70">
        <v>0</v>
      </c>
      <c r="N1200" s="70">
        <v>501.6</v>
      </c>
      <c r="O1200" s="70">
        <v>473.55</v>
      </c>
      <c r="P1200" s="38">
        <f>Tabla15[[#This Row],[sbruto]]-SUM(Tabla15[[#This Row],[ISR]:[AFP]])-Tabla15[[#This Row],[sneto]]</f>
        <v>2107.25</v>
      </c>
      <c r="Q1200" s="38">
        <v>13417.6</v>
      </c>
      <c r="R1200" s="60" t="str">
        <f>_xlfn.XLOOKUP(Tabla15[[#This Row],[cedula]],Tabla22[NODOC],Tabla22[GENERO])</f>
        <v>M</v>
      </c>
      <c r="S1200" s="60" t="str">
        <f>_xlfn.XLOOKUP(Tabla15[[#This Row],[nomdepto]],Tabla21[LUGAR],Tabla21[CODLUGAR])</f>
        <v>01.83.06</v>
      </c>
      <c r="T1200">
        <v>124</v>
      </c>
    </row>
    <row r="1201" spans="1:20" hidden="1">
      <c r="A1201" s="60" t="s">
        <v>2475</v>
      </c>
      <c r="B1201" s="60" t="s">
        <v>2328</v>
      </c>
      <c r="C1201" s="60" t="s">
        <v>2506</v>
      </c>
      <c r="D1201" s="60" t="str">
        <f>Tabla15[[#This Row],[cedula]]&amp;Tabla15[[#This Row],[prog]]&amp;LEFT(Tabla15[[#This Row],[TIPO]],3)</f>
        <v>0030068772001TEM</v>
      </c>
      <c r="E1201" s="60" t="str">
        <f>_xlfn.XLOOKUP(Tabla15[[#This Row],[cedula]],Tabla8[Numero Documento],Tabla8[Empleado])</f>
        <v>SILFIDES MIGUELINA LANDESTOY TEJEDA</v>
      </c>
      <c r="F1201" s="60" t="s">
        <v>129</v>
      </c>
      <c r="G1201" s="113" t="s">
        <v>1672</v>
      </c>
      <c r="H1201" s="102" t="s">
        <v>2696</v>
      </c>
      <c r="I1201" s="75">
        <f>_xlfn.XLOOKUP(Tabla15[[#This Row],[cedula]],TCARRERA[CEDULA],TCARRERA[CATEGORIA DEL SERVIDOR],0)</f>
        <v>0</v>
      </c>
      <c r="J120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60" t="str">
        <f>IF(ISTEXT(Tabla15[[#This Row],[CARRERA]]),Tabla15[[#This Row],[CARRERA]],Tabla15[[#This Row],[STATUS_01]])</f>
        <v>TEMPORALES</v>
      </c>
      <c r="L1201" s="70">
        <v>120000</v>
      </c>
      <c r="M1201" s="74">
        <v>16415.509999999998</v>
      </c>
      <c r="N1201" s="70">
        <v>3648</v>
      </c>
      <c r="O1201" s="70">
        <v>3444</v>
      </c>
      <c r="P1201" s="38">
        <f>Tabla15[[#This Row],[sbruto]]-SUM(Tabla15[[#This Row],[ISR]:[AFP]])-Tabla15[[#This Row],[sneto]]</f>
        <v>3602.4500000000116</v>
      </c>
      <c r="Q1201" s="38">
        <v>92890.04</v>
      </c>
      <c r="R1201" s="60" t="str">
        <f>_xlfn.XLOOKUP(Tabla15[[#This Row],[cedula]],Tabla22[NODOC],Tabla22[GENERO])</f>
        <v>F</v>
      </c>
      <c r="S1201" s="60" t="str">
        <f>_xlfn.XLOOKUP(Tabla15[[#This Row],[nomdepto]],Tabla21[LUGAR],Tabla21[CODLUGAR])</f>
        <v>01.83.06.00.00.01</v>
      </c>
      <c r="T1201">
        <v>1013</v>
      </c>
    </row>
    <row r="1202" spans="1:20" hidden="1">
      <c r="A1202" s="60" t="s">
        <v>2475</v>
      </c>
      <c r="B1202" s="60" t="s">
        <v>2316</v>
      </c>
      <c r="C1202" s="60" t="s">
        <v>2506</v>
      </c>
      <c r="D1202" s="60" t="str">
        <f>Tabla15[[#This Row],[cedula]]&amp;Tabla15[[#This Row],[prog]]&amp;LEFT(Tabla15[[#This Row],[TIPO]],3)</f>
        <v>0230056602901TEM</v>
      </c>
      <c r="E1202" s="60" t="str">
        <f>_xlfn.XLOOKUP(Tabla15[[#This Row],[cedula]],Tabla8[Numero Documento],Tabla8[Empleado])</f>
        <v>RAFAEL FRANKLIN SORIANO LIRIANO</v>
      </c>
      <c r="F1202" s="60" t="s">
        <v>1390</v>
      </c>
      <c r="G1202" s="113" t="s">
        <v>542</v>
      </c>
      <c r="H1202" s="102" t="s">
        <v>2696</v>
      </c>
      <c r="I1202" s="75">
        <f>_xlfn.XLOOKUP(Tabla15[[#This Row],[cedula]],TCARRERA[CEDULA],TCARRERA[CATEGORIA DEL SERVIDOR],0)</f>
        <v>0</v>
      </c>
      <c r="J120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60" t="str">
        <f>IF(ISTEXT(Tabla15[[#This Row],[CARRERA]]),Tabla15[[#This Row],[CARRERA]],Tabla15[[#This Row],[STATUS_01]])</f>
        <v>TEMPORALES</v>
      </c>
      <c r="L1202" s="70">
        <v>110000</v>
      </c>
      <c r="M1202" s="73">
        <v>12877.17</v>
      </c>
      <c r="N1202" s="70">
        <v>3344</v>
      </c>
      <c r="O1202" s="70">
        <v>3157</v>
      </c>
      <c r="P1202" s="38">
        <f>Tabla15[[#This Row],[sbruto]]-SUM(Tabla15[[#This Row],[ISR]:[AFP]])-Tabla15[[#This Row],[sneto]]</f>
        <v>25</v>
      </c>
      <c r="Q1202" s="38">
        <v>90596.83</v>
      </c>
      <c r="R1202" s="60" t="str">
        <f>_xlfn.XLOOKUP(Tabla15[[#This Row],[cedula]],Tabla22[NODOC],Tabla22[GENERO])</f>
        <v>M</v>
      </c>
      <c r="S1202" s="60" t="str">
        <f>_xlfn.XLOOKUP(Tabla15[[#This Row],[nomdepto]],Tabla21[LUGAR],Tabla21[CODLUGAR])</f>
        <v>01.83.06.00.02</v>
      </c>
      <c r="T1202">
        <v>984</v>
      </c>
    </row>
    <row r="1203" spans="1:20" hidden="1">
      <c r="A1203" s="60" t="s">
        <v>2475</v>
      </c>
      <c r="B1203" s="60" t="s">
        <v>2335</v>
      </c>
      <c r="C1203" s="60" t="s">
        <v>2506</v>
      </c>
      <c r="D1203" s="60" t="str">
        <f>Tabla15[[#This Row],[cedula]]&amp;Tabla15[[#This Row],[prog]]&amp;LEFT(Tabla15[[#This Row],[TIPO]],3)</f>
        <v>0180008172901TEM</v>
      </c>
      <c r="E1203" s="60" t="str">
        <f>_xlfn.XLOOKUP(Tabla15[[#This Row],[cedula]],Tabla8[Numero Documento],Tabla8[Empleado])</f>
        <v>VICTOR MANUEL CUELLO RAMIREZ</v>
      </c>
      <c r="F1203" s="60" t="s">
        <v>1390</v>
      </c>
      <c r="G1203" s="113" t="s">
        <v>542</v>
      </c>
      <c r="H1203" s="102" t="s">
        <v>2696</v>
      </c>
      <c r="I1203" s="75">
        <f>_xlfn.XLOOKUP(Tabla15[[#This Row],[cedula]],TCARRERA[CEDULA],TCARRERA[CATEGORIA DEL SERVIDOR],0)</f>
        <v>0</v>
      </c>
      <c r="J120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3" s="60" t="str">
        <f>IF(ISTEXT(Tabla15[[#This Row],[CARRERA]]),Tabla15[[#This Row],[CARRERA]],Tabla15[[#This Row],[STATUS_01]])</f>
        <v>TEMPORALES</v>
      </c>
      <c r="L1203" s="70">
        <v>110000</v>
      </c>
      <c r="M1203" s="73">
        <v>14457.59</v>
      </c>
      <c r="N1203" s="70">
        <v>3344</v>
      </c>
      <c r="O1203" s="70">
        <v>3157</v>
      </c>
      <c r="P1203" s="38">
        <f>Tabla15[[#This Row],[sbruto]]-SUM(Tabla15[[#This Row],[ISR]:[AFP]])-Tabla15[[#This Row],[sneto]]</f>
        <v>25</v>
      </c>
      <c r="Q1203" s="38">
        <v>89016.41</v>
      </c>
      <c r="R1203" s="60" t="str">
        <f>_xlfn.XLOOKUP(Tabla15[[#This Row],[cedula]],Tabla22[NODOC],Tabla22[GENERO])</f>
        <v>M</v>
      </c>
      <c r="S1203" s="60" t="str">
        <f>_xlfn.XLOOKUP(Tabla15[[#This Row],[nomdepto]],Tabla21[LUGAR],Tabla21[CODLUGAR])</f>
        <v>01.83.06.00.02</v>
      </c>
      <c r="T1203">
        <v>1028</v>
      </c>
    </row>
    <row r="1204" spans="1:20" hidden="1">
      <c r="A1204" s="60" t="s">
        <v>2475</v>
      </c>
      <c r="B1204" s="60" t="s">
        <v>2893</v>
      </c>
      <c r="C1204" s="60" t="s">
        <v>2506</v>
      </c>
      <c r="D1204" s="60" t="str">
        <f>Tabla15[[#This Row],[cedula]]&amp;Tabla15[[#This Row],[prog]]&amp;LEFT(Tabla15[[#This Row],[TIPO]],3)</f>
        <v>4022079295201TEM</v>
      </c>
      <c r="E1204" s="60" t="str">
        <f>_xlfn.XLOOKUP(Tabla15[[#This Row],[cedula]],Tabla8[Numero Documento],Tabla8[Empleado])</f>
        <v>JOHNNY EDUARDO PEREZ MONTAS</v>
      </c>
      <c r="F1204" s="60" t="s">
        <v>991</v>
      </c>
      <c r="G1204" s="113" t="s">
        <v>542</v>
      </c>
      <c r="H1204" s="102" t="s">
        <v>2696</v>
      </c>
      <c r="I1204" s="75">
        <f>_xlfn.XLOOKUP(Tabla15[[#This Row],[cedula]],TCARRERA[CEDULA],TCARRERA[CATEGORIA DEL SERVIDOR],0)</f>
        <v>0</v>
      </c>
      <c r="J120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4" s="60" t="str">
        <f>IF(ISTEXT(Tabla15[[#This Row],[CARRERA]]),Tabla15[[#This Row],[CARRERA]],Tabla15[[#This Row],[STATUS_01]])</f>
        <v>TEMPORALES</v>
      </c>
      <c r="L1204" s="70">
        <v>50000</v>
      </c>
      <c r="M1204" s="71">
        <v>0</v>
      </c>
      <c r="N1204" s="70">
        <v>1520</v>
      </c>
      <c r="O1204" s="70">
        <v>1435</v>
      </c>
      <c r="P1204" s="38">
        <f>Tabla15[[#This Row],[sbruto]]-SUM(Tabla15[[#This Row],[ISR]:[AFP]])-Tabla15[[#This Row],[sneto]]</f>
        <v>25</v>
      </c>
      <c r="Q1204" s="38">
        <v>47020</v>
      </c>
      <c r="R1204" s="60" t="str">
        <f>_xlfn.XLOOKUP(Tabla15[[#This Row],[cedula]],Tabla22[NODOC],Tabla22[GENERO])</f>
        <v>M</v>
      </c>
      <c r="S1204" s="60" t="str">
        <f>_xlfn.XLOOKUP(Tabla15[[#This Row],[nomdepto]],Tabla21[LUGAR],Tabla21[CODLUGAR])</f>
        <v>01.83.06.00.02</v>
      </c>
      <c r="T1204">
        <v>893</v>
      </c>
    </row>
    <row r="1205" spans="1:20" hidden="1">
      <c r="A1205" s="60" t="s">
        <v>2475</v>
      </c>
      <c r="B1205" s="60" t="s">
        <v>3209</v>
      </c>
      <c r="C1205" s="60" t="s">
        <v>2506</v>
      </c>
      <c r="D1205" s="60" t="str">
        <f>Tabla15[[#This Row],[cedula]]&amp;Tabla15[[#This Row],[prog]]&amp;LEFT(Tabla15[[#This Row],[TIPO]],3)</f>
        <v>0310032810701TEM</v>
      </c>
      <c r="E1205" s="60" t="str">
        <f>_xlfn.XLOOKUP(Tabla15[[#This Row],[cedula]],Tabla8[Numero Documento],Tabla8[Empleado])</f>
        <v>VIRGINIA DOLORES MENA DE PEÑA</v>
      </c>
      <c r="F1205" s="60" t="s">
        <v>991</v>
      </c>
      <c r="G1205" s="113" t="s">
        <v>542</v>
      </c>
      <c r="H1205" s="102" t="s">
        <v>2696</v>
      </c>
      <c r="I1205" s="75">
        <f>_xlfn.XLOOKUP(Tabla15[[#This Row],[cedula]],TCARRERA[CEDULA],TCARRERA[CATEGORIA DEL SERVIDOR],0)</f>
        <v>0</v>
      </c>
      <c r="J120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60" t="str">
        <f>IF(ISTEXT(Tabla15[[#This Row],[CARRERA]]),Tabla15[[#This Row],[CARRERA]],Tabla15[[#This Row],[STATUS_01]])</f>
        <v>TEMPORALES</v>
      </c>
      <c r="L1205" s="70">
        <v>50000</v>
      </c>
      <c r="M1205" s="70">
        <v>1854</v>
      </c>
      <c r="N1205" s="70">
        <v>1520</v>
      </c>
      <c r="O1205" s="70">
        <v>1435</v>
      </c>
      <c r="P1205" s="38">
        <f>Tabla15[[#This Row],[sbruto]]-SUM(Tabla15[[#This Row],[ISR]:[AFP]])-Tabla15[[#This Row],[sneto]]</f>
        <v>25</v>
      </c>
      <c r="Q1205" s="38">
        <v>45166</v>
      </c>
      <c r="R1205" s="60" t="str">
        <f>_xlfn.XLOOKUP(Tabla15[[#This Row],[cedula]],Tabla22[NODOC],Tabla22[GENERO])</f>
        <v>F</v>
      </c>
      <c r="S1205" s="60" t="str">
        <f>_xlfn.XLOOKUP(Tabla15[[#This Row],[nomdepto]],Tabla21[LUGAR],Tabla21[CODLUGAR])</f>
        <v>01.83.06.00.02</v>
      </c>
      <c r="T1205">
        <v>1032</v>
      </c>
    </row>
    <row r="1206" spans="1:20">
      <c r="A1206" s="60" t="s">
        <v>2476</v>
      </c>
      <c r="B1206" s="60" t="s">
        <v>1268</v>
      </c>
      <c r="C1206" s="60" t="s">
        <v>2506</v>
      </c>
      <c r="D1206" s="60" t="str">
        <f>Tabla15[[#This Row],[cedula]]&amp;Tabla15[[#This Row],[prog]]&amp;LEFT(Tabla15[[#This Row],[TIPO]],3)</f>
        <v>0310460782901FIJ</v>
      </c>
      <c r="E1206" s="60" t="str">
        <f>_xlfn.XLOOKUP(Tabla15[[#This Row],[cedula]],Tabla8[Numero Documento],Tabla8[Empleado])</f>
        <v>YSLANIA CARINA GONZALEZ BENCOSME</v>
      </c>
      <c r="F1206" s="60" t="s">
        <v>459</v>
      </c>
      <c r="G1206" s="113" t="s">
        <v>542</v>
      </c>
      <c r="H1206" s="102" t="s">
        <v>11</v>
      </c>
      <c r="I1206" s="75" t="str">
        <f>_xlfn.XLOOKUP(Tabla15[[#This Row],[cedula]],TCARRERA[CEDULA],TCARRERA[CATEGORIA DEL SERVIDOR],0)</f>
        <v>CARRERA ADMINISTRATIVA</v>
      </c>
      <c r="J120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06" s="60" t="str">
        <f>IF(ISTEXT(Tabla15[[#This Row],[CARRERA]]),Tabla15[[#This Row],[CARRERA]],Tabla15[[#This Row],[STATUS_01]])</f>
        <v>CARRERA ADMINISTRATIVA</v>
      </c>
      <c r="L1206" s="70">
        <v>45000</v>
      </c>
      <c r="M1206" s="73">
        <v>0</v>
      </c>
      <c r="N1206" s="70">
        <v>1368</v>
      </c>
      <c r="O1206" s="70">
        <v>1291.5</v>
      </c>
      <c r="P1206" s="38">
        <f>Tabla15[[#This Row],[sbruto]]-SUM(Tabla15[[#This Row],[ISR]:[AFP]])-Tabla15[[#This Row],[sneto]]</f>
        <v>1602.4499999999971</v>
      </c>
      <c r="Q1206" s="38">
        <v>40738.050000000003</v>
      </c>
      <c r="R1206" s="60" t="str">
        <f>_xlfn.XLOOKUP(Tabla15[[#This Row],[cedula]],Tabla22[NODOC],Tabla22[GENERO])</f>
        <v>M</v>
      </c>
      <c r="S1206" s="60" t="str">
        <f>_xlfn.XLOOKUP(Tabla15[[#This Row],[nomdepto]],Tabla21[LUGAR],Tabla21[CODLUGAR])</f>
        <v>01.83.06.00.02</v>
      </c>
      <c r="T1206">
        <v>388</v>
      </c>
    </row>
    <row r="1207" spans="1:20" hidden="1">
      <c r="A1207" s="60" t="s">
        <v>2475</v>
      </c>
      <c r="B1207" s="60" t="s">
        <v>2826</v>
      </c>
      <c r="C1207" s="60" t="s">
        <v>2506</v>
      </c>
      <c r="D1207" s="60" t="str">
        <f>Tabla15[[#This Row],[cedula]]&amp;Tabla15[[#This Row],[prog]]&amp;LEFT(Tabla15[[#This Row],[TIPO]],3)</f>
        <v>0540088816901TEM</v>
      </c>
      <c r="E1207" s="60" t="str">
        <f>_xlfn.XLOOKUP(Tabla15[[#This Row],[cedula]],Tabla8[Numero Documento],Tabla8[Empleado])</f>
        <v>DEYANIRA ALTAGRACIA OVALLES PAULINO</v>
      </c>
      <c r="F1207" s="60" t="s">
        <v>970</v>
      </c>
      <c r="G1207" s="60" t="s">
        <v>542</v>
      </c>
      <c r="H1207" s="102" t="s">
        <v>2696</v>
      </c>
      <c r="I1207" s="75">
        <f>_xlfn.XLOOKUP(Tabla15[[#This Row],[cedula]],TCARRERA[CEDULA],TCARRERA[CATEGORIA DEL SERVIDOR],0)</f>
        <v>0</v>
      </c>
      <c r="J120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60" t="str">
        <f>IF(ISTEXT(Tabla15[[#This Row],[CARRERA]]),Tabla15[[#This Row],[CARRERA]],Tabla15[[#This Row],[STATUS_01]])</f>
        <v>TEMPORALES</v>
      </c>
      <c r="L1207" s="70">
        <v>40000</v>
      </c>
      <c r="M1207" s="73">
        <v>442.65</v>
      </c>
      <c r="N1207" s="70">
        <v>1216</v>
      </c>
      <c r="O1207" s="70">
        <v>1148</v>
      </c>
      <c r="P1207" s="38">
        <f>Tabla15[[#This Row],[sbruto]]-SUM(Tabla15[[#This Row],[ISR]:[AFP]])-Tabla15[[#This Row],[sneto]]</f>
        <v>25</v>
      </c>
      <c r="Q1207" s="38">
        <v>37168.35</v>
      </c>
      <c r="R1207" s="60" t="str">
        <f>_xlfn.XLOOKUP(Tabla15[[#This Row],[cedula]],Tabla22[NODOC],Tabla22[GENERO])</f>
        <v>F</v>
      </c>
      <c r="S1207" s="60" t="str">
        <f>_xlfn.XLOOKUP(Tabla15[[#This Row],[nomdepto]],Tabla21[LUGAR],Tabla21[CODLUGAR])</f>
        <v>01.83.06.00.02</v>
      </c>
      <c r="T1207">
        <v>834</v>
      </c>
    </row>
    <row r="1208" spans="1:20" hidden="1">
      <c r="A1208" s="60" t="s">
        <v>2475</v>
      </c>
      <c r="B1208" s="60" t="s">
        <v>2941</v>
      </c>
      <c r="C1208" s="60" t="s">
        <v>2506</v>
      </c>
      <c r="D1208" s="60" t="str">
        <f>Tabla15[[#This Row],[cedula]]&amp;Tabla15[[#This Row],[prog]]&amp;LEFT(Tabla15[[#This Row],[TIPO]],3)</f>
        <v>0550001152201TEM</v>
      </c>
      <c r="E1208" s="60" t="str">
        <f>_xlfn.XLOOKUP(Tabla15[[#This Row],[cedula]],Tabla8[Numero Documento],Tabla8[Empleado])</f>
        <v>MARIA OTILIA ASUNCION PAULINO RIVAS</v>
      </c>
      <c r="F1208" s="60" t="s">
        <v>970</v>
      </c>
      <c r="G1208" s="60" t="s">
        <v>542</v>
      </c>
      <c r="H1208" s="102" t="s">
        <v>2696</v>
      </c>
      <c r="I1208" s="75">
        <f>_xlfn.XLOOKUP(Tabla15[[#This Row],[cedula]],TCARRERA[CEDULA],TCARRERA[CATEGORIA DEL SERVIDOR],0)</f>
        <v>0</v>
      </c>
      <c r="J120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60" t="str">
        <f>IF(ISTEXT(Tabla15[[#This Row],[CARRERA]]),Tabla15[[#This Row],[CARRERA]],Tabla15[[#This Row],[STATUS_01]])</f>
        <v>TEMPORALES</v>
      </c>
      <c r="L1208" s="70">
        <v>40000</v>
      </c>
      <c r="M1208" s="74">
        <v>0</v>
      </c>
      <c r="N1208" s="70">
        <v>1216</v>
      </c>
      <c r="O1208" s="70">
        <v>1148</v>
      </c>
      <c r="P1208" s="38">
        <f>Tabla15[[#This Row],[sbruto]]-SUM(Tabla15[[#This Row],[ISR]:[AFP]])-Tabla15[[#This Row],[sneto]]</f>
        <v>25</v>
      </c>
      <c r="Q1208" s="38">
        <v>37611</v>
      </c>
      <c r="R1208" s="60" t="str">
        <f>_xlfn.XLOOKUP(Tabla15[[#This Row],[cedula]],Tabla22[NODOC],Tabla22[GENERO])</f>
        <v>F</v>
      </c>
      <c r="S1208" s="60" t="str">
        <f>_xlfn.XLOOKUP(Tabla15[[#This Row],[nomdepto]],Tabla21[LUGAR],Tabla21[CODLUGAR])</f>
        <v>01.83.06.00.02</v>
      </c>
      <c r="T1208">
        <v>944</v>
      </c>
    </row>
    <row r="1209" spans="1:20" hidden="1">
      <c r="A1209" s="60" t="s">
        <v>2475</v>
      </c>
      <c r="B1209" s="60" t="s">
        <v>2300</v>
      </c>
      <c r="C1209" s="60" t="s">
        <v>2506</v>
      </c>
      <c r="D1209" s="60" t="str">
        <f>Tabla15[[#This Row],[cedula]]&amp;Tabla15[[#This Row],[prog]]&amp;LEFT(Tabla15[[#This Row],[TIPO]],3)</f>
        <v>0280000655901TEM</v>
      </c>
      <c r="E1209" s="60" t="str">
        <f>_xlfn.XLOOKUP(Tabla15[[#This Row],[cedula]],Tabla8[Numero Documento],Tabla8[Empleado])</f>
        <v>MERCEDES CASTILLO ESTEVEZ</v>
      </c>
      <c r="F1209" s="60" t="s">
        <v>970</v>
      </c>
      <c r="G1209" s="60" t="s">
        <v>542</v>
      </c>
      <c r="H1209" s="102" t="s">
        <v>2696</v>
      </c>
      <c r="I1209" s="75">
        <f>_xlfn.XLOOKUP(Tabla15[[#This Row],[cedula]],TCARRERA[CEDULA],TCARRERA[CATEGORIA DEL SERVIDOR],0)</f>
        <v>0</v>
      </c>
      <c r="J120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60" t="str">
        <f>IF(ISTEXT(Tabla15[[#This Row],[CARRERA]]),Tabla15[[#This Row],[CARRERA]],Tabla15[[#This Row],[STATUS_01]])</f>
        <v>TEMPORALES</v>
      </c>
      <c r="L1209" s="70">
        <v>40000</v>
      </c>
      <c r="M1209" s="73">
        <v>0</v>
      </c>
      <c r="N1209" s="70">
        <v>1216</v>
      </c>
      <c r="O1209" s="70">
        <v>1148</v>
      </c>
      <c r="P1209" s="38">
        <f>Tabla15[[#This Row],[sbruto]]-SUM(Tabla15[[#This Row],[ISR]:[AFP]])-Tabla15[[#This Row],[sneto]]</f>
        <v>25</v>
      </c>
      <c r="Q1209" s="38">
        <v>37611</v>
      </c>
      <c r="R1209" s="60" t="str">
        <f>_xlfn.XLOOKUP(Tabla15[[#This Row],[cedula]],Tabla22[NODOC],Tabla22[GENERO])</f>
        <v>F</v>
      </c>
      <c r="S1209" s="60" t="str">
        <f>_xlfn.XLOOKUP(Tabla15[[#This Row],[nomdepto]],Tabla21[LUGAR],Tabla21[CODLUGAR])</f>
        <v>01.83.06.00.02</v>
      </c>
      <c r="T1209">
        <v>956</v>
      </c>
    </row>
    <row r="1210" spans="1:20" hidden="1">
      <c r="A1210" s="60" t="s">
        <v>2475</v>
      </c>
      <c r="B1210" s="60" t="s">
        <v>2243</v>
      </c>
      <c r="C1210" s="60" t="s">
        <v>2506</v>
      </c>
      <c r="D1210" s="60" t="str">
        <f>Tabla15[[#This Row],[cedula]]&amp;Tabla15[[#This Row],[prog]]&amp;LEFT(Tabla15[[#This Row],[TIPO]],3)</f>
        <v>0370070066301TEM</v>
      </c>
      <c r="E1210" s="60" t="str">
        <f>_xlfn.XLOOKUP(Tabla15[[#This Row],[cedula]],Tabla8[Numero Documento],Tabla8[Empleado])</f>
        <v>CAROLINA FREUND LANTIGUA</v>
      </c>
      <c r="F1210" s="60" t="s">
        <v>192</v>
      </c>
      <c r="G1210" s="60" t="s">
        <v>542</v>
      </c>
      <c r="H1210" s="102" t="s">
        <v>2696</v>
      </c>
      <c r="I1210" s="75">
        <f>_xlfn.XLOOKUP(Tabla15[[#This Row],[cedula]],TCARRERA[CEDULA],TCARRERA[CATEGORIA DEL SERVIDOR],0)</f>
        <v>0</v>
      </c>
      <c r="J121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60" t="str">
        <f>IF(ISTEXT(Tabla15[[#This Row],[CARRERA]]),Tabla15[[#This Row],[CARRERA]],Tabla15[[#This Row],[STATUS_01]])</f>
        <v>TEMPORALES</v>
      </c>
      <c r="L1210" s="70">
        <v>35000</v>
      </c>
      <c r="M1210" s="70">
        <v>0</v>
      </c>
      <c r="N1210" s="70">
        <v>1064</v>
      </c>
      <c r="O1210" s="70">
        <v>1004.5</v>
      </c>
      <c r="P1210" s="38">
        <f>Tabla15[[#This Row],[sbruto]]-SUM(Tabla15[[#This Row],[ISR]:[AFP]])-Tabla15[[#This Row],[sneto]]</f>
        <v>25</v>
      </c>
      <c r="Q1210" s="38">
        <v>32906.5</v>
      </c>
      <c r="R1210" s="60" t="str">
        <f>_xlfn.XLOOKUP(Tabla15[[#This Row],[cedula]],Tabla22[NODOC],Tabla22[GENERO])</f>
        <v>F</v>
      </c>
      <c r="S1210" s="60" t="str">
        <f>_xlfn.XLOOKUP(Tabla15[[#This Row],[nomdepto]],Tabla21[LUGAR],Tabla21[CODLUGAR])</f>
        <v>01.83.06.00.02</v>
      </c>
      <c r="T1210">
        <v>818</v>
      </c>
    </row>
    <row r="1211" spans="1:20" hidden="1">
      <c r="A1211" s="60" t="s">
        <v>2475</v>
      </c>
      <c r="B1211" s="60" t="s">
        <v>2263</v>
      </c>
      <c r="C1211" s="60" t="s">
        <v>2506</v>
      </c>
      <c r="D1211" s="60" t="str">
        <f>Tabla15[[#This Row],[cedula]]&amp;Tabla15[[#This Row],[prog]]&amp;LEFT(Tabla15[[#This Row],[TIPO]],3)</f>
        <v>0010364409201TEM</v>
      </c>
      <c r="E1211" s="60" t="str">
        <f>_xlfn.XLOOKUP(Tabla15[[#This Row],[cedula]],Tabla8[Numero Documento],Tabla8[Empleado])</f>
        <v>HAMLET FELIPE HERNANDEZ</v>
      </c>
      <c r="F1211" s="60" t="s">
        <v>192</v>
      </c>
      <c r="G1211" s="60" t="s">
        <v>542</v>
      </c>
      <c r="H1211" s="102" t="s">
        <v>2696</v>
      </c>
      <c r="I1211" s="75">
        <f>_xlfn.XLOOKUP(Tabla15[[#This Row],[cedula]],TCARRERA[CEDULA],TCARRERA[CATEGORIA DEL SERVIDOR],0)</f>
        <v>0</v>
      </c>
      <c r="J121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60" t="str">
        <f>IF(ISTEXT(Tabla15[[#This Row],[CARRERA]]),Tabla15[[#This Row],[CARRERA]],Tabla15[[#This Row],[STATUS_01]])</f>
        <v>TEMPORALES</v>
      </c>
      <c r="L1211" s="70">
        <v>35000</v>
      </c>
      <c r="M1211" s="70">
        <v>0</v>
      </c>
      <c r="N1211" s="70">
        <v>1064</v>
      </c>
      <c r="O1211" s="70">
        <v>1004.5</v>
      </c>
      <c r="P1211" s="38">
        <f>Tabla15[[#This Row],[sbruto]]-SUM(Tabla15[[#This Row],[ISR]:[AFP]])-Tabla15[[#This Row],[sneto]]</f>
        <v>25</v>
      </c>
      <c r="Q1211" s="38">
        <v>32906.5</v>
      </c>
      <c r="R1211" s="60" t="str">
        <f>_xlfn.XLOOKUP(Tabla15[[#This Row],[cedula]],Tabla22[NODOC],Tabla22[GENERO])</f>
        <v>M</v>
      </c>
      <c r="S1211" s="60" t="str">
        <f>_xlfn.XLOOKUP(Tabla15[[#This Row],[nomdepto]],Tabla21[LUGAR],Tabla21[CODLUGAR])</f>
        <v>01.83.06.00.02</v>
      </c>
      <c r="T1211">
        <v>861</v>
      </c>
    </row>
    <row r="1212" spans="1:20" hidden="1">
      <c r="A1212" s="60" t="s">
        <v>2475</v>
      </c>
      <c r="B1212" s="60" t="s">
        <v>2860</v>
      </c>
      <c r="C1212" s="60" t="s">
        <v>2506</v>
      </c>
      <c r="D1212" s="60" t="str">
        <f>Tabla15[[#This Row],[cedula]]&amp;Tabla15[[#This Row],[prog]]&amp;LEFT(Tabla15[[#This Row],[TIPO]],3)</f>
        <v>0540083268801TEM</v>
      </c>
      <c r="E1212" s="60" t="str">
        <f>_xlfn.XLOOKUP(Tabla15[[#This Row],[cedula]],Tabla8[Numero Documento],Tabla8[Empleado])</f>
        <v>HENRY MIGUEL CRISOSTOMOS BADIA</v>
      </c>
      <c r="F1212" s="60" t="s">
        <v>192</v>
      </c>
      <c r="G1212" s="60" t="s">
        <v>542</v>
      </c>
      <c r="H1212" s="102" t="s">
        <v>2696</v>
      </c>
      <c r="I1212" s="75">
        <f>_xlfn.XLOOKUP(Tabla15[[#This Row],[cedula]],TCARRERA[CEDULA],TCARRERA[CATEGORIA DEL SERVIDOR],0)</f>
        <v>0</v>
      </c>
      <c r="J121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60" t="str">
        <f>IF(ISTEXT(Tabla15[[#This Row],[CARRERA]]),Tabla15[[#This Row],[CARRERA]],Tabla15[[#This Row],[STATUS_01]])</f>
        <v>TEMPORALES</v>
      </c>
      <c r="L1212" s="70">
        <v>35000</v>
      </c>
      <c r="M1212" s="70">
        <v>0</v>
      </c>
      <c r="N1212" s="70">
        <v>1064</v>
      </c>
      <c r="O1212" s="70">
        <v>1004.5</v>
      </c>
      <c r="P1212" s="38">
        <f>Tabla15[[#This Row],[sbruto]]-SUM(Tabla15[[#This Row],[ISR]:[AFP]])-Tabla15[[#This Row],[sneto]]</f>
        <v>25</v>
      </c>
      <c r="Q1212" s="38">
        <v>32906.5</v>
      </c>
      <c r="R1212" s="60" t="str">
        <f>_xlfn.XLOOKUP(Tabla15[[#This Row],[cedula]],Tabla22[NODOC],Tabla22[GENERO])</f>
        <v>M</v>
      </c>
      <c r="S1212" s="60" t="str">
        <f>_xlfn.XLOOKUP(Tabla15[[#This Row],[nomdepto]],Tabla21[LUGAR],Tabla21[CODLUGAR])</f>
        <v>01.83.06.00.02</v>
      </c>
      <c r="T1212">
        <v>865</v>
      </c>
    </row>
    <row r="1213" spans="1:20" hidden="1">
      <c r="A1213" s="60" t="s">
        <v>2475</v>
      </c>
      <c r="B1213" s="60" t="s">
        <v>2886</v>
      </c>
      <c r="C1213" s="60" t="s">
        <v>2506</v>
      </c>
      <c r="D1213" s="60" t="str">
        <f>Tabla15[[#This Row],[cedula]]&amp;Tabla15[[#This Row],[prog]]&amp;LEFT(Tabla15[[#This Row],[TIPO]],3)</f>
        <v>0730001545501TEM</v>
      </c>
      <c r="E1213" s="60" t="str">
        <f>_xlfn.XLOOKUP(Tabla15[[#This Row],[cedula]],Tabla8[Numero Documento],Tabla8[Empleado])</f>
        <v>JOEL BERNARDO GONELL REYES</v>
      </c>
      <c r="F1213" s="60" t="s">
        <v>192</v>
      </c>
      <c r="G1213" s="60" t="s">
        <v>542</v>
      </c>
      <c r="H1213" s="102" t="s">
        <v>2696</v>
      </c>
      <c r="I1213" s="75">
        <f>_xlfn.XLOOKUP(Tabla15[[#This Row],[cedula]],TCARRERA[CEDULA],TCARRERA[CATEGORIA DEL SERVIDOR],0)</f>
        <v>0</v>
      </c>
      <c r="J121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60" t="str">
        <f>IF(ISTEXT(Tabla15[[#This Row],[CARRERA]]),Tabla15[[#This Row],[CARRERA]],Tabla15[[#This Row],[STATUS_01]])</f>
        <v>TEMPORALES</v>
      </c>
      <c r="L1213" s="70">
        <v>35000</v>
      </c>
      <c r="M1213" s="70">
        <v>0</v>
      </c>
      <c r="N1213" s="70">
        <v>1064</v>
      </c>
      <c r="O1213" s="70">
        <v>1004.5</v>
      </c>
      <c r="P1213" s="38">
        <f>Tabla15[[#This Row],[sbruto]]-SUM(Tabla15[[#This Row],[ISR]:[AFP]])-Tabla15[[#This Row],[sneto]]</f>
        <v>25</v>
      </c>
      <c r="Q1213" s="38">
        <v>32906.5</v>
      </c>
      <c r="R1213" s="60" t="str">
        <f>_xlfn.XLOOKUP(Tabla15[[#This Row],[cedula]],Tabla22[NODOC],Tabla22[GENERO])</f>
        <v>M</v>
      </c>
      <c r="S1213" s="60" t="str">
        <f>_xlfn.XLOOKUP(Tabla15[[#This Row],[nomdepto]],Tabla21[LUGAR],Tabla21[CODLUGAR])</f>
        <v>01.83.06.00.02</v>
      </c>
      <c r="T1213">
        <v>888</v>
      </c>
    </row>
    <row r="1214" spans="1:20" hidden="1">
      <c r="A1214" s="60" t="s">
        <v>2475</v>
      </c>
      <c r="B1214" s="60" t="s">
        <v>2272</v>
      </c>
      <c r="C1214" s="60" t="s">
        <v>2506</v>
      </c>
      <c r="D1214" s="60" t="str">
        <f>Tabla15[[#This Row],[cedula]]&amp;Tabla15[[#This Row],[prog]]&amp;LEFT(Tabla15[[#This Row],[TIPO]],3)</f>
        <v>0310321754701TEM</v>
      </c>
      <c r="E1214" s="60" t="str">
        <f>_xlfn.XLOOKUP(Tabla15[[#This Row],[cedula]],Tabla8[Numero Documento],Tabla8[Empleado])</f>
        <v>JOHANNA DIAZ LOPEZ</v>
      </c>
      <c r="F1214" s="60" t="s">
        <v>192</v>
      </c>
      <c r="G1214" s="60" t="s">
        <v>542</v>
      </c>
      <c r="H1214" s="102" t="s">
        <v>2696</v>
      </c>
      <c r="I1214" s="75">
        <f>_xlfn.XLOOKUP(Tabla15[[#This Row],[cedula]],TCARRERA[CEDULA],TCARRERA[CATEGORIA DEL SERVIDOR],0)</f>
        <v>0</v>
      </c>
      <c r="J121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4" s="60" t="str">
        <f>IF(ISTEXT(Tabla15[[#This Row],[CARRERA]]),Tabla15[[#This Row],[CARRERA]],Tabla15[[#This Row],[STATUS_01]])</f>
        <v>TEMPORALES</v>
      </c>
      <c r="L1214" s="70">
        <v>35000</v>
      </c>
      <c r="M1214" s="72">
        <v>0</v>
      </c>
      <c r="N1214" s="70">
        <v>1064</v>
      </c>
      <c r="O1214" s="70">
        <v>1004.5</v>
      </c>
      <c r="P1214" s="38">
        <f>Tabla15[[#This Row],[sbruto]]-SUM(Tabla15[[#This Row],[ISR]:[AFP]])-Tabla15[[#This Row],[sneto]]</f>
        <v>25</v>
      </c>
      <c r="Q1214" s="38">
        <v>32906.5</v>
      </c>
      <c r="R1214" s="60" t="str">
        <f>_xlfn.XLOOKUP(Tabla15[[#This Row],[cedula]],Tabla22[NODOC],Tabla22[GENERO])</f>
        <v>F</v>
      </c>
      <c r="S1214" s="60" t="str">
        <f>_xlfn.XLOOKUP(Tabla15[[#This Row],[nomdepto]],Tabla21[LUGAR],Tabla21[CODLUGAR])</f>
        <v>01.83.06.00.02</v>
      </c>
      <c r="T1214">
        <v>890</v>
      </c>
    </row>
    <row r="1215" spans="1:20" hidden="1">
      <c r="A1215" s="60" t="s">
        <v>2475</v>
      </c>
      <c r="B1215" s="60" t="s">
        <v>2277</v>
      </c>
      <c r="C1215" s="60" t="s">
        <v>2506</v>
      </c>
      <c r="D1215" s="60" t="str">
        <f>Tabla15[[#This Row],[cedula]]&amp;Tabla15[[#This Row],[prog]]&amp;LEFT(Tabla15[[#This Row],[TIPO]],3)</f>
        <v>0010011511201TEM</v>
      </c>
      <c r="E1215" s="60" t="str">
        <f>_xlfn.XLOOKUP(Tabla15[[#This Row],[cedula]],Tabla8[Numero Documento],Tabla8[Empleado])</f>
        <v>JOSE MIGUEL FONT BONILLA</v>
      </c>
      <c r="F1215" s="60" t="s">
        <v>192</v>
      </c>
      <c r="G1215" s="60" t="s">
        <v>542</v>
      </c>
      <c r="H1215" s="102" t="s">
        <v>2696</v>
      </c>
      <c r="I1215" s="75">
        <f>_xlfn.XLOOKUP(Tabla15[[#This Row],[cedula]],TCARRERA[CEDULA],TCARRERA[CATEGORIA DEL SERVIDOR],0)</f>
        <v>0</v>
      </c>
      <c r="J121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60" t="str">
        <f>IF(ISTEXT(Tabla15[[#This Row],[CARRERA]]),Tabla15[[#This Row],[CARRERA]],Tabla15[[#This Row],[STATUS_01]])</f>
        <v>TEMPORALES</v>
      </c>
      <c r="L1215" s="70">
        <v>35000</v>
      </c>
      <c r="M1215" s="73">
        <v>0</v>
      </c>
      <c r="N1215" s="70">
        <v>1064</v>
      </c>
      <c r="O1215" s="70">
        <v>1004.5</v>
      </c>
      <c r="P1215" s="38">
        <f>Tabla15[[#This Row],[sbruto]]-SUM(Tabla15[[#This Row],[ISR]:[AFP]])-Tabla15[[#This Row],[sneto]]</f>
        <v>9825</v>
      </c>
      <c r="Q1215" s="38">
        <v>23106.5</v>
      </c>
      <c r="R1215" s="60" t="str">
        <f>_xlfn.XLOOKUP(Tabla15[[#This Row],[cedula]],Tabla22[NODOC],Tabla22[GENERO])</f>
        <v>M</v>
      </c>
      <c r="S1215" s="60" t="str">
        <f>_xlfn.XLOOKUP(Tabla15[[#This Row],[nomdepto]],Tabla21[LUGAR],Tabla21[CODLUGAR])</f>
        <v>01.83.06.00.02</v>
      </c>
      <c r="T1215">
        <v>905</v>
      </c>
    </row>
    <row r="1216" spans="1:20" hidden="1">
      <c r="A1216" s="60" t="s">
        <v>2475</v>
      </c>
      <c r="B1216" s="60" t="s">
        <v>2939</v>
      </c>
      <c r="C1216" s="60" t="s">
        <v>2506</v>
      </c>
      <c r="D1216" s="60" t="str">
        <f>Tabla15[[#This Row],[cedula]]&amp;Tabla15[[#This Row],[prog]]&amp;LEFT(Tabla15[[#This Row],[TIPO]],3)</f>
        <v>0540049958701TEM</v>
      </c>
      <c r="E1216" s="60" t="str">
        <f>_xlfn.XLOOKUP(Tabla15[[#This Row],[cedula]],Tabla8[Numero Documento],Tabla8[Empleado])</f>
        <v>MARIA MARGARITA SANTOS LORA DE VERAS</v>
      </c>
      <c r="F1216" s="60" t="s">
        <v>303</v>
      </c>
      <c r="G1216" s="60" t="s">
        <v>542</v>
      </c>
      <c r="H1216" s="102" t="s">
        <v>2696</v>
      </c>
      <c r="I1216" s="75">
        <f>_xlfn.XLOOKUP(Tabla15[[#This Row],[cedula]],TCARRERA[CEDULA],TCARRERA[CATEGORIA DEL SERVIDOR],0)</f>
        <v>0</v>
      </c>
      <c r="J121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60" t="str">
        <f>IF(ISTEXT(Tabla15[[#This Row],[CARRERA]]),Tabla15[[#This Row],[CARRERA]],Tabla15[[#This Row],[STATUS_01]])</f>
        <v>TEMPORALES</v>
      </c>
      <c r="L1216" s="70">
        <v>35000</v>
      </c>
      <c r="M1216" s="71">
        <v>0</v>
      </c>
      <c r="N1216" s="70">
        <v>1064</v>
      </c>
      <c r="O1216" s="70">
        <v>1004.5</v>
      </c>
      <c r="P1216" s="38">
        <f>Tabla15[[#This Row],[sbruto]]-SUM(Tabla15[[#This Row],[ISR]:[AFP]])-Tabla15[[#This Row],[sneto]]</f>
        <v>25</v>
      </c>
      <c r="Q1216" s="38">
        <v>32906.5</v>
      </c>
      <c r="R1216" s="60" t="str">
        <f>_xlfn.XLOOKUP(Tabla15[[#This Row],[cedula]],Tabla22[NODOC],Tabla22[GENERO])</f>
        <v>F</v>
      </c>
      <c r="S1216" s="60" t="str">
        <f>_xlfn.XLOOKUP(Tabla15[[#This Row],[nomdepto]],Tabla21[LUGAR],Tabla21[CODLUGAR])</f>
        <v>01.83.06.00.02</v>
      </c>
      <c r="T1216">
        <v>942</v>
      </c>
    </row>
    <row r="1217" spans="1:20" hidden="1">
      <c r="A1217" s="60" t="s">
        <v>2475</v>
      </c>
      <c r="B1217" s="60" t="s">
        <v>3063</v>
      </c>
      <c r="C1217" s="60" t="s">
        <v>2506</v>
      </c>
      <c r="D1217" s="60" t="str">
        <f>Tabla15[[#This Row],[cedula]]&amp;Tabla15[[#This Row],[prog]]&amp;LEFT(Tabla15[[#This Row],[TIPO]],3)</f>
        <v>0010685105801TEM</v>
      </c>
      <c r="E1217" s="60" t="str">
        <f>_xlfn.XLOOKUP(Tabla15[[#This Row],[cedula]],Tabla8[Numero Documento],Tabla8[Empleado])</f>
        <v>NAIROBI TRINIDAD CARRASCO</v>
      </c>
      <c r="F1217" s="60" t="s">
        <v>192</v>
      </c>
      <c r="G1217" s="60" t="s">
        <v>542</v>
      </c>
      <c r="H1217" s="102" t="s">
        <v>2696</v>
      </c>
      <c r="I1217" s="75">
        <f>_xlfn.XLOOKUP(Tabla15[[#This Row],[cedula]],TCARRERA[CEDULA],TCARRERA[CATEGORIA DEL SERVIDOR],0)</f>
        <v>0</v>
      </c>
      <c r="J121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60" t="str">
        <f>IF(ISTEXT(Tabla15[[#This Row],[CARRERA]]),Tabla15[[#This Row],[CARRERA]],Tabla15[[#This Row],[STATUS_01]])</f>
        <v>TEMPORALES</v>
      </c>
      <c r="L1217" s="70">
        <v>35000</v>
      </c>
      <c r="M1217" s="74">
        <v>0</v>
      </c>
      <c r="N1217" s="70">
        <v>1064</v>
      </c>
      <c r="O1217" s="70">
        <v>1004.5</v>
      </c>
      <c r="P1217" s="38">
        <f>Tabla15[[#This Row],[sbruto]]-SUM(Tabla15[[#This Row],[ISR]:[AFP]])-Tabla15[[#This Row],[sneto]]</f>
        <v>25</v>
      </c>
      <c r="Q1217" s="38">
        <v>32906.5</v>
      </c>
      <c r="R1217" s="60" t="str">
        <f>_xlfn.XLOOKUP(Tabla15[[#This Row],[cedula]],Tabla22[NODOC],Tabla22[GENERO])</f>
        <v>F</v>
      </c>
      <c r="S1217" s="60" t="str">
        <f>_xlfn.XLOOKUP(Tabla15[[#This Row],[nomdepto]],Tabla21[LUGAR],Tabla21[CODLUGAR])</f>
        <v>01.83.06.00.02</v>
      </c>
      <c r="T1217">
        <v>965</v>
      </c>
    </row>
    <row r="1218" spans="1:20" hidden="1">
      <c r="A1218" s="60" t="s">
        <v>2475</v>
      </c>
      <c r="B1218" s="60" t="s">
        <v>2998</v>
      </c>
      <c r="C1218" s="60" t="s">
        <v>2506</v>
      </c>
      <c r="D1218" s="60" t="str">
        <f>Tabla15[[#This Row],[cedula]]&amp;Tabla15[[#This Row],[prog]]&amp;LEFT(Tabla15[[#This Row],[TIPO]],3)</f>
        <v>0540140379401TEM</v>
      </c>
      <c r="E1218" s="60" t="str">
        <f>_xlfn.XLOOKUP(Tabla15[[#This Row],[cedula]],Tabla8[Numero Documento],Tabla8[Empleado])</f>
        <v>SAIRY ALFONSINA MUÑOZ SANTOS</v>
      </c>
      <c r="F1218" s="60" t="s">
        <v>303</v>
      </c>
      <c r="G1218" s="60" t="s">
        <v>542</v>
      </c>
      <c r="H1218" s="102" t="s">
        <v>2696</v>
      </c>
      <c r="I1218" s="75">
        <f>_xlfn.XLOOKUP(Tabla15[[#This Row],[cedula]],TCARRERA[CEDULA],TCARRERA[CATEGORIA DEL SERVIDOR],0)</f>
        <v>0</v>
      </c>
      <c r="J121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8" s="60" t="str">
        <f>IF(ISTEXT(Tabla15[[#This Row],[CARRERA]]),Tabla15[[#This Row],[CARRERA]],Tabla15[[#This Row],[STATUS_01]])</f>
        <v>TEMPORALES</v>
      </c>
      <c r="L1218" s="70">
        <v>35000</v>
      </c>
      <c r="M1218" s="73">
        <v>0</v>
      </c>
      <c r="N1218" s="70">
        <v>1064</v>
      </c>
      <c r="O1218" s="70">
        <v>1004.5</v>
      </c>
      <c r="P1218" s="38">
        <f>Tabla15[[#This Row],[sbruto]]-SUM(Tabla15[[#This Row],[ISR]:[AFP]])-Tabla15[[#This Row],[sneto]]</f>
        <v>25</v>
      </c>
      <c r="Q1218" s="38">
        <v>32906.5</v>
      </c>
      <c r="R1218" s="60" t="str">
        <f>_xlfn.XLOOKUP(Tabla15[[#This Row],[cedula]],Tabla22[NODOC],Tabla22[GENERO])</f>
        <v>F</v>
      </c>
      <c r="S1218" s="60" t="str">
        <f>_xlfn.XLOOKUP(Tabla15[[#This Row],[nomdepto]],Tabla21[LUGAR],Tabla21[CODLUGAR])</f>
        <v>01.83.06.00.02</v>
      </c>
      <c r="T1218">
        <v>1009</v>
      </c>
    </row>
    <row r="1219" spans="1:20" hidden="1">
      <c r="A1219" s="60" t="s">
        <v>2475</v>
      </c>
      <c r="B1219" s="60" t="s">
        <v>2330</v>
      </c>
      <c r="C1219" s="60" t="s">
        <v>2506</v>
      </c>
      <c r="D1219" s="60" t="str">
        <f>Tabla15[[#This Row],[cedula]]&amp;Tabla15[[#This Row],[prog]]&amp;LEFT(Tabla15[[#This Row],[TIPO]],3)</f>
        <v>0470016471001TEM</v>
      </c>
      <c r="E1219" s="60" t="str">
        <f>_xlfn.XLOOKUP(Tabla15[[#This Row],[cedula]],Tabla8[Numero Documento],Tabla8[Empleado])</f>
        <v>STALIN VLADIMIR CASTILLO ESQUEA</v>
      </c>
      <c r="F1219" s="60" t="s">
        <v>192</v>
      </c>
      <c r="G1219" s="60" t="s">
        <v>542</v>
      </c>
      <c r="H1219" s="102" t="s">
        <v>2696</v>
      </c>
      <c r="I1219" s="75">
        <f>_xlfn.XLOOKUP(Tabla15[[#This Row],[cedula]],TCARRERA[CEDULA],TCARRERA[CATEGORIA DEL SERVIDOR],0)</f>
        <v>0</v>
      </c>
      <c r="J121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9" s="60" t="str">
        <f>IF(ISTEXT(Tabla15[[#This Row],[CARRERA]]),Tabla15[[#This Row],[CARRERA]],Tabla15[[#This Row],[STATUS_01]])</f>
        <v>TEMPORALES</v>
      </c>
      <c r="L1219" s="70">
        <v>35000</v>
      </c>
      <c r="M1219" s="73">
        <v>0</v>
      </c>
      <c r="N1219" s="70">
        <v>1064</v>
      </c>
      <c r="O1219" s="70">
        <v>1004.5</v>
      </c>
      <c r="P1219" s="38">
        <f>Tabla15[[#This Row],[sbruto]]-SUM(Tabla15[[#This Row],[ISR]:[AFP]])-Tabla15[[#This Row],[sneto]]</f>
        <v>25</v>
      </c>
      <c r="Q1219" s="38">
        <v>32906.5</v>
      </c>
      <c r="R1219" s="60" t="str">
        <f>_xlfn.XLOOKUP(Tabla15[[#This Row],[cedula]],Tabla22[NODOC],Tabla22[GENERO])</f>
        <v>M</v>
      </c>
      <c r="S1219" s="60" t="str">
        <f>_xlfn.XLOOKUP(Tabla15[[#This Row],[nomdepto]],Tabla21[LUGAR],Tabla21[CODLUGAR])</f>
        <v>01.83.06.00.02</v>
      </c>
      <c r="T1219">
        <v>1017</v>
      </c>
    </row>
    <row r="1220" spans="1:20">
      <c r="A1220" s="60" t="s">
        <v>2476</v>
      </c>
      <c r="B1220" s="60" t="s">
        <v>1763</v>
      </c>
      <c r="C1220" s="60" t="s">
        <v>2506</v>
      </c>
      <c r="D1220" s="60" t="str">
        <f>Tabla15[[#This Row],[cedula]]&amp;Tabla15[[#This Row],[prog]]&amp;LEFT(Tabla15[[#This Row],[TIPO]],3)</f>
        <v>0230140962501FIJ</v>
      </c>
      <c r="E1220" s="60" t="str">
        <f>_xlfn.XLOOKUP(Tabla15[[#This Row],[cedula]],Tabla8[Numero Documento],Tabla8[Empleado])</f>
        <v>DOLQUIN VILORIO LIZARDO</v>
      </c>
      <c r="F1220" s="60" t="s">
        <v>355</v>
      </c>
      <c r="G1220" s="60" t="s">
        <v>542</v>
      </c>
      <c r="H1220" s="102" t="s">
        <v>11</v>
      </c>
      <c r="I1220" s="75">
        <f>_xlfn.XLOOKUP(Tabla15[[#This Row],[cedula]],TCARRERA[CEDULA],TCARRERA[CATEGORIA DEL SERVIDOR],0)</f>
        <v>0</v>
      </c>
      <c r="J122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20" s="60" t="str">
        <f>IF(ISTEXT(Tabla15[[#This Row],[CARRERA]]),Tabla15[[#This Row],[CARRERA]],Tabla15[[#This Row],[STATUS_01]])</f>
        <v>FIJO</v>
      </c>
      <c r="L1220" s="70">
        <v>31500</v>
      </c>
      <c r="M1220" s="73">
        <v>0</v>
      </c>
      <c r="N1220" s="70">
        <v>957.6</v>
      </c>
      <c r="O1220" s="70">
        <v>904.05</v>
      </c>
      <c r="P1220" s="38">
        <f>Tabla15[[#This Row],[sbruto]]-SUM(Tabla15[[#This Row],[ISR]:[AFP]])-Tabla15[[#This Row],[sneto]]</f>
        <v>25</v>
      </c>
      <c r="Q1220" s="38">
        <v>29613.35</v>
      </c>
      <c r="R1220" s="60" t="str">
        <f>_xlfn.XLOOKUP(Tabla15[[#This Row],[cedula]],Tabla22[NODOC],Tabla22[GENERO])</f>
        <v>F</v>
      </c>
      <c r="S1220" s="60" t="str">
        <f>_xlfn.XLOOKUP(Tabla15[[#This Row],[nomdepto]],Tabla21[LUGAR],Tabla21[CODLUGAR])</f>
        <v>01.83.06.00.02</v>
      </c>
      <c r="T1220">
        <v>85</v>
      </c>
    </row>
    <row r="1221" spans="1:20" hidden="1">
      <c r="A1221" s="60" t="s">
        <v>2475</v>
      </c>
      <c r="B1221" s="60" t="s">
        <v>2874</v>
      </c>
      <c r="C1221" s="60" t="s">
        <v>2506</v>
      </c>
      <c r="D1221" s="60" t="str">
        <f>Tabla15[[#This Row],[cedula]]&amp;Tabla15[[#This Row],[prog]]&amp;LEFT(Tabla15[[#This Row],[TIPO]],3)</f>
        <v>4021093817701TEM</v>
      </c>
      <c r="E1221" s="60" t="str">
        <f>_xlfn.XLOOKUP(Tabla15[[#This Row],[cedula]],Tabla8[Numero Documento],Tabla8[Empleado])</f>
        <v>JEFFRIE ARREDONDO SUAREZ</v>
      </c>
      <c r="F1221" s="60" t="s">
        <v>970</v>
      </c>
      <c r="G1221" s="60" t="s">
        <v>542</v>
      </c>
      <c r="H1221" s="102" t="s">
        <v>2696</v>
      </c>
      <c r="I1221" s="75">
        <f>_xlfn.XLOOKUP(Tabla15[[#This Row],[cedula]],TCARRERA[CEDULA],TCARRERA[CATEGORIA DEL SERVIDOR],0)</f>
        <v>0</v>
      </c>
      <c r="J122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1" s="60" t="str">
        <f>IF(ISTEXT(Tabla15[[#This Row],[CARRERA]]),Tabla15[[#This Row],[CARRERA]],Tabla15[[#This Row],[STATUS_01]])</f>
        <v>TEMPORALES</v>
      </c>
      <c r="L1221" s="70">
        <v>31500</v>
      </c>
      <c r="M1221" s="73">
        <v>0</v>
      </c>
      <c r="N1221" s="73">
        <v>957.6</v>
      </c>
      <c r="O1221" s="73">
        <v>904.05</v>
      </c>
      <c r="P1221" s="38">
        <f>Tabla15[[#This Row],[sbruto]]-SUM(Tabla15[[#This Row],[ISR]:[AFP]])-Tabla15[[#This Row],[sneto]]</f>
        <v>25</v>
      </c>
      <c r="Q1221" s="38">
        <v>29613.35</v>
      </c>
      <c r="R1221" s="60" t="str">
        <f>_xlfn.XLOOKUP(Tabla15[[#This Row],[cedula]],Tabla22[NODOC],Tabla22[GENERO])</f>
        <v>M</v>
      </c>
      <c r="S1221" s="60" t="str">
        <f>_xlfn.XLOOKUP(Tabla15[[#This Row],[nomdepto]],Tabla21[LUGAR],Tabla21[CODLUGAR])</f>
        <v>01.83.06.00.02</v>
      </c>
      <c r="T1221">
        <v>877</v>
      </c>
    </row>
    <row r="1222" spans="1:20" hidden="1">
      <c r="A1222" s="60" t="s">
        <v>2475</v>
      </c>
      <c r="B1222" s="60" t="s">
        <v>2908</v>
      </c>
      <c r="C1222" s="60" t="s">
        <v>2506</v>
      </c>
      <c r="D1222" s="60" t="str">
        <f>Tabla15[[#This Row],[cedula]]&amp;Tabla15[[#This Row],[prog]]&amp;LEFT(Tabla15[[#This Row],[TIPO]],3)</f>
        <v>0270040165201TEM</v>
      </c>
      <c r="E1222" s="60" t="str">
        <f>_xlfn.XLOOKUP(Tabla15[[#This Row],[cedula]],Tabla8[Numero Documento],Tabla8[Empleado])</f>
        <v>JOSE MIGUEL CONTRERAS PACHECO</v>
      </c>
      <c r="F1222" s="60" t="s">
        <v>970</v>
      </c>
      <c r="G1222" s="60" t="s">
        <v>542</v>
      </c>
      <c r="H1222" s="102" t="s">
        <v>2696</v>
      </c>
      <c r="I1222" s="75">
        <f>_xlfn.XLOOKUP(Tabla15[[#This Row],[cedula]],TCARRERA[CEDULA],TCARRERA[CATEGORIA DEL SERVIDOR],0)</f>
        <v>0</v>
      </c>
      <c r="J122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60" t="str">
        <f>IF(ISTEXT(Tabla15[[#This Row],[CARRERA]]),Tabla15[[#This Row],[CARRERA]],Tabla15[[#This Row],[STATUS_01]])</f>
        <v>TEMPORALES</v>
      </c>
      <c r="L1222" s="70">
        <v>31500</v>
      </c>
      <c r="M1222" s="73">
        <v>0</v>
      </c>
      <c r="N1222" s="70">
        <v>957.6</v>
      </c>
      <c r="O1222" s="70">
        <v>904.05</v>
      </c>
      <c r="P1222" s="38">
        <f>Tabla15[[#This Row],[sbruto]]-SUM(Tabla15[[#This Row],[ISR]:[AFP]])-Tabla15[[#This Row],[sneto]]</f>
        <v>25</v>
      </c>
      <c r="Q1222" s="38">
        <v>29613.35</v>
      </c>
      <c r="R1222" s="60" t="str">
        <f>_xlfn.XLOOKUP(Tabla15[[#This Row],[cedula]],Tabla22[NODOC],Tabla22[GENERO])</f>
        <v>M</v>
      </c>
      <c r="S1222" s="60" t="str">
        <f>_xlfn.XLOOKUP(Tabla15[[#This Row],[nomdepto]],Tabla21[LUGAR],Tabla21[CODLUGAR])</f>
        <v>01.83.06.00.02</v>
      </c>
      <c r="T1222">
        <v>904</v>
      </c>
    </row>
    <row r="1223" spans="1:20" hidden="1">
      <c r="A1223" s="60" t="s">
        <v>2475</v>
      </c>
      <c r="B1223" s="60" t="s">
        <v>3000</v>
      </c>
      <c r="C1223" s="60" t="s">
        <v>2506</v>
      </c>
      <c r="D1223" s="60" t="str">
        <f>Tabla15[[#This Row],[cedula]]&amp;Tabla15[[#This Row],[prog]]&amp;LEFT(Tabla15[[#This Row],[TIPO]],3)</f>
        <v>0250026059701TEM</v>
      </c>
      <c r="E1223" s="60" t="str">
        <f>_xlfn.XLOOKUP(Tabla15[[#This Row],[cedula]],Tabla8[Numero Documento],Tabla8[Empleado])</f>
        <v>SOLANDIA GUZMAN VILLA</v>
      </c>
      <c r="F1223" s="60" t="s">
        <v>970</v>
      </c>
      <c r="G1223" s="60" t="s">
        <v>542</v>
      </c>
      <c r="H1223" s="102" t="s">
        <v>2696</v>
      </c>
      <c r="I1223" s="75">
        <f>_xlfn.XLOOKUP(Tabla15[[#This Row],[cedula]],TCARRERA[CEDULA],TCARRERA[CATEGORIA DEL SERVIDOR],0)</f>
        <v>0</v>
      </c>
      <c r="J122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60" t="str">
        <f>IF(ISTEXT(Tabla15[[#This Row],[CARRERA]]),Tabla15[[#This Row],[CARRERA]],Tabla15[[#This Row],[STATUS_01]])</f>
        <v>TEMPORALES</v>
      </c>
      <c r="L1223" s="70">
        <v>31500</v>
      </c>
      <c r="M1223" s="73">
        <v>0</v>
      </c>
      <c r="N1223" s="70">
        <v>957.6</v>
      </c>
      <c r="O1223" s="70">
        <v>904.05</v>
      </c>
      <c r="P1223" s="38">
        <f>Tabla15[[#This Row],[sbruto]]-SUM(Tabla15[[#This Row],[ISR]:[AFP]])-Tabla15[[#This Row],[sneto]]</f>
        <v>25</v>
      </c>
      <c r="Q1223" s="38">
        <v>29613.35</v>
      </c>
      <c r="R1223" s="60" t="str">
        <f>_xlfn.XLOOKUP(Tabla15[[#This Row],[cedula]],Tabla22[NODOC],Tabla22[GENERO])</f>
        <v>F</v>
      </c>
      <c r="S1223" s="60" t="str">
        <f>_xlfn.XLOOKUP(Tabla15[[#This Row],[nomdepto]],Tabla21[LUGAR],Tabla21[CODLUGAR])</f>
        <v>01.83.06.00.02</v>
      </c>
      <c r="T1223">
        <v>1016</v>
      </c>
    </row>
    <row r="1224" spans="1:20" hidden="1">
      <c r="A1224" s="60" t="s">
        <v>2475</v>
      </c>
      <c r="B1224" s="60" t="s">
        <v>2276</v>
      </c>
      <c r="C1224" s="60" t="s">
        <v>2506</v>
      </c>
      <c r="D1224" s="60" t="str">
        <f>Tabla15[[#This Row],[cedula]]&amp;Tabla15[[#This Row],[prog]]&amp;LEFT(Tabla15[[#This Row],[TIPO]],3)</f>
        <v>0120001307401TEM</v>
      </c>
      <c r="E1224" s="60" t="str">
        <f>_xlfn.XLOOKUP(Tabla15[[#This Row],[cedula]],Tabla8[Numero Documento],Tabla8[Empleado])</f>
        <v>JOSE MANUEL JIMENEZ FURCAL</v>
      </c>
      <c r="F1224" s="60" t="s">
        <v>1383</v>
      </c>
      <c r="G1224" s="60" t="s">
        <v>542</v>
      </c>
      <c r="H1224" s="102" t="s">
        <v>2696</v>
      </c>
      <c r="I1224" s="75">
        <f>_xlfn.XLOOKUP(Tabla15[[#This Row],[cedula]],TCARRERA[CEDULA],TCARRERA[CATEGORIA DEL SERVIDOR],0)</f>
        <v>0</v>
      </c>
      <c r="J122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60" t="str">
        <f>IF(ISTEXT(Tabla15[[#This Row],[CARRERA]]),Tabla15[[#This Row],[CARRERA]],Tabla15[[#This Row],[STATUS_01]])</f>
        <v>TEMPORALES</v>
      </c>
      <c r="L1224" s="70">
        <v>30000</v>
      </c>
      <c r="M1224" s="73">
        <v>0</v>
      </c>
      <c r="N1224" s="70">
        <v>912</v>
      </c>
      <c r="O1224" s="70">
        <v>861</v>
      </c>
      <c r="P1224" s="38">
        <f>Tabla15[[#This Row],[sbruto]]-SUM(Tabla15[[#This Row],[ISR]:[AFP]])-Tabla15[[#This Row],[sneto]]</f>
        <v>25</v>
      </c>
      <c r="Q1224" s="38">
        <v>28202</v>
      </c>
      <c r="R1224" s="60" t="str">
        <f>_xlfn.XLOOKUP(Tabla15[[#This Row],[cedula]],Tabla22[NODOC],Tabla22[GENERO])</f>
        <v>M</v>
      </c>
      <c r="S1224" s="60" t="str">
        <f>_xlfn.XLOOKUP(Tabla15[[#This Row],[nomdepto]],Tabla21[LUGAR],Tabla21[CODLUGAR])</f>
        <v>01.83.06.00.02</v>
      </c>
      <c r="T1224">
        <v>903</v>
      </c>
    </row>
    <row r="1225" spans="1:20" hidden="1">
      <c r="A1225" s="60" t="s">
        <v>2475</v>
      </c>
      <c r="B1225" s="60" t="s">
        <v>2910</v>
      </c>
      <c r="C1225" s="60" t="s">
        <v>2506</v>
      </c>
      <c r="D1225" s="60" t="str">
        <f>Tabla15[[#This Row],[cedula]]&amp;Tabla15[[#This Row],[prog]]&amp;LEFT(Tabla15[[#This Row],[TIPO]],3)</f>
        <v>0680002796001TEM</v>
      </c>
      <c r="E1225" s="60" t="str">
        <f>_xlfn.XLOOKUP(Tabla15[[#This Row],[cedula]],Tabla8[Numero Documento],Tabla8[Empleado])</f>
        <v>JOSE YGNACIO COLLADO POZO</v>
      </c>
      <c r="F1225" s="60" t="s">
        <v>192</v>
      </c>
      <c r="G1225" s="60" t="s">
        <v>542</v>
      </c>
      <c r="H1225" s="102" t="s">
        <v>2696</v>
      </c>
      <c r="I1225" s="75">
        <f>_xlfn.XLOOKUP(Tabla15[[#This Row],[cedula]],TCARRERA[CEDULA],TCARRERA[CATEGORIA DEL SERVIDOR],0)</f>
        <v>0</v>
      </c>
      <c r="J122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60" t="str">
        <f>IF(ISTEXT(Tabla15[[#This Row],[CARRERA]]),Tabla15[[#This Row],[CARRERA]],Tabla15[[#This Row],[STATUS_01]])</f>
        <v>TEMPORALES</v>
      </c>
      <c r="L1225" s="70">
        <v>30000</v>
      </c>
      <c r="M1225" s="73">
        <v>0</v>
      </c>
      <c r="N1225" s="70">
        <v>912</v>
      </c>
      <c r="O1225" s="70">
        <v>861</v>
      </c>
      <c r="P1225" s="38">
        <f>Tabla15[[#This Row],[sbruto]]-SUM(Tabla15[[#This Row],[ISR]:[AFP]])-Tabla15[[#This Row],[sneto]]</f>
        <v>25</v>
      </c>
      <c r="Q1225" s="38">
        <v>28202</v>
      </c>
      <c r="R1225" s="60" t="str">
        <f>_xlfn.XLOOKUP(Tabla15[[#This Row],[cedula]],Tabla22[NODOC],Tabla22[GENERO])</f>
        <v>M</v>
      </c>
      <c r="S1225" s="60" t="str">
        <f>_xlfn.XLOOKUP(Tabla15[[#This Row],[nomdepto]],Tabla21[LUGAR],Tabla21[CODLUGAR])</f>
        <v>01.83.06.00.02</v>
      </c>
      <c r="T1225">
        <v>906</v>
      </c>
    </row>
    <row r="1226" spans="1:20" hidden="1">
      <c r="A1226" s="60" t="s">
        <v>2475</v>
      </c>
      <c r="B1226" s="60" t="s">
        <v>2975</v>
      </c>
      <c r="C1226" s="60" t="s">
        <v>2506</v>
      </c>
      <c r="D1226" s="60" t="str">
        <f>Tabla15[[#This Row],[cedula]]&amp;Tabla15[[#This Row],[prog]]&amp;LEFT(Tabla15[[#This Row],[TIPO]],3)</f>
        <v>0010197291701TEM</v>
      </c>
      <c r="E1226" s="60" t="str">
        <f>_xlfn.XLOOKUP(Tabla15[[#This Row],[cedula]],Tabla8[Numero Documento],Tabla8[Empleado])</f>
        <v>RAIMUNDO ENRIQUE MAZARA PARED</v>
      </c>
      <c r="F1226" s="60" t="s">
        <v>192</v>
      </c>
      <c r="G1226" s="60" t="s">
        <v>542</v>
      </c>
      <c r="H1226" s="102" t="s">
        <v>2696</v>
      </c>
      <c r="I1226" s="75">
        <f>_xlfn.XLOOKUP(Tabla15[[#This Row],[cedula]],TCARRERA[CEDULA],TCARRERA[CATEGORIA DEL SERVIDOR],0)</f>
        <v>0</v>
      </c>
      <c r="J122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60" t="str">
        <f>IF(ISTEXT(Tabla15[[#This Row],[CARRERA]]),Tabla15[[#This Row],[CARRERA]],Tabla15[[#This Row],[STATUS_01]])</f>
        <v>TEMPORALES</v>
      </c>
      <c r="L1226" s="70">
        <v>30000</v>
      </c>
      <c r="M1226" s="74">
        <v>0</v>
      </c>
      <c r="N1226" s="70">
        <v>912</v>
      </c>
      <c r="O1226" s="70">
        <v>861</v>
      </c>
      <c r="P1226" s="38">
        <f>Tabla15[[#This Row],[sbruto]]-SUM(Tabla15[[#This Row],[ISR]:[AFP]])-Tabla15[[#This Row],[sneto]]</f>
        <v>25</v>
      </c>
      <c r="Q1226" s="38">
        <v>28202</v>
      </c>
      <c r="R1226" s="60" t="str">
        <f>_xlfn.XLOOKUP(Tabla15[[#This Row],[cedula]],Tabla22[NODOC],Tabla22[GENERO])</f>
        <v>M</v>
      </c>
      <c r="S1226" s="60" t="str">
        <f>_xlfn.XLOOKUP(Tabla15[[#This Row],[nomdepto]],Tabla21[LUGAR],Tabla21[CODLUGAR])</f>
        <v>01.83.06.00.02</v>
      </c>
      <c r="T1226">
        <v>985</v>
      </c>
    </row>
    <row r="1227" spans="1:20" hidden="1">
      <c r="A1227" s="60" t="s">
        <v>2475</v>
      </c>
      <c r="B1227" s="60" t="s">
        <v>2979</v>
      </c>
      <c r="C1227" s="60" t="s">
        <v>2506</v>
      </c>
      <c r="D1227" s="60" t="str">
        <f>Tabla15[[#This Row],[cedula]]&amp;Tabla15[[#This Row],[prog]]&amp;LEFT(Tabla15[[#This Row],[TIPO]],3)</f>
        <v>0470005368101TEM</v>
      </c>
      <c r="E1227" s="60" t="str">
        <f>_xlfn.XLOOKUP(Tabla15[[#This Row],[cedula]],Tabla8[Numero Documento],Tabla8[Empleado])</f>
        <v>RAMON STALIN SALCEDO TORRES</v>
      </c>
      <c r="F1227" s="60" t="s">
        <v>192</v>
      </c>
      <c r="G1227" s="60" t="s">
        <v>542</v>
      </c>
      <c r="H1227" s="102" t="s">
        <v>2696</v>
      </c>
      <c r="I1227" s="75">
        <f>_xlfn.XLOOKUP(Tabla15[[#This Row],[cedula]],TCARRERA[CEDULA],TCARRERA[CATEGORIA DEL SERVIDOR],0)</f>
        <v>0</v>
      </c>
      <c r="J122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60" t="str">
        <f>IF(ISTEXT(Tabla15[[#This Row],[CARRERA]]),Tabla15[[#This Row],[CARRERA]],Tabla15[[#This Row],[STATUS_01]])</f>
        <v>TEMPORALES</v>
      </c>
      <c r="L1227" s="70">
        <v>30000</v>
      </c>
      <c r="M1227" s="73">
        <v>0</v>
      </c>
      <c r="N1227" s="70">
        <v>912</v>
      </c>
      <c r="O1227" s="70">
        <v>861</v>
      </c>
      <c r="P1227" s="38">
        <f>Tabla15[[#This Row],[sbruto]]-SUM(Tabla15[[#This Row],[ISR]:[AFP]])-Tabla15[[#This Row],[sneto]]</f>
        <v>25</v>
      </c>
      <c r="Q1227" s="38">
        <v>28202</v>
      </c>
      <c r="R1227" s="60" t="str">
        <f>_xlfn.XLOOKUP(Tabla15[[#This Row],[cedula]],Tabla22[NODOC],Tabla22[GENERO])</f>
        <v>M</v>
      </c>
      <c r="S1227" s="60" t="str">
        <f>_xlfn.XLOOKUP(Tabla15[[#This Row],[nomdepto]],Tabla21[LUGAR],Tabla21[CODLUGAR])</f>
        <v>01.83.06.00.02</v>
      </c>
      <c r="T1227">
        <v>989</v>
      </c>
    </row>
    <row r="1228" spans="1:20" hidden="1">
      <c r="A1228" s="60" t="s">
        <v>2475</v>
      </c>
      <c r="B1228" s="60" t="s">
        <v>2994</v>
      </c>
      <c r="C1228" s="60" t="s">
        <v>2506</v>
      </c>
      <c r="D1228" s="60" t="str">
        <f>Tabla15[[#This Row],[cedula]]&amp;Tabla15[[#This Row],[prog]]&amp;LEFT(Tabla15[[#This Row],[TIPO]],3)</f>
        <v>0840008458101TEM</v>
      </c>
      <c r="E1228" s="60" t="str">
        <f>_xlfn.XLOOKUP(Tabla15[[#This Row],[cedula]],Tabla8[Numero Documento],Tabla8[Empleado])</f>
        <v>ROSA MARIA SALAS PEGUERO</v>
      </c>
      <c r="F1228" s="60" t="s">
        <v>303</v>
      </c>
      <c r="G1228" s="60" t="s">
        <v>542</v>
      </c>
      <c r="H1228" s="102" t="s">
        <v>2696</v>
      </c>
      <c r="I1228" s="75">
        <f>_xlfn.XLOOKUP(Tabla15[[#This Row],[cedula]],TCARRERA[CEDULA],TCARRERA[CATEGORIA DEL SERVIDOR],0)</f>
        <v>0</v>
      </c>
      <c r="J122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8" s="60" t="str">
        <f>IF(ISTEXT(Tabla15[[#This Row],[CARRERA]]),Tabla15[[#This Row],[CARRERA]],Tabla15[[#This Row],[STATUS_01]])</f>
        <v>TEMPORALES</v>
      </c>
      <c r="L1228" s="70">
        <v>30000</v>
      </c>
      <c r="M1228" s="74">
        <v>0</v>
      </c>
      <c r="N1228" s="70">
        <v>912</v>
      </c>
      <c r="O1228" s="70">
        <v>861</v>
      </c>
      <c r="P1228" s="38">
        <f>Tabla15[[#This Row],[sbruto]]-SUM(Tabla15[[#This Row],[ISR]:[AFP]])-Tabla15[[#This Row],[sneto]]</f>
        <v>25</v>
      </c>
      <c r="Q1228" s="38">
        <v>28202</v>
      </c>
      <c r="R1228" s="60" t="str">
        <f>_xlfn.XLOOKUP(Tabla15[[#This Row],[cedula]],Tabla22[NODOC],Tabla22[GENERO])</f>
        <v>F</v>
      </c>
      <c r="S1228" s="60" t="str">
        <f>_xlfn.XLOOKUP(Tabla15[[#This Row],[nomdepto]],Tabla21[LUGAR],Tabla21[CODLUGAR])</f>
        <v>01.83.06.00.02</v>
      </c>
      <c r="T1228">
        <v>1004</v>
      </c>
    </row>
    <row r="1229" spans="1:20" hidden="1">
      <c r="A1229" s="60" t="s">
        <v>2475</v>
      </c>
      <c r="B1229" s="60" t="s">
        <v>3023</v>
      </c>
      <c r="C1229" s="60" t="s">
        <v>2506</v>
      </c>
      <c r="D1229" s="60" t="str">
        <f>Tabla15[[#This Row],[cedula]]&amp;Tabla15[[#This Row],[prog]]&amp;LEFT(Tabla15[[#This Row],[TIPO]],3)</f>
        <v>0011180101501TEM</v>
      </c>
      <c r="E1229" s="60" t="str">
        <f>_xlfn.XLOOKUP(Tabla15[[#This Row],[cedula]],Tabla8[Numero Documento],Tabla8[Empleado])</f>
        <v>WILFREDO CAMINERO PEGUERO</v>
      </c>
      <c r="F1229" s="60" t="s">
        <v>192</v>
      </c>
      <c r="G1229" s="60" t="s">
        <v>542</v>
      </c>
      <c r="H1229" s="102" t="s">
        <v>2696</v>
      </c>
      <c r="I1229" s="75">
        <f>_xlfn.XLOOKUP(Tabla15[[#This Row],[cedula]],TCARRERA[CEDULA],TCARRERA[CATEGORIA DEL SERVIDOR],0)</f>
        <v>0</v>
      </c>
      <c r="J122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9" s="60" t="str">
        <f>IF(ISTEXT(Tabla15[[#This Row],[CARRERA]]),Tabla15[[#This Row],[CARRERA]],Tabla15[[#This Row],[STATUS_01]])</f>
        <v>TEMPORALES</v>
      </c>
      <c r="L1229" s="70">
        <v>26250</v>
      </c>
      <c r="M1229" s="74">
        <v>0</v>
      </c>
      <c r="N1229" s="71">
        <v>798</v>
      </c>
      <c r="O1229" s="70">
        <v>753.38</v>
      </c>
      <c r="P1229" s="38">
        <f>Tabla15[[#This Row],[sbruto]]-SUM(Tabla15[[#This Row],[ISR]:[AFP]])-Tabla15[[#This Row],[sneto]]</f>
        <v>25</v>
      </c>
      <c r="Q1229" s="38">
        <v>24673.62</v>
      </c>
      <c r="R1229" s="60" t="str">
        <f>_xlfn.XLOOKUP(Tabla15[[#This Row],[cedula]],Tabla22[NODOC],Tabla22[GENERO])</f>
        <v>M</v>
      </c>
      <c r="S1229" s="60" t="str">
        <f>_xlfn.XLOOKUP(Tabla15[[#This Row],[nomdepto]],Tabla21[LUGAR],Tabla21[CODLUGAR])</f>
        <v>01.83.06.00.02</v>
      </c>
      <c r="T1229">
        <v>1034</v>
      </c>
    </row>
    <row r="1230" spans="1:20">
      <c r="A1230" s="60" t="s">
        <v>2476</v>
      </c>
      <c r="B1230" s="60" t="s">
        <v>1772</v>
      </c>
      <c r="C1230" s="60" t="s">
        <v>2506</v>
      </c>
      <c r="D1230" s="60" t="str">
        <f>Tabla15[[#This Row],[cedula]]&amp;Tabla15[[#This Row],[prog]]&amp;LEFT(Tabla15[[#This Row],[TIPO]],3)</f>
        <v>0270025643701FIJ</v>
      </c>
      <c r="E1230" s="60" t="str">
        <f>_xlfn.XLOOKUP(Tabla15[[#This Row],[cedula]],Tabla8[Numero Documento],Tabla8[Empleado])</f>
        <v>ERNESTO BELEN CUETO</v>
      </c>
      <c r="F1230" s="60" t="s">
        <v>960</v>
      </c>
      <c r="G1230" s="60" t="s">
        <v>542</v>
      </c>
      <c r="H1230" s="102" t="s">
        <v>11</v>
      </c>
      <c r="I1230" s="75">
        <f>_xlfn.XLOOKUP(Tabla15[[#This Row],[cedula]],TCARRERA[CEDULA],TCARRERA[CATEGORIA DEL SERVIDOR],0)</f>
        <v>0</v>
      </c>
      <c r="J123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30" s="60" t="str">
        <f>IF(ISTEXT(Tabla15[[#This Row],[CARRERA]]),Tabla15[[#This Row],[CARRERA]],Tabla15[[#This Row],[STATUS_01]])</f>
        <v>FIJO</v>
      </c>
      <c r="L1230" s="70">
        <v>25000</v>
      </c>
      <c r="M1230" s="74">
        <v>0</v>
      </c>
      <c r="N1230" s="71">
        <v>760</v>
      </c>
      <c r="O1230" s="70">
        <v>717.5</v>
      </c>
      <c r="P1230" s="38">
        <f>Tabla15[[#This Row],[sbruto]]-SUM(Tabla15[[#This Row],[ISR]:[AFP]])-Tabla15[[#This Row],[sneto]]</f>
        <v>25</v>
      </c>
      <c r="Q1230" s="38">
        <v>23497.5</v>
      </c>
      <c r="R1230" s="60" t="str">
        <f>_xlfn.XLOOKUP(Tabla15[[#This Row],[cedula]],Tabla22[NODOC],Tabla22[GENERO])</f>
        <v>M</v>
      </c>
      <c r="S1230" s="60" t="str">
        <f>_xlfn.XLOOKUP(Tabla15[[#This Row],[nomdepto]],Tabla21[LUGAR],Tabla21[CODLUGAR])</f>
        <v>01.83.06.00.02</v>
      </c>
      <c r="T1230">
        <v>100</v>
      </c>
    </row>
    <row r="1231" spans="1:20" hidden="1">
      <c r="A1231" s="60" t="s">
        <v>2475</v>
      </c>
      <c r="B1231" s="60" t="s">
        <v>2933</v>
      </c>
      <c r="C1231" s="60" t="s">
        <v>2506</v>
      </c>
      <c r="D1231" s="60" t="str">
        <f>Tabla15[[#This Row],[cedula]]&amp;Tabla15[[#This Row],[prog]]&amp;LEFT(Tabla15[[#This Row],[TIPO]],3)</f>
        <v>1380003616501TEM</v>
      </c>
      <c r="E1231" s="60" t="str">
        <f>_xlfn.XLOOKUP(Tabla15[[#This Row],[cedula]],Tabla8[Numero Documento],Tabla8[Empleado])</f>
        <v>LUCY ELIZABETH ENELIS BELEN</v>
      </c>
      <c r="F1231" s="60" t="s">
        <v>303</v>
      </c>
      <c r="G1231" s="60" t="s">
        <v>542</v>
      </c>
      <c r="H1231" s="102" t="s">
        <v>2696</v>
      </c>
      <c r="I1231" s="75">
        <f>_xlfn.XLOOKUP(Tabla15[[#This Row],[cedula]],TCARRERA[CEDULA],TCARRERA[CATEGORIA DEL SERVIDOR],0)</f>
        <v>0</v>
      </c>
      <c r="J123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1" s="60" t="str">
        <f>IF(ISTEXT(Tabla15[[#This Row],[CARRERA]]),Tabla15[[#This Row],[CARRERA]],Tabla15[[#This Row],[STATUS_01]])</f>
        <v>TEMPORALES</v>
      </c>
      <c r="L1231" s="70">
        <v>25000</v>
      </c>
      <c r="M1231" s="74">
        <v>0</v>
      </c>
      <c r="N1231" s="71">
        <v>760</v>
      </c>
      <c r="O1231" s="70">
        <v>717.5</v>
      </c>
      <c r="P1231" s="38">
        <f>Tabla15[[#This Row],[sbruto]]-SUM(Tabla15[[#This Row],[ISR]:[AFP]])-Tabla15[[#This Row],[sneto]]</f>
        <v>25</v>
      </c>
      <c r="Q1231" s="38">
        <v>23497.5</v>
      </c>
      <c r="R1231" s="60" t="str">
        <f>_xlfn.XLOOKUP(Tabla15[[#This Row],[cedula]],Tabla22[NODOC],Tabla22[GENERO])</f>
        <v>F</v>
      </c>
      <c r="S1231" s="60" t="str">
        <f>_xlfn.XLOOKUP(Tabla15[[#This Row],[nomdepto]],Tabla21[LUGAR],Tabla21[CODLUGAR])</f>
        <v>01.83.06.00.02</v>
      </c>
      <c r="T1231">
        <v>933</v>
      </c>
    </row>
    <row r="1232" spans="1:20" hidden="1">
      <c r="A1232" s="60" t="s">
        <v>2475</v>
      </c>
      <c r="B1232" s="60" t="s">
        <v>2279</v>
      </c>
      <c r="C1232" s="60" t="s">
        <v>2506</v>
      </c>
      <c r="D1232" s="60" t="str">
        <f>Tabla15[[#This Row],[cedula]]&amp;Tabla15[[#This Row],[prog]]&amp;LEFT(Tabla15[[#This Row],[TIPO]],3)</f>
        <v>0550027296701TEM</v>
      </c>
      <c r="E1232" s="60" t="str">
        <f>_xlfn.XLOOKUP(Tabla15[[#This Row],[cedula]],Tabla8[Numero Documento],Tabla8[Empleado])</f>
        <v>JUAN CARLOS ABREU GONZALEZ</v>
      </c>
      <c r="F1232" s="60" t="s">
        <v>192</v>
      </c>
      <c r="G1232" s="60" t="s">
        <v>542</v>
      </c>
      <c r="H1232" s="102" t="s">
        <v>2696</v>
      </c>
      <c r="I1232" s="75">
        <f>_xlfn.XLOOKUP(Tabla15[[#This Row],[cedula]],TCARRERA[CEDULA],TCARRERA[CATEGORIA DEL SERVIDOR],0)</f>
        <v>0</v>
      </c>
      <c r="J123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2" s="60" t="str">
        <f>IF(ISTEXT(Tabla15[[#This Row],[CARRERA]]),Tabla15[[#This Row],[CARRERA]],Tabla15[[#This Row],[STATUS_01]])</f>
        <v>TEMPORALES</v>
      </c>
      <c r="L1232" s="70">
        <v>20000</v>
      </c>
      <c r="M1232" s="74">
        <v>0</v>
      </c>
      <c r="N1232" s="71">
        <v>608</v>
      </c>
      <c r="O1232" s="70">
        <v>574</v>
      </c>
      <c r="P1232" s="38">
        <f>Tabla15[[#This Row],[sbruto]]-SUM(Tabla15[[#This Row],[ISR]:[AFP]])-Tabla15[[#This Row],[sneto]]</f>
        <v>25</v>
      </c>
      <c r="Q1232" s="38">
        <v>18793</v>
      </c>
      <c r="R1232" s="60" t="str">
        <f>_xlfn.XLOOKUP(Tabla15[[#This Row],[cedula]],Tabla22[NODOC],Tabla22[GENERO])</f>
        <v>M</v>
      </c>
      <c r="S1232" s="60" t="str">
        <f>_xlfn.XLOOKUP(Tabla15[[#This Row],[nomdepto]],Tabla21[LUGAR],Tabla21[CODLUGAR])</f>
        <v>01.83.06.00.02</v>
      </c>
      <c r="T1232">
        <v>909</v>
      </c>
    </row>
    <row r="1233" spans="1:20">
      <c r="A1233" s="60" t="s">
        <v>2476</v>
      </c>
      <c r="B1233" s="60" t="s">
        <v>1785</v>
      </c>
      <c r="C1233" s="60" t="s">
        <v>2506</v>
      </c>
      <c r="D1233" s="60" t="str">
        <f>Tabla15[[#This Row],[cedula]]&amp;Tabla15[[#This Row],[prog]]&amp;LEFT(Tabla15[[#This Row],[TIPO]],3)</f>
        <v>0470054514001FIJ</v>
      </c>
      <c r="E1233" s="60" t="str">
        <f>_xlfn.XLOOKUP(Tabla15[[#This Row],[cedula]],Tabla8[Numero Documento],Tabla8[Empleado])</f>
        <v>FRANCISCO JOSE HERNANDEZ JHONSON</v>
      </c>
      <c r="F1233" s="60" t="s">
        <v>3520</v>
      </c>
      <c r="G1233" s="60" t="s">
        <v>542</v>
      </c>
      <c r="H1233" s="102" t="s">
        <v>11</v>
      </c>
      <c r="I1233" s="75">
        <f>_xlfn.XLOOKUP(Tabla15[[#This Row],[cedula]],TCARRERA[CEDULA],TCARRERA[CATEGORIA DEL SERVIDOR],0)</f>
        <v>0</v>
      </c>
      <c r="J123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33" s="60" t="str">
        <f>IF(ISTEXT(Tabla15[[#This Row],[CARRERA]]),Tabla15[[#This Row],[CARRERA]],Tabla15[[#This Row],[STATUS_01]])</f>
        <v>FIJO</v>
      </c>
      <c r="L1233" s="70">
        <v>19000.55</v>
      </c>
      <c r="M1233" s="74">
        <v>0</v>
      </c>
      <c r="N1233" s="74">
        <v>577.62</v>
      </c>
      <c r="O1233" s="73">
        <v>545.32000000000005</v>
      </c>
      <c r="P1233" s="38">
        <f>Tabla15[[#This Row],[sbruto]]-SUM(Tabla15[[#This Row],[ISR]:[AFP]])-Tabla15[[#This Row],[sneto]]</f>
        <v>25</v>
      </c>
      <c r="Q1233" s="38">
        <v>17852.61</v>
      </c>
      <c r="R1233" s="60" t="str">
        <f>_xlfn.XLOOKUP(Tabla15[[#This Row],[cedula]],Tabla22[NODOC],Tabla22[GENERO])</f>
        <v>M</v>
      </c>
      <c r="S1233" s="60" t="str">
        <f>_xlfn.XLOOKUP(Tabla15[[#This Row],[nomdepto]],Tabla21[LUGAR],Tabla21[CODLUGAR])</f>
        <v>01.83.06.00.02</v>
      </c>
      <c r="T1233">
        <v>127</v>
      </c>
    </row>
    <row r="1234" spans="1:20">
      <c r="A1234" s="60" t="s">
        <v>2476</v>
      </c>
      <c r="B1234" s="60" t="s">
        <v>1938</v>
      </c>
      <c r="C1234" s="60" t="s">
        <v>2506</v>
      </c>
      <c r="D1234" s="60" t="str">
        <f>Tabla15[[#This Row],[cedula]]&amp;Tabla15[[#This Row],[prog]]&amp;LEFT(Tabla15[[#This Row],[TIPO]],3)</f>
        <v>0370001695301FIJ</v>
      </c>
      <c r="E1234" s="60" t="str">
        <f>_xlfn.XLOOKUP(Tabla15[[#This Row],[cedula]],Tabla8[Numero Documento],Tabla8[Empleado])</f>
        <v>SUSI ELENA VARGAS GONZALEZ</v>
      </c>
      <c r="F1234" s="60" t="s">
        <v>10</v>
      </c>
      <c r="G1234" s="60" t="s">
        <v>542</v>
      </c>
      <c r="H1234" s="102" t="s">
        <v>11</v>
      </c>
      <c r="I1234" s="75">
        <f>_xlfn.XLOOKUP(Tabla15[[#This Row],[cedula]],TCARRERA[CEDULA],TCARRERA[CATEGORIA DEL SERVIDOR],0)</f>
        <v>0</v>
      </c>
      <c r="J123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4" s="60" t="str">
        <f>IF(ISTEXT(Tabla15[[#This Row],[CARRERA]]),Tabla15[[#This Row],[CARRERA]],Tabla15[[#This Row],[STATUS_01]])</f>
        <v>ESTATUTO SIMPLIFICADO</v>
      </c>
      <c r="L1234" s="70">
        <v>16992.62</v>
      </c>
      <c r="M1234" s="71">
        <v>0</v>
      </c>
      <c r="N1234" s="71">
        <v>516.58000000000004</v>
      </c>
      <c r="O1234" s="70">
        <v>487.69</v>
      </c>
      <c r="P1234" s="38">
        <f>Tabla15[[#This Row],[sbruto]]-SUM(Tabla15[[#This Row],[ISR]:[AFP]])-Tabla15[[#This Row],[sneto]]</f>
        <v>324.99999999999818</v>
      </c>
      <c r="Q1234" s="38">
        <v>15663.35</v>
      </c>
      <c r="R1234" s="60" t="str">
        <f>_xlfn.XLOOKUP(Tabla15[[#This Row],[cedula]],Tabla22[NODOC],Tabla22[GENERO])</f>
        <v>F</v>
      </c>
      <c r="S1234" s="60" t="str">
        <f>_xlfn.XLOOKUP(Tabla15[[#This Row],[nomdepto]],Tabla21[LUGAR],Tabla21[CODLUGAR])</f>
        <v>01.83.06.00.02</v>
      </c>
      <c r="T1234">
        <v>356</v>
      </c>
    </row>
    <row r="1235" spans="1:20">
      <c r="A1235" s="60" t="s">
        <v>2476</v>
      </c>
      <c r="B1235" s="60" t="s">
        <v>1949</v>
      </c>
      <c r="C1235" s="60" t="s">
        <v>2506</v>
      </c>
      <c r="D1235" s="60" t="str">
        <f>Tabla15[[#This Row],[cedula]]&amp;Tabla15[[#This Row],[prog]]&amp;LEFT(Tabla15[[#This Row],[TIPO]],3)</f>
        <v>0310060349101FIJ</v>
      </c>
      <c r="E1235" s="60" t="str">
        <f>_xlfn.XLOOKUP(Tabla15[[#This Row],[cedula]],Tabla8[Numero Documento],Tabla8[Empleado])</f>
        <v>WILSON JOSE INOA GOMEZ</v>
      </c>
      <c r="F1235" s="60" t="s">
        <v>192</v>
      </c>
      <c r="G1235" s="60" t="s">
        <v>542</v>
      </c>
      <c r="H1235" s="102" t="s">
        <v>11</v>
      </c>
      <c r="I1235" s="75">
        <f>_xlfn.XLOOKUP(Tabla15[[#This Row],[cedula]],TCARRERA[CEDULA],TCARRERA[CATEGORIA DEL SERVIDOR],0)</f>
        <v>0</v>
      </c>
      <c r="J123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35" s="60" t="str">
        <f>IF(ISTEXT(Tabla15[[#This Row],[CARRERA]]),Tabla15[[#This Row],[CARRERA]],Tabla15[[#This Row],[STATUS_01]])</f>
        <v>FIJO</v>
      </c>
      <c r="L1235" s="70">
        <v>15400</v>
      </c>
      <c r="M1235" s="74">
        <v>0</v>
      </c>
      <c r="N1235" s="71">
        <v>468.16</v>
      </c>
      <c r="O1235" s="70">
        <v>441.98</v>
      </c>
      <c r="P1235" s="38">
        <f>Tabla15[[#This Row],[sbruto]]-SUM(Tabla15[[#This Row],[ISR]:[AFP]])-Tabla15[[#This Row],[sneto]]</f>
        <v>625</v>
      </c>
      <c r="Q1235" s="38">
        <v>13864.86</v>
      </c>
      <c r="R1235" s="60" t="str">
        <f>_xlfn.XLOOKUP(Tabla15[[#This Row],[cedula]],Tabla22[NODOC],Tabla22[GENERO])</f>
        <v>M</v>
      </c>
      <c r="S1235" s="60" t="str">
        <f>_xlfn.XLOOKUP(Tabla15[[#This Row],[nomdepto]],Tabla21[LUGAR],Tabla21[CODLUGAR])</f>
        <v>01.83.06.00.02</v>
      </c>
      <c r="T1235">
        <v>373</v>
      </c>
    </row>
    <row r="1236" spans="1:20" hidden="1">
      <c r="A1236" s="60" t="s">
        <v>2475</v>
      </c>
      <c r="B1236" s="60" t="s">
        <v>2929</v>
      </c>
      <c r="C1236" s="60" t="s">
        <v>2506</v>
      </c>
      <c r="D1236" s="60" t="str">
        <f>Tabla15[[#This Row],[cedula]]&amp;Tabla15[[#This Row],[prog]]&amp;LEFT(Tabla15[[#This Row],[TIPO]],3)</f>
        <v>0011633216401TEM</v>
      </c>
      <c r="E1236" s="60" t="str">
        <f>_xlfn.XLOOKUP(Tabla15[[#This Row],[cedula]],Tabla8[Numero Documento],Tabla8[Empleado])</f>
        <v>LEOPOLDO MAURICIO CORDERO HERRERA</v>
      </c>
      <c r="F1236" s="60" t="s">
        <v>192</v>
      </c>
      <c r="G1236" s="60" t="s">
        <v>542</v>
      </c>
      <c r="H1236" s="102" t="s">
        <v>2696</v>
      </c>
      <c r="I1236" s="75">
        <f>_xlfn.XLOOKUP(Tabla15[[#This Row],[cedula]],TCARRERA[CEDULA],TCARRERA[CATEGORIA DEL SERVIDOR],0)</f>
        <v>0</v>
      </c>
      <c r="J123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6" s="60" t="str">
        <f>IF(ISTEXT(Tabla15[[#This Row],[CARRERA]]),Tabla15[[#This Row],[CARRERA]],Tabla15[[#This Row],[STATUS_01]])</f>
        <v>TEMPORALES</v>
      </c>
      <c r="L1236" s="70">
        <v>15000</v>
      </c>
      <c r="M1236" s="74">
        <v>0</v>
      </c>
      <c r="N1236" s="71">
        <v>456</v>
      </c>
      <c r="O1236" s="70">
        <v>430.5</v>
      </c>
      <c r="P1236" s="38">
        <f>Tabla15[[#This Row],[sbruto]]-SUM(Tabla15[[#This Row],[ISR]:[AFP]])-Tabla15[[#This Row],[sneto]]</f>
        <v>25</v>
      </c>
      <c r="Q1236" s="38">
        <v>14088.5</v>
      </c>
      <c r="R1236" s="60" t="str">
        <f>_xlfn.XLOOKUP(Tabla15[[#This Row],[cedula]],Tabla22[NODOC],Tabla22[GENERO])</f>
        <v>M</v>
      </c>
      <c r="S1236" s="60" t="str">
        <f>_xlfn.XLOOKUP(Tabla15[[#This Row],[nomdepto]],Tabla21[LUGAR],Tabla21[CODLUGAR])</f>
        <v>01.83.06.00.02</v>
      </c>
      <c r="T1236">
        <v>928</v>
      </c>
    </row>
    <row r="1237" spans="1:20">
      <c r="A1237" s="60" t="s">
        <v>2476</v>
      </c>
      <c r="B1237" s="60" t="s">
        <v>1858</v>
      </c>
      <c r="C1237" s="60" t="s">
        <v>2506</v>
      </c>
      <c r="D1237" s="60" t="str">
        <f>Tabla15[[#This Row],[cedula]]&amp;Tabla15[[#This Row],[prog]]&amp;LEFT(Tabla15[[#This Row],[TIPO]],3)</f>
        <v>0310451816601FIJ</v>
      </c>
      <c r="E1237" s="60" t="str">
        <f>_xlfn.XLOOKUP(Tabla15[[#This Row],[cedula]],Tabla8[Numero Documento],Tabla8[Empleado])</f>
        <v>LUISANA MUÑOZ PEREZ</v>
      </c>
      <c r="F1237" s="60" t="s">
        <v>363</v>
      </c>
      <c r="G1237" s="60" t="s">
        <v>542</v>
      </c>
      <c r="H1237" s="102" t="s">
        <v>11</v>
      </c>
      <c r="I1237" s="75">
        <f>_xlfn.XLOOKUP(Tabla15[[#This Row],[cedula]],TCARRERA[CEDULA],TCARRERA[CATEGORIA DEL SERVIDOR],0)</f>
        <v>0</v>
      </c>
      <c r="J123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37" s="60" t="str">
        <f>IF(ISTEXT(Tabla15[[#This Row],[CARRERA]]),Tabla15[[#This Row],[CARRERA]],Tabla15[[#This Row],[STATUS_01]])</f>
        <v>FIJO</v>
      </c>
      <c r="L1237" s="70">
        <v>11000</v>
      </c>
      <c r="M1237" s="71">
        <v>0</v>
      </c>
      <c r="N1237" s="71">
        <v>334.4</v>
      </c>
      <c r="O1237" s="70">
        <v>315.7</v>
      </c>
      <c r="P1237" s="38">
        <f>Tabla15[[#This Row],[sbruto]]-SUM(Tabla15[[#This Row],[ISR]:[AFP]])-Tabla15[[#This Row],[sneto]]</f>
        <v>75</v>
      </c>
      <c r="Q1237" s="38">
        <v>10274.9</v>
      </c>
      <c r="R1237" s="60" t="str">
        <f>_xlfn.XLOOKUP(Tabla15[[#This Row],[cedula]],Tabla22[NODOC],Tabla22[GENERO])</f>
        <v>F</v>
      </c>
      <c r="S1237" s="60" t="str">
        <f>_xlfn.XLOOKUP(Tabla15[[#This Row],[nomdepto]],Tabla21[LUGAR],Tabla21[CODLUGAR])</f>
        <v>01.83.06.00.02</v>
      </c>
      <c r="T1237">
        <v>237</v>
      </c>
    </row>
    <row r="1238" spans="1:20">
      <c r="A1238" s="60" t="s">
        <v>2476</v>
      </c>
      <c r="B1238" s="60" t="s">
        <v>1867</v>
      </c>
      <c r="C1238" s="60" t="s">
        <v>2506</v>
      </c>
      <c r="D1238" s="60" t="str">
        <f>Tabla15[[#This Row],[cedula]]&amp;Tabla15[[#This Row],[prog]]&amp;LEFT(Tabla15[[#This Row],[TIPO]],3)</f>
        <v>0310155190501FIJ</v>
      </c>
      <c r="E1238" s="60" t="str">
        <f>_xlfn.XLOOKUP(Tabla15[[#This Row],[cedula]],Tabla8[Numero Documento],Tabla8[Empleado])</f>
        <v>MARINA ABREU LUNA</v>
      </c>
      <c r="F1238" s="60" t="s">
        <v>8</v>
      </c>
      <c r="G1238" s="60" t="s">
        <v>542</v>
      </c>
      <c r="H1238" s="102" t="s">
        <v>11</v>
      </c>
      <c r="I1238" s="75">
        <f>_xlfn.XLOOKUP(Tabla15[[#This Row],[cedula]],TCARRERA[CEDULA],TCARRERA[CATEGORIA DEL SERVIDOR],0)</f>
        <v>0</v>
      </c>
      <c r="J123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8" s="60" t="str">
        <f>IF(ISTEXT(Tabla15[[#This Row],[CARRERA]]),Tabla15[[#This Row],[CARRERA]],Tabla15[[#This Row],[STATUS_01]])</f>
        <v>ESTATUTO SIMPLIFICADO</v>
      </c>
      <c r="L1238" s="70">
        <v>11000</v>
      </c>
      <c r="M1238" s="74">
        <v>0</v>
      </c>
      <c r="N1238" s="71">
        <v>334.4</v>
      </c>
      <c r="O1238" s="70">
        <v>315.7</v>
      </c>
      <c r="P1238" s="38">
        <f>Tabla15[[#This Row],[sbruto]]-SUM(Tabla15[[#This Row],[ISR]:[AFP]])-Tabla15[[#This Row],[sneto]]</f>
        <v>25</v>
      </c>
      <c r="Q1238" s="38">
        <v>10324.9</v>
      </c>
      <c r="R1238" s="60" t="str">
        <f>_xlfn.XLOOKUP(Tabla15[[#This Row],[cedula]],Tabla22[NODOC],Tabla22[GENERO])</f>
        <v>F</v>
      </c>
      <c r="S1238" s="60" t="str">
        <f>_xlfn.XLOOKUP(Tabla15[[#This Row],[nomdepto]],Tabla21[LUGAR],Tabla21[CODLUGAR])</f>
        <v>01.83.06.00.02</v>
      </c>
      <c r="T1238">
        <v>252</v>
      </c>
    </row>
    <row r="1239" spans="1:20">
      <c r="A1239" s="60" t="s">
        <v>2476</v>
      </c>
      <c r="B1239" s="60" t="s">
        <v>1863</v>
      </c>
      <c r="C1239" s="60" t="s">
        <v>2506</v>
      </c>
      <c r="D1239" s="60" t="str">
        <f>Tabla15[[#This Row],[cedula]]&amp;Tabla15[[#This Row],[prog]]&amp;LEFT(Tabla15[[#This Row],[TIPO]],3)</f>
        <v>0310128488701FIJ</v>
      </c>
      <c r="E1239" s="60" t="str">
        <f>_xlfn.XLOOKUP(Tabla15[[#This Row],[cedula]],Tabla8[Numero Documento],Tabla8[Empleado])</f>
        <v>MARIA OLIMPIA CORSINO</v>
      </c>
      <c r="F1239" s="60" t="s">
        <v>8</v>
      </c>
      <c r="G1239" s="60" t="s">
        <v>542</v>
      </c>
      <c r="H1239" s="102" t="s">
        <v>11</v>
      </c>
      <c r="I1239" s="75">
        <f>_xlfn.XLOOKUP(Tabla15[[#This Row],[cedula]],TCARRERA[CEDULA],TCARRERA[CATEGORIA DEL SERVIDOR],0)</f>
        <v>0</v>
      </c>
      <c r="J123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9" s="60" t="str">
        <f>IF(ISTEXT(Tabla15[[#This Row],[CARRERA]]),Tabla15[[#This Row],[CARRERA]],Tabla15[[#This Row],[STATUS_01]])</f>
        <v>ESTATUTO SIMPLIFICADO</v>
      </c>
      <c r="L1239" s="70">
        <v>10000</v>
      </c>
      <c r="M1239" s="74">
        <v>0</v>
      </c>
      <c r="N1239" s="71">
        <v>304</v>
      </c>
      <c r="O1239" s="70">
        <v>287</v>
      </c>
      <c r="P1239" s="38">
        <f>Tabla15[[#This Row],[sbruto]]-SUM(Tabla15[[#This Row],[ISR]:[AFP]])-Tabla15[[#This Row],[sneto]]</f>
        <v>375</v>
      </c>
      <c r="Q1239" s="38">
        <v>9034</v>
      </c>
      <c r="R1239" s="60" t="str">
        <f>_xlfn.XLOOKUP(Tabla15[[#This Row],[cedula]],Tabla22[NODOC],Tabla22[GENERO])</f>
        <v>F</v>
      </c>
      <c r="S1239" s="60" t="str">
        <f>_xlfn.XLOOKUP(Tabla15[[#This Row],[nomdepto]],Tabla21[LUGAR],Tabla21[CODLUGAR])</f>
        <v>01.83.06.00.02</v>
      </c>
      <c r="T1239">
        <v>246</v>
      </c>
    </row>
    <row r="1240" spans="1:20" hidden="1">
      <c r="A1240" s="60" t="s">
        <v>2475</v>
      </c>
      <c r="B1240" s="60" t="s">
        <v>2290</v>
      </c>
      <c r="C1240" s="60" t="s">
        <v>2506</v>
      </c>
      <c r="D1240" s="60" t="str">
        <f>Tabla15[[#This Row],[cedula]]&amp;Tabla15[[#This Row],[prog]]&amp;LEFT(Tabla15[[#This Row],[TIPO]],3)</f>
        <v>0230158041701TEM</v>
      </c>
      <c r="E1240" s="60" t="str">
        <f>_xlfn.XLOOKUP(Tabla15[[#This Row],[cedula]],Tabla8[Numero Documento],Tabla8[Empleado])</f>
        <v>MANUEL DOMINGO DOMINGUEZ DESUEZA</v>
      </c>
      <c r="F1240" s="60" t="s">
        <v>129</v>
      </c>
      <c r="G1240" s="60" t="s">
        <v>929</v>
      </c>
      <c r="H1240" s="102" t="s">
        <v>2696</v>
      </c>
      <c r="I1240" s="75">
        <f>_xlfn.XLOOKUP(Tabla15[[#This Row],[cedula]],TCARRERA[CEDULA],TCARRERA[CATEGORIA DEL SERVIDOR],0)</f>
        <v>0</v>
      </c>
      <c r="J124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0" s="60" t="str">
        <f>IF(ISTEXT(Tabla15[[#This Row],[CARRERA]]),Tabla15[[#This Row],[CARRERA]],Tabla15[[#This Row],[STATUS_01]])</f>
        <v>TEMPORALES</v>
      </c>
      <c r="L1240" s="70">
        <v>115000</v>
      </c>
      <c r="M1240" s="74">
        <v>15633.73</v>
      </c>
      <c r="N1240" s="71">
        <v>3496</v>
      </c>
      <c r="O1240" s="70">
        <v>3300.5</v>
      </c>
      <c r="P1240" s="38">
        <f>Tabla15[[#This Row],[sbruto]]-SUM(Tabla15[[#This Row],[ISR]:[AFP]])-Tabla15[[#This Row],[sneto]]</f>
        <v>25</v>
      </c>
      <c r="Q1240" s="38">
        <v>92544.77</v>
      </c>
      <c r="R1240" s="60" t="str">
        <f>_xlfn.XLOOKUP(Tabla15[[#This Row],[cedula]],Tabla22[NODOC],Tabla22[GENERO])</f>
        <v>M</v>
      </c>
      <c r="S1240" s="60" t="str">
        <f>_xlfn.XLOOKUP(Tabla15[[#This Row],[nomdepto]],Tabla21[LUGAR],Tabla21[CODLUGAR])</f>
        <v>01.83.06.00.02.00.01</v>
      </c>
      <c r="T1240">
        <v>937</v>
      </c>
    </row>
    <row r="1241" spans="1:20" hidden="1">
      <c r="A1241" s="60" t="s">
        <v>2475</v>
      </c>
      <c r="B1241" s="60" t="s">
        <v>3148</v>
      </c>
      <c r="C1241" s="60" t="s">
        <v>2506</v>
      </c>
      <c r="D1241" s="60" t="str">
        <f>Tabla15[[#This Row],[cedula]]&amp;Tabla15[[#This Row],[prog]]&amp;LEFT(Tabla15[[#This Row],[TIPO]],3)</f>
        <v>0500022736201TEM</v>
      </c>
      <c r="E1241" s="60" t="str">
        <f>_xlfn.XLOOKUP(Tabla15[[#This Row],[cedula]],Tabla8[Numero Documento],Tabla8[Empleado])</f>
        <v>RAFAEL DE JESUS MIRABAL MONTES DE OCA</v>
      </c>
      <c r="F1241" s="60" t="s">
        <v>970</v>
      </c>
      <c r="G1241" s="60" t="s">
        <v>929</v>
      </c>
      <c r="H1241" s="102" t="s">
        <v>2696</v>
      </c>
      <c r="I1241" s="75">
        <f>_xlfn.XLOOKUP(Tabla15[[#This Row],[cedula]],TCARRERA[CEDULA],TCARRERA[CATEGORIA DEL SERVIDOR],0)</f>
        <v>0</v>
      </c>
      <c r="J124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1" s="60" t="str">
        <f>IF(ISTEXT(Tabla15[[#This Row],[CARRERA]]),Tabla15[[#This Row],[CARRERA]],Tabla15[[#This Row],[STATUS_01]])</f>
        <v>TEMPORALES</v>
      </c>
      <c r="L1241" s="70">
        <v>95000</v>
      </c>
      <c r="M1241" s="71">
        <v>10929.24</v>
      </c>
      <c r="N1241" s="71">
        <v>2888</v>
      </c>
      <c r="O1241" s="70">
        <v>2726.5</v>
      </c>
      <c r="P1241" s="38">
        <f>Tabla15[[#This Row],[sbruto]]-SUM(Tabla15[[#This Row],[ISR]:[AFP]])-Tabla15[[#This Row],[sneto]]</f>
        <v>25.000000000014552</v>
      </c>
      <c r="Q1241" s="38">
        <v>78431.259999999995</v>
      </c>
      <c r="R1241" s="60" t="str">
        <f>_xlfn.XLOOKUP(Tabla15[[#This Row],[cedula]],Tabla22[NODOC],Tabla22[GENERO])</f>
        <v>M</v>
      </c>
      <c r="S1241" s="60" t="str">
        <f>_xlfn.XLOOKUP(Tabla15[[#This Row],[nomdepto]],Tabla21[LUGAR],Tabla21[CODLUGAR])</f>
        <v>01.83.06.00.02.00.01</v>
      </c>
      <c r="T1241">
        <v>983</v>
      </c>
    </row>
    <row r="1242" spans="1:20" hidden="1">
      <c r="A1242" s="60" t="s">
        <v>2475</v>
      </c>
      <c r="B1242" s="60" t="s">
        <v>2832</v>
      </c>
      <c r="C1242" s="60" t="s">
        <v>2506</v>
      </c>
      <c r="D1242" s="60" t="str">
        <f>Tabla15[[#This Row],[cedula]]&amp;Tabla15[[#This Row],[prog]]&amp;LEFT(Tabla15[[#This Row],[TIPO]],3)</f>
        <v>0120087895501TEM</v>
      </c>
      <c r="E1242" s="60" t="str">
        <f>_xlfn.XLOOKUP(Tabla15[[#This Row],[cedula]],Tabla8[Numero Documento],Tabla8[Empleado])</f>
        <v>EDUARDO DE LOS SANTOS BELTRE</v>
      </c>
      <c r="F1242" s="60" t="s">
        <v>970</v>
      </c>
      <c r="G1242" s="60" t="s">
        <v>929</v>
      </c>
      <c r="H1242" s="102" t="s">
        <v>2696</v>
      </c>
      <c r="I1242" s="75">
        <f>_xlfn.XLOOKUP(Tabla15[[#This Row],[cedula]],TCARRERA[CEDULA],TCARRERA[CATEGORIA DEL SERVIDOR],0)</f>
        <v>0</v>
      </c>
      <c r="J124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2" s="60" t="str">
        <f>IF(ISTEXT(Tabla15[[#This Row],[CARRERA]]),Tabla15[[#This Row],[CARRERA]],Tabla15[[#This Row],[STATUS_01]])</f>
        <v>TEMPORALES</v>
      </c>
      <c r="L1242" s="70">
        <v>70000</v>
      </c>
      <c r="M1242" s="74">
        <v>0.03</v>
      </c>
      <c r="N1242" s="71">
        <v>2128</v>
      </c>
      <c r="O1242" s="70">
        <v>2009</v>
      </c>
      <c r="P1242" s="38">
        <f>Tabla15[[#This Row],[sbruto]]-SUM(Tabla15[[#This Row],[ISR]:[AFP]])-Tabla15[[#This Row],[sneto]]</f>
        <v>25</v>
      </c>
      <c r="Q1242" s="38">
        <v>65837.97</v>
      </c>
      <c r="R1242" s="60" t="str">
        <f>_xlfn.XLOOKUP(Tabla15[[#This Row],[cedula]],Tabla22[NODOC],Tabla22[GENERO])</f>
        <v>M</v>
      </c>
      <c r="S1242" s="60" t="str">
        <f>_xlfn.XLOOKUP(Tabla15[[#This Row],[nomdepto]],Tabla21[LUGAR],Tabla21[CODLUGAR])</f>
        <v>01.83.06.00.02.00.01</v>
      </c>
      <c r="T1242">
        <v>840</v>
      </c>
    </row>
    <row r="1243" spans="1:20" hidden="1">
      <c r="A1243" s="60" t="s">
        <v>2475</v>
      </c>
      <c r="B1243" s="60" t="s">
        <v>2830</v>
      </c>
      <c r="C1243" s="60" t="s">
        <v>2506</v>
      </c>
      <c r="D1243" s="60" t="str">
        <f>Tabla15[[#This Row],[cedula]]&amp;Tabla15[[#This Row],[prog]]&amp;LEFT(Tabla15[[#This Row],[TIPO]],3)</f>
        <v>0010032588501TEM</v>
      </c>
      <c r="E1243" s="60" t="str">
        <f>_xlfn.XLOOKUP(Tabla15[[#This Row],[cedula]],Tabla8[Numero Documento],Tabla8[Empleado])</f>
        <v>DOMINGO JOSE CONTRERAS VILLALONA</v>
      </c>
      <c r="F1243" s="60" t="s">
        <v>256</v>
      </c>
      <c r="G1243" s="60" t="s">
        <v>929</v>
      </c>
      <c r="H1243" s="102" t="s">
        <v>2696</v>
      </c>
      <c r="I1243" s="75">
        <f>_xlfn.XLOOKUP(Tabla15[[#This Row],[cedula]],TCARRERA[CEDULA],TCARRERA[CATEGORIA DEL SERVIDOR],0)</f>
        <v>0</v>
      </c>
      <c r="J124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3" s="60" t="str">
        <f>IF(ISTEXT(Tabla15[[#This Row],[CARRERA]]),Tabla15[[#This Row],[CARRERA]],Tabla15[[#This Row],[STATUS_01]])</f>
        <v>TEMPORALES</v>
      </c>
      <c r="L1243" s="70">
        <v>50000</v>
      </c>
      <c r="M1243" s="74">
        <v>0</v>
      </c>
      <c r="N1243" s="74">
        <v>1520</v>
      </c>
      <c r="O1243" s="73">
        <v>1435</v>
      </c>
      <c r="P1243" s="38">
        <f>Tabla15[[#This Row],[sbruto]]-SUM(Tabla15[[#This Row],[ISR]:[AFP]])-Tabla15[[#This Row],[sneto]]</f>
        <v>25</v>
      </c>
      <c r="Q1243" s="38">
        <v>47020</v>
      </c>
      <c r="R1243" s="60" t="str">
        <f>_xlfn.XLOOKUP(Tabla15[[#This Row],[cedula]],Tabla22[NODOC],Tabla22[GENERO])</f>
        <v>M</v>
      </c>
      <c r="S1243" s="60" t="str">
        <f>_xlfn.XLOOKUP(Tabla15[[#This Row],[nomdepto]],Tabla21[LUGAR],Tabla21[CODLUGAR])</f>
        <v>01.83.06.00.02.00.01</v>
      </c>
      <c r="T1243">
        <v>838</v>
      </c>
    </row>
    <row r="1244" spans="1:20" hidden="1">
      <c r="A1244" s="60" t="s">
        <v>2475</v>
      </c>
      <c r="B1244" s="60" t="s">
        <v>2289</v>
      </c>
      <c r="C1244" s="60" t="s">
        <v>2506</v>
      </c>
      <c r="D1244" s="60" t="str">
        <f>Tabla15[[#This Row],[cedula]]&amp;Tabla15[[#This Row],[prog]]&amp;LEFT(Tabla15[[#This Row],[TIPO]],3)</f>
        <v>0690000453901TEM</v>
      </c>
      <c r="E1244" s="60" t="str">
        <f>_xlfn.XLOOKUP(Tabla15[[#This Row],[cedula]],Tabla8[Numero Documento],Tabla8[Empleado])</f>
        <v>MALTHA MIGDANIA DIAZ MANCEBO</v>
      </c>
      <c r="F1244" s="60" t="s">
        <v>192</v>
      </c>
      <c r="G1244" s="60" t="s">
        <v>929</v>
      </c>
      <c r="H1244" s="102" t="s">
        <v>2696</v>
      </c>
      <c r="I1244" s="75">
        <f>_xlfn.XLOOKUP(Tabla15[[#This Row],[cedula]],TCARRERA[CEDULA],TCARRERA[CATEGORIA DEL SERVIDOR],0)</f>
        <v>0</v>
      </c>
      <c r="J124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4" s="60" t="str">
        <f>IF(ISTEXT(Tabla15[[#This Row],[CARRERA]]),Tabla15[[#This Row],[CARRERA]],Tabla15[[#This Row],[STATUS_01]])</f>
        <v>TEMPORALES</v>
      </c>
      <c r="L1244" s="70">
        <v>50000</v>
      </c>
      <c r="M1244" s="74">
        <v>1854</v>
      </c>
      <c r="N1244" s="71">
        <v>1520</v>
      </c>
      <c r="O1244" s="70">
        <v>1435</v>
      </c>
      <c r="P1244" s="38">
        <f>Tabla15[[#This Row],[sbruto]]-SUM(Tabla15[[#This Row],[ISR]:[AFP]])-Tabla15[[#This Row],[sneto]]</f>
        <v>25</v>
      </c>
      <c r="Q1244" s="38">
        <v>45166</v>
      </c>
      <c r="R1244" s="60" t="str">
        <f>_xlfn.XLOOKUP(Tabla15[[#This Row],[cedula]],Tabla22[NODOC],Tabla22[GENERO])</f>
        <v>F</v>
      </c>
      <c r="S1244" s="60" t="str">
        <f>_xlfn.XLOOKUP(Tabla15[[#This Row],[nomdepto]],Tabla21[LUGAR],Tabla21[CODLUGAR])</f>
        <v>01.83.06.00.02.00.01</v>
      </c>
      <c r="T1244">
        <v>936</v>
      </c>
    </row>
    <row r="1245" spans="1:20" hidden="1">
      <c r="A1245" s="60" t="s">
        <v>2475</v>
      </c>
      <c r="B1245" s="60" t="s">
        <v>3025</v>
      </c>
      <c r="C1245" s="60" t="s">
        <v>2506</v>
      </c>
      <c r="D1245" s="60" t="str">
        <f>Tabla15[[#This Row],[cedula]]&amp;Tabla15[[#This Row],[prog]]&amp;LEFT(Tabla15[[#This Row],[TIPO]],3)</f>
        <v>0650001261901TEM</v>
      </c>
      <c r="E1245" s="60" t="str">
        <f>_xlfn.XLOOKUP(Tabla15[[#This Row],[cedula]],Tabla8[Numero Documento],Tabla8[Empleado])</f>
        <v>WILFREDO DANIEL BENJAMIN KELLY</v>
      </c>
      <c r="F1245" s="60" t="s">
        <v>192</v>
      </c>
      <c r="G1245" s="60" t="s">
        <v>929</v>
      </c>
      <c r="H1245" s="102" t="s">
        <v>2696</v>
      </c>
      <c r="I1245" s="75">
        <f>_xlfn.XLOOKUP(Tabla15[[#This Row],[cedula]],TCARRERA[CEDULA],TCARRERA[CATEGORIA DEL SERVIDOR],0)</f>
        <v>0</v>
      </c>
      <c r="J124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5" s="60" t="str">
        <f>IF(ISTEXT(Tabla15[[#This Row],[CARRERA]]),Tabla15[[#This Row],[CARRERA]],Tabla15[[#This Row],[STATUS_01]])</f>
        <v>TEMPORALES</v>
      </c>
      <c r="L1245" s="70">
        <v>50000</v>
      </c>
      <c r="M1245" s="71">
        <v>0</v>
      </c>
      <c r="N1245" s="71">
        <v>1520</v>
      </c>
      <c r="O1245" s="70">
        <v>1435</v>
      </c>
      <c r="P1245" s="38">
        <f>Tabla15[[#This Row],[sbruto]]-SUM(Tabla15[[#This Row],[ISR]:[AFP]])-Tabla15[[#This Row],[sneto]]</f>
        <v>25</v>
      </c>
      <c r="Q1245" s="38">
        <v>47020</v>
      </c>
      <c r="R1245" s="60" t="str">
        <f>_xlfn.XLOOKUP(Tabla15[[#This Row],[cedula]],Tabla22[NODOC],Tabla22[GENERO])</f>
        <v>M</v>
      </c>
      <c r="S1245" s="60" t="str">
        <f>_xlfn.XLOOKUP(Tabla15[[#This Row],[nomdepto]],Tabla21[LUGAR],Tabla21[CODLUGAR])</f>
        <v>01.83.06.00.02.00.01</v>
      </c>
      <c r="T1245">
        <v>1035</v>
      </c>
    </row>
    <row r="1246" spans="1:20" hidden="1">
      <c r="A1246" s="60" t="s">
        <v>2475</v>
      </c>
      <c r="B1246" s="60" t="s">
        <v>2226</v>
      </c>
      <c r="C1246" s="60" t="s">
        <v>2506</v>
      </c>
      <c r="D1246" s="60" t="str">
        <f>Tabla15[[#This Row],[cedula]]&amp;Tabla15[[#This Row],[prog]]&amp;LEFT(Tabla15[[#This Row],[TIPO]],3)</f>
        <v>0011821645601TEM</v>
      </c>
      <c r="E1246" s="60" t="str">
        <f>_xlfn.XLOOKUP(Tabla15[[#This Row],[cedula]],Tabla8[Numero Documento],Tabla8[Empleado])</f>
        <v>ALVARO ANGEL CAAMAÑO GIL</v>
      </c>
      <c r="F1246" s="60" t="s">
        <v>970</v>
      </c>
      <c r="G1246" s="60" t="s">
        <v>929</v>
      </c>
      <c r="H1246" s="102" t="s">
        <v>2696</v>
      </c>
      <c r="I1246" s="75">
        <f>_xlfn.XLOOKUP(Tabla15[[#This Row],[cedula]],TCARRERA[CEDULA],TCARRERA[CATEGORIA DEL SERVIDOR],0)</f>
        <v>0</v>
      </c>
      <c r="J124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6" s="60" t="str">
        <f>IF(ISTEXT(Tabla15[[#This Row],[CARRERA]]),Tabla15[[#This Row],[CARRERA]],Tabla15[[#This Row],[STATUS_01]])</f>
        <v>TEMPORALES</v>
      </c>
      <c r="L1246" s="70">
        <v>40000</v>
      </c>
      <c r="M1246" s="74">
        <v>0</v>
      </c>
      <c r="N1246" s="71">
        <v>1216</v>
      </c>
      <c r="O1246" s="70">
        <v>1148</v>
      </c>
      <c r="P1246" s="38">
        <f>Tabla15[[#This Row],[sbruto]]-SUM(Tabla15[[#This Row],[ISR]:[AFP]])-Tabla15[[#This Row],[sneto]]</f>
        <v>25</v>
      </c>
      <c r="Q1246" s="38">
        <v>37611</v>
      </c>
      <c r="R1246" s="60" t="str">
        <f>_xlfn.XLOOKUP(Tabla15[[#This Row],[cedula]],Tabla22[NODOC],Tabla22[GENERO])</f>
        <v>M</v>
      </c>
      <c r="S1246" s="60" t="str">
        <f>_xlfn.XLOOKUP(Tabla15[[#This Row],[nomdepto]],Tabla21[LUGAR],Tabla21[CODLUGAR])</f>
        <v>01.83.06.00.02.00.01</v>
      </c>
      <c r="T1246">
        <v>787</v>
      </c>
    </row>
    <row r="1247" spans="1:20" hidden="1">
      <c r="A1247" s="60" t="s">
        <v>2475</v>
      </c>
      <c r="B1247" s="60" t="s">
        <v>2232</v>
      </c>
      <c r="C1247" s="60" t="s">
        <v>2506</v>
      </c>
      <c r="D1247" s="60" t="str">
        <f>Tabla15[[#This Row],[cedula]]&amp;Tabla15[[#This Row],[prog]]&amp;LEFT(Tabla15[[#This Row],[TIPO]],3)</f>
        <v>0490034097901TEM</v>
      </c>
      <c r="E1247" s="60" t="str">
        <f>_xlfn.XLOOKUP(Tabla15[[#This Row],[cedula]],Tabla8[Numero Documento],Tabla8[Empleado])</f>
        <v>ANDY ALBERTO CASTILLO RIVAS</v>
      </c>
      <c r="F1247" s="60" t="s">
        <v>970</v>
      </c>
      <c r="G1247" s="60" t="s">
        <v>929</v>
      </c>
      <c r="H1247" s="102" t="s">
        <v>2696</v>
      </c>
      <c r="I1247" s="75">
        <f>_xlfn.XLOOKUP(Tabla15[[#This Row],[cedula]],TCARRERA[CEDULA],TCARRERA[CATEGORIA DEL SERVIDOR],0)</f>
        <v>0</v>
      </c>
      <c r="J124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7" s="60" t="str">
        <f>IF(ISTEXT(Tabla15[[#This Row],[CARRERA]]),Tabla15[[#This Row],[CARRERA]],Tabla15[[#This Row],[STATUS_01]])</f>
        <v>TEMPORALES</v>
      </c>
      <c r="L1247" s="70">
        <v>40000</v>
      </c>
      <c r="M1247" s="74">
        <v>0</v>
      </c>
      <c r="N1247" s="71">
        <v>1216</v>
      </c>
      <c r="O1247" s="70">
        <v>1148</v>
      </c>
      <c r="P1247" s="38">
        <f>Tabla15[[#This Row],[sbruto]]-SUM(Tabla15[[#This Row],[ISR]:[AFP]])-Tabla15[[#This Row],[sneto]]</f>
        <v>25</v>
      </c>
      <c r="Q1247" s="38">
        <v>37611</v>
      </c>
      <c r="R1247" s="60" t="str">
        <f>_xlfn.XLOOKUP(Tabla15[[#This Row],[cedula]],Tabla22[NODOC],Tabla22[GENERO])</f>
        <v>M</v>
      </c>
      <c r="S1247" s="60" t="str">
        <f>_xlfn.XLOOKUP(Tabla15[[#This Row],[nomdepto]],Tabla21[LUGAR],Tabla21[CODLUGAR])</f>
        <v>01.83.06.00.02.00.01</v>
      </c>
      <c r="T1247">
        <v>795</v>
      </c>
    </row>
    <row r="1248" spans="1:20" hidden="1">
      <c r="A1248" s="60" t="s">
        <v>2475</v>
      </c>
      <c r="B1248" s="60" t="s">
        <v>2238</v>
      </c>
      <c r="C1248" s="60" t="s">
        <v>2506</v>
      </c>
      <c r="D1248" s="60" t="str">
        <f>Tabla15[[#This Row],[cedula]]&amp;Tabla15[[#This Row],[prog]]&amp;LEFT(Tabla15[[#This Row],[TIPO]],3)</f>
        <v>0450015703901TEM</v>
      </c>
      <c r="E1248" s="60" t="str">
        <f>_xlfn.XLOOKUP(Tabla15[[#This Row],[cedula]],Tabla8[Numero Documento],Tabla8[Empleado])</f>
        <v>AUGUSTO GIOVANNY FRANCISCO BUENO</v>
      </c>
      <c r="F1248" s="60" t="s">
        <v>970</v>
      </c>
      <c r="G1248" s="113" t="s">
        <v>929</v>
      </c>
      <c r="H1248" s="102" t="s">
        <v>2696</v>
      </c>
      <c r="I1248" s="75">
        <f>_xlfn.XLOOKUP(Tabla15[[#This Row],[cedula]],TCARRERA[CEDULA],TCARRERA[CATEGORIA DEL SERVIDOR],0)</f>
        <v>0</v>
      </c>
      <c r="J124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8" s="60" t="str">
        <f>IF(ISTEXT(Tabla15[[#This Row],[CARRERA]]),Tabla15[[#This Row],[CARRERA]],Tabla15[[#This Row],[STATUS_01]])</f>
        <v>TEMPORALES</v>
      </c>
      <c r="L1248" s="70">
        <v>40000</v>
      </c>
      <c r="M1248" s="74">
        <v>442.65</v>
      </c>
      <c r="N1248" s="74">
        <v>1216</v>
      </c>
      <c r="O1248" s="73">
        <v>1148</v>
      </c>
      <c r="P1248" s="38">
        <f>Tabla15[[#This Row],[sbruto]]-SUM(Tabla15[[#This Row],[ISR]:[AFP]])-Tabla15[[#This Row],[sneto]]</f>
        <v>25</v>
      </c>
      <c r="Q1248" s="38">
        <v>37168.35</v>
      </c>
      <c r="R1248" s="60" t="str">
        <f>_xlfn.XLOOKUP(Tabla15[[#This Row],[cedula]],Tabla22[NODOC],Tabla22[GENERO])</f>
        <v>M</v>
      </c>
      <c r="S1248" s="60" t="str">
        <f>_xlfn.XLOOKUP(Tabla15[[#This Row],[nomdepto]],Tabla21[LUGAR],Tabla21[CODLUGAR])</f>
        <v>01.83.06.00.02.00.01</v>
      </c>
      <c r="T1248">
        <v>807</v>
      </c>
    </row>
    <row r="1249" spans="1:20" hidden="1">
      <c r="A1249" s="60" t="s">
        <v>2475</v>
      </c>
      <c r="B1249" s="60" t="s">
        <v>2271</v>
      </c>
      <c r="C1249" s="60" t="s">
        <v>2506</v>
      </c>
      <c r="D1249" s="60" t="str">
        <f>Tabla15[[#This Row],[cedula]]&amp;Tabla15[[#This Row],[prog]]&amp;LEFT(Tabla15[[#This Row],[TIPO]],3)</f>
        <v>0480005615401TEM</v>
      </c>
      <c r="E1249" s="60" t="str">
        <f>_xlfn.XLOOKUP(Tabla15[[#This Row],[cedula]],Tabla8[Numero Documento],Tabla8[Empleado])</f>
        <v>JOAS JEROBOAN ROBLES MORALES</v>
      </c>
      <c r="F1249" s="60" t="s">
        <v>970</v>
      </c>
      <c r="G1249" s="113" t="s">
        <v>929</v>
      </c>
      <c r="H1249" s="102" t="s">
        <v>2696</v>
      </c>
      <c r="I1249" s="75">
        <f>_xlfn.XLOOKUP(Tabla15[[#This Row],[cedula]],TCARRERA[CEDULA],TCARRERA[CATEGORIA DEL SERVIDOR],0)</f>
        <v>0</v>
      </c>
      <c r="J124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9" s="60" t="str">
        <f>IF(ISTEXT(Tabla15[[#This Row],[CARRERA]]),Tabla15[[#This Row],[CARRERA]],Tabla15[[#This Row],[STATUS_01]])</f>
        <v>TEMPORALES</v>
      </c>
      <c r="L1249" s="70">
        <v>40000</v>
      </c>
      <c r="M1249" s="74">
        <v>0</v>
      </c>
      <c r="N1249" s="71">
        <v>1216</v>
      </c>
      <c r="O1249" s="70">
        <v>1148</v>
      </c>
      <c r="P1249" s="38">
        <f>Tabla15[[#This Row],[sbruto]]-SUM(Tabla15[[#This Row],[ISR]:[AFP]])-Tabla15[[#This Row],[sneto]]</f>
        <v>25</v>
      </c>
      <c r="Q1249" s="38">
        <v>37611</v>
      </c>
      <c r="R1249" s="60" t="str">
        <f>_xlfn.XLOOKUP(Tabla15[[#This Row],[cedula]],Tabla22[NODOC],Tabla22[GENERO])</f>
        <v>M</v>
      </c>
      <c r="S1249" s="60" t="str">
        <f>_xlfn.XLOOKUP(Tabla15[[#This Row],[nomdepto]],Tabla21[LUGAR],Tabla21[CODLUGAR])</f>
        <v>01.83.06.00.02.00.01</v>
      </c>
      <c r="T1249">
        <v>886</v>
      </c>
    </row>
    <row r="1250" spans="1:20" hidden="1">
      <c r="A1250" s="60" t="s">
        <v>2475</v>
      </c>
      <c r="B1250" s="60" t="s">
        <v>2292</v>
      </c>
      <c r="C1250" s="60" t="s">
        <v>2506</v>
      </c>
      <c r="D1250" s="60" t="str">
        <f>Tabla15[[#This Row],[cedula]]&amp;Tabla15[[#This Row],[prog]]&amp;LEFT(Tabla15[[#This Row],[TIPO]],3)</f>
        <v>0470000857801TEM</v>
      </c>
      <c r="E1250" s="60" t="str">
        <f>_xlfn.XLOOKUP(Tabla15[[#This Row],[cedula]],Tabla8[Numero Documento],Tabla8[Empleado])</f>
        <v>MARCOS FRANCISCO JORGE RODRIGUEZ</v>
      </c>
      <c r="F1250" s="60" t="s">
        <v>970</v>
      </c>
      <c r="G1250" s="113" t="s">
        <v>929</v>
      </c>
      <c r="H1250" s="102" t="s">
        <v>2696</v>
      </c>
      <c r="I1250" s="75">
        <f>_xlfn.XLOOKUP(Tabla15[[#This Row],[cedula]],TCARRERA[CEDULA],TCARRERA[CATEGORIA DEL SERVIDOR],0)</f>
        <v>0</v>
      </c>
      <c r="J125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0" s="60" t="str">
        <f>IF(ISTEXT(Tabla15[[#This Row],[CARRERA]]),Tabla15[[#This Row],[CARRERA]],Tabla15[[#This Row],[STATUS_01]])</f>
        <v>TEMPORALES</v>
      </c>
      <c r="L1250" s="70">
        <v>40000</v>
      </c>
      <c r="M1250" s="74">
        <v>0</v>
      </c>
      <c r="N1250" s="74">
        <v>1216</v>
      </c>
      <c r="O1250" s="73">
        <v>1148</v>
      </c>
      <c r="P1250" s="38">
        <f>Tabla15[[#This Row],[sbruto]]-SUM(Tabla15[[#This Row],[ISR]:[AFP]])-Tabla15[[#This Row],[sneto]]</f>
        <v>25</v>
      </c>
      <c r="Q1250" s="38">
        <v>37611</v>
      </c>
      <c r="R1250" s="60" t="str">
        <f>_xlfn.XLOOKUP(Tabla15[[#This Row],[cedula]],Tabla22[NODOC],Tabla22[GENERO])</f>
        <v>M</v>
      </c>
      <c r="S1250" s="60" t="str">
        <f>_xlfn.XLOOKUP(Tabla15[[#This Row],[nomdepto]],Tabla21[LUGAR],Tabla21[CODLUGAR])</f>
        <v>01.83.06.00.02.00.01</v>
      </c>
      <c r="T1250">
        <v>939</v>
      </c>
    </row>
    <row r="1251" spans="1:20" hidden="1">
      <c r="A1251" s="60" t="s">
        <v>2475</v>
      </c>
      <c r="B1251" s="60" t="s">
        <v>2326</v>
      </c>
      <c r="C1251" s="60" t="s">
        <v>2506</v>
      </c>
      <c r="D1251" s="60" t="str">
        <f>Tabla15[[#This Row],[cedula]]&amp;Tabla15[[#This Row],[prog]]&amp;LEFT(Tabla15[[#This Row],[TIPO]],3)</f>
        <v>0011633400401TEM</v>
      </c>
      <c r="E1251" s="60" t="str">
        <f>_xlfn.XLOOKUP(Tabla15[[#This Row],[cedula]],Tabla8[Numero Documento],Tabla8[Empleado])</f>
        <v>SANTIAGO PAULINO PEREZ</v>
      </c>
      <c r="F1251" s="60" t="s">
        <v>970</v>
      </c>
      <c r="G1251" s="113" t="s">
        <v>929</v>
      </c>
      <c r="H1251" s="102" t="s">
        <v>2696</v>
      </c>
      <c r="I1251" s="75">
        <f>_xlfn.XLOOKUP(Tabla15[[#This Row],[cedula]],TCARRERA[CEDULA],TCARRERA[CATEGORIA DEL SERVIDOR],0)</f>
        <v>0</v>
      </c>
      <c r="J125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1" s="60" t="str">
        <f>IF(ISTEXT(Tabla15[[#This Row],[CARRERA]]),Tabla15[[#This Row],[CARRERA]],Tabla15[[#This Row],[STATUS_01]])</f>
        <v>TEMPORALES</v>
      </c>
      <c r="L1251" s="70">
        <v>40000</v>
      </c>
      <c r="M1251" s="74">
        <v>0</v>
      </c>
      <c r="N1251" s="71">
        <v>1216</v>
      </c>
      <c r="O1251" s="70">
        <v>1148</v>
      </c>
      <c r="P1251" s="38">
        <f>Tabla15[[#This Row],[sbruto]]-SUM(Tabla15[[#This Row],[ISR]:[AFP]])-Tabla15[[#This Row],[sneto]]</f>
        <v>25</v>
      </c>
      <c r="Q1251" s="38">
        <v>37611</v>
      </c>
      <c r="R1251" s="60" t="str">
        <f>_xlfn.XLOOKUP(Tabla15[[#This Row],[cedula]],Tabla22[NODOC],Tabla22[GENERO])</f>
        <v>M</v>
      </c>
      <c r="S1251" s="60" t="str">
        <f>_xlfn.XLOOKUP(Tabla15[[#This Row],[nomdepto]],Tabla21[LUGAR],Tabla21[CODLUGAR])</f>
        <v>01.83.06.00.02.00.01</v>
      </c>
      <c r="T1251">
        <v>1010</v>
      </c>
    </row>
    <row r="1252" spans="1:20" hidden="1">
      <c r="A1252" s="60" t="s">
        <v>2475</v>
      </c>
      <c r="B1252" s="60" t="s">
        <v>3008</v>
      </c>
      <c r="C1252" s="60" t="s">
        <v>2506</v>
      </c>
      <c r="D1252" s="60" t="str">
        <f>Tabla15[[#This Row],[cedula]]&amp;Tabla15[[#This Row],[prog]]&amp;LEFT(Tabla15[[#This Row],[TIPO]],3)</f>
        <v>0440001388601TEM</v>
      </c>
      <c r="E1252" s="60" t="str">
        <f>_xlfn.XLOOKUP(Tabla15[[#This Row],[cedula]],Tabla8[Numero Documento],Tabla8[Empleado])</f>
        <v>TEMPORA ALTAGRACIA MOREL LIRIANO</v>
      </c>
      <c r="F1252" s="60" t="s">
        <v>970</v>
      </c>
      <c r="G1252" s="113" t="s">
        <v>929</v>
      </c>
      <c r="H1252" s="102" t="s">
        <v>2696</v>
      </c>
      <c r="I1252" s="75">
        <f>_xlfn.XLOOKUP(Tabla15[[#This Row],[cedula]],TCARRERA[CEDULA],TCARRERA[CATEGORIA DEL SERVIDOR],0)</f>
        <v>0</v>
      </c>
      <c r="J125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2" s="60" t="str">
        <f>IF(ISTEXT(Tabla15[[#This Row],[CARRERA]]),Tabla15[[#This Row],[CARRERA]],Tabla15[[#This Row],[STATUS_01]])</f>
        <v>TEMPORALES</v>
      </c>
      <c r="L1252" s="70">
        <v>40000</v>
      </c>
      <c r="M1252" s="74">
        <v>0</v>
      </c>
      <c r="N1252" s="71">
        <v>1216</v>
      </c>
      <c r="O1252" s="70">
        <v>1148</v>
      </c>
      <c r="P1252" s="38">
        <f>Tabla15[[#This Row],[sbruto]]-SUM(Tabla15[[#This Row],[ISR]:[AFP]])-Tabla15[[#This Row],[sneto]]</f>
        <v>25</v>
      </c>
      <c r="Q1252" s="38">
        <v>37611</v>
      </c>
      <c r="R1252" s="60" t="str">
        <f>_xlfn.XLOOKUP(Tabla15[[#This Row],[cedula]],Tabla22[NODOC],Tabla22[GENERO])</f>
        <v>F</v>
      </c>
      <c r="S1252" s="60" t="str">
        <f>_xlfn.XLOOKUP(Tabla15[[#This Row],[nomdepto]],Tabla21[LUGAR],Tabla21[CODLUGAR])</f>
        <v>01.83.06.00.02.00.01</v>
      </c>
      <c r="T1252">
        <v>1021</v>
      </c>
    </row>
    <row r="1253" spans="1:20">
      <c r="A1253" s="60" t="s">
        <v>2476</v>
      </c>
      <c r="B1253" s="60" t="s">
        <v>1718</v>
      </c>
      <c r="C1253" s="60" t="s">
        <v>2506</v>
      </c>
      <c r="D1253" s="60" t="str">
        <f>Tabla15[[#This Row],[cedula]]&amp;Tabla15[[#This Row],[prog]]&amp;LEFT(Tabla15[[#This Row],[TIPO]],3)</f>
        <v>0480050567101FIJ</v>
      </c>
      <c r="E1253" s="60" t="str">
        <f>_xlfn.XLOOKUP(Tabla15[[#This Row],[cedula]],Tabla8[Numero Documento],Tabla8[Empleado])</f>
        <v>ALGEL DAIRI SOTO MARTINEZ</v>
      </c>
      <c r="F1253" s="60" t="s">
        <v>192</v>
      </c>
      <c r="G1253" s="113" t="s">
        <v>929</v>
      </c>
      <c r="H1253" s="102" t="s">
        <v>11</v>
      </c>
      <c r="I1253" s="75">
        <f>_xlfn.XLOOKUP(Tabla15[[#This Row],[cedula]],TCARRERA[CEDULA],TCARRERA[CATEGORIA DEL SERVIDOR],0)</f>
        <v>0</v>
      </c>
      <c r="J125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53" s="60" t="str">
        <f>IF(ISTEXT(Tabla15[[#This Row],[CARRERA]]),Tabla15[[#This Row],[CARRERA]],Tabla15[[#This Row],[STATUS_01]])</f>
        <v>FIJO</v>
      </c>
      <c r="L1253" s="70">
        <v>35000</v>
      </c>
      <c r="M1253" s="71">
        <v>0</v>
      </c>
      <c r="N1253" s="71">
        <v>1064</v>
      </c>
      <c r="O1253" s="70">
        <v>1004.5</v>
      </c>
      <c r="P1253" s="38">
        <f>Tabla15[[#This Row],[sbruto]]-SUM(Tabla15[[#This Row],[ISR]:[AFP]])-Tabla15[[#This Row],[sneto]]</f>
        <v>25</v>
      </c>
      <c r="Q1253" s="38">
        <v>32906.5</v>
      </c>
      <c r="R1253" s="60" t="str">
        <f>_xlfn.XLOOKUP(Tabla15[[#This Row],[cedula]],Tabla22[NODOC],Tabla22[GENERO])</f>
        <v>M</v>
      </c>
      <c r="S1253" s="60" t="str">
        <f>_xlfn.XLOOKUP(Tabla15[[#This Row],[nomdepto]],Tabla21[LUGAR],Tabla21[CODLUGAR])</f>
        <v>01.83.06.00.02.00.01</v>
      </c>
      <c r="T1253">
        <v>13</v>
      </c>
    </row>
    <row r="1254" spans="1:20">
      <c r="A1254" s="60" t="s">
        <v>2476</v>
      </c>
      <c r="B1254" s="60" t="s">
        <v>1735</v>
      </c>
      <c r="C1254" s="60" t="s">
        <v>2506</v>
      </c>
      <c r="D1254" s="60" t="str">
        <f>Tabla15[[#This Row],[cedula]]&amp;Tabla15[[#This Row],[prog]]&amp;LEFT(Tabla15[[#This Row],[TIPO]],3)</f>
        <v>0480047644401FIJ</v>
      </c>
      <c r="E1254" s="60" t="str">
        <f>_xlfn.XLOOKUP(Tabla15[[#This Row],[cedula]],Tabla8[Numero Documento],Tabla8[Empleado])</f>
        <v>BENITO CUEVAS FRANCO</v>
      </c>
      <c r="F1254" s="60" t="s">
        <v>192</v>
      </c>
      <c r="G1254" s="113" t="s">
        <v>929</v>
      </c>
      <c r="H1254" s="102" t="s">
        <v>11</v>
      </c>
      <c r="I1254" s="75">
        <f>_xlfn.XLOOKUP(Tabla15[[#This Row],[cedula]],TCARRERA[CEDULA],TCARRERA[CATEGORIA DEL SERVIDOR],0)</f>
        <v>0</v>
      </c>
      <c r="J125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54" s="60" t="str">
        <f>IF(ISTEXT(Tabla15[[#This Row],[CARRERA]]),Tabla15[[#This Row],[CARRERA]],Tabla15[[#This Row],[STATUS_01]])</f>
        <v>FIJO</v>
      </c>
      <c r="L1254" s="70">
        <v>35000</v>
      </c>
      <c r="M1254" s="74">
        <v>0</v>
      </c>
      <c r="N1254" s="71">
        <v>1064</v>
      </c>
      <c r="O1254" s="70">
        <v>1004.5</v>
      </c>
      <c r="P1254" s="38">
        <f>Tabla15[[#This Row],[sbruto]]-SUM(Tabla15[[#This Row],[ISR]:[AFP]])-Tabla15[[#This Row],[sneto]]</f>
        <v>25</v>
      </c>
      <c r="Q1254" s="38">
        <v>32906.5</v>
      </c>
      <c r="R1254" s="60" t="str">
        <f>_xlfn.XLOOKUP(Tabla15[[#This Row],[cedula]],Tabla22[NODOC],Tabla22[GENERO])</f>
        <v>M</v>
      </c>
      <c r="S1254" s="60" t="str">
        <f>_xlfn.XLOOKUP(Tabla15[[#This Row],[nomdepto]],Tabla21[LUGAR],Tabla21[CODLUGAR])</f>
        <v>01.83.06.00.02.00.01</v>
      </c>
      <c r="T1254">
        <v>46</v>
      </c>
    </row>
    <row r="1255" spans="1:20">
      <c r="A1255" s="60" t="s">
        <v>2476</v>
      </c>
      <c r="B1255" s="60" t="s">
        <v>1802</v>
      </c>
      <c r="C1255" s="60" t="s">
        <v>2506</v>
      </c>
      <c r="D1255" s="60" t="str">
        <f>Tabla15[[#This Row],[cedula]]&amp;Tabla15[[#This Row],[prog]]&amp;LEFT(Tabla15[[#This Row],[TIPO]],3)</f>
        <v>0470000533501FIJ</v>
      </c>
      <c r="E1255" s="60" t="str">
        <f>_xlfn.XLOOKUP(Tabla15[[#This Row],[cedula]],Tabla8[Numero Documento],Tabla8[Empleado])</f>
        <v>GUILLERMO RAFAEL RODRIGUEZ ROSARIO</v>
      </c>
      <c r="F1255" s="60" t="s">
        <v>192</v>
      </c>
      <c r="G1255" s="113" t="s">
        <v>929</v>
      </c>
      <c r="H1255" s="102" t="s">
        <v>11</v>
      </c>
      <c r="I1255" s="75">
        <f>_xlfn.XLOOKUP(Tabla15[[#This Row],[cedula]],TCARRERA[CEDULA],TCARRERA[CATEGORIA DEL SERVIDOR],0)</f>
        <v>0</v>
      </c>
      <c r="J125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55" s="60" t="str">
        <f>IF(ISTEXT(Tabla15[[#This Row],[CARRERA]]),Tabla15[[#This Row],[CARRERA]],Tabla15[[#This Row],[STATUS_01]])</f>
        <v>FIJO</v>
      </c>
      <c r="L1255" s="70">
        <v>35000</v>
      </c>
      <c r="M1255" s="71">
        <v>0</v>
      </c>
      <c r="N1255" s="71">
        <v>1064</v>
      </c>
      <c r="O1255" s="70">
        <v>1004.5</v>
      </c>
      <c r="P1255" s="38">
        <f>Tabla15[[#This Row],[sbruto]]-SUM(Tabla15[[#This Row],[ISR]:[AFP]])-Tabla15[[#This Row],[sneto]]</f>
        <v>25</v>
      </c>
      <c r="Q1255" s="38">
        <v>32906.5</v>
      </c>
      <c r="R1255" s="60" t="str">
        <f>_xlfn.XLOOKUP(Tabla15[[#This Row],[cedula]],Tabla22[NODOC],Tabla22[GENERO])</f>
        <v>M</v>
      </c>
      <c r="S1255" s="60" t="str">
        <f>_xlfn.XLOOKUP(Tabla15[[#This Row],[nomdepto]],Tabla21[LUGAR],Tabla21[CODLUGAR])</f>
        <v>01.83.06.00.02.00.01</v>
      </c>
      <c r="T1255">
        <v>146</v>
      </c>
    </row>
    <row r="1256" spans="1:20">
      <c r="A1256" s="60" t="s">
        <v>2476</v>
      </c>
      <c r="B1256" s="60" t="s">
        <v>1857</v>
      </c>
      <c r="C1256" s="60" t="s">
        <v>2506</v>
      </c>
      <c r="D1256" s="60" t="str">
        <f>Tabla15[[#This Row],[cedula]]&amp;Tabla15[[#This Row],[prog]]&amp;LEFT(Tabla15[[#This Row],[TIPO]],3)</f>
        <v>0560081670501FIJ</v>
      </c>
      <c r="E1256" s="60" t="str">
        <f>_xlfn.XLOOKUP(Tabla15[[#This Row],[cedula]],Tabla8[Numero Documento],Tabla8[Empleado])</f>
        <v>LUIS SIGFREDO BRETON CASTILLO</v>
      </c>
      <c r="F1256" s="60" t="s">
        <v>192</v>
      </c>
      <c r="G1256" s="113" t="s">
        <v>929</v>
      </c>
      <c r="H1256" s="102" t="s">
        <v>11</v>
      </c>
      <c r="I1256" s="75">
        <f>_xlfn.XLOOKUP(Tabla15[[#This Row],[cedula]],TCARRERA[CEDULA],TCARRERA[CATEGORIA DEL SERVIDOR],0)</f>
        <v>0</v>
      </c>
      <c r="J125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56" s="60" t="str">
        <f>IF(ISTEXT(Tabla15[[#This Row],[CARRERA]]),Tabla15[[#This Row],[CARRERA]],Tabla15[[#This Row],[STATUS_01]])</f>
        <v>FIJO</v>
      </c>
      <c r="L1256" s="70">
        <v>35000</v>
      </c>
      <c r="M1256" s="74">
        <v>0</v>
      </c>
      <c r="N1256" s="74">
        <v>1064</v>
      </c>
      <c r="O1256" s="73">
        <v>1004.5</v>
      </c>
      <c r="P1256" s="38">
        <f>Tabla15[[#This Row],[sbruto]]-SUM(Tabla15[[#This Row],[ISR]:[AFP]])-Tabla15[[#This Row],[sneto]]</f>
        <v>25</v>
      </c>
      <c r="Q1256" s="38">
        <v>32906.5</v>
      </c>
      <c r="R1256" s="60" t="str">
        <f>_xlfn.XLOOKUP(Tabla15[[#This Row],[cedula]],Tabla22[NODOC],Tabla22[GENERO])</f>
        <v>M</v>
      </c>
      <c r="S1256" s="60" t="str">
        <f>_xlfn.XLOOKUP(Tabla15[[#This Row],[nomdepto]],Tabla21[LUGAR],Tabla21[CODLUGAR])</f>
        <v>01.83.06.00.02.00.01</v>
      </c>
      <c r="T1256">
        <v>233</v>
      </c>
    </row>
    <row r="1257" spans="1:20">
      <c r="A1257" s="60" t="s">
        <v>2476</v>
      </c>
      <c r="B1257" s="60" t="s">
        <v>5804</v>
      </c>
      <c r="C1257" s="60" t="s">
        <v>2506</v>
      </c>
      <c r="D1257" s="60" t="str">
        <f>Tabla15[[#This Row],[cedula]]&amp;Tabla15[[#This Row],[prog]]&amp;LEFT(Tabla15[[#This Row],[TIPO]],3)</f>
        <v>0310423815301FIJ</v>
      </c>
      <c r="E1257" s="60" t="str">
        <f>_xlfn.XLOOKUP(Tabla15[[#This Row],[cedula]],Tabla8[Numero Documento],Tabla8[Empleado])</f>
        <v>RAMON ANTONIO ACEVEDO</v>
      </c>
      <c r="F1257" s="60" t="s">
        <v>355</v>
      </c>
      <c r="G1257" s="113" t="s">
        <v>929</v>
      </c>
      <c r="H1257" s="102" t="s">
        <v>11</v>
      </c>
      <c r="I1257" s="75">
        <f>_xlfn.XLOOKUP(Tabla15[[#This Row],[cedula]],TCARRERA[CEDULA],TCARRERA[CATEGORIA DEL SERVIDOR],0)</f>
        <v>0</v>
      </c>
      <c r="J125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57" s="60" t="str">
        <f>IF(ISTEXT(Tabla15[[#This Row],[CARRERA]]),Tabla15[[#This Row],[CARRERA]],Tabla15[[#This Row],[STATUS_01]])</f>
        <v>FIJO</v>
      </c>
      <c r="L1257" s="70">
        <v>35000</v>
      </c>
      <c r="M1257" s="74">
        <v>0</v>
      </c>
      <c r="N1257" s="71">
        <v>1064</v>
      </c>
      <c r="O1257" s="70">
        <v>1004.5</v>
      </c>
      <c r="P1257" s="38">
        <f>Tabla15[[#This Row],[sbruto]]-SUM(Tabla15[[#This Row],[ISR]:[AFP]])-Tabla15[[#This Row],[sneto]]</f>
        <v>25</v>
      </c>
      <c r="Q1257" s="38">
        <v>32906.5</v>
      </c>
      <c r="R1257" s="60" t="str">
        <f>_xlfn.XLOOKUP(Tabla15[[#This Row],[cedula]],Tabla22[NODOC],Tabla22[GENERO])</f>
        <v>M</v>
      </c>
      <c r="S1257" s="60" t="str">
        <f>_xlfn.XLOOKUP(Tabla15[[#This Row],[nomdepto]],Tabla21[LUGAR],Tabla21[CODLUGAR])</f>
        <v>01.83.06.00.02.00.01</v>
      </c>
      <c r="T1257">
        <v>314</v>
      </c>
    </row>
    <row r="1258" spans="1:20">
      <c r="A1258" s="60" t="s">
        <v>2476</v>
      </c>
      <c r="B1258" s="60" t="s">
        <v>1907</v>
      </c>
      <c r="C1258" s="60" t="s">
        <v>2506</v>
      </c>
      <c r="D1258" s="60" t="str">
        <f>Tabla15[[#This Row],[cedula]]&amp;Tabla15[[#This Row],[prog]]&amp;LEFT(Tabla15[[#This Row],[TIPO]],3)</f>
        <v>0560009595301FIJ</v>
      </c>
      <c r="E1258" s="60" t="str">
        <f>_xlfn.XLOOKUP(Tabla15[[#This Row],[cedula]],Tabla8[Numero Documento],Tabla8[Empleado])</f>
        <v>RAMON ANTONIO MATRILLE</v>
      </c>
      <c r="F1258" s="60" t="s">
        <v>192</v>
      </c>
      <c r="G1258" s="113" t="s">
        <v>929</v>
      </c>
      <c r="H1258" s="102" t="s">
        <v>11</v>
      </c>
      <c r="I1258" s="75">
        <f>_xlfn.XLOOKUP(Tabla15[[#This Row],[cedula]],TCARRERA[CEDULA],TCARRERA[CATEGORIA DEL SERVIDOR],0)</f>
        <v>0</v>
      </c>
      <c r="J125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58" s="60" t="str">
        <f>IF(ISTEXT(Tabla15[[#This Row],[CARRERA]]),Tabla15[[#This Row],[CARRERA]],Tabla15[[#This Row],[STATUS_01]])</f>
        <v>FIJO</v>
      </c>
      <c r="L1258" s="70">
        <v>35000</v>
      </c>
      <c r="M1258" s="74">
        <v>0</v>
      </c>
      <c r="N1258" s="71">
        <v>1064</v>
      </c>
      <c r="O1258" s="70">
        <v>1004.5</v>
      </c>
      <c r="P1258" s="38">
        <f>Tabla15[[#This Row],[sbruto]]-SUM(Tabla15[[#This Row],[ISR]:[AFP]])-Tabla15[[#This Row],[sneto]]</f>
        <v>19382.61</v>
      </c>
      <c r="Q1258" s="38">
        <v>13548.89</v>
      </c>
      <c r="R1258" s="60" t="str">
        <f>_xlfn.XLOOKUP(Tabla15[[#This Row],[cedula]],Tabla22[NODOC],Tabla22[GENERO])</f>
        <v>M</v>
      </c>
      <c r="S1258" s="60" t="str">
        <f>_xlfn.XLOOKUP(Tabla15[[#This Row],[nomdepto]],Tabla21[LUGAR],Tabla21[CODLUGAR])</f>
        <v>01.83.06.00.02.00.01</v>
      </c>
      <c r="T1258">
        <v>316</v>
      </c>
    </row>
    <row r="1259" spans="1:20">
      <c r="A1259" s="60" t="s">
        <v>2476</v>
      </c>
      <c r="B1259" s="60" t="s">
        <v>1908</v>
      </c>
      <c r="C1259" s="60" t="s">
        <v>2506</v>
      </c>
      <c r="D1259" s="60" t="str">
        <f>Tabla15[[#This Row],[cedula]]&amp;Tabla15[[#This Row],[prog]]&amp;LEFT(Tabla15[[#This Row],[TIPO]],3)</f>
        <v>0480029792301FIJ</v>
      </c>
      <c r="E1259" s="60" t="str">
        <f>_xlfn.XLOOKUP(Tabla15[[#This Row],[cedula]],Tabla8[Numero Documento],Tabla8[Empleado])</f>
        <v>RAMON ANTONIO VALDEMAR JIMENEZ BATISTA</v>
      </c>
      <c r="F1259" s="60" t="s">
        <v>192</v>
      </c>
      <c r="G1259" s="113" t="s">
        <v>929</v>
      </c>
      <c r="H1259" s="102" t="s">
        <v>11</v>
      </c>
      <c r="I1259" s="75">
        <f>_xlfn.XLOOKUP(Tabla15[[#This Row],[cedula]],TCARRERA[CEDULA],TCARRERA[CATEGORIA DEL SERVIDOR],0)</f>
        <v>0</v>
      </c>
      <c r="J125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59" s="60" t="str">
        <f>IF(ISTEXT(Tabla15[[#This Row],[CARRERA]]),Tabla15[[#This Row],[CARRERA]],Tabla15[[#This Row],[STATUS_01]])</f>
        <v>FIJO</v>
      </c>
      <c r="L1259" s="70">
        <v>35000</v>
      </c>
      <c r="M1259" s="74">
        <v>0</v>
      </c>
      <c r="N1259" s="71">
        <v>1064</v>
      </c>
      <c r="O1259" s="70">
        <v>1004.5</v>
      </c>
      <c r="P1259" s="38">
        <f>Tabla15[[#This Row],[sbruto]]-SUM(Tabla15[[#This Row],[ISR]:[AFP]])-Tabla15[[#This Row],[sneto]]</f>
        <v>25</v>
      </c>
      <c r="Q1259" s="38">
        <v>32906.5</v>
      </c>
      <c r="R1259" s="60" t="str">
        <f>_xlfn.XLOOKUP(Tabla15[[#This Row],[cedula]],Tabla22[NODOC],Tabla22[GENERO])</f>
        <v>M</v>
      </c>
      <c r="S1259" s="60" t="str">
        <f>_xlfn.XLOOKUP(Tabla15[[#This Row],[nomdepto]],Tabla21[LUGAR],Tabla21[CODLUGAR])</f>
        <v>01.83.06.00.02.00.01</v>
      </c>
      <c r="T1259">
        <v>318</v>
      </c>
    </row>
    <row r="1260" spans="1:20">
      <c r="A1260" s="60" t="s">
        <v>2476</v>
      </c>
      <c r="B1260" s="60" t="s">
        <v>1940</v>
      </c>
      <c r="C1260" s="60" t="s">
        <v>2506</v>
      </c>
      <c r="D1260" s="60" t="str">
        <f>Tabla15[[#This Row],[cedula]]&amp;Tabla15[[#This Row],[prog]]&amp;LEFT(Tabla15[[#This Row],[TIPO]],3)</f>
        <v>0470010918601FIJ</v>
      </c>
      <c r="E1260" s="60" t="str">
        <f>_xlfn.XLOOKUP(Tabla15[[#This Row],[cedula]],Tabla8[Numero Documento],Tabla8[Empleado])</f>
        <v>UBALDO GARCIA HERNANDEZ</v>
      </c>
      <c r="F1260" s="60" t="s">
        <v>192</v>
      </c>
      <c r="G1260" s="113" t="s">
        <v>929</v>
      </c>
      <c r="H1260" s="102" t="s">
        <v>11</v>
      </c>
      <c r="I1260" s="75">
        <f>_xlfn.XLOOKUP(Tabla15[[#This Row],[cedula]],TCARRERA[CEDULA],TCARRERA[CATEGORIA DEL SERVIDOR],0)</f>
        <v>0</v>
      </c>
      <c r="J126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60" s="60" t="str">
        <f>IF(ISTEXT(Tabla15[[#This Row],[CARRERA]]),Tabla15[[#This Row],[CARRERA]],Tabla15[[#This Row],[STATUS_01]])</f>
        <v>FIJO</v>
      </c>
      <c r="L1260" s="70">
        <v>35000</v>
      </c>
      <c r="M1260" s="71">
        <v>0</v>
      </c>
      <c r="N1260" s="71">
        <v>1064</v>
      </c>
      <c r="O1260" s="70">
        <v>1004.5</v>
      </c>
      <c r="P1260" s="38">
        <f>Tabla15[[#This Row],[sbruto]]-SUM(Tabla15[[#This Row],[ISR]:[AFP]])-Tabla15[[#This Row],[sneto]]</f>
        <v>25</v>
      </c>
      <c r="Q1260" s="38">
        <v>32906.5</v>
      </c>
      <c r="R1260" s="60" t="str">
        <f>_xlfn.XLOOKUP(Tabla15[[#This Row],[cedula]],Tabla22[NODOC],Tabla22[GENERO])</f>
        <v>M</v>
      </c>
      <c r="S1260" s="60" t="str">
        <f>_xlfn.XLOOKUP(Tabla15[[#This Row],[nomdepto]],Tabla21[LUGAR],Tabla21[CODLUGAR])</f>
        <v>01.83.06.00.02.00.01</v>
      </c>
      <c r="T1260">
        <v>358</v>
      </c>
    </row>
    <row r="1261" spans="1:20" hidden="1">
      <c r="A1261" s="60" t="s">
        <v>2475</v>
      </c>
      <c r="B1261" s="60" t="s">
        <v>2806</v>
      </c>
      <c r="C1261" s="60" t="s">
        <v>2506</v>
      </c>
      <c r="D1261" s="60" t="str">
        <f>Tabla15[[#This Row],[cedula]]&amp;Tabla15[[#This Row],[prog]]&amp;LEFT(Tabla15[[#This Row],[TIPO]],3)</f>
        <v>0220001570501TEM</v>
      </c>
      <c r="E1261" s="60" t="str">
        <f>_xlfn.XLOOKUP(Tabla15[[#This Row],[cedula]],Tabla8[Numero Documento],Tabla8[Empleado])</f>
        <v>AURA MIGDALIA MOSCOSO PEREZ</v>
      </c>
      <c r="F1261" s="60" t="s">
        <v>970</v>
      </c>
      <c r="G1261" s="113" t="s">
        <v>929</v>
      </c>
      <c r="H1261" s="102" t="s">
        <v>2696</v>
      </c>
      <c r="I1261" s="75">
        <f>_xlfn.XLOOKUP(Tabla15[[#This Row],[cedula]],TCARRERA[CEDULA],TCARRERA[CATEGORIA DEL SERVIDOR],0)</f>
        <v>0</v>
      </c>
      <c r="J126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1" s="60" t="str">
        <f>IF(ISTEXT(Tabla15[[#This Row],[CARRERA]]),Tabla15[[#This Row],[CARRERA]],Tabla15[[#This Row],[STATUS_01]])</f>
        <v>TEMPORALES</v>
      </c>
      <c r="L1261" s="70">
        <v>35000</v>
      </c>
      <c r="M1261" s="74">
        <v>0</v>
      </c>
      <c r="N1261" s="74">
        <v>1064</v>
      </c>
      <c r="O1261" s="73">
        <v>1004.5</v>
      </c>
      <c r="P1261" s="38">
        <f>Tabla15[[#This Row],[sbruto]]-SUM(Tabla15[[#This Row],[ISR]:[AFP]])-Tabla15[[#This Row],[sneto]]</f>
        <v>25</v>
      </c>
      <c r="Q1261" s="38">
        <v>32906.5</v>
      </c>
      <c r="R1261" s="60" t="str">
        <f>_xlfn.XLOOKUP(Tabla15[[#This Row],[cedula]],Tabla22[NODOC],Tabla22[GENERO])</f>
        <v>F</v>
      </c>
      <c r="S1261" s="60" t="str">
        <f>_xlfn.XLOOKUP(Tabla15[[#This Row],[nomdepto]],Tabla21[LUGAR],Tabla21[CODLUGAR])</f>
        <v>01.83.06.00.02.00.01</v>
      </c>
      <c r="T1261">
        <v>808</v>
      </c>
    </row>
    <row r="1262" spans="1:20" hidden="1">
      <c r="A1262" s="60" t="s">
        <v>2475</v>
      </c>
      <c r="B1262" s="60" t="s">
        <v>2842</v>
      </c>
      <c r="C1262" s="60" t="s">
        <v>2506</v>
      </c>
      <c r="D1262" s="60" t="str">
        <f>Tabla15[[#This Row],[cedula]]&amp;Tabla15[[#This Row],[prog]]&amp;LEFT(Tabla15[[#This Row],[TIPO]],3)</f>
        <v>0770006068901TEM</v>
      </c>
      <c r="E1262" s="60" t="str">
        <f>_xlfn.XLOOKUP(Tabla15[[#This Row],[cedula]],Tabla8[Numero Documento],Tabla8[Empleado])</f>
        <v>FATIMA LISSANNY SANTANA TRINIDAD</v>
      </c>
      <c r="F1262" s="60" t="s">
        <v>970</v>
      </c>
      <c r="G1262" s="113" t="s">
        <v>929</v>
      </c>
      <c r="H1262" s="102" t="s">
        <v>2696</v>
      </c>
      <c r="I1262" s="75">
        <f>_xlfn.XLOOKUP(Tabla15[[#This Row],[cedula]],TCARRERA[CEDULA],TCARRERA[CATEGORIA DEL SERVIDOR],0)</f>
        <v>0</v>
      </c>
      <c r="J126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2" s="60" t="str">
        <f>IF(ISTEXT(Tabla15[[#This Row],[CARRERA]]),Tabla15[[#This Row],[CARRERA]],Tabla15[[#This Row],[STATUS_01]])</f>
        <v>TEMPORALES</v>
      </c>
      <c r="L1262" s="70">
        <v>35000</v>
      </c>
      <c r="M1262" s="72">
        <v>0</v>
      </c>
      <c r="N1262" s="71">
        <v>1064</v>
      </c>
      <c r="O1262" s="70">
        <v>1004.5</v>
      </c>
      <c r="P1262" s="38">
        <f>Tabla15[[#This Row],[sbruto]]-SUM(Tabla15[[#This Row],[ISR]:[AFP]])-Tabla15[[#This Row],[sneto]]</f>
        <v>25</v>
      </c>
      <c r="Q1262" s="38">
        <v>32906.5</v>
      </c>
      <c r="R1262" s="60" t="str">
        <f>_xlfn.XLOOKUP(Tabla15[[#This Row],[cedula]],Tabla22[NODOC],Tabla22[GENERO])</f>
        <v>F</v>
      </c>
      <c r="S1262" s="60" t="str">
        <f>_xlfn.XLOOKUP(Tabla15[[#This Row],[nomdepto]],Tabla21[LUGAR],Tabla21[CODLUGAR])</f>
        <v>01.83.06.00.02.00.01</v>
      </c>
      <c r="T1262">
        <v>850</v>
      </c>
    </row>
    <row r="1263" spans="1:20" hidden="1">
      <c r="A1263" s="109" t="s">
        <v>2475</v>
      </c>
      <c r="B1263" s="109" t="s">
        <v>2957</v>
      </c>
      <c r="C1263" s="109" t="s">
        <v>2506</v>
      </c>
      <c r="D1263" s="109" t="str">
        <f>Tabla15[[#This Row],[cedula]]&amp;Tabla15[[#This Row],[prog]]&amp;LEFT(Tabla15[[#This Row],[TIPO]],3)</f>
        <v>0280010648201TEM</v>
      </c>
      <c r="E1263" s="109" t="str">
        <f>_xlfn.XLOOKUP(Tabla15[[#This Row],[cedula]],Tabla8[Numero Documento],Tabla8[Empleado])</f>
        <v>MILCIADES AUGUSTO HERRERA RAMIREZ</v>
      </c>
      <c r="F1263" s="109" t="s">
        <v>970</v>
      </c>
      <c r="G1263" s="113" t="s">
        <v>929</v>
      </c>
      <c r="H1263" s="110" t="s">
        <v>2696</v>
      </c>
      <c r="I1263" s="107">
        <f>_xlfn.XLOOKUP(Tabla15[[#This Row],[cedula]],TCARRERA[CEDULA],TCARRERA[CATEGORIA DEL SERVIDOR],0)</f>
        <v>0</v>
      </c>
      <c r="J1263" s="10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3" s="109" t="str">
        <f>IF(ISTEXT(Tabla15[[#This Row],[CARRERA]]),Tabla15[[#This Row],[CARRERA]],Tabla15[[#This Row],[STATUS_01]])</f>
        <v>TEMPORALES</v>
      </c>
      <c r="L1263" s="111">
        <v>31500</v>
      </c>
      <c r="M1263" s="74">
        <v>0</v>
      </c>
      <c r="N1263" s="71">
        <v>957.6</v>
      </c>
      <c r="O1263" s="111">
        <v>904.05</v>
      </c>
      <c r="P1263" s="108">
        <f>Tabla15[[#This Row],[sbruto]]-SUM(Tabla15[[#This Row],[ISR]:[AFP]])-Tabla15[[#This Row],[sneto]]</f>
        <v>25</v>
      </c>
      <c r="Q1263" s="108">
        <v>29613.35</v>
      </c>
      <c r="R1263" s="109" t="str">
        <f>_xlfn.XLOOKUP(Tabla15[[#This Row],[cedula]],Tabla22[NODOC],Tabla22[GENERO])</f>
        <v>M</v>
      </c>
      <c r="S1263" s="109" t="str">
        <f>_xlfn.XLOOKUP(Tabla15[[#This Row],[nomdepto]],Tabla21[LUGAR],Tabla21[CODLUGAR])</f>
        <v>01.83.06.00.02.00.01</v>
      </c>
      <c r="T1263">
        <v>963</v>
      </c>
    </row>
    <row r="1264" spans="1:20">
      <c r="A1264" s="60" t="s">
        <v>2476</v>
      </c>
      <c r="B1264" s="60" t="s">
        <v>2212</v>
      </c>
      <c r="C1264" s="60" t="s">
        <v>2506</v>
      </c>
      <c r="D1264" s="60" t="str">
        <f>Tabla15[[#This Row],[cedula]]&amp;Tabla15[[#This Row],[prog]]&amp;LEFT(Tabla15[[#This Row],[TIPO]],3)</f>
        <v>0310200621401FIJ</v>
      </c>
      <c r="E1264" s="60" t="str">
        <f>_xlfn.XLOOKUP(Tabla15[[#This Row],[cedula]],Tabla8[Numero Documento],Tabla8[Empleado])</f>
        <v>ZARA EMILIA MARRERO BENCOSME</v>
      </c>
      <c r="F1264" s="60" t="s">
        <v>55</v>
      </c>
      <c r="G1264" s="113" t="s">
        <v>929</v>
      </c>
      <c r="H1264" s="102" t="s">
        <v>11</v>
      </c>
      <c r="I1264" s="75">
        <f>_xlfn.XLOOKUP(Tabla15[[#This Row],[cedula]],TCARRERA[CEDULA],TCARRERA[CATEGORIA DEL SERVIDOR],0)</f>
        <v>0</v>
      </c>
      <c r="J126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64" s="60" t="str">
        <f>IF(ISTEXT(Tabla15[[#This Row],[CARRERA]]),Tabla15[[#This Row],[CARRERA]],Tabla15[[#This Row],[STATUS_01]])</f>
        <v>FIJO</v>
      </c>
      <c r="L1264" s="70">
        <v>20000</v>
      </c>
      <c r="M1264" s="74">
        <v>0</v>
      </c>
      <c r="N1264" s="71">
        <v>608</v>
      </c>
      <c r="O1264" s="70">
        <v>574</v>
      </c>
      <c r="P1264" s="38">
        <f>Tabla15[[#This Row],[sbruto]]-SUM(Tabla15[[#This Row],[ISR]:[AFP]])-Tabla15[[#This Row],[sneto]]</f>
        <v>25</v>
      </c>
      <c r="Q1264" s="38">
        <v>18793</v>
      </c>
      <c r="R1264" s="60" t="str">
        <f>_xlfn.XLOOKUP(Tabla15[[#This Row],[cedula]],Tabla22[NODOC],Tabla22[GENERO])</f>
        <v>F</v>
      </c>
      <c r="S1264" s="60" t="str">
        <f>_xlfn.XLOOKUP(Tabla15[[#This Row],[nomdepto]],Tabla21[LUGAR],Tabla21[CODLUGAR])</f>
        <v>01.83.06.00.02.00.01</v>
      </c>
      <c r="T1264">
        <v>389</v>
      </c>
    </row>
    <row r="1265" spans="1:20" hidden="1">
      <c r="A1265" s="60" t="s">
        <v>2475</v>
      </c>
      <c r="B1265" s="60" t="s">
        <v>2242</v>
      </c>
      <c r="C1265" s="60" t="s">
        <v>2506</v>
      </c>
      <c r="D1265" s="60" t="str">
        <f>Tabla15[[#This Row],[cedula]]&amp;Tabla15[[#This Row],[prog]]&amp;LEFT(Tabla15[[#This Row],[TIPO]],3)</f>
        <v>0710004469701TEM</v>
      </c>
      <c r="E1265" s="60" t="str">
        <f>_xlfn.XLOOKUP(Tabla15[[#This Row],[cedula]],Tabla8[Numero Documento],Tabla8[Empleado])</f>
        <v>CARINA DEYANIRA LAVANDIER TAVERAS</v>
      </c>
      <c r="F1265" s="60" t="s">
        <v>969</v>
      </c>
      <c r="G1265" s="113" t="s">
        <v>968</v>
      </c>
      <c r="H1265" s="102" t="s">
        <v>2696</v>
      </c>
      <c r="I1265" s="75">
        <f>_xlfn.XLOOKUP(Tabla15[[#This Row],[cedula]],TCARRERA[CEDULA],TCARRERA[CATEGORIA DEL SERVIDOR],0)</f>
        <v>0</v>
      </c>
      <c r="J126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5" s="60" t="str">
        <f>IF(ISTEXT(Tabla15[[#This Row],[CARRERA]]),Tabla15[[#This Row],[CARRERA]],Tabla15[[#This Row],[STATUS_01]])</f>
        <v>TEMPORALES</v>
      </c>
      <c r="L1265" s="70">
        <v>40000</v>
      </c>
      <c r="M1265" s="72">
        <v>442.65</v>
      </c>
      <c r="N1265" s="71">
        <v>1216</v>
      </c>
      <c r="O1265" s="70">
        <v>1148</v>
      </c>
      <c r="P1265" s="38">
        <f>Tabla15[[#This Row],[sbruto]]-SUM(Tabla15[[#This Row],[ISR]:[AFP]])-Tabla15[[#This Row],[sneto]]</f>
        <v>25</v>
      </c>
      <c r="Q1265" s="38">
        <v>37168.35</v>
      </c>
      <c r="R1265" s="60" t="str">
        <f>_xlfn.XLOOKUP(Tabla15[[#This Row],[cedula]],Tabla22[NODOC],Tabla22[GENERO])</f>
        <v>F</v>
      </c>
      <c r="S1265" s="60" t="str">
        <f>_xlfn.XLOOKUP(Tabla15[[#This Row],[nomdepto]],Tabla21[LUGAR],Tabla21[CODLUGAR])</f>
        <v>01.83.06.00.02.00.02</v>
      </c>
      <c r="T1265">
        <v>815</v>
      </c>
    </row>
    <row r="1266" spans="1:20">
      <c r="A1266" s="115" t="s">
        <v>865</v>
      </c>
      <c r="B1266" s="115"/>
      <c r="C1266" s="115"/>
      <c r="D1266" s="115"/>
      <c r="E1266" s="115"/>
      <c r="F1266" s="115"/>
      <c r="G1266" s="115">
        <f>SUBTOTAL(103,Tabla15[nomdepto])</f>
        <v>767</v>
      </c>
      <c r="H1266" s="115"/>
      <c r="I1266" s="116"/>
      <c r="J1266" s="115"/>
      <c r="K1266" s="115"/>
      <c r="L1266" s="119">
        <f>SUBTOTAL(109,Tabla15[sbruto])</f>
        <v>29941677.440000005</v>
      </c>
      <c r="M1266" s="118"/>
      <c r="N1266"/>
      <c r="O1266" s="115"/>
      <c r="P1266" s="117"/>
      <c r="Q1266" s="117"/>
      <c r="R1266" s="115"/>
      <c r="S1266" s="115"/>
      <c r="T1266">
        <f>SUBTOTAL(109,Tabla15[NO])</f>
        <v>294528</v>
      </c>
    </row>
    <row r="1278" spans="1:20">
      <c r="E1278" t="s">
        <v>5924</v>
      </c>
    </row>
  </sheetData>
  <phoneticPr fontId="11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F5CD-3F67-4AF1-8102-681BAD25A656}">
  <dimension ref="A1:A37"/>
  <sheetViews>
    <sheetView workbookViewId="0">
      <selection sqref="A1:A37"/>
    </sheetView>
  </sheetViews>
  <sheetFormatPr baseColWidth="10" defaultRowHeight="15"/>
  <sheetData>
    <row r="1" spans="1:1">
      <c r="A1" t="s">
        <v>2502</v>
      </c>
    </row>
    <row r="2" spans="1:1">
      <c r="A2" t="s">
        <v>3435</v>
      </c>
    </row>
    <row r="3" spans="1:1">
      <c r="A3" t="s">
        <v>3567</v>
      </c>
    </row>
    <row r="4" spans="1:1">
      <c r="A4" t="s">
        <v>3678</v>
      </c>
    </row>
    <row r="5" spans="1:1">
      <c r="A5" t="s">
        <v>3782</v>
      </c>
    </row>
    <row r="6" spans="1:1">
      <c r="A6" t="s">
        <v>3818</v>
      </c>
    </row>
    <row r="7" spans="1:1">
      <c r="A7" t="s">
        <v>4194</v>
      </c>
    </row>
    <row r="8" spans="1:1">
      <c r="A8" t="s">
        <v>4622</v>
      </c>
    </row>
    <row r="9" spans="1:1">
      <c r="A9" t="s">
        <v>4657</v>
      </c>
    </row>
    <row r="10" spans="1:1">
      <c r="A10" t="s">
        <v>4720</v>
      </c>
    </row>
    <row r="11" spans="1:1">
      <c r="A11" t="s">
        <v>4731</v>
      </c>
    </row>
    <row r="12" spans="1:1">
      <c r="A12" t="s">
        <v>4827</v>
      </c>
    </row>
    <row r="13" spans="1:1">
      <c r="A13" t="s">
        <v>4874</v>
      </c>
    </row>
    <row r="14" spans="1:1">
      <c r="A14" t="s">
        <v>4898</v>
      </c>
    </row>
    <row r="15" spans="1:1">
      <c r="A15" t="s">
        <v>4968</v>
      </c>
    </row>
    <row r="16" spans="1:1">
      <c r="A16" t="s">
        <v>5043</v>
      </c>
    </row>
    <row r="17" spans="1:1">
      <c r="A17" t="s">
        <v>5466</v>
      </c>
    </row>
    <row r="18" spans="1:1">
      <c r="A18" t="s">
        <v>5557</v>
      </c>
    </row>
    <row r="19" spans="1:1">
      <c r="A19" t="s">
        <v>5569</v>
      </c>
    </row>
    <row r="20" spans="1:1">
      <c r="A20" t="s">
        <v>5578</v>
      </c>
    </row>
    <row r="21" spans="1:1">
      <c r="A21" t="s">
        <v>5583</v>
      </c>
    </row>
    <row r="22" spans="1:1">
      <c r="A22" t="s">
        <v>5590</v>
      </c>
    </row>
    <row r="23" spans="1:1">
      <c r="A23" t="s">
        <v>5595</v>
      </c>
    </row>
    <row r="24" spans="1:1">
      <c r="A24" t="s">
        <v>5606</v>
      </c>
    </row>
    <row r="25" spans="1:1">
      <c r="A25" t="s">
        <v>5625</v>
      </c>
    </row>
    <row r="26" spans="1:1">
      <c r="A26" t="s">
        <v>5638</v>
      </c>
    </row>
    <row r="27" spans="1:1">
      <c r="A27" t="s">
        <v>5643</v>
      </c>
    </row>
    <row r="28" spans="1:1">
      <c r="A28" t="s">
        <v>5646</v>
      </c>
    </row>
    <row r="29" spans="1:1">
      <c r="A29" t="s">
        <v>5668</v>
      </c>
    </row>
    <row r="30" spans="1:1">
      <c r="A30" t="s">
        <v>5671</v>
      </c>
    </row>
    <row r="31" spans="1:1">
      <c r="A31" t="s">
        <v>5675</v>
      </c>
    </row>
    <row r="32" spans="1:1">
      <c r="A32" t="s">
        <v>5680</v>
      </c>
    </row>
    <row r="33" spans="1:1">
      <c r="A33" t="s">
        <v>5692</v>
      </c>
    </row>
    <row r="34" spans="1:1">
      <c r="A34" t="s">
        <v>5701</v>
      </c>
    </row>
    <row r="35" spans="1:1">
      <c r="A35" t="s">
        <v>5736</v>
      </c>
    </row>
    <row r="36" spans="1:1">
      <c r="A36" t="s">
        <v>5748</v>
      </c>
    </row>
    <row r="37" spans="1:1">
      <c r="A37" t="s">
        <v>5763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77"/>
  <sheetViews>
    <sheetView topLeftCell="A1048546" zoomScale="130" zoomScaleNormal="130" workbookViewId="0"/>
  </sheetViews>
  <sheetFormatPr baseColWidth="10" defaultRowHeight="15"/>
  <cols>
    <col min="1" max="1" width="46.7109375" style="40" customWidth="1"/>
    <col min="2" max="2" width="11.42578125" style="40"/>
    <col min="3" max="3" width="13.85546875" style="40" customWidth="1"/>
    <col min="4" max="4" width="26.28515625" style="40" customWidth="1"/>
    <col min="5" max="5" width="24.7109375" style="40" customWidth="1"/>
    <col min="6" max="6" width="32.7109375" style="40" customWidth="1"/>
    <col min="7" max="7" width="13.140625" style="40" customWidth="1"/>
    <col min="8" max="8" width="49.140625" style="40" bestFit="1" customWidth="1"/>
    <col min="9" max="9" width="24.42578125" style="40" bestFit="1" customWidth="1"/>
    <col min="10" max="10" width="36.42578125" style="40" bestFit="1" customWidth="1"/>
    <col min="11" max="11" width="49.140625" style="40" bestFit="1" customWidth="1"/>
    <col min="12" max="12" width="36.42578125" style="40" bestFit="1" customWidth="1"/>
    <col min="13" max="14" width="11.42578125" style="40"/>
    <col min="15" max="15" width="53.28515625" style="40" bestFit="1" customWidth="1"/>
    <col min="16" max="16" width="23.28515625" style="40" bestFit="1" customWidth="1"/>
    <col min="17" max="16384" width="11.42578125" style="40"/>
  </cols>
  <sheetData>
    <row r="1" spans="1:17">
      <c r="A1" s="40" t="s">
        <v>1613</v>
      </c>
      <c r="B1" s="40" t="s">
        <v>2474</v>
      </c>
      <c r="E1" s="40" t="s">
        <v>2601</v>
      </c>
      <c r="F1" s="40" t="s">
        <v>2583</v>
      </c>
    </row>
    <row r="2" spans="1:17">
      <c r="A2" s="40" t="s">
        <v>2464</v>
      </c>
      <c r="B2" s="40" t="s">
        <v>2475</v>
      </c>
      <c r="E2" s="66" t="s">
        <v>2535</v>
      </c>
      <c r="F2" s="67" t="s">
        <v>2506</v>
      </c>
      <c r="G2" s="41"/>
    </row>
    <row r="3" spans="1:17">
      <c r="A3" s="40" t="s">
        <v>11</v>
      </c>
      <c r="B3" s="40" t="s">
        <v>2476</v>
      </c>
      <c r="E3" s="66" t="s">
        <v>2543</v>
      </c>
      <c r="F3" s="67" t="s">
        <v>2509</v>
      </c>
      <c r="G3" s="41"/>
    </row>
    <row r="4" spans="1:17">
      <c r="A4" s="40" t="s">
        <v>2472</v>
      </c>
      <c r="B4" s="40" t="s">
        <v>2477</v>
      </c>
      <c r="E4" s="66" t="s">
        <v>2572</v>
      </c>
      <c r="F4" s="67" t="s">
        <v>2510</v>
      </c>
      <c r="G4" s="41"/>
    </row>
    <row r="5" spans="1:17">
      <c r="A5" s="40" t="s">
        <v>2473</v>
      </c>
      <c r="B5" s="40" t="s">
        <v>2478</v>
      </c>
    </row>
    <row r="10" spans="1:17">
      <c r="A10" s="40" t="s">
        <v>1401</v>
      </c>
      <c r="B10" s="120" t="s">
        <v>866</v>
      </c>
      <c r="C10" s="120" t="s">
        <v>867</v>
      </c>
      <c r="E10" s="64" t="s">
        <v>2</v>
      </c>
      <c r="F10" s="64" t="s">
        <v>1478</v>
      </c>
      <c r="G10"/>
      <c r="H10" s="40" t="s">
        <v>2616</v>
      </c>
      <c r="I10" s="40" t="s">
        <v>2</v>
      </c>
      <c r="J10" s="40" t="s">
        <v>2617</v>
      </c>
      <c r="M10" s="47" t="s">
        <v>2</v>
      </c>
      <c r="N10" s="48" t="s">
        <v>2504</v>
      </c>
      <c r="Q10" s="40" t="s">
        <v>11</v>
      </c>
    </row>
    <row r="11" spans="1:17">
      <c r="A11" s="40" t="s">
        <v>2785</v>
      </c>
      <c r="B11" s="12">
        <v>44896</v>
      </c>
      <c r="C11" s="12">
        <v>45078</v>
      </c>
      <c r="E11" s="65" t="s">
        <v>296</v>
      </c>
      <c r="F11" s="65" t="s">
        <v>1689</v>
      </c>
      <c r="G11" s="65"/>
      <c r="H11" s="40" t="s">
        <v>1359</v>
      </c>
      <c r="I11" s="40" t="s">
        <v>10</v>
      </c>
      <c r="J11" s="40" t="s">
        <v>144</v>
      </c>
      <c r="M11" s="46" t="s">
        <v>2595</v>
      </c>
      <c r="N11" s="45" t="s">
        <v>11</v>
      </c>
      <c r="Q11" s="40" t="s">
        <v>2696</v>
      </c>
    </row>
    <row r="12" spans="1:17">
      <c r="A12" s="40" t="s">
        <v>2787</v>
      </c>
      <c r="B12" s="12">
        <v>44896</v>
      </c>
      <c r="C12" s="12">
        <v>45078</v>
      </c>
      <c r="E12" s="36" t="s">
        <v>588</v>
      </c>
      <c r="F12" s="65" t="s">
        <v>1689</v>
      </c>
      <c r="G12" s="65"/>
      <c r="H12" s="40" t="s">
        <v>990</v>
      </c>
      <c r="I12" s="40" t="s">
        <v>989</v>
      </c>
      <c r="J12" s="40" t="s">
        <v>638</v>
      </c>
      <c r="M12" s="44" t="s">
        <v>903</v>
      </c>
      <c r="N12" s="43" t="s">
        <v>11</v>
      </c>
      <c r="Q12" s="40" t="s">
        <v>2473</v>
      </c>
    </row>
    <row r="13" spans="1:17">
      <c r="A13" s="40" t="s">
        <v>2789</v>
      </c>
      <c r="B13" s="12">
        <v>44896</v>
      </c>
      <c r="C13" s="12">
        <v>45078</v>
      </c>
      <c r="E13" s="36" t="s">
        <v>10</v>
      </c>
      <c r="F13" s="65" t="s">
        <v>1689</v>
      </c>
      <c r="G13" s="65"/>
      <c r="H13" s="42" t="s">
        <v>636</v>
      </c>
      <c r="I13" s="40" t="s">
        <v>100</v>
      </c>
      <c r="J13" s="40" t="s">
        <v>144</v>
      </c>
      <c r="M13" s="46" t="s">
        <v>32</v>
      </c>
      <c r="N13" s="45" t="s">
        <v>11</v>
      </c>
      <c r="Q13" s="40" t="s">
        <v>244</v>
      </c>
    </row>
    <row r="14" spans="1:17">
      <c r="A14" s="40" t="s">
        <v>5848</v>
      </c>
      <c r="B14" s="12">
        <v>45047</v>
      </c>
      <c r="C14" s="12">
        <v>45231</v>
      </c>
      <c r="E14" s="36" t="s">
        <v>1355</v>
      </c>
      <c r="F14" s="65" t="s">
        <v>1689</v>
      </c>
      <c r="G14" s="65"/>
      <c r="H14" s="40" t="s">
        <v>2685</v>
      </c>
      <c r="I14" s="40" t="s">
        <v>637</v>
      </c>
      <c r="J14" s="40" t="s">
        <v>144</v>
      </c>
      <c r="M14" s="44" t="s">
        <v>129</v>
      </c>
      <c r="N14" s="43" t="s">
        <v>11</v>
      </c>
      <c r="Q14"/>
    </row>
    <row r="15" spans="1:17">
      <c r="A15" s="40" t="s">
        <v>1586</v>
      </c>
      <c r="B15" s="122"/>
      <c r="C15" s="122"/>
      <c r="E15" s="36" t="s">
        <v>214</v>
      </c>
      <c r="F15" s="65" t="s">
        <v>1689</v>
      </c>
      <c r="G15" s="65"/>
      <c r="H15" s="40" t="s">
        <v>2511</v>
      </c>
      <c r="I15" s="40" t="s">
        <v>353</v>
      </c>
      <c r="J15" s="40" t="s">
        <v>638</v>
      </c>
      <c r="M15" s="46" t="s">
        <v>296</v>
      </c>
      <c r="N15" s="45" t="s">
        <v>1689</v>
      </c>
      <c r="Q15"/>
    </row>
    <row r="16" spans="1:17">
      <c r="A16" s="40" t="s">
        <v>979</v>
      </c>
      <c r="B16" s="12">
        <v>45047</v>
      </c>
      <c r="C16" s="12">
        <v>45231</v>
      </c>
      <c r="E16" s="36" t="s">
        <v>8</v>
      </c>
      <c r="F16" s="65" t="s">
        <v>1689</v>
      </c>
      <c r="G16" s="65"/>
      <c r="H16" s="40" t="s">
        <v>845</v>
      </c>
      <c r="I16" s="40" t="s">
        <v>781</v>
      </c>
      <c r="J16" s="40" t="s">
        <v>638</v>
      </c>
      <c r="M16" s="44" t="s">
        <v>100</v>
      </c>
      <c r="N16" s="43" t="s">
        <v>11</v>
      </c>
      <c r="Q16"/>
    </row>
    <row r="17" spans="1:17">
      <c r="A17" s="40" t="s">
        <v>1588</v>
      </c>
      <c r="B17" s="122"/>
      <c r="C17" s="122"/>
      <c r="E17" s="36" t="s">
        <v>127</v>
      </c>
      <c r="F17" s="65" t="s">
        <v>1689</v>
      </c>
      <c r="G17" s="65"/>
      <c r="H17" s="40" t="s">
        <v>1572</v>
      </c>
      <c r="I17" s="40" t="s">
        <v>637</v>
      </c>
      <c r="J17" s="40" t="s">
        <v>144</v>
      </c>
      <c r="M17" s="46" t="s">
        <v>192</v>
      </c>
      <c r="N17" s="45" t="s">
        <v>11</v>
      </c>
      <c r="Q17"/>
    </row>
    <row r="18" spans="1:17">
      <c r="A18" s="40" t="s">
        <v>2791</v>
      </c>
      <c r="B18" s="12">
        <v>44896</v>
      </c>
      <c r="C18" s="12">
        <v>45078</v>
      </c>
      <c r="E18" s="36" t="s">
        <v>42</v>
      </c>
      <c r="F18" s="65" t="s">
        <v>1689</v>
      </c>
      <c r="G18" s="65"/>
      <c r="H18" s="40" t="s">
        <v>1062</v>
      </c>
      <c r="I18" s="40" t="s">
        <v>59</v>
      </c>
      <c r="J18" s="40" t="s">
        <v>638</v>
      </c>
      <c r="M18" s="44" t="s">
        <v>588</v>
      </c>
      <c r="N18" s="43" t="s">
        <v>1689</v>
      </c>
      <c r="Q18"/>
    </row>
    <row r="19" spans="1:17">
      <c r="A19" s="40" t="s">
        <v>3040</v>
      </c>
      <c r="B19" s="12">
        <v>44896</v>
      </c>
      <c r="C19" s="12">
        <v>45078</v>
      </c>
      <c r="E19" s="36" t="s">
        <v>662</v>
      </c>
      <c r="F19" s="65" t="s">
        <v>1689</v>
      </c>
      <c r="G19" s="65"/>
      <c r="H19" s="40" t="s">
        <v>1012</v>
      </c>
      <c r="I19" s="40" t="s">
        <v>781</v>
      </c>
      <c r="J19" s="40" t="s">
        <v>638</v>
      </c>
      <c r="M19" s="46" t="s">
        <v>10</v>
      </c>
      <c r="N19" s="45" t="s">
        <v>1689</v>
      </c>
      <c r="Q19"/>
    </row>
    <row r="20" spans="1:17">
      <c r="A20" s="40" t="s">
        <v>1590</v>
      </c>
      <c r="B20" s="12">
        <v>44986</v>
      </c>
      <c r="C20" s="12">
        <v>45170</v>
      </c>
      <c r="E20" s="36" t="s">
        <v>132</v>
      </c>
      <c r="F20" s="65" t="s">
        <v>1689</v>
      </c>
      <c r="G20" s="65"/>
      <c r="H20" s="40" t="s">
        <v>780</v>
      </c>
      <c r="I20" s="40" t="s">
        <v>781</v>
      </c>
      <c r="J20" s="40" t="s">
        <v>638</v>
      </c>
      <c r="M20" s="44" t="s">
        <v>55</v>
      </c>
      <c r="N20" s="43" t="s">
        <v>11</v>
      </c>
      <c r="Q20"/>
    </row>
    <row r="21" spans="1:17">
      <c r="A21" s="40" t="s">
        <v>4897</v>
      </c>
      <c r="B21" s="12">
        <v>45017</v>
      </c>
      <c r="C21" s="12">
        <v>45200</v>
      </c>
      <c r="E21" s="36" t="s">
        <v>889</v>
      </c>
      <c r="F21" s="65" t="s">
        <v>1689</v>
      </c>
      <c r="G21" s="65"/>
      <c r="H21" s="40" t="s">
        <v>512</v>
      </c>
      <c r="I21" s="40" t="s">
        <v>59</v>
      </c>
      <c r="J21" s="40" t="s">
        <v>638</v>
      </c>
      <c r="M21" s="46" t="s">
        <v>355</v>
      </c>
      <c r="N21" s="45" t="s">
        <v>11</v>
      </c>
      <c r="Q21"/>
    </row>
    <row r="22" spans="1:17">
      <c r="A22" s="40" t="s">
        <v>2794</v>
      </c>
      <c r="B22" s="12">
        <v>44896</v>
      </c>
      <c r="C22" s="12">
        <v>45078</v>
      </c>
      <c r="E22" s="65" t="s">
        <v>30</v>
      </c>
      <c r="F22" s="65" t="s">
        <v>1689</v>
      </c>
      <c r="G22" s="65"/>
      <c r="H22" s="42" t="s">
        <v>2565</v>
      </c>
      <c r="I22" s="40" t="s">
        <v>1362</v>
      </c>
      <c r="J22" s="40" t="s">
        <v>638</v>
      </c>
      <c r="M22" s="44" t="s">
        <v>906</v>
      </c>
      <c r="N22" s="43" t="s">
        <v>11</v>
      </c>
      <c r="Q22"/>
    </row>
    <row r="23" spans="1:17">
      <c r="A23" s="40" t="s">
        <v>1592</v>
      </c>
      <c r="B23" s="12">
        <v>45047</v>
      </c>
      <c r="C23" s="12">
        <v>45231</v>
      </c>
      <c r="E23" s="65" t="s">
        <v>120</v>
      </c>
      <c r="F23" s="65" t="s">
        <v>1689</v>
      </c>
      <c r="G23" s="65"/>
      <c r="H23" s="40" t="s">
        <v>1014</v>
      </c>
      <c r="I23" s="40" t="s">
        <v>781</v>
      </c>
      <c r="J23" s="40" t="s">
        <v>638</v>
      </c>
      <c r="M23" s="46" t="s">
        <v>659</v>
      </c>
      <c r="N23" s="45" t="s">
        <v>11</v>
      </c>
      <c r="Q23"/>
    </row>
    <row r="24" spans="1:17">
      <c r="A24" s="40" t="s">
        <v>1593</v>
      </c>
      <c r="B24" s="12">
        <v>44896</v>
      </c>
      <c r="C24" s="12">
        <v>45078</v>
      </c>
      <c r="E24" s="65" t="s">
        <v>169</v>
      </c>
      <c r="F24" s="65" t="s">
        <v>1689</v>
      </c>
      <c r="G24" s="65"/>
      <c r="H24" s="40" t="s">
        <v>2681</v>
      </c>
      <c r="I24" s="40" t="s">
        <v>982</v>
      </c>
      <c r="J24" s="40" t="s">
        <v>144</v>
      </c>
      <c r="M24" s="46" t="s">
        <v>104</v>
      </c>
      <c r="N24" s="45" t="s">
        <v>11</v>
      </c>
      <c r="Q24"/>
    </row>
    <row r="25" spans="1:17">
      <c r="A25" s="40" t="s">
        <v>978</v>
      </c>
      <c r="B25" s="12">
        <v>45047</v>
      </c>
      <c r="C25" s="12">
        <v>45231</v>
      </c>
      <c r="E25" s="65" t="s">
        <v>27</v>
      </c>
      <c r="F25" s="65" t="s">
        <v>1689</v>
      </c>
      <c r="G25" s="65"/>
      <c r="H25" s="40" t="s">
        <v>939</v>
      </c>
      <c r="I25" s="40" t="s">
        <v>10</v>
      </c>
      <c r="J25" s="40" t="s">
        <v>144</v>
      </c>
      <c r="M25" s="46" t="s">
        <v>1355</v>
      </c>
      <c r="N25" s="45" t="s">
        <v>1689</v>
      </c>
      <c r="Q25"/>
    </row>
    <row r="26" spans="1:17">
      <c r="A26" s="40" t="s">
        <v>5852</v>
      </c>
      <c r="B26" s="12">
        <v>45047</v>
      </c>
      <c r="C26" s="12">
        <v>45231</v>
      </c>
      <c r="E26" s="65" t="s">
        <v>395</v>
      </c>
      <c r="F26" s="65" t="s">
        <v>1689</v>
      </c>
      <c r="G26" s="65"/>
      <c r="H26" s="40" t="s">
        <v>663</v>
      </c>
      <c r="I26" s="40" t="s">
        <v>646</v>
      </c>
      <c r="J26" s="40" t="s">
        <v>144</v>
      </c>
      <c r="M26" s="46" t="s">
        <v>8</v>
      </c>
      <c r="N26" s="45" t="s">
        <v>1689</v>
      </c>
      <c r="Q26"/>
    </row>
    <row r="27" spans="1:17">
      <c r="A27" s="40" t="s">
        <v>1544</v>
      </c>
      <c r="B27" s="12">
        <v>44896</v>
      </c>
      <c r="C27" s="12">
        <v>45078</v>
      </c>
      <c r="E27" s="65" t="s">
        <v>564</v>
      </c>
      <c r="F27" s="65" t="s">
        <v>1689</v>
      </c>
      <c r="G27" s="65"/>
      <c r="H27" s="40" t="s">
        <v>843</v>
      </c>
      <c r="I27" s="40" t="s">
        <v>781</v>
      </c>
      <c r="J27" s="40" t="s">
        <v>638</v>
      </c>
      <c r="M27" s="44" t="s">
        <v>214</v>
      </c>
      <c r="N27" s="43" t="s">
        <v>1689</v>
      </c>
      <c r="Q27"/>
    </row>
    <row r="28" spans="1:17">
      <c r="A28" s="40" t="s">
        <v>1569</v>
      </c>
      <c r="B28" s="12">
        <v>44743</v>
      </c>
      <c r="C28" s="12" t="s">
        <v>3060</v>
      </c>
      <c r="E28" s="65" t="s">
        <v>288</v>
      </c>
      <c r="F28" s="65" t="s">
        <v>1689</v>
      </c>
      <c r="G28" s="65"/>
      <c r="H28" s="42" t="s">
        <v>1701</v>
      </c>
      <c r="I28" s="40" t="s">
        <v>2595</v>
      </c>
      <c r="J28" s="40" t="s">
        <v>144</v>
      </c>
      <c r="M28" s="44" t="s">
        <v>15</v>
      </c>
      <c r="N28" s="43" t="s">
        <v>11</v>
      </c>
      <c r="Q28"/>
    </row>
    <row r="29" spans="1:17">
      <c r="A29" s="40" t="s">
        <v>1369</v>
      </c>
      <c r="B29" s="12">
        <v>44986</v>
      </c>
      <c r="C29" s="12">
        <v>45170</v>
      </c>
      <c r="E29" s="65" t="s">
        <v>286</v>
      </c>
      <c r="F29" s="65" t="s">
        <v>1689</v>
      </c>
      <c r="G29" s="65"/>
      <c r="H29" s="40" t="s">
        <v>1589</v>
      </c>
      <c r="I29" s="40" t="s">
        <v>637</v>
      </c>
      <c r="J29" s="40" t="s">
        <v>144</v>
      </c>
      <c r="M29" s="46" t="s">
        <v>127</v>
      </c>
      <c r="N29" s="45" t="s">
        <v>1689</v>
      </c>
      <c r="Q29"/>
    </row>
    <row r="30" spans="1:17">
      <c r="A30" s="40" t="s">
        <v>1370</v>
      </c>
      <c r="B30" s="12">
        <v>44986</v>
      </c>
      <c r="C30" s="12">
        <v>45170</v>
      </c>
      <c r="E30" s="65" t="s">
        <v>22</v>
      </c>
      <c r="F30" s="65" t="s">
        <v>1689</v>
      </c>
      <c r="G30" s="65"/>
      <c r="H30" s="40" t="s">
        <v>918</v>
      </c>
      <c r="I30" s="40" t="s">
        <v>637</v>
      </c>
      <c r="J30" s="40" t="s">
        <v>144</v>
      </c>
      <c r="M30" s="44" t="s">
        <v>42</v>
      </c>
      <c r="N30" s="43" t="s">
        <v>1689</v>
      </c>
      <c r="Q30"/>
    </row>
    <row r="31" spans="1:17">
      <c r="A31" s="40" t="s">
        <v>2796</v>
      </c>
      <c r="B31" s="12">
        <v>44896</v>
      </c>
      <c r="C31" s="12">
        <v>45078</v>
      </c>
      <c r="E31" s="65" t="s">
        <v>721</v>
      </c>
      <c r="F31" s="65" t="s">
        <v>1689</v>
      </c>
      <c r="G31" s="65"/>
      <c r="H31" s="40" t="s">
        <v>3096</v>
      </c>
      <c r="I31" s="40" t="s">
        <v>1400</v>
      </c>
      <c r="J31" s="40" t="s">
        <v>144</v>
      </c>
      <c r="M31" s="46" t="s">
        <v>662</v>
      </c>
      <c r="N31" s="45" t="s">
        <v>1689</v>
      </c>
      <c r="Q31"/>
    </row>
    <row r="32" spans="1:17">
      <c r="A32" s="40" t="s">
        <v>977</v>
      </c>
      <c r="B32" s="12">
        <v>45047</v>
      </c>
      <c r="C32" s="12">
        <v>45231</v>
      </c>
      <c r="E32" s="65" t="s">
        <v>384</v>
      </c>
      <c r="F32" s="65" t="s">
        <v>1689</v>
      </c>
      <c r="G32" s="65"/>
      <c r="H32" s="40" t="s">
        <v>2743</v>
      </c>
      <c r="I32" s="40" t="s">
        <v>1400</v>
      </c>
      <c r="J32" s="40" t="s">
        <v>144</v>
      </c>
      <c r="M32" s="44" t="s">
        <v>363</v>
      </c>
      <c r="N32" s="43" t="s">
        <v>11</v>
      </c>
      <c r="Q32"/>
    </row>
    <row r="33" spans="1:17">
      <c r="A33" s="40" t="s">
        <v>2798</v>
      </c>
      <c r="B33" s="12">
        <v>44896</v>
      </c>
      <c r="C33" s="12">
        <v>45078</v>
      </c>
      <c r="E33" s="65" t="s">
        <v>110</v>
      </c>
      <c r="F33" s="65" t="s">
        <v>1689</v>
      </c>
      <c r="G33" s="65"/>
      <c r="H33" s="40" t="s">
        <v>2686</v>
      </c>
      <c r="I33" s="40" t="s">
        <v>1400</v>
      </c>
      <c r="J33" s="40" t="s">
        <v>144</v>
      </c>
      <c r="M33" s="44" t="s">
        <v>246</v>
      </c>
      <c r="N33" s="43" t="s">
        <v>11</v>
      </c>
      <c r="Q33"/>
    </row>
    <row r="34" spans="1:17">
      <c r="A34" s="40" t="s">
        <v>1371</v>
      </c>
      <c r="B34" s="12">
        <v>44986</v>
      </c>
      <c r="C34" s="12">
        <v>45170</v>
      </c>
      <c r="E34" s="65" t="s">
        <v>95</v>
      </c>
      <c r="F34" s="65" t="s">
        <v>1689</v>
      </c>
      <c r="G34" s="65"/>
      <c r="H34" s="40" t="s">
        <v>2761</v>
      </c>
      <c r="I34" s="40" t="s">
        <v>1400</v>
      </c>
      <c r="J34" s="40" t="s">
        <v>144</v>
      </c>
      <c r="M34" s="46" t="s">
        <v>635</v>
      </c>
      <c r="N34" s="45" t="s">
        <v>11</v>
      </c>
      <c r="Q34"/>
    </row>
    <row r="35" spans="1:17">
      <c r="A35" s="40" t="s">
        <v>2627</v>
      </c>
      <c r="B35" s="12">
        <v>45017</v>
      </c>
      <c r="C35" s="12">
        <v>45200</v>
      </c>
      <c r="E35" s="36" t="s">
        <v>344</v>
      </c>
      <c r="F35" s="65" t="s">
        <v>1689</v>
      </c>
      <c r="G35" s="65"/>
      <c r="H35" s="40" t="s">
        <v>2555</v>
      </c>
      <c r="I35" s="40" t="s">
        <v>637</v>
      </c>
      <c r="J35" s="40" t="s">
        <v>144</v>
      </c>
      <c r="M35" s="46" t="s">
        <v>642</v>
      </c>
      <c r="N35" s="45" t="s">
        <v>11</v>
      </c>
      <c r="Q35"/>
    </row>
    <row r="36" spans="1:17">
      <c r="A36" s="40" t="s">
        <v>2800</v>
      </c>
      <c r="B36" s="12">
        <v>44896</v>
      </c>
      <c r="C36" s="12">
        <v>45078</v>
      </c>
      <c r="E36" s="65" t="s">
        <v>1027</v>
      </c>
      <c r="F36" s="65" t="s">
        <v>1689</v>
      </c>
      <c r="G36" s="65"/>
      <c r="H36" s="40" t="s">
        <v>2561</v>
      </c>
      <c r="I36" s="40" t="s">
        <v>1400</v>
      </c>
      <c r="J36" s="40" t="s">
        <v>144</v>
      </c>
      <c r="M36" s="44" t="s">
        <v>138</v>
      </c>
      <c r="N36" s="43" t="s">
        <v>11</v>
      </c>
      <c r="Q36"/>
    </row>
    <row r="37" spans="1:17">
      <c r="A37" s="40" t="s">
        <v>2802</v>
      </c>
      <c r="B37" s="12">
        <v>44896</v>
      </c>
      <c r="C37" s="12">
        <v>45078</v>
      </c>
      <c r="E37" s="36" t="s">
        <v>376</v>
      </c>
      <c r="F37" s="65" t="s">
        <v>1689</v>
      </c>
      <c r="G37" s="65"/>
      <c r="H37" s="40" t="s">
        <v>1000</v>
      </c>
      <c r="I37" s="40" t="s">
        <v>637</v>
      </c>
      <c r="J37" s="40" t="s">
        <v>144</v>
      </c>
      <c r="M37" s="44" t="s">
        <v>82</v>
      </c>
      <c r="N37" s="43" t="s">
        <v>11</v>
      </c>
      <c r="Q37"/>
    </row>
    <row r="38" spans="1:17">
      <c r="A38" s="40" t="s">
        <v>1624</v>
      </c>
      <c r="B38" s="12">
        <v>45047</v>
      </c>
      <c r="C38" s="12">
        <v>45231</v>
      </c>
      <c r="E38" s="65" t="s">
        <v>645</v>
      </c>
      <c r="F38" s="65" t="s">
        <v>1689</v>
      </c>
      <c r="G38" s="65"/>
      <c r="H38" s="40" t="s">
        <v>1008</v>
      </c>
      <c r="I38" s="40" t="s">
        <v>637</v>
      </c>
      <c r="J38" s="40" t="s">
        <v>144</v>
      </c>
      <c r="M38" s="46" t="s">
        <v>894</v>
      </c>
      <c r="N38" s="45" t="s">
        <v>11</v>
      </c>
      <c r="Q38"/>
    </row>
    <row r="39" spans="1:17">
      <c r="A39" s="40" t="s">
        <v>2805</v>
      </c>
      <c r="B39" s="12">
        <v>44896</v>
      </c>
      <c r="C39" s="12">
        <v>45078</v>
      </c>
      <c r="E39" s="65" t="s">
        <v>415</v>
      </c>
      <c r="F39" s="65" t="s">
        <v>1689</v>
      </c>
      <c r="G39" s="65"/>
      <c r="H39" s="40" t="s">
        <v>1632</v>
      </c>
      <c r="I39" s="40" t="s">
        <v>982</v>
      </c>
      <c r="J39" s="40" t="s">
        <v>144</v>
      </c>
      <c r="M39" s="44" t="s">
        <v>184</v>
      </c>
      <c r="N39" s="43" t="s">
        <v>11</v>
      </c>
      <c r="Q39"/>
    </row>
    <row r="40" spans="1:17">
      <c r="A40" s="40" t="s">
        <v>1676</v>
      </c>
      <c r="B40" s="12">
        <v>44958</v>
      </c>
      <c r="C40" s="12">
        <v>45139</v>
      </c>
      <c r="E40"/>
      <c r="F40"/>
      <c r="G40" s="65"/>
      <c r="H40" s="40" t="s">
        <v>672</v>
      </c>
      <c r="I40" s="40" t="s">
        <v>673</v>
      </c>
      <c r="J40" s="40" t="s">
        <v>144</v>
      </c>
      <c r="M40" s="44" t="s">
        <v>1047</v>
      </c>
      <c r="N40" s="43" t="s">
        <v>11</v>
      </c>
      <c r="Q40"/>
    </row>
    <row r="41" spans="1:17">
      <c r="A41" s="40" t="s">
        <v>2808</v>
      </c>
      <c r="B41" s="121">
        <v>44896</v>
      </c>
      <c r="C41" s="121">
        <v>45078</v>
      </c>
      <c r="E41"/>
      <c r="F41"/>
      <c r="G41" s="65"/>
      <c r="H41" s="40" t="s">
        <v>1571</v>
      </c>
      <c r="I41" s="40" t="s">
        <v>1400</v>
      </c>
      <c r="J41" s="40" t="s">
        <v>144</v>
      </c>
      <c r="M41" s="44" t="s">
        <v>132</v>
      </c>
      <c r="N41" s="43" t="s">
        <v>1689</v>
      </c>
      <c r="Q41"/>
    </row>
    <row r="42" spans="1:17">
      <c r="A42" s="40" t="s">
        <v>1372</v>
      </c>
      <c r="B42" s="12">
        <v>44986</v>
      </c>
      <c r="C42" s="12">
        <v>45170</v>
      </c>
      <c r="E42"/>
      <c r="F42"/>
      <c r="G42" s="65"/>
      <c r="H42" s="40" t="s">
        <v>2570</v>
      </c>
      <c r="I42" s="40" t="s">
        <v>982</v>
      </c>
      <c r="J42" s="40" t="s">
        <v>144</v>
      </c>
      <c r="M42" s="46" t="s">
        <v>172</v>
      </c>
      <c r="N42" s="45" t="s">
        <v>11</v>
      </c>
      <c r="Q42"/>
    </row>
    <row r="43" spans="1:17">
      <c r="A43" s="40" t="s">
        <v>1373</v>
      </c>
      <c r="B43" s="12">
        <v>44986</v>
      </c>
      <c r="C43" s="12">
        <v>45170</v>
      </c>
      <c r="E43"/>
      <c r="F43"/>
      <c r="G43" s="65"/>
      <c r="H43" s="40" t="s">
        <v>983</v>
      </c>
      <c r="I43" s="40" t="s">
        <v>982</v>
      </c>
      <c r="J43" s="40" t="s">
        <v>144</v>
      </c>
      <c r="M43" s="44" t="s">
        <v>147</v>
      </c>
      <c r="N43" s="43" t="s">
        <v>11</v>
      </c>
      <c r="Q43"/>
    </row>
    <row r="44" spans="1:17">
      <c r="A44" s="40" t="s">
        <v>3052</v>
      </c>
      <c r="B44" s="12">
        <v>44896</v>
      </c>
      <c r="C44" s="12">
        <v>45078</v>
      </c>
      <c r="E44"/>
      <c r="F44"/>
      <c r="G44" s="65"/>
      <c r="H44" s="40" t="s">
        <v>1633</v>
      </c>
      <c r="I44" s="40" t="s">
        <v>982</v>
      </c>
      <c r="J44" s="40" t="s">
        <v>144</v>
      </c>
      <c r="M44" s="46" t="s">
        <v>160</v>
      </c>
      <c r="N44" s="45" t="s">
        <v>11</v>
      </c>
      <c r="Q44"/>
    </row>
    <row r="45" spans="1:17">
      <c r="A45" s="40" t="s">
        <v>2697</v>
      </c>
      <c r="B45" s="12">
        <v>45047</v>
      </c>
      <c r="C45" s="12">
        <v>45231</v>
      </c>
      <c r="E45"/>
      <c r="F45"/>
      <c r="G45" s="65"/>
      <c r="H45" s="40" t="s">
        <v>943</v>
      </c>
      <c r="I45" s="40" t="s">
        <v>637</v>
      </c>
      <c r="J45" s="40" t="s">
        <v>144</v>
      </c>
      <c r="M45" s="44" t="s">
        <v>145</v>
      </c>
      <c r="N45" s="43" t="s">
        <v>11</v>
      </c>
      <c r="Q45"/>
    </row>
    <row r="46" spans="1:17">
      <c r="A46" s="40" t="s">
        <v>976</v>
      </c>
      <c r="B46" s="12">
        <v>45047</v>
      </c>
      <c r="C46" s="12">
        <v>45231</v>
      </c>
      <c r="E46"/>
      <c r="F46"/>
      <c r="G46" s="65"/>
      <c r="M46" s="44" t="s">
        <v>163</v>
      </c>
      <c r="N46" s="43" t="s">
        <v>11</v>
      </c>
      <c r="Q46"/>
    </row>
    <row r="47" spans="1:17">
      <c r="A47" s="40" t="s">
        <v>2813</v>
      </c>
      <c r="B47" s="12">
        <v>44896</v>
      </c>
      <c r="C47" s="12">
        <v>45078</v>
      </c>
      <c r="E47"/>
      <c r="F47"/>
      <c r="G47" s="65"/>
      <c r="M47" s="44" t="s">
        <v>153</v>
      </c>
      <c r="N47" s="43" t="s">
        <v>11</v>
      </c>
      <c r="Q47"/>
    </row>
    <row r="48" spans="1:17">
      <c r="A48" s="40" t="s">
        <v>304</v>
      </c>
      <c r="B48" s="12">
        <v>44986</v>
      </c>
      <c r="C48" s="12" t="s">
        <v>3060</v>
      </c>
      <c r="E48"/>
      <c r="F48"/>
      <c r="G48" s="65"/>
      <c r="M48" s="44" t="s">
        <v>143</v>
      </c>
      <c r="N48" s="43" t="s">
        <v>11</v>
      </c>
      <c r="Q48"/>
    </row>
    <row r="49" spans="1:17">
      <c r="A49" s="40" t="s">
        <v>2815</v>
      </c>
      <c r="B49" s="12">
        <v>44896</v>
      </c>
      <c r="C49" s="12">
        <v>45078</v>
      </c>
      <c r="E49"/>
      <c r="F49"/>
      <c r="G49" s="65"/>
      <c r="M49" s="46" t="s">
        <v>149</v>
      </c>
      <c r="N49" s="45" t="s">
        <v>11</v>
      </c>
      <c r="Q49"/>
    </row>
    <row r="50" spans="1:17">
      <c r="A50" s="40" t="s">
        <v>1594</v>
      </c>
      <c r="B50" s="12">
        <v>44896</v>
      </c>
      <c r="C50" s="12">
        <v>45078</v>
      </c>
      <c r="E50"/>
      <c r="F50"/>
      <c r="G50" s="65"/>
      <c r="M50" s="44" t="s">
        <v>908</v>
      </c>
      <c r="N50" s="43" t="s">
        <v>11</v>
      </c>
      <c r="Q50"/>
    </row>
    <row r="51" spans="1:17">
      <c r="A51" s="40" t="s">
        <v>2817</v>
      </c>
      <c r="B51" s="12">
        <v>44896</v>
      </c>
      <c r="C51" s="12">
        <v>45078</v>
      </c>
      <c r="E51"/>
      <c r="F51"/>
      <c r="G51" s="65"/>
      <c r="M51" s="46" t="s">
        <v>228</v>
      </c>
      <c r="N51" s="45" t="s">
        <v>11</v>
      </c>
      <c r="Q51"/>
    </row>
    <row r="52" spans="1:17">
      <c r="A52" s="40" t="s">
        <v>2819</v>
      </c>
      <c r="B52" s="12">
        <v>44896</v>
      </c>
      <c r="C52" s="12">
        <v>45078</v>
      </c>
      <c r="E52"/>
      <c r="F52"/>
      <c r="G52" s="65"/>
      <c r="M52" s="46" t="s">
        <v>263</v>
      </c>
      <c r="N52" s="45" t="s">
        <v>11</v>
      </c>
      <c r="Q52"/>
    </row>
    <row r="53" spans="1:17">
      <c r="A53" s="40" t="s">
        <v>2724</v>
      </c>
      <c r="B53" s="12">
        <v>45017</v>
      </c>
      <c r="C53" s="12">
        <v>45200</v>
      </c>
      <c r="E53"/>
      <c r="F53"/>
      <c r="G53" s="65"/>
      <c r="M53" s="44" t="s">
        <v>671</v>
      </c>
      <c r="N53" s="43" t="s">
        <v>11</v>
      </c>
      <c r="Q53"/>
    </row>
    <row r="54" spans="1:17">
      <c r="A54" s="40" t="s">
        <v>2244</v>
      </c>
      <c r="B54" s="12">
        <v>44896</v>
      </c>
      <c r="C54" s="12">
        <v>45078</v>
      </c>
      <c r="E54"/>
      <c r="F54"/>
      <c r="G54" s="65"/>
      <c r="M54" s="46" t="s">
        <v>154</v>
      </c>
      <c r="N54" s="45" t="s">
        <v>11</v>
      </c>
      <c r="Q54"/>
    </row>
    <row r="55" spans="1:17">
      <c r="A55" s="40" t="s">
        <v>1505</v>
      </c>
      <c r="B55" s="12">
        <v>44896</v>
      </c>
      <c r="C55" s="12">
        <v>45078</v>
      </c>
      <c r="E55"/>
      <c r="F55"/>
      <c r="G55" s="65"/>
      <c r="M55" s="44" t="s">
        <v>683</v>
      </c>
      <c r="N55" s="43" t="s">
        <v>11</v>
      </c>
      <c r="Q55"/>
    </row>
    <row r="56" spans="1:17">
      <c r="A56" s="40" t="s">
        <v>1342</v>
      </c>
      <c r="B56" s="12">
        <v>44958</v>
      </c>
      <c r="C56" s="12">
        <v>45139</v>
      </c>
      <c r="E56"/>
      <c r="F56"/>
      <c r="G56" s="65"/>
      <c r="M56" s="46" t="s">
        <v>889</v>
      </c>
      <c r="N56" s="45" t="s">
        <v>1689</v>
      </c>
      <c r="Q56"/>
    </row>
    <row r="57" spans="1:17">
      <c r="A57" s="40" t="s">
        <v>4967</v>
      </c>
      <c r="B57" s="12">
        <v>45017</v>
      </c>
      <c r="C57" s="12">
        <v>45200</v>
      </c>
      <c r="E57"/>
      <c r="F57"/>
      <c r="G57" s="65"/>
      <c r="M57" s="46" t="s">
        <v>355</v>
      </c>
      <c r="N57" s="45" t="s">
        <v>1689</v>
      </c>
      <c r="Q57"/>
    </row>
    <row r="58" spans="1:17">
      <c r="A58" s="40" t="s">
        <v>2620</v>
      </c>
      <c r="B58" s="12">
        <v>45017</v>
      </c>
      <c r="C58" s="12">
        <v>45200</v>
      </c>
      <c r="E58"/>
      <c r="F58"/>
      <c r="G58" s="65"/>
      <c r="M58" s="46" t="s">
        <v>120</v>
      </c>
      <c r="N58" s="45" t="s">
        <v>1689</v>
      </c>
      <c r="Q58"/>
    </row>
    <row r="59" spans="1:17">
      <c r="A59" s="40" t="s">
        <v>1066</v>
      </c>
      <c r="B59" s="12">
        <v>45047</v>
      </c>
      <c r="C59" s="12">
        <v>45231</v>
      </c>
      <c r="E59"/>
      <c r="F59"/>
      <c r="G59" s="65"/>
      <c r="M59" s="44" t="s">
        <v>169</v>
      </c>
      <c r="N59" s="43" t="s">
        <v>1689</v>
      </c>
      <c r="Q59"/>
    </row>
    <row r="60" spans="1:17">
      <c r="A60" s="40" t="s">
        <v>1374</v>
      </c>
      <c r="B60" s="12">
        <v>44986</v>
      </c>
      <c r="C60" s="12">
        <v>45170</v>
      </c>
      <c r="E60"/>
      <c r="F60"/>
      <c r="G60" s="65"/>
      <c r="M60" s="46" t="s">
        <v>30</v>
      </c>
      <c r="N60" s="45" t="s">
        <v>1689</v>
      </c>
      <c r="Q60"/>
    </row>
    <row r="61" spans="1:17">
      <c r="A61" s="40" t="s">
        <v>869</v>
      </c>
      <c r="B61" s="12">
        <v>45017</v>
      </c>
      <c r="C61" s="12">
        <v>45200</v>
      </c>
      <c r="E61"/>
      <c r="F61"/>
      <c r="G61" s="65"/>
      <c r="M61" s="44" t="s">
        <v>27</v>
      </c>
      <c r="N61" s="43" t="s">
        <v>1689</v>
      </c>
      <c r="Q61"/>
    </row>
    <row r="62" spans="1:17">
      <c r="A62" s="40" t="s">
        <v>2821</v>
      </c>
      <c r="B62" s="12">
        <v>44896</v>
      </c>
      <c r="C62" s="12">
        <v>45078</v>
      </c>
      <c r="E62"/>
      <c r="F62"/>
      <c r="G62" s="65"/>
      <c r="M62" s="46" t="s">
        <v>395</v>
      </c>
      <c r="N62" s="45" t="s">
        <v>1689</v>
      </c>
      <c r="Q62"/>
    </row>
    <row r="63" spans="1:17">
      <c r="A63" s="40" t="s">
        <v>2823</v>
      </c>
      <c r="B63" s="12">
        <v>44896</v>
      </c>
      <c r="C63" s="12">
        <v>45078</v>
      </c>
      <c r="E63"/>
      <c r="F63"/>
      <c r="G63" s="65"/>
      <c r="M63" s="44" t="s">
        <v>256</v>
      </c>
      <c r="N63" s="43" t="s">
        <v>11</v>
      </c>
      <c r="Q63"/>
    </row>
    <row r="64" spans="1:17">
      <c r="A64" s="40" t="s">
        <v>2701</v>
      </c>
      <c r="B64" s="12">
        <v>45047</v>
      </c>
      <c r="C64" s="12">
        <v>45231</v>
      </c>
      <c r="E64"/>
      <c r="F64"/>
      <c r="G64" s="65"/>
      <c r="M64" s="46" t="s">
        <v>1485</v>
      </c>
      <c r="N64" s="45" t="s">
        <v>11</v>
      </c>
      <c r="Q64"/>
    </row>
    <row r="65" spans="1:17">
      <c r="A65" s="40" t="s">
        <v>150</v>
      </c>
      <c r="B65" s="12">
        <v>44928</v>
      </c>
      <c r="C65" s="12" t="s">
        <v>3060</v>
      </c>
      <c r="E65"/>
      <c r="F65"/>
      <c r="G65" s="65"/>
      <c r="M65" s="44" t="s">
        <v>564</v>
      </c>
      <c r="N65" s="43" t="s">
        <v>1689</v>
      </c>
      <c r="Q65"/>
    </row>
    <row r="66" spans="1:17">
      <c r="A66" s="40" t="s">
        <v>878</v>
      </c>
      <c r="B66" s="12">
        <v>44958</v>
      </c>
      <c r="C66" s="12">
        <v>45139</v>
      </c>
      <c r="E66"/>
      <c r="F66"/>
      <c r="G66" s="65"/>
      <c r="M66" s="46" t="s">
        <v>1653</v>
      </c>
      <c r="N66" s="45" t="s">
        <v>11</v>
      </c>
      <c r="Q66"/>
    </row>
    <row r="67" spans="1:17">
      <c r="A67" s="40" t="s">
        <v>2825</v>
      </c>
      <c r="B67" s="12">
        <v>44896</v>
      </c>
      <c r="C67" s="12">
        <v>45078</v>
      </c>
      <c r="E67"/>
      <c r="F67"/>
      <c r="G67" s="65"/>
      <c r="M67" s="44" t="s">
        <v>235</v>
      </c>
      <c r="N67" s="43" t="s">
        <v>11</v>
      </c>
      <c r="Q67"/>
    </row>
    <row r="68" spans="1:17">
      <c r="A68" s="40" t="s">
        <v>1595</v>
      </c>
      <c r="B68" s="122"/>
      <c r="C68" s="122"/>
      <c r="E68"/>
      <c r="F68"/>
      <c r="G68" s="65"/>
      <c r="M68" s="46" t="s">
        <v>238</v>
      </c>
      <c r="N68" s="45" t="s">
        <v>11</v>
      </c>
      <c r="Q68"/>
    </row>
    <row r="69" spans="1:17">
      <c r="A69" s="40" t="s">
        <v>1696</v>
      </c>
      <c r="B69" s="12">
        <v>45047</v>
      </c>
      <c r="C69" s="12">
        <v>45231</v>
      </c>
      <c r="E69"/>
      <c r="F69"/>
      <c r="G69" s="65"/>
      <c r="M69" s="44" t="s">
        <v>254</v>
      </c>
      <c r="N69" s="43" t="s">
        <v>11</v>
      </c>
      <c r="Q69"/>
    </row>
    <row r="70" spans="1:17">
      <c r="A70" s="40" t="s">
        <v>1375</v>
      </c>
      <c r="B70" s="12">
        <v>44986</v>
      </c>
      <c r="C70" s="12">
        <v>45170</v>
      </c>
      <c r="E70"/>
      <c r="F70"/>
      <c r="G70" s="65"/>
      <c r="M70" s="46" t="s">
        <v>2593</v>
      </c>
      <c r="N70" s="45" t="s">
        <v>11</v>
      </c>
      <c r="Q70"/>
    </row>
    <row r="71" spans="1:17">
      <c r="A71" s="40" t="s">
        <v>2827</v>
      </c>
      <c r="B71" s="12">
        <v>44896</v>
      </c>
      <c r="C71" s="12">
        <v>45078</v>
      </c>
      <c r="E71"/>
      <c r="F71"/>
      <c r="G71" s="65"/>
      <c r="M71" s="46" t="s">
        <v>205</v>
      </c>
      <c r="N71" s="45" t="s">
        <v>11</v>
      </c>
      <c r="Q71"/>
    </row>
    <row r="72" spans="1:17">
      <c r="A72" s="40" t="s">
        <v>2829</v>
      </c>
      <c r="B72" s="12">
        <v>44896</v>
      </c>
      <c r="C72" s="12">
        <v>45078</v>
      </c>
      <c r="E72"/>
      <c r="F72"/>
      <c r="G72" s="65"/>
      <c r="M72" s="44" t="s">
        <v>288</v>
      </c>
      <c r="N72" s="43" t="s">
        <v>1689</v>
      </c>
      <c r="Q72"/>
    </row>
    <row r="73" spans="1:17">
      <c r="A73" s="40" t="s">
        <v>871</v>
      </c>
      <c r="B73" s="12">
        <v>44958</v>
      </c>
      <c r="C73" s="12">
        <v>45139</v>
      </c>
      <c r="E73"/>
      <c r="F73"/>
      <c r="G73" s="65"/>
      <c r="M73" s="46" t="s">
        <v>286</v>
      </c>
      <c r="N73" s="45" t="s">
        <v>1689</v>
      </c>
      <c r="Q73"/>
    </row>
    <row r="74" spans="1:17">
      <c r="A74" s="40" t="s">
        <v>2831</v>
      </c>
      <c r="B74" s="12">
        <v>44896</v>
      </c>
      <c r="C74" s="12">
        <v>45078</v>
      </c>
      <c r="E74"/>
      <c r="F74"/>
      <c r="G74" s="65"/>
      <c r="M74" s="44" t="s">
        <v>284</v>
      </c>
      <c r="N74" s="43" t="s">
        <v>11</v>
      </c>
      <c r="Q74"/>
    </row>
    <row r="75" spans="1:17">
      <c r="A75" s="40" t="s">
        <v>1361</v>
      </c>
      <c r="B75" s="12">
        <v>44958</v>
      </c>
      <c r="C75" s="12">
        <v>45139</v>
      </c>
      <c r="E75"/>
      <c r="F75"/>
      <c r="G75" s="65"/>
      <c r="M75" s="44" t="s">
        <v>1002</v>
      </c>
      <c r="N75" s="43" t="s">
        <v>11</v>
      </c>
      <c r="Q75"/>
    </row>
    <row r="76" spans="1:17">
      <c r="A76" s="40" t="s">
        <v>4873</v>
      </c>
      <c r="B76" s="12">
        <v>45017</v>
      </c>
      <c r="C76" s="12">
        <v>45200</v>
      </c>
      <c r="E76"/>
      <c r="F76"/>
      <c r="G76" s="65"/>
      <c r="M76" s="46" t="s">
        <v>59</v>
      </c>
      <c r="N76" s="45" t="s">
        <v>11</v>
      </c>
      <c r="Q76"/>
    </row>
    <row r="77" spans="1:17">
      <c r="A77" s="40" t="s">
        <v>2703</v>
      </c>
      <c r="B77" s="12">
        <v>45017</v>
      </c>
      <c r="C77" s="12">
        <v>45200</v>
      </c>
      <c r="E77"/>
      <c r="F77"/>
      <c r="G77" s="65"/>
      <c r="M77" s="44" t="s">
        <v>317</v>
      </c>
      <c r="N77" s="43" t="s">
        <v>11</v>
      </c>
      <c r="Q77"/>
    </row>
    <row r="78" spans="1:17">
      <c r="A78" s="40" t="s">
        <v>2833</v>
      </c>
      <c r="B78" s="12">
        <v>44896</v>
      </c>
      <c r="C78" s="12">
        <v>45078</v>
      </c>
      <c r="E78"/>
      <c r="F78"/>
      <c r="G78" s="65"/>
      <c r="M78" s="46" t="s">
        <v>378</v>
      </c>
      <c r="N78" s="45" t="s">
        <v>11</v>
      </c>
      <c r="Q78"/>
    </row>
    <row r="79" spans="1:17">
      <c r="A79" s="40" t="s">
        <v>1507</v>
      </c>
      <c r="B79" s="12">
        <v>45017</v>
      </c>
      <c r="C79" s="12" t="s">
        <v>3060</v>
      </c>
      <c r="E79"/>
      <c r="F79"/>
      <c r="G79" s="65"/>
      <c r="M79" s="46" t="s">
        <v>206</v>
      </c>
      <c r="N79" s="45" t="s">
        <v>11</v>
      </c>
      <c r="Q79"/>
    </row>
    <row r="80" spans="1:17">
      <c r="A80" s="40" t="s">
        <v>2466</v>
      </c>
      <c r="B80" s="12">
        <v>44927</v>
      </c>
      <c r="C80" s="12">
        <v>45108</v>
      </c>
      <c r="E80"/>
      <c r="F80"/>
      <c r="G80" s="65"/>
      <c r="M80" s="44" t="s">
        <v>13</v>
      </c>
      <c r="N80" s="43" t="s">
        <v>11</v>
      </c>
      <c r="Q80"/>
    </row>
    <row r="81" spans="1:17">
      <c r="A81" s="40" t="s">
        <v>2835</v>
      </c>
      <c r="B81" s="12">
        <v>44896</v>
      </c>
      <c r="C81" s="12">
        <v>45078</v>
      </c>
      <c r="E81"/>
      <c r="F81"/>
      <c r="G81" s="65"/>
      <c r="M81" s="46" t="s">
        <v>456</v>
      </c>
      <c r="N81" s="45" t="s">
        <v>11</v>
      </c>
      <c r="Q81"/>
    </row>
    <row r="82" spans="1:17">
      <c r="A82" s="40" t="s">
        <v>3198</v>
      </c>
      <c r="B82" s="12">
        <v>44986</v>
      </c>
      <c r="C82" s="12">
        <v>45170</v>
      </c>
      <c r="E82"/>
      <c r="F82"/>
      <c r="G82" s="65"/>
      <c r="M82" s="46" t="s">
        <v>75</v>
      </c>
      <c r="N82" s="45" t="s">
        <v>11</v>
      </c>
      <c r="Q82"/>
    </row>
    <row r="83" spans="1:17">
      <c r="A83" s="40" t="s">
        <v>371</v>
      </c>
      <c r="B83" s="12">
        <v>44928</v>
      </c>
      <c r="C83" s="12" t="s">
        <v>3060</v>
      </c>
      <c r="E83"/>
      <c r="F83"/>
      <c r="G83" s="65"/>
      <c r="M83" s="44" t="s">
        <v>997</v>
      </c>
      <c r="N83" s="43" t="s">
        <v>11</v>
      </c>
      <c r="Q83"/>
    </row>
    <row r="84" spans="1:17">
      <c r="A84" s="40" t="s">
        <v>2837</v>
      </c>
      <c r="B84" s="12">
        <v>44896</v>
      </c>
      <c r="C84" s="12">
        <v>45078</v>
      </c>
      <c r="E84"/>
      <c r="F84"/>
      <c r="G84" s="65"/>
      <c r="M84" s="46" t="s">
        <v>69</v>
      </c>
      <c r="N84" s="45" t="s">
        <v>11</v>
      </c>
      <c r="Q84"/>
    </row>
    <row r="85" spans="1:17">
      <c r="A85" s="40" t="s">
        <v>875</v>
      </c>
      <c r="B85" s="12">
        <v>44927</v>
      </c>
      <c r="C85" s="12" t="s">
        <v>3060</v>
      </c>
      <c r="E85"/>
      <c r="F85"/>
      <c r="G85" s="65"/>
      <c r="M85" s="46" t="s">
        <v>351</v>
      </c>
      <c r="N85" s="45" t="s">
        <v>11</v>
      </c>
      <c r="Q85"/>
    </row>
    <row r="86" spans="1:17">
      <c r="A86" s="40" t="s">
        <v>1597</v>
      </c>
      <c r="B86" s="121">
        <v>44896</v>
      </c>
      <c r="C86" s="121">
        <v>45078</v>
      </c>
      <c r="E86"/>
      <c r="F86"/>
      <c r="G86" s="65"/>
      <c r="M86" s="46" t="s">
        <v>357</v>
      </c>
      <c r="N86" s="45" t="s">
        <v>11</v>
      </c>
      <c r="Q86"/>
    </row>
    <row r="87" spans="1:17">
      <c r="A87" s="40" t="s">
        <v>1617</v>
      </c>
      <c r="B87" s="12">
        <v>44927</v>
      </c>
      <c r="C87" s="12">
        <v>45108</v>
      </c>
      <c r="E87"/>
      <c r="F87"/>
      <c r="G87" s="65"/>
      <c r="M87" s="46" t="s">
        <v>303</v>
      </c>
      <c r="N87" s="45" t="s">
        <v>11</v>
      </c>
      <c r="Q87"/>
    </row>
    <row r="88" spans="1:17">
      <c r="A88" s="40" t="s">
        <v>2839</v>
      </c>
      <c r="B88" s="12">
        <v>44896</v>
      </c>
      <c r="C88" s="12">
        <v>45078</v>
      </c>
      <c r="E88"/>
      <c r="F88"/>
      <c r="G88" s="65"/>
      <c r="M88" s="46" t="s">
        <v>102</v>
      </c>
      <c r="N88" s="45" t="s">
        <v>11</v>
      </c>
      <c r="Q88"/>
    </row>
    <row r="89" spans="1:17">
      <c r="A89" s="40" t="s">
        <v>2841</v>
      </c>
      <c r="B89" s="12">
        <v>44896</v>
      </c>
      <c r="C89" s="12">
        <v>45078</v>
      </c>
      <c r="E89"/>
      <c r="F89"/>
      <c r="G89" s="65"/>
      <c r="M89" s="46" t="s">
        <v>111</v>
      </c>
      <c r="N89" s="45" t="s">
        <v>11</v>
      </c>
      <c r="Q89"/>
    </row>
    <row r="90" spans="1:17">
      <c r="A90" s="40" t="s">
        <v>1376</v>
      </c>
      <c r="B90" s="12">
        <v>44986</v>
      </c>
      <c r="C90" s="12">
        <v>45170</v>
      </c>
      <c r="E90"/>
      <c r="F90"/>
      <c r="G90" s="65"/>
      <c r="M90" s="46" t="s">
        <v>791</v>
      </c>
      <c r="N90" s="45" t="s">
        <v>11</v>
      </c>
      <c r="Q90"/>
    </row>
    <row r="91" spans="1:17">
      <c r="A91" s="40" t="s">
        <v>3046</v>
      </c>
      <c r="B91" s="12">
        <v>44896</v>
      </c>
      <c r="C91" s="12">
        <v>45078</v>
      </c>
      <c r="E91"/>
      <c r="F91"/>
      <c r="G91" s="65"/>
      <c r="M91" s="46" t="s">
        <v>770</v>
      </c>
      <c r="N91" s="45" t="s">
        <v>11</v>
      </c>
      <c r="Q91"/>
    </row>
    <row r="92" spans="1:17">
      <c r="A92" s="40" t="s">
        <v>2585</v>
      </c>
      <c r="B92" s="12">
        <v>44958</v>
      </c>
      <c r="C92" s="12">
        <v>45139</v>
      </c>
      <c r="E92"/>
      <c r="F92"/>
      <c r="G92" s="65"/>
      <c r="M92" s="46" t="s">
        <v>786</v>
      </c>
      <c r="N92" s="45" t="s">
        <v>11</v>
      </c>
      <c r="Q92"/>
    </row>
    <row r="93" spans="1:17">
      <c r="A93" s="40" t="s">
        <v>2844</v>
      </c>
      <c r="B93" s="12">
        <v>44896</v>
      </c>
      <c r="C93" s="12">
        <v>45078</v>
      </c>
      <c r="E93"/>
      <c r="F93"/>
      <c r="G93" s="65"/>
      <c r="M93" s="46" t="s">
        <v>353</v>
      </c>
      <c r="N93" s="45" t="s">
        <v>11</v>
      </c>
      <c r="Q93"/>
    </row>
    <row r="94" spans="1:17">
      <c r="A94" s="40" t="s">
        <v>2846</v>
      </c>
      <c r="B94" s="12">
        <v>44896</v>
      </c>
      <c r="C94" s="12">
        <v>45078</v>
      </c>
      <c r="E94"/>
      <c r="F94"/>
      <c r="G94" s="65"/>
      <c r="M94" s="46" t="s">
        <v>446</v>
      </c>
      <c r="N94" s="45" t="s">
        <v>11</v>
      </c>
      <c r="Q94"/>
    </row>
    <row r="95" spans="1:17">
      <c r="A95" s="40" t="s">
        <v>1377</v>
      </c>
      <c r="B95" s="12">
        <v>44986</v>
      </c>
      <c r="C95" s="12">
        <v>45170</v>
      </c>
      <c r="E95"/>
      <c r="F95"/>
      <c r="G95" s="65"/>
      <c r="M95" s="46" t="s">
        <v>719</v>
      </c>
      <c r="N95" s="45" t="s">
        <v>11</v>
      </c>
      <c r="Q95"/>
    </row>
    <row r="96" spans="1:17">
      <c r="A96" s="40" t="s">
        <v>2848</v>
      </c>
      <c r="B96" s="12">
        <v>44896</v>
      </c>
      <c r="C96" s="12">
        <v>45078</v>
      </c>
      <c r="E96"/>
      <c r="F96"/>
      <c r="G96" s="65"/>
      <c r="M96" s="46" t="s">
        <v>723</v>
      </c>
      <c r="N96" s="45" t="s">
        <v>11</v>
      </c>
      <c r="Q96"/>
    </row>
    <row r="97" spans="1:17">
      <c r="A97" s="40" t="s">
        <v>2850</v>
      </c>
      <c r="B97" s="12">
        <v>44896</v>
      </c>
      <c r="C97" s="12">
        <v>45078</v>
      </c>
      <c r="E97"/>
      <c r="F97"/>
      <c r="G97" s="65"/>
      <c r="M97" s="46" t="s">
        <v>22</v>
      </c>
      <c r="N97" s="45" t="s">
        <v>1689</v>
      </c>
      <c r="Q97"/>
    </row>
    <row r="98" spans="1:17">
      <c r="A98" s="40" t="s">
        <v>5042</v>
      </c>
      <c r="B98" s="12">
        <v>44986</v>
      </c>
      <c r="C98" s="12">
        <v>45170</v>
      </c>
      <c r="E98"/>
      <c r="F98"/>
      <c r="G98" s="65"/>
      <c r="M98" s="46" t="s">
        <v>36</v>
      </c>
      <c r="N98" s="45" t="s">
        <v>11</v>
      </c>
      <c r="Q98"/>
    </row>
    <row r="99" spans="1:17">
      <c r="A99" s="40" t="s">
        <v>774</v>
      </c>
      <c r="B99" s="12">
        <v>44927</v>
      </c>
      <c r="C99" s="12" t="s">
        <v>3060</v>
      </c>
      <c r="E99"/>
      <c r="F99"/>
      <c r="G99" s="65"/>
      <c r="M99" s="46" t="s">
        <v>721</v>
      </c>
      <c r="N99" s="45" t="s">
        <v>1689</v>
      </c>
      <c r="Q99"/>
    </row>
    <row r="100" spans="1:17">
      <c r="A100" s="40" t="s">
        <v>1598</v>
      </c>
      <c r="B100" s="12">
        <v>44896</v>
      </c>
      <c r="C100" s="12">
        <v>45078</v>
      </c>
      <c r="E100"/>
      <c r="F100"/>
      <c r="G100" s="65"/>
      <c r="M100" s="46" t="s">
        <v>757</v>
      </c>
      <c r="N100" s="45" t="s">
        <v>11</v>
      </c>
      <c r="Q100"/>
    </row>
    <row r="101" spans="1:17">
      <c r="A101" s="40" t="s">
        <v>3038</v>
      </c>
      <c r="B101" s="12">
        <v>44896</v>
      </c>
      <c r="C101" s="12">
        <v>45078</v>
      </c>
      <c r="E101"/>
      <c r="F101"/>
      <c r="G101" s="65"/>
      <c r="M101" s="46" t="s">
        <v>623</v>
      </c>
      <c r="N101" s="45" t="s">
        <v>11</v>
      </c>
      <c r="Q101"/>
    </row>
    <row r="102" spans="1:17">
      <c r="A102" s="40" t="s">
        <v>1378</v>
      </c>
      <c r="B102" s="12">
        <v>44986</v>
      </c>
      <c r="C102" s="12">
        <v>45170</v>
      </c>
      <c r="E102"/>
      <c r="F102"/>
      <c r="G102" s="65"/>
      <c r="M102" s="46" t="s">
        <v>651</v>
      </c>
      <c r="N102" s="45" t="s">
        <v>11</v>
      </c>
      <c r="Q102"/>
    </row>
    <row r="103" spans="1:17">
      <c r="A103" s="40" t="s">
        <v>2854</v>
      </c>
      <c r="B103" s="12">
        <v>44896</v>
      </c>
      <c r="C103" s="12">
        <v>45078</v>
      </c>
      <c r="E103"/>
      <c r="F103"/>
      <c r="G103" s="65"/>
      <c r="M103" s="46" t="s">
        <v>687</v>
      </c>
      <c r="N103" s="45" t="s">
        <v>11</v>
      </c>
      <c r="Q103"/>
    </row>
    <row r="104" spans="1:17">
      <c r="A104" s="40" t="s">
        <v>2857</v>
      </c>
      <c r="B104" s="12">
        <v>44896</v>
      </c>
      <c r="C104" s="12">
        <v>45078</v>
      </c>
      <c r="E104"/>
      <c r="F104"/>
      <c r="G104" s="65"/>
      <c r="M104" s="46" t="s">
        <v>750</v>
      </c>
      <c r="N104" s="45" t="s">
        <v>11</v>
      </c>
      <c r="Q104"/>
    </row>
    <row r="105" spans="1:17">
      <c r="A105" s="40" t="s">
        <v>3099</v>
      </c>
      <c r="B105" s="12">
        <v>44927</v>
      </c>
      <c r="C105" s="12">
        <v>45108</v>
      </c>
      <c r="E105"/>
      <c r="F105"/>
      <c r="G105" s="65"/>
      <c r="M105" s="46" t="s">
        <v>384</v>
      </c>
      <c r="N105" s="45" t="s">
        <v>1689</v>
      </c>
      <c r="Q105"/>
    </row>
    <row r="106" spans="1:17">
      <c r="A106" s="40" t="s">
        <v>2859</v>
      </c>
      <c r="B106" s="12">
        <v>44896</v>
      </c>
      <c r="C106" s="12">
        <v>45078</v>
      </c>
      <c r="E106"/>
      <c r="F106"/>
      <c r="G106" s="65"/>
      <c r="M106" s="46" t="s">
        <v>117</v>
      </c>
      <c r="N106" s="45" t="s">
        <v>11</v>
      </c>
      <c r="Q106"/>
    </row>
    <row r="107" spans="1:17">
      <c r="A107" s="40" t="s">
        <v>2861</v>
      </c>
      <c r="B107" s="12">
        <v>44896</v>
      </c>
      <c r="C107" s="12">
        <v>45078</v>
      </c>
      <c r="E107"/>
      <c r="F107"/>
      <c r="G107" s="65"/>
      <c r="M107" s="46" t="s">
        <v>60</v>
      </c>
      <c r="N107" s="45" t="s">
        <v>11</v>
      </c>
      <c r="Q107"/>
    </row>
    <row r="108" spans="1:17">
      <c r="A108" s="40" t="s">
        <v>2468</v>
      </c>
      <c r="B108" s="12">
        <v>44896</v>
      </c>
      <c r="C108" s="12">
        <v>45078</v>
      </c>
      <c r="E108"/>
      <c r="F108"/>
      <c r="G108" s="65"/>
      <c r="M108" s="46" t="s">
        <v>725</v>
      </c>
      <c r="N108" s="45" t="s">
        <v>11</v>
      </c>
      <c r="Q108"/>
    </row>
    <row r="109" spans="1:17">
      <c r="A109" s="40" t="s">
        <v>1488</v>
      </c>
      <c r="B109" s="12">
        <v>44896</v>
      </c>
      <c r="C109" s="12">
        <v>45078</v>
      </c>
      <c r="E109"/>
      <c r="F109"/>
      <c r="G109" s="65"/>
      <c r="M109" s="46" t="s">
        <v>17</v>
      </c>
      <c r="N109" s="45" t="s">
        <v>11</v>
      </c>
      <c r="Q109"/>
    </row>
    <row r="110" spans="1:17">
      <c r="A110" s="40" t="s">
        <v>2863</v>
      </c>
      <c r="B110" s="12">
        <v>44896</v>
      </c>
      <c r="C110" s="12">
        <v>45078</v>
      </c>
      <c r="E110"/>
      <c r="F110"/>
      <c r="G110" s="65"/>
      <c r="M110" s="46" t="s">
        <v>594</v>
      </c>
      <c r="N110" s="45" t="s">
        <v>11</v>
      </c>
      <c r="Q110"/>
    </row>
    <row r="111" spans="1:17">
      <c r="A111" s="40" t="s">
        <v>2705</v>
      </c>
      <c r="B111" s="12">
        <v>45047</v>
      </c>
      <c r="C111" s="12">
        <v>45231</v>
      </c>
      <c r="E111"/>
      <c r="F111"/>
      <c r="G111" s="65"/>
      <c r="M111" s="46" t="s">
        <v>434</v>
      </c>
      <c r="N111" s="45" t="s">
        <v>11</v>
      </c>
      <c r="Q111"/>
    </row>
    <row r="112" spans="1:17">
      <c r="A112" s="40" t="s">
        <v>2865</v>
      </c>
      <c r="B112" s="12">
        <v>44896</v>
      </c>
      <c r="C112" s="12">
        <v>45078</v>
      </c>
      <c r="E112"/>
      <c r="F112"/>
      <c r="G112" s="65"/>
      <c r="M112" s="46" t="s">
        <v>400</v>
      </c>
      <c r="N112" s="45" t="s">
        <v>11</v>
      </c>
      <c r="Q112"/>
    </row>
    <row r="113" spans="1:17">
      <c r="A113" s="40" t="s">
        <v>2867</v>
      </c>
      <c r="B113" s="12">
        <v>44896</v>
      </c>
      <c r="C113" s="12">
        <v>45078</v>
      </c>
      <c r="E113"/>
      <c r="F113"/>
      <c r="G113" s="65"/>
      <c r="M113" s="46" t="s">
        <v>605</v>
      </c>
      <c r="N113" s="45" t="s">
        <v>11</v>
      </c>
      <c r="Q113"/>
    </row>
    <row r="114" spans="1:17">
      <c r="A114" s="40" t="s">
        <v>1697</v>
      </c>
      <c r="B114" s="12">
        <v>45017</v>
      </c>
      <c r="C114" s="12">
        <v>45200</v>
      </c>
      <c r="E114"/>
      <c r="F114"/>
      <c r="G114" s="65"/>
      <c r="M114" s="46" t="s">
        <v>244</v>
      </c>
      <c r="N114" s="45" t="s">
        <v>11</v>
      </c>
      <c r="Q114"/>
    </row>
    <row r="115" spans="1:17">
      <c r="A115" s="40" t="s">
        <v>2869</v>
      </c>
      <c r="B115" s="12">
        <v>44896</v>
      </c>
      <c r="C115" s="12">
        <v>45078</v>
      </c>
      <c r="E115"/>
      <c r="F115"/>
      <c r="G115" s="65"/>
      <c r="M115" s="46" t="s">
        <v>628</v>
      </c>
      <c r="N115" s="45" t="s">
        <v>11</v>
      </c>
      <c r="Q115"/>
    </row>
    <row r="116" spans="1:17">
      <c r="A116" s="40" t="s">
        <v>1628</v>
      </c>
      <c r="B116" s="12">
        <v>44927</v>
      </c>
      <c r="C116" s="12">
        <v>45108</v>
      </c>
      <c r="E116"/>
      <c r="F116"/>
      <c r="G116" s="65"/>
      <c r="M116" s="46" t="s">
        <v>67</v>
      </c>
      <c r="N116" s="45" t="s">
        <v>11</v>
      </c>
      <c r="Q116"/>
    </row>
    <row r="117" spans="1:17">
      <c r="A117" s="40" t="s">
        <v>2871</v>
      </c>
      <c r="B117" s="12">
        <v>44896</v>
      </c>
      <c r="C117" s="12">
        <v>45078</v>
      </c>
      <c r="E117"/>
      <c r="F117"/>
      <c r="G117" s="65"/>
      <c r="M117" s="46" t="s">
        <v>43</v>
      </c>
      <c r="N117" s="45" t="s">
        <v>11</v>
      </c>
      <c r="Q117"/>
    </row>
    <row r="118" spans="1:17">
      <c r="A118" s="40" t="s">
        <v>2873</v>
      </c>
      <c r="B118" s="12">
        <v>44896</v>
      </c>
      <c r="C118" s="12">
        <v>45078</v>
      </c>
      <c r="E118"/>
      <c r="F118"/>
      <c r="G118" s="65"/>
      <c r="M118" s="46" t="s">
        <v>24</v>
      </c>
      <c r="N118" s="45" t="s">
        <v>11</v>
      </c>
      <c r="Q118"/>
    </row>
    <row r="119" spans="1:17">
      <c r="A119" s="40" t="s">
        <v>2875</v>
      </c>
      <c r="B119" s="12">
        <v>44896</v>
      </c>
      <c r="C119" s="12">
        <v>45078</v>
      </c>
      <c r="E119"/>
      <c r="F119"/>
      <c r="G119" s="65"/>
      <c r="M119" s="46" t="s">
        <v>1054</v>
      </c>
      <c r="N119" s="45" t="s">
        <v>11</v>
      </c>
      <c r="Q119"/>
    </row>
    <row r="120" spans="1:17">
      <c r="A120" s="40" t="s">
        <v>1620</v>
      </c>
      <c r="B120" s="12">
        <v>44958</v>
      </c>
      <c r="C120" s="12">
        <v>45139</v>
      </c>
      <c r="E120"/>
      <c r="F120"/>
      <c r="G120" s="65"/>
      <c r="M120" s="46" t="s">
        <v>45</v>
      </c>
      <c r="N120" s="45" t="s">
        <v>11</v>
      </c>
      <c r="Q120"/>
    </row>
    <row r="121" spans="1:17">
      <c r="A121" s="40" t="s">
        <v>1068</v>
      </c>
      <c r="B121" s="12">
        <v>45047</v>
      </c>
      <c r="C121" s="12">
        <v>45231</v>
      </c>
      <c r="E121"/>
      <c r="F121"/>
      <c r="G121" s="65"/>
      <c r="M121" s="46" t="s">
        <v>56</v>
      </c>
      <c r="N121" s="45" t="s">
        <v>11</v>
      </c>
      <c r="Q121"/>
    </row>
    <row r="122" spans="1:17">
      <c r="A122" s="40" t="s">
        <v>278</v>
      </c>
      <c r="B122" s="12">
        <v>45017</v>
      </c>
      <c r="C122" s="12" t="s">
        <v>3060</v>
      </c>
      <c r="E122"/>
      <c r="F122"/>
      <c r="G122" s="65"/>
      <c r="M122" s="46" t="s">
        <v>63</v>
      </c>
      <c r="N122" s="45" t="s">
        <v>11</v>
      </c>
      <c r="Q122"/>
    </row>
    <row r="123" spans="1:17">
      <c r="A123" s="40" t="s">
        <v>2877</v>
      </c>
      <c r="B123" s="12">
        <v>44896</v>
      </c>
      <c r="C123" s="12">
        <v>45078</v>
      </c>
      <c r="E123"/>
      <c r="F123"/>
      <c r="G123" s="65"/>
      <c r="M123" s="46" t="s">
        <v>54</v>
      </c>
      <c r="N123" s="45" t="s">
        <v>11</v>
      </c>
      <c r="Q123"/>
    </row>
    <row r="124" spans="1:17">
      <c r="A124" s="40" t="s">
        <v>2879</v>
      </c>
      <c r="B124" s="12">
        <v>44896</v>
      </c>
      <c r="C124" s="12">
        <v>45078</v>
      </c>
      <c r="E124"/>
      <c r="F124"/>
      <c r="G124" s="65"/>
      <c r="M124" s="46" t="s">
        <v>20</v>
      </c>
      <c r="N124" s="45" t="s">
        <v>11</v>
      </c>
      <c r="Q124"/>
    </row>
    <row r="125" spans="1:17">
      <c r="A125" s="40" t="s">
        <v>2881</v>
      </c>
      <c r="B125" s="12">
        <v>44896</v>
      </c>
      <c r="C125" s="12">
        <v>45078</v>
      </c>
      <c r="E125"/>
      <c r="F125"/>
      <c r="G125" s="65"/>
      <c r="M125" s="46" t="s">
        <v>47</v>
      </c>
      <c r="N125" s="45" t="s">
        <v>11</v>
      </c>
      <c r="Q125"/>
    </row>
    <row r="126" spans="1:17">
      <c r="A126" s="40" t="s">
        <v>3087</v>
      </c>
      <c r="B126" s="12">
        <v>44927</v>
      </c>
      <c r="C126" s="12">
        <v>45108</v>
      </c>
      <c r="E126"/>
      <c r="F126"/>
      <c r="G126" s="65"/>
      <c r="M126" s="46" t="s">
        <v>72</v>
      </c>
      <c r="N126" s="45" t="s">
        <v>11</v>
      </c>
      <c r="Q126"/>
    </row>
    <row r="127" spans="1:17">
      <c r="A127" s="40" t="s">
        <v>1379</v>
      </c>
      <c r="B127" s="12">
        <v>44986</v>
      </c>
      <c r="C127" s="12">
        <v>45170</v>
      </c>
      <c r="E127"/>
      <c r="F127"/>
      <c r="G127" s="65"/>
      <c r="M127" s="46" t="s">
        <v>52</v>
      </c>
      <c r="N127" s="45" t="s">
        <v>11</v>
      </c>
      <c r="Q127"/>
    </row>
    <row r="128" spans="1:17">
      <c r="A128" s="40" t="s">
        <v>975</v>
      </c>
      <c r="B128" s="12">
        <v>45047</v>
      </c>
      <c r="C128" s="12">
        <v>45231</v>
      </c>
      <c r="E128"/>
      <c r="F128"/>
      <c r="G128" s="65"/>
      <c r="M128" s="46" t="s">
        <v>34</v>
      </c>
      <c r="N128" s="45" t="s">
        <v>11</v>
      </c>
      <c r="Q128"/>
    </row>
    <row r="129" spans="1:17">
      <c r="A129" s="40" t="s">
        <v>2883</v>
      </c>
      <c r="B129" s="121">
        <v>44896</v>
      </c>
      <c r="C129" s="121">
        <v>45078</v>
      </c>
      <c r="E129"/>
      <c r="F129"/>
      <c r="G129" s="65"/>
      <c r="M129" s="46" t="s">
        <v>123</v>
      </c>
      <c r="N129" s="45" t="s">
        <v>11</v>
      </c>
      <c r="Q129"/>
    </row>
    <row r="130" spans="1:17">
      <c r="A130" s="40" t="s">
        <v>2885</v>
      </c>
      <c r="B130" s="12">
        <v>44896</v>
      </c>
      <c r="C130" s="12">
        <v>45078</v>
      </c>
      <c r="E130"/>
      <c r="F130"/>
      <c r="G130" s="65"/>
      <c r="M130" s="46" t="s">
        <v>961</v>
      </c>
      <c r="N130" s="45" t="s">
        <v>11</v>
      </c>
      <c r="Q130"/>
    </row>
    <row r="131" spans="1:17">
      <c r="A131" s="40" t="s">
        <v>2887</v>
      </c>
      <c r="B131" s="12">
        <v>44896</v>
      </c>
      <c r="C131" s="12">
        <v>45078</v>
      </c>
      <c r="E131"/>
      <c r="F131"/>
      <c r="G131" s="65"/>
      <c r="M131" s="46" t="s">
        <v>110</v>
      </c>
      <c r="N131" s="45" t="s">
        <v>1689</v>
      </c>
      <c r="Q131"/>
    </row>
    <row r="132" spans="1:17">
      <c r="A132" s="40" t="s">
        <v>1599</v>
      </c>
      <c r="B132" s="12">
        <v>44896</v>
      </c>
      <c r="C132" s="12">
        <v>45078</v>
      </c>
      <c r="E132"/>
      <c r="F132"/>
      <c r="G132" s="65"/>
      <c r="M132" s="46" t="s">
        <v>84</v>
      </c>
      <c r="N132" s="45" t="s">
        <v>11</v>
      </c>
      <c r="Q132"/>
    </row>
    <row r="133" spans="1:17">
      <c r="A133" s="40" t="s">
        <v>2889</v>
      </c>
      <c r="B133" s="121">
        <v>44896</v>
      </c>
      <c r="C133" s="121">
        <v>45078</v>
      </c>
      <c r="E133"/>
      <c r="F133"/>
      <c r="G133" s="65"/>
      <c r="M133" s="46" t="s">
        <v>95</v>
      </c>
      <c r="N133" s="45" t="s">
        <v>1689</v>
      </c>
      <c r="Q133"/>
    </row>
    <row r="134" spans="1:17">
      <c r="A134" s="40" t="s">
        <v>3043</v>
      </c>
      <c r="B134" s="12">
        <v>44896</v>
      </c>
      <c r="C134" s="12">
        <v>45078</v>
      </c>
      <c r="E134"/>
      <c r="F134"/>
      <c r="G134" s="65"/>
      <c r="M134" s="46" t="s">
        <v>77</v>
      </c>
      <c r="N134" s="45" t="s">
        <v>11</v>
      </c>
      <c r="Q134"/>
    </row>
    <row r="135" spans="1:17">
      <c r="A135" s="40" t="s">
        <v>2892</v>
      </c>
      <c r="B135" s="12">
        <v>44896</v>
      </c>
      <c r="C135" s="12">
        <v>45078</v>
      </c>
      <c r="E135"/>
      <c r="F135"/>
      <c r="G135" s="65"/>
      <c r="M135" s="46" t="s">
        <v>98</v>
      </c>
      <c r="N135" s="45" t="s">
        <v>11</v>
      </c>
      <c r="Q135"/>
    </row>
    <row r="136" spans="1:17">
      <c r="A136" s="40" t="s">
        <v>2894</v>
      </c>
      <c r="B136" s="12">
        <v>44896</v>
      </c>
      <c r="C136" s="12">
        <v>45078</v>
      </c>
      <c r="E136"/>
      <c r="F136"/>
      <c r="G136" s="65"/>
      <c r="M136" s="46" t="s">
        <v>836</v>
      </c>
      <c r="N136" s="45" t="s">
        <v>11</v>
      </c>
      <c r="Q136"/>
    </row>
    <row r="137" spans="1:17">
      <c r="A137" s="40" t="s">
        <v>1380</v>
      </c>
      <c r="B137" s="12">
        <v>44986</v>
      </c>
      <c r="C137" s="12">
        <v>45170</v>
      </c>
      <c r="E137"/>
      <c r="F137"/>
      <c r="G137" s="65"/>
      <c r="M137" s="46" t="s">
        <v>904</v>
      </c>
      <c r="N137" s="45" t="s">
        <v>11</v>
      </c>
      <c r="Q137"/>
    </row>
    <row r="138" spans="1:17">
      <c r="A138" s="40" t="s">
        <v>1623</v>
      </c>
      <c r="B138" s="12">
        <v>44927</v>
      </c>
      <c r="C138" s="12">
        <v>45108</v>
      </c>
      <c r="E138"/>
      <c r="F138"/>
      <c r="G138" s="65"/>
      <c r="M138" s="46" t="s">
        <v>405</v>
      </c>
      <c r="N138" s="45" t="s">
        <v>11</v>
      </c>
      <c r="Q138"/>
    </row>
    <row r="139" spans="1:17">
      <c r="A139" s="40" t="s">
        <v>1069</v>
      </c>
      <c r="B139" s="12">
        <v>45047</v>
      </c>
      <c r="C139" s="12">
        <v>45231</v>
      </c>
      <c r="E139"/>
      <c r="F139"/>
      <c r="G139" s="65"/>
      <c r="M139" s="46" t="s">
        <v>389</v>
      </c>
      <c r="N139" s="45" t="s">
        <v>11</v>
      </c>
      <c r="Q139"/>
    </row>
    <row r="140" spans="1:17">
      <c r="A140" s="40" t="s">
        <v>2896</v>
      </c>
      <c r="B140" s="12">
        <v>44896</v>
      </c>
      <c r="C140" s="12">
        <v>45078</v>
      </c>
      <c r="E140"/>
      <c r="F140"/>
      <c r="G140" s="65"/>
      <c r="M140" s="46" t="s">
        <v>815</v>
      </c>
      <c r="N140" s="45" t="s">
        <v>11</v>
      </c>
      <c r="Q140"/>
    </row>
    <row r="141" spans="1:17">
      <c r="A141" s="40" t="s">
        <v>2898</v>
      </c>
      <c r="B141" s="12">
        <v>44896</v>
      </c>
      <c r="C141" s="12">
        <v>45078</v>
      </c>
      <c r="E141"/>
      <c r="F141"/>
      <c r="G141" s="65"/>
      <c r="M141" s="46" t="s">
        <v>648</v>
      </c>
      <c r="N141" s="45" t="s">
        <v>11</v>
      </c>
      <c r="Q141"/>
    </row>
    <row r="142" spans="1:17">
      <c r="A142" s="40" t="s">
        <v>2901</v>
      </c>
      <c r="B142" s="12">
        <v>44896</v>
      </c>
      <c r="C142" s="12">
        <v>45078</v>
      </c>
      <c r="E142"/>
      <c r="F142"/>
      <c r="G142" s="65"/>
      <c r="M142" s="46" t="s">
        <v>645</v>
      </c>
      <c r="N142" s="45" t="s">
        <v>1689</v>
      </c>
      <c r="Q142"/>
    </row>
    <row r="143" spans="1:17">
      <c r="A143" s="40" t="s">
        <v>2903</v>
      </c>
      <c r="B143" s="12">
        <v>44896</v>
      </c>
      <c r="C143" s="12">
        <v>45078</v>
      </c>
      <c r="E143"/>
      <c r="F143"/>
      <c r="G143" s="65"/>
      <c r="M143" s="46" t="s">
        <v>915</v>
      </c>
      <c r="N143" s="45" t="s">
        <v>11</v>
      </c>
      <c r="Q143"/>
    </row>
    <row r="144" spans="1:17">
      <c r="A144" s="40" t="s">
        <v>2905</v>
      </c>
      <c r="B144" s="12">
        <v>44896</v>
      </c>
      <c r="C144" s="12">
        <v>45078</v>
      </c>
      <c r="E144"/>
      <c r="F144"/>
      <c r="G144" s="65"/>
      <c r="M144" s="46" t="s">
        <v>541</v>
      </c>
      <c r="N144" s="45" t="s">
        <v>11</v>
      </c>
      <c r="Q144"/>
    </row>
    <row r="145" spans="1:17">
      <c r="A145" s="40" t="s">
        <v>1382</v>
      </c>
      <c r="B145" s="12">
        <v>44986</v>
      </c>
      <c r="C145" s="12">
        <v>45170</v>
      </c>
      <c r="E145"/>
      <c r="F145"/>
      <c r="G145" s="65"/>
      <c r="M145" s="46" t="s">
        <v>942</v>
      </c>
      <c r="N145" s="45" t="s">
        <v>11</v>
      </c>
      <c r="Q145"/>
    </row>
    <row r="146" spans="1:17">
      <c r="A146" s="40" t="s">
        <v>2907</v>
      </c>
      <c r="B146" s="12">
        <v>44896</v>
      </c>
      <c r="C146" s="12">
        <v>45078</v>
      </c>
      <c r="E146"/>
      <c r="F146"/>
      <c r="G146" s="65"/>
      <c r="M146" s="46" t="s">
        <v>539</v>
      </c>
      <c r="N146" s="45" t="s">
        <v>11</v>
      </c>
      <c r="Q146"/>
    </row>
    <row r="147" spans="1:17">
      <c r="A147" s="40" t="s">
        <v>1600</v>
      </c>
      <c r="B147" s="12">
        <v>44896</v>
      </c>
      <c r="C147" s="12">
        <v>45078</v>
      </c>
      <c r="E147"/>
      <c r="F147"/>
      <c r="G147" s="65"/>
      <c r="M147" s="46" t="s">
        <v>517</v>
      </c>
      <c r="N147" s="45" t="s">
        <v>11</v>
      </c>
      <c r="Q147"/>
    </row>
    <row r="148" spans="1:17">
      <c r="A148" s="40" t="s">
        <v>1619</v>
      </c>
      <c r="B148" s="12">
        <v>44927</v>
      </c>
      <c r="C148" s="12">
        <v>45108</v>
      </c>
      <c r="E148"/>
      <c r="F148"/>
      <c r="G148" s="65"/>
      <c r="M148" s="46" t="s">
        <v>1027</v>
      </c>
      <c r="N148" s="45" t="s">
        <v>1689</v>
      </c>
      <c r="Q148"/>
    </row>
    <row r="149" spans="1:17">
      <c r="A149" s="40" t="s">
        <v>2909</v>
      </c>
      <c r="B149" s="12">
        <v>44896</v>
      </c>
      <c r="C149" s="12">
        <v>45078</v>
      </c>
      <c r="E149"/>
      <c r="F149"/>
      <c r="G149" s="65"/>
      <c r="M149" s="46" t="s">
        <v>344</v>
      </c>
      <c r="N149" s="45" t="s">
        <v>1689</v>
      </c>
      <c r="Q149"/>
    </row>
    <row r="150" spans="1:17">
      <c r="A150" s="40" t="s">
        <v>2911</v>
      </c>
      <c r="B150" s="12">
        <v>44896</v>
      </c>
      <c r="C150" s="12">
        <v>45078</v>
      </c>
      <c r="E150"/>
      <c r="F150"/>
      <c r="G150" s="65"/>
      <c r="M150" s="46" t="s">
        <v>179</v>
      </c>
      <c r="N150" s="45" t="s">
        <v>11</v>
      </c>
      <c r="Q150"/>
    </row>
    <row r="151" spans="1:17">
      <c r="A151" s="40" t="s">
        <v>2913</v>
      </c>
      <c r="B151" s="12">
        <v>44896</v>
      </c>
      <c r="C151" s="12">
        <v>45078</v>
      </c>
      <c r="E151"/>
      <c r="F151"/>
      <c r="G151" s="65"/>
      <c r="M151" s="46" t="s">
        <v>527</v>
      </c>
      <c r="N151" s="45" t="s">
        <v>11</v>
      </c>
      <c r="Q151"/>
    </row>
    <row r="152" spans="1:17">
      <c r="A152" s="40" t="s">
        <v>1343</v>
      </c>
      <c r="B152" s="12">
        <v>44958</v>
      </c>
      <c r="C152" s="12">
        <v>45139</v>
      </c>
      <c r="E152"/>
      <c r="F152"/>
      <c r="G152" s="65"/>
      <c r="M152" s="46" t="s">
        <v>506</v>
      </c>
      <c r="N152" s="45" t="s">
        <v>11</v>
      </c>
      <c r="Q152"/>
    </row>
    <row r="153" spans="1:17">
      <c r="A153" s="40" t="s">
        <v>2915</v>
      </c>
      <c r="B153" s="12">
        <v>44896</v>
      </c>
      <c r="C153" s="12">
        <v>45078</v>
      </c>
      <c r="E153"/>
      <c r="F153"/>
      <c r="G153" s="65"/>
      <c r="M153" s="46" t="s">
        <v>376</v>
      </c>
      <c r="N153" s="45" t="s">
        <v>1689</v>
      </c>
      <c r="Q153"/>
    </row>
    <row r="154" spans="1:17">
      <c r="A154" s="40" t="s">
        <v>2917</v>
      </c>
      <c r="B154" s="12">
        <v>44896</v>
      </c>
      <c r="C154" s="12">
        <v>45078</v>
      </c>
      <c r="E154"/>
      <c r="F154"/>
      <c r="G154" s="65"/>
      <c r="M154" s="46" t="s">
        <v>381</v>
      </c>
      <c r="N154" s="45" t="s">
        <v>11</v>
      </c>
      <c r="Q154"/>
    </row>
    <row r="155" spans="1:17">
      <c r="A155" s="40" t="s">
        <v>5856</v>
      </c>
      <c r="B155" s="12">
        <v>45047</v>
      </c>
      <c r="C155" s="12">
        <v>45231</v>
      </c>
      <c r="E155"/>
      <c r="F155"/>
      <c r="G155" s="65"/>
      <c r="M155" s="46" t="s">
        <v>913</v>
      </c>
      <c r="N155" s="45" t="s">
        <v>11</v>
      </c>
      <c r="Q155"/>
    </row>
    <row r="156" spans="1:17">
      <c r="A156" s="40" t="s">
        <v>2280</v>
      </c>
      <c r="B156" s="122">
        <v>45047</v>
      </c>
      <c r="C156" s="122">
        <v>45231</v>
      </c>
      <c r="E156"/>
      <c r="F156"/>
      <c r="G156" s="65"/>
      <c r="M156" s="46" t="s">
        <v>914</v>
      </c>
      <c r="N156" s="45" t="s">
        <v>11</v>
      </c>
      <c r="Q156"/>
    </row>
    <row r="157" spans="1:17">
      <c r="A157" s="40" t="s">
        <v>3169</v>
      </c>
      <c r="B157" s="12">
        <v>44958</v>
      </c>
      <c r="C157" s="12">
        <v>45139</v>
      </c>
      <c r="E157"/>
      <c r="F157"/>
      <c r="G157" s="65"/>
      <c r="M157" s="46" t="s">
        <v>912</v>
      </c>
      <c r="N157" s="45" t="s">
        <v>11</v>
      </c>
      <c r="Q157"/>
    </row>
    <row r="158" spans="1:17">
      <c r="A158" s="40" t="s">
        <v>2592</v>
      </c>
      <c r="B158" s="12">
        <v>44928</v>
      </c>
      <c r="C158" s="12" t="s">
        <v>3060</v>
      </c>
      <c r="E158"/>
      <c r="F158"/>
      <c r="G158" s="65"/>
      <c r="M158" s="46" t="s">
        <v>439</v>
      </c>
      <c r="N158" s="45" t="s">
        <v>11</v>
      </c>
      <c r="Q158"/>
    </row>
    <row r="159" spans="1:17">
      <c r="A159" s="40" t="s">
        <v>2626</v>
      </c>
      <c r="B159" s="12">
        <v>45017</v>
      </c>
      <c r="C159" s="12">
        <v>45200</v>
      </c>
      <c r="E159"/>
      <c r="F159"/>
      <c r="G159" s="65"/>
      <c r="M159" s="46" t="s">
        <v>450</v>
      </c>
      <c r="N159" s="45" t="s">
        <v>11</v>
      </c>
      <c r="Q159"/>
    </row>
    <row r="160" spans="1:17">
      <c r="A160" s="40" t="s">
        <v>3101</v>
      </c>
      <c r="B160" s="12">
        <v>44927</v>
      </c>
      <c r="C160" s="12">
        <v>45108</v>
      </c>
      <c r="E160"/>
      <c r="F160"/>
      <c r="G160" s="65"/>
      <c r="M160" s="46" t="s">
        <v>393</v>
      </c>
      <c r="N160" s="45" t="s">
        <v>11</v>
      </c>
      <c r="Q160"/>
    </row>
    <row r="161" spans="1:17">
      <c r="A161" s="40" t="s">
        <v>280</v>
      </c>
      <c r="B161" s="12">
        <v>45017</v>
      </c>
      <c r="C161" s="12" t="s">
        <v>3060</v>
      </c>
      <c r="E161"/>
      <c r="F161"/>
      <c r="G161" s="65"/>
      <c r="M161" s="46" t="s">
        <v>437</v>
      </c>
      <c r="N161" s="45" t="s">
        <v>11</v>
      </c>
      <c r="Q161"/>
    </row>
    <row r="162" spans="1:17">
      <c r="A162" s="40" t="s">
        <v>2920</v>
      </c>
      <c r="B162" s="12">
        <v>44896</v>
      </c>
      <c r="C162" s="12">
        <v>45078</v>
      </c>
      <c r="E162"/>
      <c r="F162"/>
      <c r="G162" s="65"/>
      <c r="M162" s="46" t="s">
        <v>341</v>
      </c>
      <c r="N162" s="45" t="s">
        <v>11</v>
      </c>
      <c r="Q162"/>
    </row>
    <row r="163" spans="1:17">
      <c r="A163" s="40" t="s">
        <v>3200</v>
      </c>
      <c r="B163" s="12">
        <v>44986</v>
      </c>
      <c r="C163" s="12">
        <v>45170</v>
      </c>
      <c r="E163"/>
      <c r="F163"/>
      <c r="G163" s="65"/>
      <c r="M163" s="46" t="s">
        <v>440</v>
      </c>
      <c r="N163" s="45" t="s">
        <v>11</v>
      </c>
      <c r="Q163"/>
    </row>
    <row r="164" spans="1:17">
      <c r="A164" s="40" t="s">
        <v>1698</v>
      </c>
      <c r="B164" s="12">
        <v>44986</v>
      </c>
      <c r="C164" s="12">
        <v>45170</v>
      </c>
      <c r="E164"/>
      <c r="F164"/>
      <c r="G164" s="65"/>
      <c r="M164" s="46" t="s">
        <v>354</v>
      </c>
      <c r="N164" s="45" t="s">
        <v>11</v>
      </c>
      <c r="Q164"/>
    </row>
    <row r="165" spans="1:17">
      <c r="A165" s="40" t="s">
        <v>5170</v>
      </c>
      <c r="B165" s="122"/>
      <c r="C165" s="122"/>
      <c r="E165"/>
      <c r="F165"/>
      <c r="G165" s="65"/>
      <c r="M165" s="46" t="s">
        <v>86</v>
      </c>
      <c r="N165" s="45" t="s">
        <v>11</v>
      </c>
      <c r="Q165"/>
    </row>
    <row r="166" spans="1:17">
      <c r="A166" s="40" t="s">
        <v>2922</v>
      </c>
      <c r="B166" s="12">
        <v>44896</v>
      </c>
      <c r="C166" s="12">
        <v>45078</v>
      </c>
      <c r="E166"/>
      <c r="F166"/>
      <c r="G166" s="65"/>
      <c r="M166" s="46" t="s">
        <v>336</v>
      </c>
      <c r="N166" s="45" t="s">
        <v>11</v>
      </c>
      <c r="Q166"/>
    </row>
    <row r="167" spans="1:17">
      <c r="A167" s="40" t="s">
        <v>1626</v>
      </c>
      <c r="B167" s="12">
        <v>44927</v>
      </c>
      <c r="C167" s="12">
        <v>45108</v>
      </c>
      <c r="E167"/>
      <c r="F167"/>
      <c r="G167" s="65"/>
      <c r="M167" s="46" t="s">
        <v>451</v>
      </c>
      <c r="N167" s="45" t="s">
        <v>11</v>
      </c>
      <c r="Q167"/>
    </row>
    <row r="168" spans="1:17">
      <c r="A168" s="40" t="s">
        <v>2924</v>
      </c>
      <c r="B168" s="12">
        <v>44896</v>
      </c>
      <c r="C168" s="12">
        <v>45078</v>
      </c>
      <c r="E168"/>
      <c r="F168"/>
      <c r="G168" s="65"/>
      <c r="M168" s="46" t="s">
        <v>360</v>
      </c>
      <c r="N168" s="45" t="s">
        <v>11</v>
      </c>
      <c r="Q168"/>
    </row>
    <row r="169" spans="1:17">
      <c r="A169" s="40" t="s">
        <v>974</v>
      </c>
      <c r="B169" s="12">
        <v>45047</v>
      </c>
      <c r="C169" s="12">
        <v>45231</v>
      </c>
      <c r="E169"/>
      <c r="F169"/>
      <c r="G169" s="65"/>
      <c r="M169" s="46" t="s">
        <v>383</v>
      </c>
      <c r="N169" s="45" t="s">
        <v>11</v>
      </c>
      <c r="Q169"/>
    </row>
    <row r="170" spans="1:17">
      <c r="A170" s="40" t="s">
        <v>2926</v>
      </c>
      <c r="B170" s="12">
        <v>44896</v>
      </c>
      <c r="C170" s="12">
        <v>45078</v>
      </c>
      <c r="E170"/>
      <c r="F170"/>
      <c r="G170" s="65"/>
      <c r="M170" s="46" t="s">
        <v>377</v>
      </c>
      <c r="N170" s="45" t="s">
        <v>11</v>
      </c>
      <c r="Q170"/>
    </row>
    <row r="171" spans="1:17">
      <c r="A171" s="40" t="s">
        <v>229</v>
      </c>
      <c r="B171" s="12">
        <v>44986</v>
      </c>
      <c r="C171" s="12" t="s">
        <v>3060</v>
      </c>
      <c r="E171"/>
      <c r="F171"/>
      <c r="G171" s="65"/>
      <c r="M171" s="46" t="s">
        <v>337</v>
      </c>
      <c r="N171" s="45" t="s">
        <v>11</v>
      </c>
      <c r="Q171"/>
    </row>
    <row r="172" spans="1:17">
      <c r="A172" s="40" t="s">
        <v>2707</v>
      </c>
      <c r="B172" s="12">
        <v>45047</v>
      </c>
      <c r="C172" s="12">
        <v>45231</v>
      </c>
      <c r="E172"/>
      <c r="F172"/>
      <c r="G172" s="65"/>
      <c r="M172" s="46" t="s">
        <v>1036</v>
      </c>
      <c r="N172" s="45" t="s">
        <v>11</v>
      </c>
      <c r="Q172"/>
    </row>
    <row r="173" spans="1:17">
      <c r="A173" s="40" t="s">
        <v>1404</v>
      </c>
      <c r="B173" s="12">
        <v>45017</v>
      </c>
      <c r="C173" s="12">
        <v>45200</v>
      </c>
      <c r="E173"/>
      <c r="F173"/>
      <c r="G173" s="65"/>
      <c r="M173" s="46" t="s">
        <v>390</v>
      </c>
      <c r="N173" s="45" t="s">
        <v>11</v>
      </c>
      <c r="Q173"/>
    </row>
    <row r="174" spans="1:17">
      <c r="A174" s="40" t="s">
        <v>1071</v>
      </c>
      <c r="B174" s="12">
        <v>45047</v>
      </c>
      <c r="C174" s="12">
        <v>45231</v>
      </c>
      <c r="E174"/>
      <c r="F174"/>
      <c r="G174" s="65"/>
      <c r="M174" s="46" t="s">
        <v>453</v>
      </c>
      <c r="N174" s="45" t="s">
        <v>11</v>
      </c>
      <c r="Q174"/>
    </row>
    <row r="175" spans="1:17">
      <c r="A175" s="40" t="s">
        <v>2928</v>
      </c>
      <c r="B175" s="12">
        <v>44896</v>
      </c>
      <c r="C175" s="12">
        <v>45078</v>
      </c>
      <c r="E175"/>
      <c r="F175"/>
      <c r="G175" s="65"/>
      <c r="M175" s="46" t="s">
        <v>364</v>
      </c>
      <c r="N175" s="45" t="s">
        <v>11</v>
      </c>
      <c r="Q175"/>
    </row>
    <row r="176" spans="1:17">
      <c r="A176" s="40" t="s">
        <v>2709</v>
      </c>
      <c r="B176" s="12">
        <v>45047</v>
      </c>
      <c r="C176" s="12">
        <v>45231</v>
      </c>
      <c r="E176"/>
      <c r="F176"/>
      <c r="G176" s="65"/>
      <c r="M176" s="46" t="s">
        <v>398</v>
      </c>
      <c r="N176" s="45" t="s">
        <v>11</v>
      </c>
      <c r="Q176"/>
    </row>
    <row r="177" spans="1:17">
      <c r="A177" s="40" t="s">
        <v>2491</v>
      </c>
      <c r="B177" s="12">
        <v>44986</v>
      </c>
      <c r="C177" s="12">
        <v>45170</v>
      </c>
      <c r="E177"/>
      <c r="F177"/>
      <c r="G177" s="65"/>
      <c r="M177" s="46" t="s">
        <v>359</v>
      </c>
      <c r="N177" s="45" t="s">
        <v>11</v>
      </c>
      <c r="Q177"/>
    </row>
    <row r="178" spans="1:17">
      <c r="A178" s="40" t="s">
        <v>2930</v>
      </c>
      <c r="B178" s="12">
        <v>44896</v>
      </c>
      <c r="C178" s="12">
        <v>45078</v>
      </c>
      <c r="E178"/>
      <c r="F178"/>
      <c r="G178" s="65"/>
      <c r="M178" s="46" t="s">
        <v>385</v>
      </c>
      <c r="N178" s="45" t="s">
        <v>11</v>
      </c>
      <c r="Q178"/>
    </row>
    <row r="179" spans="1:17">
      <c r="A179" s="40" t="s">
        <v>2619</v>
      </c>
      <c r="B179" s="12">
        <v>45017</v>
      </c>
      <c r="C179" s="12">
        <v>45200</v>
      </c>
      <c r="E179"/>
      <c r="F179"/>
      <c r="G179" s="65"/>
      <c r="M179" s="46" t="s">
        <v>436</v>
      </c>
      <c r="N179" s="45" t="s">
        <v>11</v>
      </c>
      <c r="Q179"/>
    </row>
    <row r="180" spans="1:17">
      <c r="A180" s="40" t="s">
        <v>873</v>
      </c>
      <c r="B180" s="12">
        <v>44927</v>
      </c>
      <c r="C180" s="12" t="s">
        <v>3060</v>
      </c>
      <c r="E180"/>
      <c r="F180"/>
      <c r="G180" s="65"/>
      <c r="M180" s="46" t="s">
        <v>370</v>
      </c>
      <c r="N180" s="45" t="s">
        <v>11</v>
      </c>
      <c r="Q180"/>
    </row>
    <row r="181" spans="1:17">
      <c r="A181" s="40" t="s">
        <v>2932</v>
      </c>
      <c r="B181" s="12">
        <v>44896</v>
      </c>
      <c r="C181" s="12">
        <v>45078</v>
      </c>
      <c r="E181"/>
      <c r="F181"/>
      <c r="G181" s="65"/>
      <c r="M181" s="46" t="s">
        <v>387</v>
      </c>
      <c r="N181" s="45" t="s">
        <v>11</v>
      </c>
      <c r="Q181"/>
    </row>
    <row r="182" spans="1:17">
      <c r="A182" s="40" t="s">
        <v>2514</v>
      </c>
      <c r="B182" s="12">
        <v>44958</v>
      </c>
      <c r="C182" s="12">
        <v>45139</v>
      </c>
      <c r="E182"/>
      <c r="F182"/>
      <c r="G182" s="65"/>
      <c r="M182" s="46" t="s">
        <v>415</v>
      </c>
      <c r="N182" s="45" t="s">
        <v>1689</v>
      </c>
      <c r="Q182"/>
    </row>
    <row r="183" spans="1:17">
      <c r="A183" s="42" t="s">
        <v>1618</v>
      </c>
      <c r="B183" s="12">
        <v>44927</v>
      </c>
      <c r="C183" s="12">
        <v>45108</v>
      </c>
      <c r="E183"/>
      <c r="F183"/>
      <c r="G183" s="65"/>
      <c r="M183" s="46" t="s">
        <v>369</v>
      </c>
      <c r="N183" s="45" t="s">
        <v>11</v>
      </c>
      <c r="Q183"/>
    </row>
    <row r="184" spans="1:17">
      <c r="A184" s="40" t="s">
        <v>1699</v>
      </c>
      <c r="B184" s="12">
        <v>45017</v>
      </c>
      <c r="C184" s="12">
        <v>45200</v>
      </c>
      <c r="E184"/>
      <c r="F184"/>
      <c r="G184" s="65"/>
      <c r="M184" s="46" t="s">
        <v>345</v>
      </c>
      <c r="N184" s="45" t="s">
        <v>11</v>
      </c>
      <c r="Q184"/>
    </row>
    <row r="185" spans="1:17">
      <c r="A185" s="40" t="s">
        <v>1384</v>
      </c>
      <c r="B185" s="12">
        <v>44986</v>
      </c>
      <c r="C185" s="12">
        <v>45170</v>
      </c>
      <c r="E185"/>
      <c r="F185"/>
      <c r="G185" s="65"/>
      <c r="M185" s="46" t="s">
        <v>472</v>
      </c>
      <c r="N185" s="45" t="s">
        <v>11</v>
      </c>
      <c r="Q185"/>
    </row>
    <row r="186" spans="1:17">
      <c r="A186" s="40" t="s">
        <v>1385</v>
      </c>
      <c r="B186" s="12">
        <v>44986</v>
      </c>
      <c r="C186" s="12">
        <v>45170</v>
      </c>
      <c r="E186"/>
      <c r="F186"/>
      <c r="G186" s="65"/>
      <c r="M186" s="46" t="s">
        <v>474</v>
      </c>
      <c r="N186" s="45" t="s">
        <v>11</v>
      </c>
      <c r="Q186"/>
    </row>
    <row r="187" spans="1:17">
      <c r="A187" s="40" t="s">
        <v>973</v>
      </c>
      <c r="B187" s="12">
        <v>45047</v>
      </c>
      <c r="C187" s="12">
        <v>45231</v>
      </c>
      <c r="E187"/>
      <c r="F187"/>
      <c r="G187" s="65"/>
      <c r="M187" s="46" t="s">
        <v>479</v>
      </c>
      <c r="N187" s="45" t="s">
        <v>11</v>
      </c>
      <c r="Q187"/>
    </row>
    <row r="188" spans="1:17">
      <c r="A188" s="40" t="s">
        <v>2934</v>
      </c>
      <c r="B188" s="12">
        <v>44896</v>
      </c>
      <c r="C188" s="12">
        <v>45078</v>
      </c>
      <c r="E188"/>
      <c r="F188"/>
      <c r="G188" s="65"/>
      <c r="M188" s="46" t="s">
        <v>477</v>
      </c>
      <c r="N188" s="45" t="s">
        <v>11</v>
      </c>
      <c r="Q188"/>
    </row>
    <row r="189" spans="1:17">
      <c r="A189" s="40" t="s">
        <v>734</v>
      </c>
      <c r="B189" s="12">
        <v>44986</v>
      </c>
      <c r="C189" s="12" t="s">
        <v>3060</v>
      </c>
      <c r="E189"/>
      <c r="F189"/>
      <c r="G189" s="65"/>
      <c r="M189" s="46" t="s">
        <v>190</v>
      </c>
      <c r="N189" s="45" t="s">
        <v>11</v>
      </c>
      <c r="Q189"/>
    </row>
    <row r="190" spans="1:17">
      <c r="A190" s="40" t="s">
        <v>2936</v>
      </c>
      <c r="B190" s="12">
        <v>44896</v>
      </c>
      <c r="C190" s="12">
        <v>45078</v>
      </c>
      <c r="E190"/>
      <c r="F190"/>
      <c r="G190" s="65"/>
      <c r="M190" s="46" t="s">
        <v>901</v>
      </c>
      <c r="N190" s="45" t="s">
        <v>11</v>
      </c>
      <c r="Q190"/>
    </row>
    <row r="191" spans="1:17">
      <c r="A191" s="40" t="s">
        <v>2938</v>
      </c>
      <c r="B191" s="12">
        <v>44896</v>
      </c>
      <c r="C191" s="12">
        <v>45078</v>
      </c>
      <c r="E191"/>
      <c r="F191"/>
      <c r="G191" s="65"/>
      <c r="M191" s="46" t="s">
        <v>194</v>
      </c>
      <c r="N191" s="45" t="s">
        <v>11</v>
      </c>
      <c r="Q191"/>
    </row>
    <row r="192" spans="1:17">
      <c r="A192" s="40" t="s">
        <v>2540</v>
      </c>
      <c r="B192" s="12">
        <v>44986</v>
      </c>
      <c r="C192" s="12">
        <v>45170</v>
      </c>
      <c r="E192"/>
      <c r="F192"/>
      <c r="G192" s="65"/>
      <c r="M192" s="46" t="s">
        <v>545</v>
      </c>
      <c r="N192" s="45" t="s">
        <v>11</v>
      </c>
      <c r="Q192"/>
    </row>
    <row r="193" spans="1:17">
      <c r="A193" s="40" t="s">
        <v>2940</v>
      </c>
      <c r="B193" s="12">
        <v>44896</v>
      </c>
      <c r="C193" s="12">
        <v>45078</v>
      </c>
      <c r="E193"/>
      <c r="F193"/>
      <c r="G193" s="65"/>
      <c r="M193" s="46" t="s">
        <v>90</v>
      </c>
      <c r="N193" s="45" t="s">
        <v>11</v>
      </c>
      <c r="Q193"/>
    </row>
    <row r="194" spans="1:17">
      <c r="A194" s="40" t="s">
        <v>1072</v>
      </c>
      <c r="B194" s="12">
        <v>45047</v>
      </c>
      <c r="C194" s="12">
        <v>45231</v>
      </c>
      <c r="E194"/>
      <c r="F194"/>
      <c r="G194" s="65"/>
      <c r="M194" s="46" t="s">
        <v>464</v>
      </c>
      <c r="N194" s="45" t="s">
        <v>11</v>
      </c>
      <c r="Q194"/>
    </row>
    <row r="195" spans="1:17">
      <c r="A195" s="40" t="s">
        <v>3202</v>
      </c>
      <c r="B195" s="12">
        <v>44986</v>
      </c>
      <c r="C195" s="12">
        <v>45170</v>
      </c>
      <c r="E195"/>
      <c r="F195"/>
      <c r="G195" s="65"/>
      <c r="M195" s="46" t="s">
        <v>462</v>
      </c>
      <c r="N195" s="45" t="s">
        <v>11</v>
      </c>
      <c r="Q195"/>
    </row>
    <row r="196" spans="1:17">
      <c r="A196" s="40" t="s">
        <v>2625</v>
      </c>
      <c r="B196" s="12">
        <v>44986</v>
      </c>
      <c r="C196" s="12">
        <v>45170</v>
      </c>
      <c r="E196"/>
      <c r="F196"/>
      <c r="G196" s="65"/>
      <c r="M196" s="46" t="s">
        <v>135</v>
      </c>
      <c r="N196" s="45" t="s">
        <v>11</v>
      </c>
      <c r="Q196"/>
    </row>
    <row r="197" spans="1:17">
      <c r="A197" s="40" t="s">
        <v>740</v>
      </c>
      <c r="B197" s="12">
        <v>44928</v>
      </c>
      <c r="C197" s="12" t="s">
        <v>3060</v>
      </c>
      <c r="E197"/>
      <c r="F197"/>
      <c r="G197" s="65"/>
      <c r="M197" s="46" t="s">
        <v>327</v>
      </c>
      <c r="N197" s="45" t="s">
        <v>11</v>
      </c>
      <c r="Q197"/>
    </row>
    <row r="198" spans="1:17">
      <c r="A198" s="40" t="s">
        <v>2944</v>
      </c>
      <c r="B198" s="12">
        <v>44896</v>
      </c>
      <c r="C198" s="12">
        <v>45078</v>
      </c>
      <c r="E198"/>
      <c r="F198"/>
      <c r="G198" s="65"/>
      <c r="M198" s="46" t="s">
        <v>291</v>
      </c>
      <c r="N198" s="45" t="s">
        <v>11</v>
      </c>
      <c r="Q198"/>
    </row>
    <row r="199" spans="1:17">
      <c r="A199" s="40" t="s">
        <v>3089</v>
      </c>
      <c r="B199" s="12">
        <v>44927</v>
      </c>
      <c r="C199" s="12">
        <v>45108</v>
      </c>
      <c r="E199"/>
      <c r="F199"/>
      <c r="G199" s="65"/>
      <c r="M199" s="46" t="s">
        <v>325</v>
      </c>
      <c r="N199" s="45" t="s">
        <v>11</v>
      </c>
      <c r="Q199"/>
    </row>
    <row r="200" spans="1:17">
      <c r="A200" s="40" t="s">
        <v>1490</v>
      </c>
      <c r="B200" s="12">
        <v>44896</v>
      </c>
      <c r="C200" s="12">
        <v>45078</v>
      </c>
      <c r="E200"/>
      <c r="F200"/>
      <c r="G200" s="65"/>
      <c r="M200" s="46" t="s">
        <v>199</v>
      </c>
      <c r="N200" s="45" t="s">
        <v>11</v>
      </c>
      <c r="Q200"/>
    </row>
    <row r="201" spans="1:17">
      <c r="A201" s="40" t="s">
        <v>1673</v>
      </c>
      <c r="B201" s="12">
        <v>44986</v>
      </c>
      <c r="C201" s="12">
        <v>45170</v>
      </c>
      <c r="E201"/>
      <c r="F201"/>
      <c r="G201" s="65"/>
      <c r="M201" s="46" t="s">
        <v>107</v>
      </c>
      <c r="N201" s="45" t="s">
        <v>11</v>
      </c>
      <c r="Q201"/>
    </row>
    <row r="202" spans="1:17">
      <c r="A202" s="40" t="s">
        <v>1602</v>
      </c>
      <c r="B202" s="12">
        <v>44896</v>
      </c>
      <c r="C202" s="12">
        <v>45078</v>
      </c>
      <c r="E202"/>
      <c r="F202"/>
      <c r="G202" s="65"/>
      <c r="M202" s="46" t="s">
        <v>119</v>
      </c>
      <c r="N202" s="45" t="s">
        <v>11</v>
      </c>
      <c r="Q202"/>
    </row>
    <row r="203" spans="1:17">
      <c r="A203" s="42" t="s">
        <v>944</v>
      </c>
      <c r="B203" s="12">
        <v>45017</v>
      </c>
      <c r="C203" s="12">
        <v>45200</v>
      </c>
      <c r="E203"/>
      <c r="F203"/>
      <c r="G203" s="65"/>
      <c r="M203" s="46" t="s">
        <v>960</v>
      </c>
      <c r="N203" s="45" t="s">
        <v>11</v>
      </c>
      <c r="Q203"/>
    </row>
    <row r="204" spans="1:17">
      <c r="A204" s="40" t="s">
        <v>1700</v>
      </c>
      <c r="B204" s="12">
        <v>45047</v>
      </c>
      <c r="C204" s="12">
        <v>45231</v>
      </c>
      <c r="E204"/>
      <c r="F204"/>
      <c r="G204" s="65"/>
      <c r="M204" s="46" t="s">
        <v>2618</v>
      </c>
      <c r="N204" s="45" t="s">
        <v>11</v>
      </c>
      <c r="Q204"/>
    </row>
    <row r="205" spans="1:17">
      <c r="A205" s="40" t="s">
        <v>2948</v>
      </c>
      <c r="B205" s="12">
        <v>44896</v>
      </c>
      <c r="C205" s="12">
        <v>45078</v>
      </c>
      <c r="E205"/>
      <c r="F205"/>
      <c r="G205" s="65"/>
      <c r="M205" s="49" t="s">
        <v>2629</v>
      </c>
      <c r="N205" s="45" t="s">
        <v>11</v>
      </c>
      <c r="Q205"/>
    </row>
    <row r="206" spans="1:17">
      <c r="A206" s="40" t="s">
        <v>1386</v>
      </c>
      <c r="B206" s="12">
        <v>44986</v>
      </c>
      <c r="C206" s="12">
        <v>45170</v>
      </c>
      <c r="E206"/>
      <c r="F206"/>
      <c r="G206" s="65"/>
      <c r="M206" s="49" t="s">
        <v>1400</v>
      </c>
      <c r="N206" s="50" t="s">
        <v>144</v>
      </c>
      <c r="Q206"/>
    </row>
    <row r="207" spans="1:17">
      <c r="A207" s="40" t="s">
        <v>1603</v>
      </c>
      <c r="B207" s="12">
        <v>45047</v>
      </c>
      <c r="C207" s="12">
        <v>45231</v>
      </c>
      <c r="E207"/>
      <c r="F207"/>
      <c r="G207" s="65"/>
      <c r="M207" s="49" t="s">
        <v>547</v>
      </c>
      <c r="N207" s="45" t="s">
        <v>11</v>
      </c>
      <c r="Q207"/>
    </row>
    <row r="208" spans="1:17">
      <c r="A208" s="40" t="s">
        <v>2950</v>
      </c>
      <c r="B208" s="12">
        <v>44896</v>
      </c>
      <c r="C208" s="12">
        <v>45078</v>
      </c>
      <c r="E208"/>
      <c r="F208"/>
      <c r="G208" s="65"/>
      <c r="M208" s="49" t="s">
        <v>2470</v>
      </c>
      <c r="N208" s="45" t="s">
        <v>11</v>
      </c>
      <c r="Q208"/>
    </row>
    <row r="209" spans="1:19">
      <c r="A209" s="40" t="s">
        <v>2952</v>
      </c>
      <c r="B209" s="12">
        <v>44896</v>
      </c>
      <c r="C209" s="12">
        <v>45078</v>
      </c>
      <c r="E209"/>
      <c r="F209"/>
      <c r="G209" s="65"/>
      <c r="M209" s="49" t="s">
        <v>2726</v>
      </c>
      <c r="N209" s="45" t="s">
        <v>11</v>
      </c>
      <c r="Q209"/>
    </row>
    <row r="210" spans="1:19">
      <c r="A210" s="40" t="s">
        <v>1387</v>
      </c>
      <c r="B210" s="12">
        <v>44986</v>
      </c>
      <c r="C210" s="12">
        <v>45170</v>
      </c>
      <c r="E210"/>
      <c r="F210"/>
      <c r="G210" s="65"/>
      <c r="M210" s="49" t="s">
        <v>2471</v>
      </c>
      <c r="N210" s="45" t="s">
        <v>11</v>
      </c>
      <c r="Q210"/>
    </row>
    <row r="211" spans="1:19">
      <c r="A211" s="40" t="s">
        <v>2517</v>
      </c>
      <c r="B211" s="12">
        <v>44958</v>
      </c>
      <c r="C211" s="12">
        <v>45139</v>
      </c>
      <c r="E211"/>
      <c r="F211"/>
      <c r="G211" s="65"/>
      <c r="M211"/>
      <c r="N211"/>
      <c r="Q211"/>
    </row>
    <row r="212" spans="1:19">
      <c r="A212" s="40" t="s">
        <v>2954</v>
      </c>
      <c r="B212" s="12">
        <v>44896</v>
      </c>
      <c r="C212" s="12">
        <v>45078</v>
      </c>
      <c r="E212"/>
      <c r="F212"/>
      <c r="G212" s="65"/>
      <c r="M212"/>
      <c r="N212"/>
      <c r="Q212"/>
    </row>
    <row r="213" spans="1:19">
      <c r="A213" s="40" t="s">
        <v>2956</v>
      </c>
      <c r="B213" s="12">
        <v>44896</v>
      </c>
      <c r="C213" s="12">
        <v>45078</v>
      </c>
      <c r="E213"/>
      <c r="F213"/>
      <c r="G213" s="65"/>
      <c r="M213"/>
      <c r="N213"/>
      <c r="Q213"/>
    </row>
    <row r="214" spans="1:19">
      <c r="A214" s="40" t="s">
        <v>879</v>
      </c>
      <c r="B214" s="12">
        <v>45047</v>
      </c>
      <c r="C214" s="12">
        <v>45231</v>
      </c>
      <c r="E214"/>
      <c r="F214"/>
      <c r="G214" s="65"/>
      <c r="M214"/>
      <c r="N214"/>
      <c r="Q214"/>
    </row>
    <row r="215" spans="1:19">
      <c r="A215" s="42" t="s">
        <v>1388</v>
      </c>
      <c r="B215" s="12">
        <v>44986</v>
      </c>
      <c r="C215" s="12">
        <v>45170</v>
      </c>
      <c r="E215"/>
      <c r="F215"/>
      <c r="G215" s="65"/>
      <c r="M215"/>
      <c r="N215"/>
      <c r="Q215"/>
    </row>
    <row r="216" spans="1:19">
      <c r="A216" s="40" t="s">
        <v>3083</v>
      </c>
      <c r="B216" s="12">
        <v>44927</v>
      </c>
      <c r="C216" s="12">
        <v>45108</v>
      </c>
      <c r="E216"/>
      <c r="F216"/>
      <c r="G216" s="65"/>
      <c r="M216"/>
      <c r="N216"/>
      <c r="Q216"/>
    </row>
    <row r="217" spans="1:19">
      <c r="A217" s="40" t="s">
        <v>2958</v>
      </c>
      <c r="B217" s="12">
        <v>44896</v>
      </c>
      <c r="C217" s="12">
        <v>45078</v>
      </c>
      <c r="E217"/>
      <c r="F217"/>
      <c r="G217" s="65"/>
      <c r="O217"/>
      <c r="P217"/>
      <c r="S217"/>
    </row>
    <row r="218" spans="1:19">
      <c r="A218" s="40" t="s">
        <v>1605</v>
      </c>
      <c r="B218" s="12">
        <v>45017</v>
      </c>
      <c r="C218" s="12">
        <v>45200</v>
      </c>
      <c r="E218"/>
      <c r="F218"/>
      <c r="G218" s="65"/>
      <c r="O218"/>
      <c r="P218"/>
      <c r="S218"/>
    </row>
    <row r="219" spans="1:19">
      <c r="A219" s="40" t="s">
        <v>2541</v>
      </c>
      <c r="B219" s="12">
        <v>44958</v>
      </c>
      <c r="C219" s="12" t="s">
        <v>3060</v>
      </c>
      <c r="E219"/>
      <c r="F219"/>
      <c r="G219" s="65"/>
      <c r="O219"/>
      <c r="P219"/>
      <c r="S219"/>
    </row>
    <row r="220" spans="1:19">
      <c r="A220" s="40" t="s">
        <v>1389</v>
      </c>
      <c r="B220" s="12">
        <v>44986</v>
      </c>
      <c r="C220" s="12">
        <v>45170</v>
      </c>
      <c r="E220"/>
      <c r="F220"/>
      <c r="G220" s="65"/>
      <c r="O220"/>
      <c r="P220"/>
      <c r="S220"/>
    </row>
    <row r="221" spans="1:19">
      <c r="A221" s="40" t="s">
        <v>2960</v>
      </c>
      <c r="B221" s="12">
        <v>44896</v>
      </c>
      <c r="C221" s="12">
        <v>45078</v>
      </c>
      <c r="E221"/>
      <c r="F221"/>
      <c r="G221" s="65"/>
      <c r="O221"/>
      <c r="P221"/>
      <c r="S221"/>
    </row>
    <row r="222" spans="1:19">
      <c r="A222" s="40" t="s">
        <v>3058</v>
      </c>
      <c r="B222" s="12">
        <v>44896</v>
      </c>
      <c r="C222" s="12">
        <v>45078</v>
      </c>
      <c r="E222"/>
      <c r="F222"/>
      <c r="G222" s="65"/>
      <c r="O222"/>
      <c r="P222"/>
      <c r="S222"/>
    </row>
    <row r="223" spans="1:19">
      <c r="A223" s="40" t="s">
        <v>3059</v>
      </c>
      <c r="B223" s="12">
        <v>45047</v>
      </c>
      <c r="C223" s="12">
        <v>45231</v>
      </c>
      <c r="E223"/>
      <c r="F223"/>
      <c r="G223" s="65"/>
      <c r="O223"/>
      <c r="P223"/>
      <c r="S223"/>
    </row>
    <row r="224" spans="1:19">
      <c r="A224" s="40" t="s">
        <v>2964</v>
      </c>
      <c r="B224" s="12">
        <v>44896</v>
      </c>
      <c r="C224" s="12">
        <v>45078</v>
      </c>
      <c r="E224"/>
      <c r="F224"/>
      <c r="G224" s="65"/>
      <c r="O224"/>
      <c r="P224"/>
      <c r="S224"/>
    </row>
    <row r="225" spans="1:19">
      <c r="A225" s="40" t="s">
        <v>3090</v>
      </c>
      <c r="B225" s="12">
        <v>44927</v>
      </c>
      <c r="C225" s="12">
        <v>45108</v>
      </c>
      <c r="E225"/>
      <c r="F225"/>
      <c r="G225" s="65"/>
      <c r="O225"/>
      <c r="P225"/>
      <c r="S225"/>
    </row>
    <row r="226" spans="1:19">
      <c r="A226" s="40" t="s">
        <v>2966</v>
      </c>
      <c r="B226" s="12">
        <v>44896</v>
      </c>
      <c r="C226" s="12">
        <v>45078</v>
      </c>
      <c r="E226"/>
      <c r="F226"/>
      <c r="G226" s="65"/>
      <c r="O226"/>
      <c r="P226"/>
      <c r="S226"/>
    </row>
    <row r="227" spans="1:19">
      <c r="A227" s="40" t="s">
        <v>2711</v>
      </c>
      <c r="B227" s="12">
        <v>45047</v>
      </c>
      <c r="C227" s="12">
        <v>45231</v>
      </c>
      <c r="E227"/>
      <c r="F227"/>
      <c r="G227" s="65"/>
      <c r="O227"/>
      <c r="P227"/>
      <c r="S227"/>
    </row>
    <row r="228" spans="1:19">
      <c r="A228" s="40" t="s">
        <v>2970</v>
      </c>
      <c r="B228" s="12">
        <v>44896</v>
      </c>
      <c r="C228" s="12">
        <v>45078</v>
      </c>
      <c r="E228"/>
      <c r="F228"/>
      <c r="G228" s="65"/>
      <c r="O228"/>
      <c r="P228"/>
      <c r="S228"/>
    </row>
    <row r="229" spans="1:19">
      <c r="A229" s="40" t="s">
        <v>1606</v>
      </c>
      <c r="B229" s="12">
        <v>45047</v>
      </c>
      <c r="C229" s="12">
        <v>45231</v>
      </c>
      <c r="E229"/>
      <c r="F229"/>
      <c r="G229" s="65"/>
      <c r="O229"/>
      <c r="P229"/>
      <c r="S229"/>
    </row>
    <row r="230" spans="1:19">
      <c r="A230" s="40" t="s">
        <v>2311</v>
      </c>
      <c r="B230" s="12">
        <v>44896</v>
      </c>
      <c r="C230" s="12">
        <v>45078</v>
      </c>
      <c r="E230"/>
      <c r="F230"/>
      <c r="G230" s="65"/>
      <c r="O230"/>
      <c r="P230"/>
      <c r="S230"/>
    </row>
    <row r="231" spans="1:19">
      <c r="A231" s="40" t="s">
        <v>2624</v>
      </c>
      <c r="B231" s="12">
        <v>45017</v>
      </c>
      <c r="C231" s="12">
        <v>45200</v>
      </c>
      <c r="E231"/>
      <c r="F231"/>
      <c r="G231" s="65"/>
      <c r="O231"/>
      <c r="P231"/>
      <c r="S231"/>
    </row>
    <row r="232" spans="1:19">
      <c r="A232" s="40" t="s">
        <v>2313</v>
      </c>
      <c r="B232" s="12">
        <v>44896</v>
      </c>
      <c r="C232" s="12">
        <v>45078</v>
      </c>
      <c r="E232"/>
      <c r="F232"/>
      <c r="G232" s="65"/>
      <c r="O232"/>
      <c r="P232"/>
      <c r="S232"/>
    </row>
    <row r="233" spans="1:19">
      <c r="A233" s="40" t="s">
        <v>2972</v>
      </c>
      <c r="B233" s="12">
        <v>44896</v>
      </c>
      <c r="C233" s="12">
        <v>45078</v>
      </c>
      <c r="E233"/>
      <c r="F233"/>
      <c r="G233" s="65"/>
      <c r="O233"/>
      <c r="P233"/>
      <c r="S233"/>
    </row>
    <row r="234" spans="1:19">
      <c r="A234" s="40" t="s">
        <v>972</v>
      </c>
      <c r="B234" s="12">
        <v>45047</v>
      </c>
      <c r="C234" s="12">
        <v>45231</v>
      </c>
      <c r="E234"/>
      <c r="F234"/>
      <c r="G234" s="65"/>
      <c r="O234"/>
      <c r="P234"/>
      <c r="S234"/>
    </row>
    <row r="235" spans="1:19">
      <c r="A235" s="40" t="s">
        <v>3171</v>
      </c>
      <c r="B235" s="12">
        <v>44958</v>
      </c>
      <c r="C235" s="12">
        <v>45139</v>
      </c>
      <c r="E235"/>
      <c r="F235"/>
      <c r="G235" s="65"/>
      <c r="O235"/>
      <c r="P235"/>
      <c r="S235"/>
    </row>
    <row r="236" spans="1:19">
      <c r="A236" s="40" t="s">
        <v>945</v>
      </c>
      <c r="B236" s="12">
        <v>44986</v>
      </c>
      <c r="C236" s="12">
        <v>45170</v>
      </c>
      <c r="E236"/>
      <c r="F236"/>
      <c r="G236" s="65"/>
      <c r="O236"/>
      <c r="P236"/>
      <c r="S236"/>
    </row>
    <row r="237" spans="1:19">
      <c r="A237" s="40" t="s">
        <v>2974</v>
      </c>
      <c r="B237" s="12">
        <v>44896</v>
      </c>
      <c r="C237" s="12">
        <v>45078</v>
      </c>
      <c r="E237"/>
      <c r="F237"/>
      <c r="G237" s="65"/>
      <c r="O237"/>
      <c r="P237"/>
      <c r="S237"/>
    </row>
    <row r="238" spans="1:19">
      <c r="A238" s="40" t="s">
        <v>2465</v>
      </c>
      <c r="B238" s="12">
        <v>44896</v>
      </c>
      <c r="C238" s="12">
        <v>45078</v>
      </c>
      <c r="E238"/>
      <c r="F238"/>
      <c r="G238" s="65"/>
      <c r="O238"/>
      <c r="P238"/>
      <c r="S238"/>
    </row>
    <row r="239" spans="1:19">
      <c r="A239" s="40" t="s">
        <v>2976</v>
      </c>
      <c r="B239" s="12">
        <v>44896</v>
      </c>
      <c r="C239" s="12">
        <v>45078</v>
      </c>
      <c r="E239"/>
      <c r="F239"/>
      <c r="G239" s="65"/>
      <c r="O239"/>
      <c r="P239"/>
      <c r="S239"/>
    </row>
    <row r="240" spans="1:19">
      <c r="A240" s="40" t="s">
        <v>1551</v>
      </c>
      <c r="B240" s="12">
        <v>44896</v>
      </c>
      <c r="C240" s="12">
        <v>45078</v>
      </c>
      <c r="E240"/>
      <c r="F240"/>
      <c r="G240" s="65"/>
      <c r="O240"/>
      <c r="P240"/>
      <c r="S240"/>
    </row>
    <row r="241" spans="1:19">
      <c r="A241" s="40" t="s">
        <v>2978</v>
      </c>
      <c r="B241" s="12">
        <v>44896</v>
      </c>
      <c r="C241" s="12">
        <v>45078</v>
      </c>
      <c r="E241"/>
      <c r="F241"/>
      <c r="G241" s="65"/>
      <c r="O241"/>
      <c r="P241"/>
      <c r="S241"/>
    </row>
    <row r="242" spans="1:19">
      <c r="A242" s="40" t="s">
        <v>1486</v>
      </c>
      <c r="B242" s="12">
        <v>44896</v>
      </c>
      <c r="C242" s="12">
        <v>45078</v>
      </c>
      <c r="E242"/>
      <c r="F242"/>
      <c r="G242" s="65"/>
      <c r="O242"/>
      <c r="P242"/>
      <c r="S242"/>
    </row>
    <row r="243" spans="1:19">
      <c r="A243" s="40" t="s">
        <v>2980</v>
      </c>
      <c r="B243" s="12">
        <v>44896</v>
      </c>
      <c r="C243" s="12">
        <v>45078</v>
      </c>
      <c r="E243"/>
      <c r="F243"/>
      <c r="G243" s="65"/>
      <c r="O243"/>
      <c r="P243"/>
      <c r="S243"/>
    </row>
    <row r="244" spans="1:19">
      <c r="A244" s="40" t="s">
        <v>2982</v>
      </c>
      <c r="B244" s="12">
        <v>44896</v>
      </c>
      <c r="C244" s="12">
        <v>45078</v>
      </c>
      <c r="E244"/>
      <c r="F244"/>
      <c r="G244" s="65"/>
      <c r="O244"/>
      <c r="P244"/>
      <c r="S244"/>
    </row>
    <row r="245" spans="1:19">
      <c r="A245" s="40" t="s">
        <v>2984</v>
      </c>
      <c r="B245" s="12">
        <v>44896</v>
      </c>
      <c r="C245" s="12">
        <v>45078</v>
      </c>
      <c r="E245"/>
      <c r="F245"/>
      <c r="G245" s="65"/>
      <c r="O245"/>
      <c r="P245"/>
      <c r="S245"/>
    </row>
    <row r="246" spans="1:19">
      <c r="A246" s="40" t="s">
        <v>946</v>
      </c>
      <c r="B246" s="12">
        <v>44986</v>
      </c>
      <c r="C246" s="12">
        <v>45170</v>
      </c>
      <c r="E246"/>
      <c r="F246"/>
      <c r="G246" s="65"/>
      <c r="O246"/>
      <c r="P246"/>
      <c r="S246"/>
    </row>
    <row r="247" spans="1:19">
      <c r="A247" s="40" t="s">
        <v>3051</v>
      </c>
      <c r="B247" s="12">
        <v>44896</v>
      </c>
      <c r="C247" s="12">
        <v>45078</v>
      </c>
      <c r="E247"/>
      <c r="F247"/>
      <c r="G247" s="65"/>
      <c r="O247"/>
      <c r="P247"/>
      <c r="S247"/>
    </row>
    <row r="248" spans="1:19">
      <c r="A248" s="40" t="s">
        <v>2988</v>
      </c>
      <c r="B248" s="12">
        <v>44896</v>
      </c>
      <c r="C248" s="12">
        <v>45078</v>
      </c>
      <c r="E248"/>
      <c r="F248"/>
      <c r="G248" s="65"/>
      <c r="O248"/>
      <c r="P248"/>
      <c r="S248"/>
    </row>
    <row r="249" spans="1:19">
      <c r="A249" s="40" t="s">
        <v>1622</v>
      </c>
      <c r="B249" s="12">
        <v>45047</v>
      </c>
      <c r="C249" s="12">
        <v>45231</v>
      </c>
      <c r="E249"/>
      <c r="F249"/>
      <c r="G249" s="65"/>
      <c r="O249"/>
      <c r="P249"/>
      <c r="S249"/>
    </row>
    <row r="250" spans="1:19">
      <c r="A250" s="40" t="s">
        <v>1607</v>
      </c>
      <c r="B250" s="12">
        <v>45047</v>
      </c>
      <c r="C250" s="12">
        <v>45231</v>
      </c>
      <c r="E250"/>
      <c r="F250"/>
      <c r="G250" s="65"/>
      <c r="O250"/>
      <c r="P250"/>
      <c r="S250"/>
    </row>
    <row r="251" spans="1:19">
      <c r="A251" s="40" t="s">
        <v>3082</v>
      </c>
      <c r="B251" s="12">
        <v>44927</v>
      </c>
      <c r="C251" s="12">
        <v>45108</v>
      </c>
      <c r="E251"/>
      <c r="F251"/>
      <c r="G251" s="65"/>
      <c r="O251"/>
      <c r="P251"/>
      <c r="S251"/>
    </row>
    <row r="252" spans="1:19">
      <c r="A252" s="40" t="s">
        <v>3047</v>
      </c>
      <c r="B252" s="12">
        <v>44896</v>
      </c>
      <c r="C252" s="12">
        <v>45078</v>
      </c>
      <c r="E252"/>
      <c r="F252"/>
      <c r="G252" s="65"/>
      <c r="O252"/>
      <c r="P252"/>
      <c r="S252"/>
    </row>
    <row r="253" spans="1:19">
      <c r="A253" s="40" t="s">
        <v>2991</v>
      </c>
      <c r="B253" s="12">
        <v>44896</v>
      </c>
      <c r="C253" s="12">
        <v>45078</v>
      </c>
      <c r="E253"/>
      <c r="F253"/>
      <c r="G253" s="65"/>
      <c r="O253"/>
      <c r="P253"/>
      <c r="S253"/>
    </row>
    <row r="254" spans="1:19">
      <c r="A254" s="42" t="s">
        <v>1625</v>
      </c>
      <c r="B254" s="12">
        <v>44927</v>
      </c>
      <c r="C254" s="12">
        <v>45108</v>
      </c>
      <c r="E254"/>
      <c r="F254"/>
      <c r="G254" s="65"/>
      <c r="O254"/>
      <c r="P254"/>
      <c r="S254"/>
    </row>
    <row r="255" spans="1:19">
      <c r="A255" s="40" t="s">
        <v>2622</v>
      </c>
      <c r="B255" s="12">
        <v>44986</v>
      </c>
      <c r="C255" s="12">
        <v>45170</v>
      </c>
      <c r="E255"/>
      <c r="F255"/>
      <c r="G255" s="65"/>
      <c r="O255"/>
      <c r="P255"/>
      <c r="S255"/>
    </row>
    <row r="256" spans="1:19">
      <c r="A256" s="40" t="s">
        <v>2993</v>
      </c>
      <c r="B256" s="12">
        <v>44896</v>
      </c>
      <c r="C256" s="12">
        <v>45078</v>
      </c>
      <c r="E256"/>
      <c r="F256"/>
      <c r="G256" s="65"/>
      <c r="O256"/>
      <c r="P256"/>
      <c r="S256"/>
    </row>
    <row r="257" spans="1:19">
      <c r="A257" s="40" t="s">
        <v>555</v>
      </c>
      <c r="B257" s="12">
        <v>44805</v>
      </c>
      <c r="C257" s="12" t="s">
        <v>3060</v>
      </c>
      <c r="E257"/>
      <c r="F257"/>
      <c r="G257" s="65"/>
      <c r="O257"/>
      <c r="P257"/>
      <c r="S257"/>
    </row>
    <row r="258" spans="1:19">
      <c r="A258" s="40" t="s">
        <v>2995</v>
      </c>
      <c r="B258" s="12">
        <v>44896</v>
      </c>
      <c r="C258" s="12">
        <v>45078</v>
      </c>
      <c r="E258"/>
      <c r="F258"/>
      <c r="G258" s="65"/>
      <c r="O258"/>
      <c r="P258"/>
      <c r="S258"/>
    </row>
    <row r="259" spans="1:19">
      <c r="A259" s="40" t="s">
        <v>3204</v>
      </c>
      <c r="B259" s="12">
        <v>44986</v>
      </c>
      <c r="C259" s="12">
        <v>45170</v>
      </c>
      <c r="E259"/>
      <c r="F259"/>
      <c r="G259" s="65"/>
      <c r="O259"/>
      <c r="P259"/>
      <c r="S259"/>
    </row>
    <row r="260" spans="1:19">
      <c r="A260" s="40" t="s">
        <v>1627</v>
      </c>
      <c r="B260" s="12">
        <v>44927</v>
      </c>
      <c r="C260" s="12">
        <v>45108</v>
      </c>
      <c r="E260"/>
      <c r="F260"/>
      <c r="G260" s="65"/>
      <c r="O260"/>
      <c r="P260"/>
      <c r="S260"/>
    </row>
    <row r="261" spans="1:19">
      <c r="A261" s="40" t="s">
        <v>3088</v>
      </c>
      <c r="B261" s="12">
        <v>44927</v>
      </c>
      <c r="C261" s="12">
        <v>45108</v>
      </c>
      <c r="E261"/>
      <c r="F261"/>
      <c r="G261" s="65"/>
      <c r="O261"/>
      <c r="P261"/>
      <c r="S261"/>
    </row>
    <row r="262" spans="1:19">
      <c r="A262" s="40" t="s">
        <v>2997</v>
      </c>
      <c r="B262" s="12">
        <v>44896</v>
      </c>
      <c r="C262" s="12">
        <v>45078</v>
      </c>
      <c r="E262"/>
      <c r="F262"/>
      <c r="G262" s="65"/>
      <c r="O262"/>
      <c r="P262"/>
      <c r="S262"/>
    </row>
    <row r="263" spans="1:19">
      <c r="A263" s="40" t="s">
        <v>971</v>
      </c>
      <c r="B263" s="12">
        <v>45047</v>
      </c>
      <c r="C263" s="12">
        <v>45231</v>
      </c>
      <c r="E263"/>
      <c r="F263"/>
      <c r="G263" s="65"/>
      <c r="O263"/>
      <c r="P263"/>
      <c r="S263"/>
    </row>
    <row r="264" spans="1:19">
      <c r="A264" s="40" t="s">
        <v>938</v>
      </c>
      <c r="B264" s="12">
        <v>44927</v>
      </c>
      <c r="C264" s="12" t="s">
        <v>3060</v>
      </c>
      <c r="E264"/>
      <c r="F264"/>
      <c r="G264" s="65"/>
      <c r="O264"/>
      <c r="P264"/>
      <c r="S264"/>
    </row>
    <row r="265" spans="1:19">
      <c r="A265" s="40" t="s">
        <v>1615</v>
      </c>
      <c r="B265" s="12">
        <v>44927</v>
      </c>
      <c r="C265" s="12">
        <v>45108</v>
      </c>
      <c r="E265"/>
      <c r="F265"/>
      <c r="G265" s="65"/>
      <c r="O265"/>
      <c r="P265"/>
      <c r="S265"/>
    </row>
    <row r="266" spans="1:19">
      <c r="A266" s="40" t="s">
        <v>2725</v>
      </c>
      <c r="B266" s="12">
        <v>45047</v>
      </c>
      <c r="C266" s="12">
        <v>45231</v>
      </c>
      <c r="E266"/>
      <c r="F266"/>
      <c r="G266" s="65"/>
      <c r="O266"/>
      <c r="P266"/>
      <c r="S266"/>
    </row>
    <row r="267" spans="1:19">
      <c r="A267" s="40" t="s">
        <v>947</v>
      </c>
      <c r="B267" s="12">
        <v>45017</v>
      </c>
      <c r="C267" s="12">
        <v>45200</v>
      </c>
      <c r="E267"/>
      <c r="F267"/>
      <c r="G267" s="65"/>
      <c r="O267"/>
      <c r="P267"/>
      <c r="S267"/>
    </row>
    <row r="268" spans="1:19">
      <c r="A268" s="40" t="s">
        <v>3206</v>
      </c>
      <c r="B268" s="12">
        <v>44986</v>
      </c>
      <c r="C268" s="12">
        <v>45170</v>
      </c>
      <c r="E268"/>
      <c r="F268"/>
      <c r="G268" s="65"/>
      <c r="O268"/>
      <c r="P268"/>
      <c r="S268"/>
    </row>
    <row r="269" spans="1:19">
      <c r="A269" s="40" t="s">
        <v>1675</v>
      </c>
      <c r="B269" s="12">
        <v>45017</v>
      </c>
      <c r="C269" s="12">
        <v>45200</v>
      </c>
      <c r="E269"/>
      <c r="F269"/>
      <c r="G269" s="65"/>
      <c r="O269"/>
      <c r="P269"/>
      <c r="S269"/>
    </row>
    <row r="270" spans="1:19">
      <c r="A270" s="40" t="s">
        <v>2999</v>
      </c>
      <c r="B270" s="12">
        <v>44896</v>
      </c>
      <c r="C270" s="12">
        <v>45078</v>
      </c>
      <c r="E270"/>
      <c r="F270"/>
      <c r="G270" s="65"/>
      <c r="O270"/>
      <c r="P270"/>
      <c r="S270"/>
    </row>
    <row r="271" spans="1:19">
      <c r="A271" s="40" t="s">
        <v>3001</v>
      </c>
      <c r="B271" s="12">
        <v>44896</v>
      </c>
      <c r="C271" s="12">
        <v>45078</v>
      </c>
      <c r="E271"/>
      <c r="F271"/>
      <c r="G271" s="65"/>
      <c r="O271"/>
      <c r="P271"/>
      <c r="S271"/>
    </row>
    <row r="272" spans="1:19">
      <c r="A272" s="40" t="s">
        <v>1608</v>
      </c>
      <c r="B272" s="12">
        <v>44896</v>
      </c>
      <c r="C272" s="12">
        <v>45078</v>
      </c>
      <c r="E272"/>
      <c r="F272"/>
      <c r="G272" s="65"/>
      <c r="O272"/>
      <c r="P272"/>
      <c r="S272"/>
    </row>
    <row r="273" spans="1:19">
      <c r="A273" s="40" t="s">
        <v>3003</v>
      </c>
      <c r="B273" s="12">
        <v>44896</v>
      </c>
      <c r="C273" s="12">
        <v>45078</v>
      </c>
      <c r="E273"/>
      <c r="F273"/>
      <c r="G273" s="65"/>
      <c r="O273"/>
      <c r="P273"/>
      <c r="S273"/>
    </row>
    <row r="274" spans="1:19">
      <c r="A274" s="40" t="s">
        <v>3005</v>
      </c>
      <c r="B274" s="12">
        <v>44896</v>
      </c>
      <c r="C274" s="12">
        <v>45078</v>
      </c>
      <c r="E274"/>
      <c r="F274"/>
      <c r="G274" s="65"/>
      <c r="O274"/>
      <c r="P274"/>
      <c r="S274"/>
    </row>
    <row r="275" spans="1:19">
      <c r="A275" s="40" t="s">
        <v>1629</v>
      </c>
      <c r="B275" s="12">
        <v>44986</v>
      </c>
      <c r="C275" s="12">
        <v>45170</v>
      </c>
      <c r="E275"/>
      <c r="F275"/>
      <c r="G275" s="65"/>
      <c r="O275"/>
      <c r="P275"/>
      <c r="S275"/>
    </row>
    <row r="276" spans="1:19">
      <c r="A276" s="40" t="s">
        <v>3007</v>
      </c>
      <c r="B276" s="12">
        <v>44896</v>
      </c>
      <c r="C276" s="12">
        <v>45078</v>
      </c>
      <c r="E276"/>
      <c r="F276"/>
      <c r="G276" s="65"/>
      <c r="O276"/>
      <c r="P276"/>
      <c r="S276"/>
    </row>
    <row r="277" spans="1:19">
      <c r="A277" s="40" t="s">
        <v>3009</v>
      </c>
      <c r="B277" s="12">
        <v>44896</v>
      </c>
      <c r="C277" s="12">
        <v>45078</v>
      </c>
      <c r="E277"/>
      <c r="F277"/>
      <c r="G277" s="65"/>
      <c r="O277"/>
      <c r="P277"/>
      <c r="S277"/>
    </row>
    <row r="278" spans="1:19">
      <c r="A278" s="40" t="s">
        <v>3012</v>
      </c>
      <c r="B278" s="12">
        <v>44896</v>
      </c>
      <c r="C278" s="12">
        <v>45078</v>
      </c>
      <c r="E278"/>
      <c r="F278"/>
      <c r="G278" s="65"/>
      <c r="O278"/>
      <c r="P278"/>
      <c r="S278"/>
    </row>
    <row r="279" spans="1:19">
      <c r="A279" s="40" t="s">
        <v>1621</v>
      </c>
      <c r="B279" s="12">
        <v>44896</v>
      </c>
      <c r="C279" s="12">
        <v>45078</v>
      </c>
      <c r="E279"/>
      <c r="F279"/>
      <c r="G279" s="65"/>
      <c r="O279"/>
      <c r="P279"/>
      <c r="S279"/>
    </row>
    <row r="280" spans="1:19">
      <c r="A280" s="40" t="s">
        <v>1674</v>
      </c>
      <c r="B280" s="12">
        <v>45017</v>
      </c>
      <c r="C280" s="12">
        <v>45200</v>
      </c>
      <c r="E280"/>
      <c r="F280"/>
      <c r="G280" s="65"/>
      <c r="O280"/>
      <c r="P280"/>
      <c r="S280"/>
    </row>
    <row r="281" spans="1:19">
      <c r="A281" s="40" t="s">
        <v>1391</v>
      </c>
      <c r="B281" s="12">
        <v>44986</v>
      </c>
      <c r="C281" s="12">
        <v>45170</v>
      </c>
      <c r="E281"/>
      <c r="F281"/>
      <c r="G281" s="65"/>
      <c r="O281"/>
      <c r="P281"/>
      <c r="S281"/>
    </row>
    <row r="282" spans="1:19">
      <c r="A282" s="40" t="s">
        <v>3014</v>
      </c>
      <c r="B282" s="12">
        <v>44896</v>
      </c>
      <c r="C282" s="12">
        <v>45078</v>
      </c>
      <c r="E282"/>
      <c r="F282"/>
      <c r="G282" s="65"/>
      <c r="O282"/>
      <c r="P282"/>
      <c r="S282"/>
    </row>
    <row r="283" spans="1:19">
      <c r="A283" s="42" t="s">
        <v>948</v>
      </c>
      <c r="B283" s="12">
        <v>44986</v>
      </c>
      <c r="C283" s="12">
        <v>45170</v>
      </c>
      <c r="E283"/>
      <c r="F283"/>
      <c r="G283" s="65"/>
      <c r="O283"/>
      <c r="P283"/>
      <c r="S283"/>
    </row>
    <row r="284" spans="1:19">
      <c r="A284" s="40" t="s">
        <v>3016</v>
      </c>
      <c r="B284" s="12">
        <v>44896</v>
      </c>
      <c r="C284" s="12">
        <v>45078</v>
      </c>
      <c r="E284"/>
      <c r="F284"/>
      <c r="G284" s="65"/>
      <c r="O284"/>
      <c r="P284"/>
      <c r="S284"/>
    </row>
    <row r="285" spans="1:19">
      <c r="A285" s="40" t="s">
        <v>3018</v>
      </c>
      <c r="B285" s="12">
        <v>44896</v>
      </c>
      <c r="C285" s="12">
        <v>45078</v>
      </c>
      <c r="E285"/>
      <c r="F285"/>
      <c r="G285" s="65"/>
      <c r="O285"/>
      <c r="P285"/>
      <c r="S285"/>
    </row>
    <row r="286" spans="1:19">
      <c r="A286" s="40" t="s">
        <v>3020</v>
      </c>
      <c r="B286" s="12">
        <v>44896</v>
      </c>
      <c r="C286" s="12">
        <v>45078</v>
      </c>
      <c r="E286"/>
      <c r="F286"/>
      <c r="G286" s="65"/>
      <c r="O286"/>
      <c r="P286"/>
      <c r="S286"/>
    </row>
    <row r="287" spans="1:19">
      <c r="A287" s="40" t="s">
        <v>3208</v>
      </c>
      <c r="B287" s="12">
        <v>44986</v>
      </c>
      <c r="C287" s="12">
        <v>45170</v>
      </c>
      <c r="E287"/>
      <c r="F287"/>
      <c r="G287" s="65"/>
      <c r="O287"/>
      <c r="P287"/>
      <c r="S287"/>
    </row>
    <row r="288" spans="1:19">
      <c r="A288" s="40" t="s">
        <v>3228</v>
      </c>
      <c r="B288" s="12">
        <v>44986</v>
      </c>
      <c r="C288" s="12">
        <v>45170</v>
      </c>
      <c r="E288"/>
      <c r="F288"/>
      <c r="G288" s="65"/>
      <c r="O288"/>
      <c r="P288"/>
      <c r="S288"/>
    </row>
    <row r="289" spans="1:19">
      <c r="A289" s="40" t="s">
        <v>3022</v>
      </c>
      <c r="B289" s="12">
        <v>44896</v>
      </c>
      <c r="C289" s="12">
        <v>45078</v>
      </c>
      <c r="E289"/>
      <c r="F289"/>
      <c r="G289" s="65"/>
      <c r="O289"/>
      <c r="P289"/>
      <c r="S289"/>
    </row>
    <row r="290" spans="1:19">
      <c r="A290" s="40" t="s">
        <v>3024</v>
      </c>
      <c r="B290" s="12">
        <v>44896</v>
      </c>
      <c r="C290" s="12">
        <v>45078</v>
      </c>
      <c r="E290"/>
      <c r="F290"/>
      <c r="G290" s="65"/>
      <c r="O290"/>
      <c r="P290"/>
      <c r="S290"/>
    </row>
    <row r="291" spans="1:19">
      <c r="A291" s="40" t="s">
        <v>2519</v>
      </c>
      <c r="B291" s="12">
        <v>44958</v>
      </c>
      <c r="C291" s="12">
        <v>45139</v>
      </c>
      <c r="E291"/>
      <c r="F291"/>
      <c r="G291" s="65"/>
      <c r="O291"/>
      <c r="P291"/>
      <c r="S291"/>
    </row>
    <row r="292" spans="1:19">
      <c r="A292" s="40" t="s">
        <v>3026</v>
      </c>
      <c r="B292" s="12">
        <v>44896</v>
      </c>
      <c r="C292" s="12">
        <v>45078</v>
      </c>
      <c r="E292"/>
      <c r="F292"/>
      <c r="G292" s="65"/>
      <c r="O292"/>
      <c r="P292"/>
      <c r="S292"/>
    </row>
    <row r="293" spans="1:19">
      <c r="A293" s="40" t="s">
        <v>3230</v>
      </c>
      <c r="B293" s="12">
        <v>44927</v>
      </c>
      <c r="C293" s="12">
        <v>45108</v>
      </c>
      <c r="E293"/>
      <c r="F293"/>
      <c r="G293" s="65"/>
      <c r="O293"/>
      <c r="P293"/>
      <c r="S293"/>
    </row>
    <row r="294" spans="1:19">
      <c r="A294" s="40" t="s">
        <v>967</v>
      </c>
      <c r="B294" s="12">
        <v>45047</v>
      </c>
      <c r="C294" s="12">
        <v>45231</v>
      </c>
      <c r="E294"/>
      <c r="F294"/>
      <c r="G294" s="65"/>
      <c r="O294"/>
      <c r="P294"/>
      <c r="S294"/>
    </row>
    <row r="295" spans="1:19">
      <c r="A295" s="40" t="s">
        <v>949</v>
      </c>
      <c r="B295" s="12">
        <v>44896</v>
      </c>
      <c r="C295" s="12">
        <v>45078</v>
      </c>
      <c r="E295"/>
      <c r="F295"/>
      <c r="G295" s="65"/>
      <c r="O295"/>
      <c r="P295"/>
      <c r="S295"/>
    </row>
    <row r="296" spans="1:19">
      <c r="A296" s="40" t="s">
        <v>3028</v>
      </c>
      <c r="B296" s="12">
        <v>44896</v>
      </c>
      <c r="C296" s="12">
        <v>45078</v>
      </c>
      <c r="E296"/>
      <c r="F296"/>
      <c r="G296" s="65"/>
      <c r="O296"/>
      <c r="P296"/>
      <c r="S296"/>
    </row>
    <row r="297" spans="1:19">
      <c r="A297" s="40" t="s">
        <v>1392</v>
      </c>
      <c r="B297" s="12">
        <v>44986</v>
      </c>
      <c r="C297" s="12">
        <v>45170</v>
      </c>
      <c r="E297"/>
      <c r="F297"/>
      <c r="G297" s="65"/>
      <c r="O297"/>
      <c r="P297"/>
      <c r="S297"/>
    </row>
    <row r="298" spans="1:19">
      <c r="A298" s="40" t="s">
        <v>1411</v>
      </c>
      <c r="B298" s="12">
        <v>45017</v>
      </c>
      <c r="C298" s="12">
        <v>45200</v>
      </c>
      <c r="E298"/>
      <c r="F298"/>
      <c r="G298" s="65"/>
      <c r="O298"/>
      <c r="P298"/>
      <c r="S298"/>
    </row>
    <row r="299" spans="1:19">
      <c r="A299" s="40" t="s">
        <v>3030</v>
      </c>
      <c r="B299" s="12">
        <v>44896</v>
      </c>
      <c r="C299" s="12">
        <v>45078</v>
      </c>
      <c r="E299"/>
      <c r="F299"/>
      <c r="G299" s="65"/>
      <c r="O299"/>
      <c r="P299"/>
      <c r="S299"/>
    </row>
    <row r="300" spans="1:19">
      <c r="A300" s="40" t="s">
        <v>2542</v>
      </c>
      <c r="B300" s="12">
        <v>44986</v>
      </c>
      <c r="C300" s="12">
        <v>45170</v>
      </c>
      <c r="E300"/>
      <c r="F300"/>
      <c r="G300" s="65"/>
      <c r="O300"/>
      <c r="P300"/>
      <c r="S300"/>
    </row>
    <row r="301" spans="1:19">
      <c r="A301" s="40" t="s">
        <v>2715</v>
      </c>
      <c r="B301" s="12">
        <v>45047</v>
      </c>
      <c r="C301" s="12">
        <v>45231</v>
      </c>
      <c r="E301"/>
      <c r="F301"/>
      <c r="G301" s="65"/>
      <c r="O301"/>
      <c r="P301"/>
      <c r="S301"/>
    </row>
    <row r="302" spans="1:19">
      <c r="A302" s="40" t="s">
        <v>3091</v>
      </c>
      <c r="B302" s="12">
        <v>44927</v>
      </c>
      <c r="C302" s="12">
        <v>45108</v>
      </c>
      <c r="E302"/>
      <c r="F302"/>
      <c r="G302" s="65"/>
      <c r="O302"/>
      <c r="P302"/>
      <c r="S302"/>
    </row>
    <row r="303" spans="1:19">
      <c r="A303" s="40" t="s">
        <v>2490</v>
      </c>
      <c r="B303" s="12">
        <v>44927</v>
      </c>
      <c r="C303" s="12">
        <v>45108</v>
      </c>
      <c r="E303"/>
      <c r="F303"/>
      <c r="G303" s="65"/>
      <c r="O303"/>
      <c r="P303"/>
      <c r="S303"/>
    </row>
    <row r="304" spans="1:19">
      <c r="A304" s="40" t="s">
        <v>2717</v>
      </c>
      <c r="B304" s="12">
        <v>45047</v>
      </c>
      <c r="C304" s="12">
        <v>45231</v>
      </c>
      <c r="E304"/>
      <c r="F304"/>
      <c r="G304" s="65"/>
      <c r="O304"/>
      <c r="P304"/>
      <c r="S304"/>
    </row>
    <row r="305" spans="1:19">
      <c r="A305" s="40" t="s">
        <v>2562</v>
      </c>
      <c r="B305" s="12">
        <v>45047</v>
      </c>
      <c r="C305" s="12" t="s">
        <v>3060</v>
      </c>
      <c r="E305"/>
      <c r="F305"/>
      <c r="G305" s="65"/>
      <c r="O305"/>
      <c r="P305"/>
      <c r="S305"/>
    </row>
    <row r="306" spans="1:19">
      <c r="A306" s="40" t="s">
        <v>2751</v>
      </c>
      <c r="B306" s="12">
        <v>45047</v>
      </c>
      <c r="C306" s="12" t="s">
        <v>3060</v>
      </c>
      <c r="E306"/>
      <c r="F306"/>
      <c r="G306" s="65"/>
      <c r="O306"/>
      <c r="P306"/>
      <c r="S306"/>
    </row>
    <row r="307" spans="1:19">
      <c r="B307" s="12"/>
      <c r="C307" s="12"/>
      <c r="E307"/>
      <c r="F307"/>
      <c r="G307" s="65"/>
      <c r="O307"/>
      <c r="P307"/>
      <c r="S307"/>
    </row>
    <row r="308" spans="1:19">
      <c r="B308" s="12"/>
      <c r="C308" s="12"/>
      <c r="E308"/>
      <c r="F308"/>
      <c r="G308" s="65"/>
      <c r="O308"/>
      <c r="P308"/>
      <c r="S308"/>
    </row>
    <row r="309" spans="1:19">
      <c r="B309" s="12"/>
      <c r="C309" s="12"/>
      <c r="E309"/>
      <c r="F309"/>
      <c r="G309" s="65"/>
      <c r="O309"/>
      <c r="P309"/>
      <c r="S309"/>
    </row>
    <row r="310" spans="1:19">
      <c r="B310" s="12"/>
      <c r="C310" s="12"/>
      <c r="E310"/>
      <c r="F310"/>
      <c r="G310" s="65"/>
      <c r="O310"/>
      <c r="P310"/>
      <c r="S310"/>
    </row>
    <row r="311" spans="1:19">
      <c r="B311" s="12"/>
      <c r="C311" s="12"/>
      <c r="E311"/>
      <c r="F311"/>
      <c r="G311" s="65"/>
      <c r="O311"/>
      <c r="P311"/>
      <c r="S311"/>
    </row>
    <row r="312" spans="1:19">
      <c r="B312" s="12"/>
      <c r="C312" s="12"/>
      <c r="E312"/>
      <c r="F312"/>
      <c r="G312" s="65"/>
      <c r="O312"/>
      <c r="P312"/>
      <c r="S312"/>
    </row>
    <row r="313" spans="1:19">
      <c r="B313" s="12"/>
      <c r="C313" s="12"/>
      <c r="E313"/>
      <c r="F313"/>
      <c r="G313" s="65"/>
      <c r="O313"/>
      <c r="P313"/>
      <c r="S313"/>
    </row>
    <row r="314" spans="1:19">
      <c r="B314" s="12"/>
      <c r="C314" s="12"/>
      <c r="E314"/>
      <c r="F314"/>
      <c r="G314" s="65"/>
      <c r="O314"/>
      <c r="P314"/>
      <c r="S314"/>
    </row>
    <row r="315" spans="1:19">
      <c r="B315" s="12"/>
      <c r="C315" s="12"/>
      <c r="E315"/>
      <c r="F315"/>
      <c r="G315" s="65"/>
      <c r="O315"/>
      <c r="P315"/>
      <c r="S315"/>
    </row>
    <row r="316" spans="1:19">
      <c r="B316" s="12"/>
      <c r="C316" s="12"/>
      <c r="E316"/>
      <c r="F316"/>
      <c r="G316" s="65"/>
      <c r="O316"/>
      <c r="P316"/>
      <c r="S316"/>
    </row>
    <row r="317" spans="1:19">
      <c r="B317" s="12"/>
      <c r="C317" s="12"/>
      <c r="E317"/>
      <c r="F317"/>
      <c r="G317" s="65"/>
      <c r="O317"/>
      <c r="P317"/>
      <c r="S317"/>
    </row>
    <row r="318" spans="1:19">
      <c r="B318" s="12"/>
      <c r="C318" s="12"/>
      <c r="E318"/>
      <c r="F318"/>
      <c r="G318" s="65"/>
      <c r="O318"/>
      <c r="P318"/>
      <c r="S318"/>
    </row>
    <row r="319" spans="1:19">
      <c r="B319" s="12"/>
      <c r="C319" s="12"/>
      <c r="E319"/>
      <c r="F319"/>
      <c r="G319" s="65"/>
      <c r="O319"/>
      <c r="P319"/>
      <c r="S319"/>
    </row>
    <row r="320" spans="1:19">
      <c r="B320" s="12"/>
      <c r="C320" s="12"/>
      <c r="E320"/>
      <c r="F320"/>
      <c r="G320" s="65"/>
      <c r="O320"/>
      <c r="P320"/>
      <c r="S320"/>
    </row>
    <row r="321" spans="1:19">
      <c r="B321" s="12"/>
      <c r="C321" s="12"/>
      <c r="E321"/>
      <c r="F321"/>
      <c r="G321" s="65"/>
      <c r="O321"/>
      <c r="P321"/>
      <c r="S321"/>
    </row>
    <row r="322" spans="1:19">
      <c r="B322" s="12"/>
      <c r="C322" s="12"/>
      <c r="E322"/>
      <c r="F322"/>
      <c r="G322" s="65"/>
      <c r="O322"/>
      <c r="P322"/>
      <c r="S322"/>
    </row>
    <row r="323" spans="1:19">
      <c r="B323" s="12"/>
      <c r="C323" s="12"/>
      <c r="E323"/>
      <c r="F323"/>
      <c r="G323" s="65"/>
      <c r="O323"/>
      <c r="P323"/>
      <c r="S323"/>
    </row>
    <row r="324" spans="1:19">
      <c r="B324" s="12"/>
      <c r="C324" s="12"/>
      <c r="E324"/>
      <c r="F324"/>
      <c r="G324" s="65"/>
      <c r="O324"/>
      <c r="P324"/>
      <c r="S324"/>
    </row>
    <row r="325" spans="1:19">
      <c r="B325" s="12"/>
      <c r="C325" s="12"/>
      <c r="E325"/>
      <c r="F325"/>
      <c r="G325" s="65"/>
      <c r="O325"/>
      <c r="P325"/>
      <c r="S325"/>
    </row>
    <row r="326" spans="1:19">
      <c r="B326" s="12"/>
      <c r="C326" s="12"/>
      <c r="E326"/>
      <c r="F326"/>
      <c r="G326" s="65"/>
      <c r="O326"/>
      <c r="P326"/>
      <c r="S326"/>
    </row>
    <row r="327" spans="1:19">
      <c r="B327" s="12"/>
      <c r="C327" s="12"/>
      <c r="E327"/>
      <c r="F327"/>
      <c r="G327" s="65"/>
      <c r="O327"/>
      <c r="P327"/>
      <c r="S327"/>
    </row>
    <row r="328" spans="1:19">
      <c r="B328" s="12"/>
      <c r="C328" s="12"/>
      <c r="E328"/>
      <c r="F328"/>
      <c r="G328" s="65"/>
      <c r="O328"/>
      <c r="P328"/>
      <c r="S328"/>
    </row>
    <row r="329" spans="1:19">
      <c r="A329" s="5"/>
      <c r="B329" s="12"/>
      <c r="C329" s="12"/>
      <c r="E329"/>
      <c r="F329"/>
      <c r="G329" s="65"/>
      <c r="O329"/>
      <c r="P329"/>
      <c r="S329"/>
    </row>
    <row r="330" spans="1:19">
      <c r="B330" s="12"/>
      <c r="C330" s="12"/>
      <c r="E330"/>
      <c r="F330"/>
      <c r="G330" s="65"/>
      <c r="O330"/>
      <c r="P330"/>
      <c r="S330"/>
    </row>
    <row r="331" spans="1:19">
      <c r="B331" s="12"/>
      <c r="C331" s="12"/>
      <c r="E331"/>
      <c r="F331"/>
      <c r="G331" s="65"/>
      <c r="O331"/>
      <c r="P331"/>
      <c r="S331"/>
    </row>
    <row r="332" spans="1:19">
      <c r="B332" s="12"/>
      <c r="C332" s="12"/>
      <c r="E332"/>
      <c r="F332"/>
      <c r="G332" s="65"/>
      <c r="O332"/>
      <c r="P332"/>
      <c r="S332"/>
    </row>
    <row r="333" spans="1:19">
      <c r="B333" s="12"/>
      <c r="C333" s="12"/>
      <c r="E333"/>
      <c r="F333"/>
      <c r="G333" s="65"/>
      <c r="O333"/>
      <c r="P333"/>
      <c r="S333"/>
    </row>
    <row r="334" spans="1:19">
      <c r="B334" s="12"/>
      <c r="C334" s="12"/>
      <c r="E334"/>
      <c r="F334"/>
      <c r="G334" s="65"/>
      <c r="O334"/>
      <c r="P334"/>
      <c r="S334"/>
    </row>
    <row r="335" spans="1:19">
      <c r="B335" s="12"/>
      <c r="C335" s="12"/>
      <c r="E335"/>
      <c r="F335"/>
      <c r="G335" s="65"/>
      <c r="O335"/>
      <c r="P335"/>
      <c r="S335"/>
    </row>
    <row r="336" spans="1:19">
      <c r="B336" s="12"/>
      <c r="C336" s="12"/>
      <c r="E336"/>
      <c r="F336"/>
      <c r="G336" s="65"/>
      <c r="O336"/>
      <c r="P336"/>
      <c r="S336"/>
    </row>
    <row r="337" spans="2:19">
      <c r="B337" s="12"/>
      <c r="C337" s="12"/>
      <c r="E337"/>
      <c r="F337"/>
      <c r="G337" s="65"/>
      <c r="O337"/>
      <c r="P337"/>
      <c r="S337"/>
    </row>
    <row r="338" spans="2:19">
      <c r="B338" s="12"/>
      <c r="C338" s="12"/>
      <c r="E338"/>
      <c r="F338"/>
      <c r="G338" s="65"/>
      <c r="O338"/>
      <c r="P338"/>
      <c r="S338"/>
    </row>
    <row r="339" spans="2:19">
      <c r="B339" s="12"/>
      <c r="C339" s="12"/>
      <c r="E339"/>
      <c r="F339"/>
      <c r="G339" s="65"/>
      <c r="O339"/>
      <c r="P339"/>
      <c r="S339"/>
    </row>
    <row r="340" spans="2:19">
      <c r="B340" s="12"/>
      <c r="C340" s="12"/>
      <c r="E340"/>
      <c r="F340"/>
      <c r="G340" s="65"/>
      <c r="O340"/>
      <c r="P340"/>
      <c r="S340"/>
    </row>
    <row r="341" spans="2:19">
      <c r="B341" s="12"/>
      <c r="C341" s="12"/>
      <c r="E341"/>
      <c r="F341"/>
      <c r="G341" s="65"/>
      <c r="O341"/>
      <c r="P341"/>
      <c r="S341"/>
    </row>
    <row r="342" spans="2:19">
      <c r="B342" s="12"/>
      <c r="C342" s="12"/>
      <c r="E342"/>
      <c r="F342"/>
      <c r="G342" s="65"/>
      <c r="O342"/>
      <c r="P342"/>
      <c r="S342"/>
    </row>
    <row r="343" spans="2:19">
      <c r="B343" s="12"/>
      <c r="C343" s="12"/>
      <c r="E343"/>
      <c r="F343"/>
      <c r="G343" s="65"/>
      <c r="O343"/>
      <c r="P343"/>
      <c r="S343"/>
    </row>
    <row r="344" spans="2:19">
      <c r="B344" s="12"/>
      <c r="C344" s="12"/>
      <c r="E344"/>
      <c r="F344"/>
      <c r="G344" s="65"/>
      <c r="O344"/>
      <c r="P344"/>
      <c r="S344"/>
    </row>
    <row r="345" spans="2:19">
      <c r="B345" s="12"/>
      <c r="C345" s="12"/>
      <c r="E345"/>
      <c r="F345"/>
      <c r="G345" s="65"/>
      <c r="O345"/>
      <c r="P345"/>
      <c r="S345"/>
    </row>
    <row r="346" spans="2:19">
      <c r="B346" s="12"/>
      <c r="C346" s="12"/>
      <c r="E346"/>
      <c r="F346"/>
      <c r="G346" s="65"/>
      <c r="O346"/>
      <c r="P346"/>
      <c r="S346"/>
    </row>
    <row r="347" spans="2:19">
      <c r="B347" s="12"/>
      <c r="C347" s="12"/>
      <c r="E347"/>
      <c r="F347"/>
      <c r="G347" s="65"/>
      <c r="O347"/>
      <c r="P347"/>
      <c r="S347"/>
    </row>
    <row r="348" spans="2:19">
      <c r="B348" s="12"/>
      <c r="C348" s="12"/>
      <c r="E348"/>
      <c r="F348"/>
      <c r="G348" s="65"/>
      <c r="O348"/>
      <c r="P348"/>
      <c r="S348"/>
    </row>
    <row r="349" spans="2:19">
      <c r="E349"/>
      <c r="F349"/>
      <c r="G349" s="65"/>
      <c r="O349"/>
      <c r="P349"/>
      <c r="S349"/>
    </row>
    <row r="350" spans="2:19">
      <c r="E350"/>
      <c r="F350"/>
      <c r="G350" s="65"/>
      <c r="O350"/>
      <c r="P350"/>
      <c r="S350"/>
    </row>
    <row r="351" spans="2:19">
      <c r="E351"/>
      <c r="F351"/>
      <c r="G351" s="65"/>
      <c r="O351"/>
      <c r="P351"/>
      <c r="S351"/>
    </row>
    <row r="352" spans="2:19">
      <c r="E352"/>
      <c r="F352"/>
      <c r="G352" s="65"/>
      <c r="O352"/>
      <c r="P352"/>
      <c r="S352"/>
    </row>
    <row r="353" spans="5:19">
      <c r="E353"/>
      <c r="F353"/>
      <c r="G353" s="65"/>
      <c r="O353"/>
      <c r="P353"/>
      <c r="S353"/>
    </row>
    <row r="354" spans="5:19">
      <c r="E354"/>
      <c r="F354"/>
      <c r="G354" s="65"/>
      <c r="O354"/>
      <c r="P354"/>
      <c r="S354"/>
    </row>
    <row r="355" spans="5:19">
      <c r="E355"/>
      <c r="F355"/>
      <c r="G355" s="65"/>
      <c r="O355"/>
      <c r="P355"/>
      <c r="S355"/>
    </row>
    <row r="356" spans="5:19">
      <c r="E356"/>
      <c r="F356"/>
      <c r="G356" s="65"/>
      <c r="O356"/>
      <c r="P356"/>
      <c r="S356"/>
    </row>
    <row r="357" spans="5:19">
      <c r="E357"/>
      <c r="F357"/>
      <c r="G357" s="65"/>
      <c r="O357"/>
      <c r="P357"/>
      <c r="S357"/>
    </row>
    <row r="358" spans="5:19">
      <c r="E358"/>
      <c r="F358"/>
      <c r="G358" s="65"/>
      <c r="O358"/>
      <c r="P358"/>
      <c r="S358"/>
    </row>
    <row r="359" spans="5:19">
      <c r="E359"/>
      <c r="F359"/>
      <c r="G359" s="65"/>
      <c r="O359"/>
      <c r="P359"/>
      <c r="S359"/>
    </row>
    <row r="360" spans="5:19">
      <c r="E360"/>
      <c r="F360"/>
      <c r="G360" s="65"/>
      <c r="O360"/>
      <c r="P360"/>
      <c r="S360"/>
    </row>
    <row r="361" spans="5:19">
      <c r="E361"/>
      <c r="F361"/>
      <c r="G361" s="65"/>
      <c r="O361"/>
      <c r="P361"/>
      <c r="S361"/>
    </row>
    <row r="362" spans="5:19">
      <c r="E362"/>
      <c r="F362"/>
      <c r="G362" s="65"/>
      <c r="O362"/>
      <c r="P362"/>
      <c r="S362"/>
    </row>
    <row r="363" spans="5:19">
      <c r="E363"/>
      <c r="F363"/>
      <c r="G363" s="65"/>
      <c r="O363"/>
      <c r="P363"/>
      <c r="S363"/>
    </row>
    <row r="364" spans="5:19">
      <c r="E364"/>
      <c r="F364"/>
      <c r="G364" s="65"/>
      <c r="O364"/>
      <c r="P364"/>
      <c r="S364"/>
    </row>
    <row r="365" spans="5:19">
      <c r="E365"/>
      <c r="F365"/>
      <c r="G365" s="65"/>
      <c r="O365"/>
      <c r="P365"/>
      <c r="S365"/>
    </row>
    <row r="366" spans="5:19">
      <c r="E366"/>
      <c r="F366"/>
      <c r="G366" s="65"/>
      <c r="O366"/>
      <c r="P366"/>
      <c r="S366"/>
    </row>
    <row r="367" spans="5:19">
      <c r="E367"/>
      <c r="F367"/>
      <c r="G367" s="65"/>
      <c r="O367"/>
      <c r="P367"/>
      <c r="S367"/>
    </row>
    <row r="368" spans="5:19">
      <c r="E368"/>
      <c r="F368"/>
      <c r="G368" s="65"/>
      <c r="O368"/>
      <c r="P368"/>
      <c r="S368"/>
    </row>
    <row r="369" spans="5:19">
      <c r="E369"/>
      <c r="F369"/>
      <c r="G369" s="65"/>
      <c r="O369"/>
      <c r="P369"/>
      <c r="S369"/>
    </row>
    <row r="370" spans="5:19">
      <c r="E370"/>
      <c r="F370"/>
      <c r="G370" s="65"/>
      <c r="O370"/>
      <c r="P370"/>
      <c r="S370"/>
    </row>
    <row r="371" spans="5:19">
      <c r="E371"/>
      <c r="F371"/>
      <c r="G371" s="65"/>
      <c r="O371"/>
      <c r="P371"/>
      <c r="S371"/>
    </row>
    <row r="372" spans="5:19">
      <c r="E372"/>
      <c r="F372"/>
      <c r="G372" s="65"/>
      <c r="O372"/>
      <c r="P372"/>
      <c r="S372"/>
    </row>
    <row r="373" spans="5:19">
      <c r="E373"/>
      <c r="F373"/>
      <c r="G373" s="65"/>
      <c r="O373"/>
      <c r="P373"/>
      <c r="S373"/>
    </row>
    <row r="374" spans="5:19">
      <c r="E374"/>
      <c r="F374"/>
      <c r="G374" s="65"/>
      <c r="O374"/>
      <c r="P374"/>
      <c r="S374"/>
    </row>
    <row r="375" spans="5:19">
      <c r="E375"/>
      <c r="F375"/>
      <c r="G375" s="65"/>
      <c r="O375"/>
      <c r="P375"/>
      <c r="S375"/>
    </row>
    <row r="376" spans="5:19">
      <c r="E376"/>
      <c r="F376"/>
      <c r="G376" s="65"/>
      <c r="O376"/>
      <c r="P376"/>
      <c r="S376"/>
    </row>
    <row r="377" spans="5:19">
      <c r="E377"/>
      <c r="F377"/>
      <c r="G377" s="65"/>
      <c r="O377"/>
      <c r="P377"/>
      <c r="S377"/>
    </row>
    <row r="378" spans="5:19">
      <c r="E378"/>
      <c r="F378"/>
      <c r="G378" s="65"/>
      <c r="O378"/>
      <c r="P378"/>
      <c r="S378"/>
    </row>
    <row r="379" spans="5:19">
      <c r="E379"/>
      <c r="F379"/>
      <c r="G379" s="65"/>
      <c r="O379"/>
      <c r="P379"/>
      <c r="S379"/>
    </row>
    <row r="380" spans="5:19">
      <c r="E380"/>
      <c r="F380"/>
      <c r="G380" s="65"/>
      <c r="O380"/>
      <c r="P380"/>
      <c r="S380"/>
    </row>
    <row r="381" spans="5:19">
      <c r="E381"/>
      <c r="F381"/>
      <c r="G381" s="65"/>
      <c r="O381"/>
      <c r="P381"/>
      <c r="S381"/>
    </row>
    <row r="382" spans="5:19">
      <c r="E382"/>
      <c r="F382"/>
      <c r="G382" s="65"/>
      <c r="O382"/>
      <c r="P382"/>
      <c r="S382"/>
    </row>
    <row r="383" spans="5:19">
      <c r="E383"/>
      <c r="F383"/>
      <c r="G383" s="65"/>
      <c r="O383"/>
      <c r="P383"/>
      <c r="S383"/>
    </row>
    <row r="384" spans="5:19">
      <c r="E384"/>
      <c r="F384"/>
      <c r="G384" s="65"/>
      <c r="O384"/>
      <c r="P384"/>
      <c r="S384"/>
    </row>
    <row r="385" spans="5:19">
      <c r="E385"/>
      <c r="F385"/>
      <c r="G385" s="65"/>
      <c r="O385"/>
      <c r="P385"/>
      <c r="S385"/>
    </row>
    <row r="386" spans="5:19">
      <c r="E386"/>
      <c r="F386"/>
      <c r="G386" s="65"/>
      <c r="O386"/>
      <c r="P386"/>
      <c r="S386"/>
    </row>
    <row r="387" spans="5:19">
      <c r="E387"/>
      <c r="F387"/>
      <c r="G387" s="65"/>
      <c r="O387"/>
      <c r="P387"/>
      <c r="S387"/>
    </row>
    <row r="388" spans="5:19">
      <c r="E388"/>
      <c r="F388"/>
      <c r="G388" s="65"/>
      <c r="O388"/>
      <c r="P388"/>
      <c r="S388"/>
    </row>
    <row r="389" spans="5:19">
      <c r="E389"/>
      <c r="F389"/>
      <c r="G389" s="65"/>
      <c r="O389"/>
      <c r="P389"/>
      <c r="S389"/>
    </row>
    <row r="390" spans="5:19">
      <c r="E390"/>
      <c r="F390"/>
      <c r="G390" s="65"/>
      <c r="O390"/>
      <c r="P390"/>
      <c r="S390"/>
    </row>
    <row r="391" spans="5:19">
      <c r="E391"/>
      <c r="F391"/>
      <c r="G391" s="65"/>
      <c r="O391"/>
      <c r="P391"/>
      <c r="S391"/>
    </row>
    <row r="392" spans="5:19">
      <c r="E392"/>
      <c r="F392"/>
      <c r="G392" s="65"/>
      <c r="O392"/>
      <c r="P392"/>
      <c r="S392"/>
    </row>
    <row r="393" spans="5:19">
      <c r="E393"/>
      <c r="F393"/>
      <c r="G393" s="65"/>
      <c r="O393"/>
      <c r="P393"/>
      <c r="S393"/>
    </row>
    <row r="394" spans="5:19">
      <c r="E394"/>
      <c r="F394"/>
      <c r="G394" s="65"/>
      <c r="O394"/>
      <c r="P394"/>
      <c r="S394"/>
    </row>
    <row r="395" spans="5:19">
      <c r="E395"/>
      <c r="F395"/>
      <c r="G395" s="65"/>
      <c r="O395"/>
      <c r="P395"/>
      <c r="S395"/>
    </row>
    <row r="396" spans="5:19">
      <c r="E396"/>
      <c r="F396"/>
      <c r="G396" s="65"/>
      <c r="O396"/>
      <c r="P396"/>
      <c r="S396"/>
    </row>
    <row r="397" spans="5:19">
      <c r="E397"/>
      <c r="F397"/>
      <c r="G397" s="65"/>
      <c r="O397"/>
      <c r="P397"/>
      <c r="S397"/>
    </row>
    <row r="398" spans="5:19">
      <c r="E398"/>
      <c r="F398"/>
      <c r="G398" s="65"/>
      <c r="O398"/>
      <c r="P398"/>
      <c r="S398"/>
    </row>
    <row r="399" spans="5:19">
      <c r="E399"/>
      <c r="F399"/>
      <c r="G399" s="65"/>
      <c r="O399"/>
      <c r="P399"/>
      <c r="S399"/>
    </row>
    <row r="400" spans="5:19">
      <c r="E400"/>
      <c r="F400"/>
      <c r="G400" s="65"/>
      <c r="O400"/>
      <c r="P400"/>
      <c r="S400"/>
    </row>
    <row r="401" spans="5:19">
      <c r="E401"/>
      <c r="F401"/>
      <c r="G401" s="65"/>
      <c r="O401"/>
      <c r="P401"/>
      <c r="S401"/>
    </row>
    <row r="402" spans="5:19">
      <c r="E402"/>
      <c r="F402"/>
      <c r="G402" s="65"/>
      <c r="O402"/>
      <c r="P402"/>
      <c r="S402"/>
    </row>
    <row r="403" spans="5:19">
      <c r="E403"/>
      <c r="F403"/>
      <c r="G403" s="65"/>
      <c r="O403"/>
      <c r="P403"/>
      <c r="S403"/>
    </row>
    <row r="404" spans="5:19">
      <c r="E404"/>
      <c r="F404"/>
      <c r="G404" s="65"/>
      <c r="O404"/>
      <c r="P404"/>
      <c r="S404"/>
    </row>
    <row r="405" spans="5:19">
      <c r="E405"/>
      <c r="F405"/>
      <c r="G405" s="65"/>
      <c r="O405"/>
      <c r="P405"/>
      <c r="S405"/>
    </row>
    <row r="406" spans="5:19">
      <c r="E406"/>
      <c r="F406"/>
      <c r="G406" s="65"/>
      <c r="O406"/>
      <c r="P406"/>
      <c r="S406"/>
    </row>
    <row r="407" spans="5:19">
      <c r="E407"/>
      <c r="F407"/>
      <c r="G407" s="65"/>
      <c r="O407"/>
      <c r="P407"/>
      <c r="S407"/>
    </row>
    <row r="408" spans="5:19">
      <c r="E408"/>
      <c r="F408"/>
      <c r="G408" s="65"/>
      <c r="O408"/>
      <c r="P408"/>
      <c r="S408"/>
    </row>
    <row r="409" spans="5:19">
      <c r="E409"/>
      <c r="F409"/>
      <c r="G409" s="65"/>
      <c r="O409"/>
      <c r="P409"/>
      <c r="S409"/>
    </row>
    <row r="410" spans="5:19">
      <c r="E410"/>
      <c r="F410"/>
      <c r="G410" s="65"/>
      <c r="O410"/>
      <c r="P410"/>
      <c r="S410"/>
    </row>
    <row r="411" spans="5:19">
      <c r="E411"/>
      <c r="F411"/>
      <c r="G411" s="65"/>
      <c r="O411"/>
      <c r="P411"/>
      <c r="S411"/>
    </row>
    <row r="412" spans="5:19">
      <c r="E412"/>
      <c r="F412"/>
      <c r="G412" s="65"/>
      <c r="O412"/>
      <c r="P412"/>
      <c r="S412"/>
    </row>
    <row r="413" spans="5:19">
      <c r="E413"/>
      <c r="F413"/>
      <c r="G413" s="65"/>
      <c r="O413"/>
      <c r="P413"/>
      <c r="S413"/>
    </row>
    <row r="414" spans="5:19">
      <c r="E414"/>
      <c r="F414"/>
      <c r="G414" s="65"/>
      <c r="O414"/>
      <c r="P414"/>
      <c r="S414"/>
    </row>
    <row r="415" spans="5:19">
      <c r="E415"/>
      <c r="F415"/>
      <c r="G415" s="65"/>
      <c r="O415"/>
      <c r="P415"/>
      <c r="S415"/>
    </row>
    <row r="416" spans="5:19">
      <c r="E416"/>
      <c r="F416"/>
      <c r="G416" s="65"/>
      <c r="O416"/>
      <c r="P416"/>
      <c r="S416"/>
    </row>
    <row r="417" spans="5:19">
      <c r="E417"/>
      <c r="F417"/>
      <c r="G417" s="65"/>
      <c r="O417"/>
      <c r="P417"/>
      <c r="S417"/>
    </row>
    <row r="418" spans="5:19">
      <c r="E418"/>
      <c r="F418"/>
      <c r="G418" s="65"/>
      <c r="O418"/>
      <c r="P418"/>
      <c r="S418"/>
    </row>
    <row r="419" spans="5:19">
      <c r="E419"/>
      <c r="F419"/>
      <c r="G419" s="65"/>
      <c r="O419"/>
      <c r="P419"/>
      <c r="S419"/>
    </row>
    <row r="420" spans="5:19">
      <c r="E420"/>
      <c r="F420"/>
      <c r="G420" s="65"/>
      <c r="O420"/>
      <c r="P420"/>
      <c r="S420"/>
    </row>
    <row r="421" spans="5:19">
      <c r="E421"/>
      <c r="F421"/>
      <c r="G421" s="65"/>
      <c r="O421"/>
      <c r="P421"/>
      <c r="S421"/>
    </row>
    <row r="422" spans="5:19">
      <c r="E422"/>
      <c r="F422"/>
      <c r="G422" s="65"/>
      <c r="O422"/>
      <c r="P422"/>
      <c r="S422"/>
    </row>
    <row r="423" spans="5:19">
      <c r="E423"/>
      <c r="F423"/>
      <c r="G423" s="65"/>
      <c r="O423"/>
      <c r="P423"/>
      <c r="S423"/>
    </row>
    <row r="424" spans="5:19">
      <c r="E424"/>
      <c r="F424"/>
      <c r="G424" s="65"/>
      <c r="O424"/>
      <c r="P424"/>
      <c r="S424"/>
    </row>
    <row r="425" spans="5:19">
      <c r="E425"/>
      <c r="F425"/>
      <c r="G425" s="65"/>
      <c r="O425"/>
      <c r="P425"/>
      <c r="S425"/>
    </row>
    <row r="426" spans="5:19">
      <c r="E426"/>
      <c r="F426"/>
      <c r="G426" s="65"/>
      <c r="O426"/>
      <c r="P426"/>
      <c r="S426"/>
    </row>
    <row r="427" spans="5:19">
      <c r="E427"/>
      <c r="F427"/>
      <c r="G427" s="65"/>
      <c r="O427"/>
      <c r="P427"/>
      <c r="S427"/>
    </row>
    <row r="428" spans="5:19">
      <c r="E428"/>
      <c r="F428"/>
      <c r="G428" s="65"/>
      <c r="O428"/>
      <c r="P428"/>
      <c r="S428"/>
    </row>
    <row r="429" spans="5:19">
      <c r="E429"/>
      <c r="F429"/>
      <c r="G429" s="65"/>
      <c r="O429"/>
      <c r="P429"/>
      <c r="S429"/>
    </row>
    <row r="430" spans="5:19">
      <c r="E430"/>
      <c r="F430"/>
      <c r="G430" s="65"/>
      <c r="O430"/>
      <c r="P430"/>
      <c r="S430"/>
    </row>
    <row r="431" spans="5:19">
      <c r="E431"/>
      <c r="F431"/>
      <c r="G431" s="65"/>
      <c r="O431"/>
      <c r="P431"/>
      <c r="S431"/>
    </row>
    <row r="432" spans="5:19">
      <c r="E432"/>
      <c r="F432"/>
      <c r="G432" s="65"/>
      <c r="O432"/>
      <c r="P432"/>
      <c r="S432"/>
    </row>
    <row r="433" spans="5:19">
      <c r="E433"/>
      <c r="F433"/>
      <c r="G433" s="65"/>
      <c r="O433"/>
      <c r="P433"/>
      <c r="S433"/>
    </row>
    <row r="434" spans="5:19">
      <c r="E434"/>
      <c r="F434"/>
      <c r="G434" s="65"/>
      <c r="O434"/>
      <c r="P434"/>
      <c r="S434"/>
    </row>
    <row r="435" spans="5:19">
      <c r="E435"/>
      <c r="F435"/>
      <c r="G435" s="65"/>
      <c r="O435"/>
      <c r="P435"/>
      <c r="S435"/>
    </row>
    <row r="436" spans="5:19">
      <c r="E436"/>
      <c r="F436"/>
      <c r="G436" s="65"/>
      <c r="O436"/>
      <c r="P436"/>
      <c r="S436"/>
    </row>
    <row r="437" spans="5:19">
      <c r="E437"/>
      <c r="F437"/>
      <c r="G437" s="65"/>
      <c r="O437"/>
      <c r="P437"/>
      <c r="S437"/>
    </row>
    <row r="438" spans="5:19">
      <c r="E438"/>
      <c r="F438"/>
      <c r="G438" s="65"/>
      <c r="O438"/>
      <c r="P438"/>
      <c r="S438"/>
    </row>
    <row r="439" spans="5:19">
      <c r="E439"/>
      <c r="F439"/>
      <c r="G439" s="65"/>
      <c r="O439"/>
      <c r="P439"/>
      <c r="S439"/>
    </row>
    <row r="440" spans="5:19">
      <c r="E440"/>
      <c r="F440"/>
      <c r="G440" s="65"/>
      <c r="O440"/>
      <c r="P440"/>
      <c r="S440"/>
    </row>
    <row r="441" spans="5:19">
      <c r="E441"/>
      <c r="F441"/>
      <c r="G441" s="65"/>
      <c r="O441"/>
      <c r="P441"/>
      <c r="S441"/>
    </row>
    <row r="442" spans="5:19">
      <c r="E442"/>
      <c r="F442"/>
      <c r="G442" s="65"/>
      <c r="O442"/>
      <c r="P442"/>
      <c r="S442"/>
    </row>
    <row r="443" spans="5:19">
      <c r="E443"/>
      <c r="F443"/>
      <c r="G443" s="65"/>
      <c r="O443"/>
      <c r="P443"/>
      <c r="S443"/>
    </row>
    <row r="444" spans="5:19">
      <c r="E444"/>
      <c r="F444"/>
      <c r="G444" s="65"/>
      <c r="O444"/>
      <c r="P444"/>
      <c r="S444"/>
    </row>
    <row r="445" spans="5:19">
      <c r="E445"/>
      <c r="F445"/>
      <c r="G445" s="65"/>
      <c r="O445"/>
      <c r="P445"/>
      <c r="S445"/>
    </row>
    <row r="446" spans="5:19">
      <c r="E446"/>
      <c r="F446"/>
      <c r="G446" s="65"/>
      <c r="O446"/>
      <c r="P446"/>
      <c r="S446"/>
    </row>
    <row r="447" spans="5:19">
      <c r="E447"/>
      <c r="F447"/>
      <c r="G447" s="65"/>
      <c r="O447"/>
      <c r="P447"/>
      <c r="S447"/>
    </row>
    <row r="448" spans="5:19">
      <c r="E448"/>
      <c r="F448"/>
      <c r="G448" s="65"/>
      <c r="O448"/>
      <c r="P448"/>
      <c r="S448"/>
    </row>
    <row r="449" spans="5:19">
      <c r="E449"/>
      <c r="F449"/>
      <c r="G449" s="65"/>
      <c r="O449"/>
      <c r="P449"/>
      <c r="S449"/>
    </row>
    <row r="450" spans="5:19">
      <c r="E450"/>
      <c r="F450"/>
      <c r="G450" s="65"/>
      <c r="O450"/>
      <c r="P450"/>
      <c r="S450"/>
    </row>
    <row r="451" spans="5:19">
      <c r="E451"/>
      <c r="F451"/>
      <c r="G451" s="65"/>
      <c r="O451"/>
      <c r="P451"/>
      <c r="S451"/>
    </row>
    <row r="452" spans="5:19">
      <c r="E452"/>
      <c r="F452"/>
      <c r="G452" s="65"/>
      <c r="O452"/>
      <c r="P452"/>
      <c r="S452"/>
    </row>
    <row r="453" spans="5:19">
      <c r="E453"/>
      <c r="F453"/>
      <c r="G453" s="65"/>
      <c r="O453"/>
      <c r="P453"/>
      <c r="S453"/>
    </row>
    <row r="454" spans="5:19">
      <c r="E454"/>
      <c r="F454"/>
      <c r="G454" s="65"/>
      <c r="O454"/>
      <c r="P454"/>
      <c r="S454"/>
    </row>
    <row r="455" spans="5:19">
      <c r="E455"/>
      <c r="F455"/>
      <c r="G455" s="65"/>
      <c r="O455"/>
      <c r="P455"/>
      <c r="S455"/>
    </row>
    <row r="456" spans="5:19">
      <c r="E456"/>
      <c r="F456"/>
      <c r="G456" s="65"/>
      <c r="O456"/>
      <c r="P456"/>
      <c r="S456"/>
    </row>
    <row r="457" spans="5:19">
      <c r="E457"/>
      <c r="F457"/>
      <c r="G457" s="65"/>
      <c r="O457"/>
      <c r="P457"/>
      <c r="S457"/>
    </row>
    <row r="458" spans="5:19">
      <c r="E458"/>
      <c r="F458"/>
      <c r="G458" s="65"/>
      <c r="O458"/>
      <c r="P458"/>
      <c r="S458"/>
    </row>
    <row r="459" spans="5:19">
      <c r="E459"/>
      <c r="F459"/>
      <c r="G459" s="65"/>
      <c r="O459"/>
      <c r="P459"/>
      <c r="S459"/>
    </row>
    <row r="460" spans="5:19">
      <c r="E460"/>
      <c r="F460"/>
      <c r="G460" s="65"/>
      <c r="O460"/>
      <c r="P460"/>
      <c r="S460"/>
    </row>
    <row r="461" spans="5:19">
      <c r="E461"/>
      <c r="F461"/>
      <c r="G461" s="65"/>
      <c r="O461"/>
      <c r="P461"/>
      <c r="S461"/>
    </row>
    <row r="462" spans="5:19">
      <c r="E462"/>
      <c r="F462"/>
      <c r="G462" s="65"/>
      <c r="O462"/>
      <c r="P462"/>
      <c r="S462"/>
    </row>
    <row r="463" spans="5:19">
      <c r="E463"/>
      <c r="F463"/>
      <c r="G463" s="65"/>
      <c r="O463"/>
      <c r="P463"/>
      <c r="S463"/>
    </row>
    <row r="464" spans="5:19">
      <c r="E464"/>
      <c r="F464"/>
      <c r="G464" s="65"/>
      <c r="O464"/>
      <c r="P464"/>
      <c r="S464"/>
    </row>
    <row r="465" spans="5:19">
      <c r="E465"/>
      <c r="F465"/>
      <c r="G465" s="65"/>
      <c r="O465"/>
      <c r="P465"/>
      <c r="S465"/>
    </row>
    <row r="466" spans="5:19">
      <c r="E466"/>
      <c r="F466"/>
      <c r="G466" s="65"/>
      <c r="O466"/>
      <c r="P466"/>
      <c r="S466"/>
    </row>
    <row r="467" spans="5:19">
      <c r="E467"/>
      <c r="F467"/>
      <c r="G467" s="65"/>
      <c r="O467"/>
      <c r="P467"/>
      <c r="S467"/>
    </row>
    <row r="468" spans="5:19">
      <c r="E468"/>
      <c r="F468"/>
      <c r="G468" s="65"/>
      <c r="O468"/>
      <c r="P468"/>
      <c r="S468"/>
    </row>
    <row r="469" spans="5:19">
      <c r="E469"/>
      <c r="F469"/>
      <c r="G469" s="65"/>
      <c r="O469"/>
      <c r="P469"/>
      <c r="S469"/>
    </row>
    <row r="470" spans="5:19">
      <c r="E470"/>
      <c r="F470"/>
      <c r="G470" s="65"/>
      <c r="O470"/>
      <c r="P470"/>
      <c r="S470"/>
    </row>
    <row r="471" spans="5:19">
      <c r="E471"/>
      <c r="F471"/>
      <c r="G471" s="65"/>
      <c r="O471"/>
      <c r="P471"/>
      <c r="S471"/>
    </row>
    <row r="472" spans="5:19">
      <c r="E472"/>
      <c r="F472"/>
      <c r="G472" s="65"/>
      <c r="O472"/>
      <c r="P472"/>
      <c r="S472"/>
    </row>
    <row r="473" spans="5:19">
      <c r="E473"/>
      <c r="F473"/>
      <c r="G473" s="65"/>
      <c r="O473"/>
      <c r="P473"/>
      <c r="S473"/>
    </row>
    <row r="474" spans="5:19">
      <c r="E474"/>
      <c r="F474"/>
      <c r="G474" s="65"/>
      <c r="O474"/>
      <c r="P474"/>
      <c r="S474"/>
    </row>
    <row r="475" spans="5:19">
      <c r="E475"/>
      <c r="F475"/>
      <c r="G475" s="65"/>
      <c r="O475"/>
      <c r="P475"/>
      <c r="S475"/>
    </row>
    <row r="476" spans="5:19">
      <c r="E476"/>
      <c r="F476"/>
      <c r="G476" s="65"/>
      <c r="O476"/>
      <c r="P476"/>
      <c r="S476"/>
    </row>
    <row r="477" spans="5:19">
      <c r="E477"/>
      <c r="F477"/>
      <c r="G477" s="65"/>
      <c r="O477"/>
      <c r="P477"/>
      <c r="S477"/>
    </row>
    <row r="478" spans="5:19">
      <c r="E478"/>
      <c r="F478"/>
      <c r="G478" s="65"/>
      <c r="O478"/>
      <c r="P478"/>
      <c r="S478"/>
    </row>
    <row r="479" spans="5:19">
      <c r="E479"/>
      <c r="F479"/>
      <c r="G479" s="65"/>
      <c r="O479"/>
      <c r="P479"/>
      <c r="S479"/>
    </row>
    <row r="480" spans="5:19">
      <c r="E480"/>
      <c r="F480"/>
      <c r="G480" s="65"/>
      <c r="O480"/>
      <c r="P480"/>
      <c r="S480"/>
    </row>
    <row r="481" spans="5:19">
      <c r="E481"/>
      <c r="F481"/>
      <c r="G481" s="65"/>
      <c r="O481"/>
      <c r="P481"/>
      <c r="S481"/>
    </row>
    <row r="482" spans="5:19">
      <c r="E482"/>
      <c r="F482"/>
      <c r="G482" s="65"/>
      <c r="O482"/>
      <c r="P482"/>
      <c r="S482"/>
    </row>
    <row r="483" spans="5:19">
      <c r="E483"/>
      <c r="F483"/>
      <c r="G483" s="65"/>
      <c r="O483"/>
      <c r="P483"/>
      <c r="S483"/>
    </row>
    <row r="484" spans="5:19">
      <c r="E484"/>
      <c r="F484"/>
      <c r="G484" s="65"/>
      <c r="O484"/>
      <c r="P484"/>
      <c r="S484"/>
    </row>
    <row r="485" spans="5:19">
      <c r="E485"/>
      <c r="F485"/>
      <c r="G485" s="65"/>
      <c r="O485"/>
      <c r="P485"/>
      <c r="S485"/>
    </row>
    <row r="486" spans="5:19">
      <c r="E486"/>
      <c r="F486"/>
      <c r="G486" s="65"/>
      <c r="O486"/>
      <c r="P486"/>
      <c r="S486"/>
    </row>
    <row r="487" spans="5:19">
      <c r="E487"/>
      <c r="F487"/>
      <c r="G487" s="65"/>
      <c r="O487"/>
      <c r="P487"/>
      <c r="S487"/>
    </row>
    <row r="488" spans="5:19">
      <c r="E488"/>
      <c r="F488"/>
      <c r="G488" s="65"/>
      <c r="O488"/>
      <c r="P488"/>
      <c r="S488"/>
    </row>
    <row r="489" spans="5:19">
      <c r="E489"/>
      <c r="F489"/>
      <c r="G489" s="65"/>
      <c r="O489"/>
      <c r="P489"/>
      <c r="S489"/>
    </row>
    <row r="490" spans="5:19">
      <c r="E490"/>
      <c r="F490"/>
      <c r="G490" s="65"/>
      <c r="O490"/>
      <c r="P490"/>
      <c r="S490"/>
    </row>
    <row r="491" spans="5:19">
      <c r="E491"/>
      <c r="F491"/>
      <c r="G491" s="65"/>
      <c r="O491"/>
      <c r="P491"/>
      <c r="S491"/>
    </row>
    <row r="492" spans="5:19">
      <c r="E492"/>
      <c r="F492"/>
      <c r="G492" s="65"/>
      <c r="O492"/>
      <c r="P492"/>
      <c r="S492"/>
    </row>
    <row r="493" spans="5:19">
      <c r="E493"/>
      <c r="F493"/>
      <c r="G493" s="65"/>
      <c r="O493"/>
      <c r="P493"/>
      <c r="S493"/>
    </row>
    <row r="494" spans="5:19">
      <c r="E494"/>
      <c r="F494"/>
      <c r="G494" s="65"/>
      <c r="O494"/>
      <c r="P494"/>
      <c r="S494"/>
    </row>
    <row r="495" spans="5:19">
      <c r="E495"/>
      <c r="F495"/>
      <c r="G495" s="65"/>
      <c r="O495"/>
      <c r="P495"/>
      <c r="S495"/>
    </row>
    <row r="496" spans="5:19">
      <c r="E496"/>
      <c r="F496"/>
      <c r="G496" s="65"/>
      <c r="O496"/>
      <c r="P496"/>
      <c r="S496"/>
    </row>
    <row r="497" spans="5:19">
      <c r="E497"/>
      <c r="F497"/>
      <c r="G497" s="65"/>
      <c r="O497"/>
      <c r="P497"/>
      <c r="S497"/>
    </row>
    <row r="498" spans="5:19">
      <c r="E498"/>
      <c r="F498"/>
      <c r="G498" s="65"/>
      <c r="O498"/>
      <c r="P498"/>
      <c r="S498"/>
    </row>
    <row r="499" spans="5:19">
      <c r="E499"/>
      <c r="F499"/>
      <c r="G499" s="65"/>
      <c r="O499"/>
      <c r="P499"/>
      <c r="S499"/>
    </row>
    <row r="500" spans="5:19">
      <c r="E500"/>
      <c r="F500"/>
      <c r="G500" s="65"/>
      <c r="O500"/>
      <c r="P500"/>
      <c r="S500"/>
    </row>
    <row r="501" spans="5:19">
      <c r="E501"/>
      <c r="F501"/>
      <c r="G501" s="65"/>
      <c r="O501"/>
      <c r="P501"/>
      <c r="S501"/>
    </row>
    <row r="502" spans="5:19">
      <c r="E502"/>
      <c r="F502"/>
      <c r="G502" s="65"/>
      <c r="O502"/>
      <c r="P502"/>
      <c r="S502"/>
    </row>
    <row r="503" spans="5:19">
      <c r="E503"/>
      <c r="F503"/>
      <c r="G503" s="65"/>
      <c r="O503"/>
      <c r="P503"/>
      <c r="S503"/>
    </row>
    <row r="504" spans="5:19">
      <c r="E504"/>
      <c r="F504"/>
      <c r="G504" s="65"/>
      <c r="O504"/>
      <c r="P504"/>
      <c r="S504"/>
    </row>
    <row r="505" spans="5:19">
      <c r="E505"/>
      <c r="F505"/>
      <c r="G505" s="65"/>
      <c r="O505"/>
      <c r="P505"/>
      <c r="S505"/>
    </row>
    <row r="506" spans="5:19">
      <c r="E506"/>
      <c r="F506"/>
      <c r="G506" s="65"/>
      <c r="O506"/>
      <c r="P506"/>
      <c r="S506"/>
    </row>
    <row r="507" spans="5:19">
      <c r="E507"/>
      <c r="F507"/>
      <c r="G507" s="65"/>
      <c r="O507"/>
      <c r="P507"/>
      <c r="S507"/>
    </row>
    <row r="508" spans="5:19">
      <c r="E508"/>
      <c r="F508"/>
      <c r="G508" s="65"/>
      <c r="O508"/>
      <c r="P508"/>
      <c r="S508"/>
    </row>
    <row r="509" spans="5:19">
      <c r="E509"/>
      <c r="F509"/>
      <c r="G509" s="65"/>
      <c r="O509"/>
      <c r="P509"/>
      <c r="S509"/>
    </row>
    <row r="510" spans="5:19">
      <c r="E510"/>
      <c r="F510"/>
      <c r="G510" s="65"/>
      <c r="O510"/>
      <c r="P510"/>
      <c r="S510"/>
    </row>
    <row r="511" spans="5:19">
      <c r="E511"/>
      <c r="F511"/>
      <c r="G511" s="65"/>
      <c r="O511"/>
      <c r="P511"/>
      <c r="S511"/>
    </row>
    <row r="512" spans="5:19">
      <c r="E512"/>
      <c r="F512"/>
      <c r="G512" s="65"/>
      <c r="O512"/>
      <c r="P512"/>
      <c r="S512"/>
    </row>
    <row r="513" spans="5:19">
      <c r="E513"/>
      <c r="F513"/>
      <c r="G513" s="65"/>
      <c r="O513"/>
      <c r="P513"/>
      <c r="S513"/>
    </row>
    <row r="514" spans="5:19">
      <c r="E514"/>
      <c r="F514"/>
      <c r="G514" s="65"/>
      <c r="O514"/>
      <c r="P514"/>
      <c r="S514"/>
    </row>
    <row r="515" spans="5:19">
      <c r="E515"/>
      <c r="F515"/>
      <c r="G515" s="65"/>
      <c r="O515"/>
      <c r="P515"/>
      <c r="S515"/>
    </row>
    <row r="516" spans="5:19">
      <c r="E516"/>
      <c r="F516"/>
      <c r="G516" s="65"/>
      <c r="O516"/>
      <c r="P516"/>
      <c r="S516"/>
    </row>
    <row r="517" spans="5:19">
      <c r="E517"/>
      <c r="F517"/>
      <c r="G517" s="65"/>
      <c r="O517"/>
      <c r="P517"/>
      <c r="S517"/>
    </row>
    <row r="518" spans="5:19">
      <c r="E518"/>
      <c r="F518"/>
      <c r="G518" s="65"/>
      <c r="O518"/>
      <c r="P518"/>
      <c r="S518"/>
    </row>
    <row r="519" spans="5:19">
      <c r="E519"/>
      <c r="F519"/>
      <c r="G519" s="65"/>
      <c r="O519"/>
      <c r="P519"/>
      <c r="S519"/>
    </row>
    <row r="520" spans="5:19">
      <c r="E520"/>
      <c r="F520"/>
      <c r="G520" s="65"/>
      <c r="O520"/>
      <c r="P520"/>
      <c r="S520"/>
    </row>
    <row r="521" spans="5:19">
      <c r="E521"/>
      <c r="F521"/>
      <c r="G521" s="65"/>
      <c r="O521"/>
      <c r="P521"/>
      <c r="S521"/>
    </row>
    <row r="522" spans="5:19">
      <c r="E522"/>
      <c r="F522"/>
      <c r="G522" s="65"/>
      <c r="O522"/>
      <c r="P522"/>
      <c r="S522"/>
    </row>
    <row r="523" spans="5:19">
      <c r="E523"/>
      <c r="F523"/>
      <c r="G523" s="65"/>
      <c r="O523"/>
      <c r="P523"/>
      <c r="S523"/>
    </row>
    <row r="524" spans="5:19">
      <c r="E524"/>
      <c r="F524"/>
      <c r="G524" s="65"/>
      <c r="O524"/>
      <c r="P524"/>
      <c r="S524"/>
    </row>
    <row r="525" spans="5:19">
      <c r="E525"/>
      <c r="F525"/>
      <c r="G525" s="65"/>
      <c r="O525"/>
      <c r="P525"/>
      <c r="S525"/>
    </row>
    <row r="526" spans="5:19">
      <c r="E526"/>
      <c r="F526"/>
      <c r="G526" s="65"/>
      <c r="O526"/>
      <c r="P526"/>
      <c r="S526"/>
    </row>
    <row r="527" spans="5:19">
      <c r="E527"/>
      <c r="F527"/>
      <c r="G527" s="65"/>
      <c r="O527"/>
      <c r="P527"/>
      <c r="S527"/>
    </row>
    <row r="528" spans="5:19">
      <c r="E528"/>
      <c r="F528"/>
      <c r="G528" s="65"/>
      <c r="O528"/>
      <c r="P528"/>
      <c r="S528"/>
    </row>
    <row r="529" spans="5:19">
      <c r="E529"/>
      <c r="F529"/>
      <c r="G529" s="65"/>
      <c r="O529"/>
      <c r="P529"/>
      <c r="S529"/>
    </row>
    <row r="530" spans="5:19">
      <c r="E530"/>
      <c r="F530"/>
      <c r="G530" s="65"/>
      <c r="O530"/>
      <c r="P530"/>
      <c r="S530"/>
    </row>
    <row r="531" spans="5:19">
      <c r="E531"/>
      <c r="F531"/>
      <c r="G531" s="65"/>
      <c r="O531"/>
      <c r="P531"/>
      <c r="S531"/>
    </row>
    <row r="532" spans="5:19">
      <c r="E532"/>
      <c r="F532"/>
      <c r="G532" s="65"/>
      <c r="O532"/>
      <c r="P532"/>
      <c r="S532"/>
    </row>
    <row r="533" spans="5:19">
      <c r="E533"/>
      <c r="F533"/>
      <c r="G533" s="65"/>
      <c r="O533"/>
      <c r="P533"/>
      <c r="S533"/>
    </row>
    <row r="534" spans="5:19">
      <c r="E534"/>
      <c r="F534"/>
      <c r="G534" s="65"/>
      <c r="O534"/>
      <c r="P534"/>
      <c r="S534"/>
    </row>
    <row r="535" spans="5:19">
      <c r="E535"/>
      <c r="F535"/>
      <c r="G535" s="65"/>
      <c r="O535"/>
      <c r="P535"/>
      <c r="S535"/>
    </row>
    <row r="536" spans="5:19">
      <c r="E536"/>
      <c r="F536"/>
      <c r="G536" s="65"/>
      <c r="O536"/>
      <c r="P536"/>
      <c r="S536"/>
    </row>
    <row r="537" spans="5:19">
      <c r="E537"/>
      <c r="F537"/>
      <c r="G537" s="65"/>
      <c r="O537"/>
      <c r="P537"/>
      <c r="S537"/>
    </row>
    <row r="538" spans="5:19">
      <c r="E538"/>
      <c r="F538"/>
      <c r="G538" s="65"/>
      <c r="O538"/>
      <c r="P538"/>
      <c r="S538"/>
    </row>
    <row r="539" spans="5:19">
      <c r="E539"/>
      <c r="F539"/>
      <c r="G539" s="65"/>
      <c r="O539"/>
      <c r="P539"/>
      <c r="S539"/>
    </row>
    <row r="540" spans="5:19">
      <c r="E540"/>
      <c r="F540"/>
      <c r="G540" s="65"/>
      <c r="O540"/>
      <c r="P540"/>
      <c r="S540"/>
    </row>
    <row r="541" spans="5:19">
      <c r="E541"/>
      <c r="F541"/>
      <c r="G541" s="65"/>
      <c r="O541"/>
      <c r="P541"/>
      <c r="S541"/>
    </row>
    <row r="542" spans="5:19">
      <c r="E542"/>
      <c r="F542"/>
      <c r="G542" s="65"/>
      <c r="O542"/>
      <c r="P542"/>
      <c r="S542"/>
    </row>
    <row r="543" spans="5:19">
      <c r="E543"/>
      <c r="F543"/>
      <c r="G543" s="65"/>
      <c r="O543"/>
      <c r="P543"/>
      <c r="S543"/>
    </row>
    <row r="544" spans="5:19">
      <c r="E544"/>
      <c r="F544"/>
      <c r="G544" s="65"/>
      <c r="O544"/>
      <c r="P544"/>
      <c r="S544"/>
    </row>
    <row r="545" spans="5:19">
      <c r="E545"/>
      <c r="F545"/>
      <c r="G545" s="65"/>
      <c r="O545"/>
      <c r="P545"/>
      <c r="S545"/>
    </row>
    <row r="546" spans="5:19">
      <c r="E546"/>
      <c r="F546"/>
      <c r="G546" s="65"/>
      <c r="O546"/>
      <c r="P546"/>
      <c r="S546"/>
    </row>
    <row r="547" spans="5:19">
      <c r="E547"/>
      <c r="F547"/>
      <c r="G547" s="65"/>
      <c r="O547"/>
      <c r="P547"/>
      <c r="S547"/>
    </row>
    <row r="548" spans="5:19">
      <c r="E548"/>
      <c r="F548"/>
      <c r="G548" s="65"/>
      <c r="O548"/>
      <c r="P548"/>
      <c r="S548"/>
    </row>
    <row r="549" spans="5:19">
      <c r="E549"/>
      <c r="F549"/>
      <c r="G549" s="65"/>
      <c r="O549"/>
      <c r="P549"/>
      <c r="S549"/>
    </row>
    <row r="550" spans="5:19">
      <c r="E550"/>
      <c r="F550"/>
      <c r="G550" s="65"/>
      <c r="O550"/>
      <c r="P550"/>
      <c r="S550"/>
    </row>
    <row r="551" spans="5:19">
      <c r="E551"/>
      <c r="F551"/>
      <c r="G551" s="65"/>
      <c r="O551"/>
      <c r="P551"/>
      <c r="S551"/>
    </row>
    <row r="552" spans="5:19">
      <c r="E552"/>
      <c r="F552"/>
      <c r="G552" s="65"/>
      <c r="O552"/>
      <c r="P552"/>
      <c r="S552"/>
    </row>
    <row r="553" spans="5:19">
      <c r="E553"/>
      <c r="F553"/>
      <c r="G553" s="65"/>
      <c r="O553"/>
      <c r="P553"/>
      <c r="S553"/>
    </row>
    <row r="554" spans="5:19">
      <c r="E554"/>
      <c r="F554"/>
      <c r="G554" s="65"/>
      <c r="O554"/>
      <c r="P554"/>
      <c r="S554"/>
    </row>
    <row r="555" spans="5:19">
      <c r="E555"/>
      <c r="F555"/>
      <c r="G555" s="65"/>
      <c r="O555"/>
      <c r="P555"/>
      <c r="S555"/>
    </row>
    <row r="556" spans="5:19">
      <c r="E556"/>
      <c r="F556"/>
      <c r="G556" s="65"/>
      <c r="O556"/>
      <c r="P556"/>
      <c r="S556"/>
    </row>
    <row r="557" spans="5:19">
      <c r="E557"/>
      <c r="F557"/>
      <c r="G557" s="65"/>
      <c r="O557"/>
      <c r="P557"/>
      <c r="S557"/>
    </row>
    <row r="558" spans="5:19">
      <c r="E558"/>
      <c r="F558"/>
      <c r="G558" s="65"/>
      <c r="O558"/>
      <c r="P558"/>
      <c r="S558"/>
    </row>
    <row r="559" spans="5:19">
      <c r="E559"/>
      <c r="F559"/>
      <c r="G559" s="65"/>
      <c r="O559"/>
      <c r="P559"/>
      <c r="S559"/>
    </row>
    <row r="560" spans="5:19">
      <c r="E560"/>
      <c r="F560"/>
      <c r="G560" s="65"/>
      <c r="O560"/>
      <c r="P560"/>
      <c r="S560"/>
    </row>
    <row r="561" spans="5:19">
      <c r="E561"/>
      <c r="F561"/>
      <c r="G561" s="65"/>
      <c r="O561"/>
      <c r="P561"/>
      <c r="S561"/>
    </row>
    <row r="562" spans="5:19">
      <c r="E562"/>
      <c r="F562"/>
      <c r="G562" s="65"/>
      <c r="O562"/>
      <c r="P562"/>
      <c r="S562"/>
    </row>
    <row r="563" spans="5:19">
      <c r="E563"/>
      <c r="F563"/>
      <c r="G563" s="65"/>
      <c r="O563"/>
      <c r="P563"/>
      <c r="S563"/>
    </row>
    <row r="564" spans="5:19">
      <c r="E564"/>
      <c r="F564"/>
      <c r="G564" s="65"/>
      <c r="O564"/>
      <c r="P564"/>
      <c r="S564"/>
    </row>
    <row r="565" spans="5:19">
      <c r="E565"/>
      <c r="F565"/>
      <c r="G565" s="65"/>
      <c r="O565"/>
      <c r="P565"/>
      <c r="S565"/>
    </row>
    <row r="566" spans="5:19">
      <c r="E566"/>
      <c r="F566"/>
      <c r="G566" s="65"/>
      <c r="O566"/>
      <c r="P566"/>
      <c r="S566"/>
    </row>
    <row r="567" spans="5:19">
      <c r="E567"/>
      <c r="F567"/>
      <c r="G567" s="65"/>
      <c r="O567"/>
      <c r="P567"/>
      <c r="S567"/>
    </row>
    <row r="568" spans="5:19">
      <c r="E568"/>
      <c r="F568"/>
      <c r="G568" s="65"/>
      <c r="O568"/>
      <c r="P568"/>
      <c r="S568"/>
    </row>
    <row r="569" spans="5:19">
      <c r="E569"/>
      <c r="F569"/>
      <c r="G569" s="65"/>
      <c r="O569"/>
      <c r="P569"/>
      <c r="S569"/>
    </row>
    <row r="570" spans="5:19">
      <c r="E570"/>
      <c r="F570"/>
      <c r="G570" s="65"/>
      <c r="O570"/>
      <c r="P570"/>
      <c r="S570"/>
    </row>
    <row r="571" spans="5:19">
      <c r="E571"/>
      <c r="F571"/>
      <c r="G571" s="65"/>
      <c r="O571"/>
      <c r="P571"/>
      <c r="S571"/>
    </row>
    <row r="572" spans="5:19">
      <c r="E572"/>
      <c r="F572"/>
      <c r="G572" s="65"/>
      <c r="O572"/>
      <c r="P572"/>
      <c r="S572"/>
    </row>
    <row r="573" spans="5:19">
      <c r="E573"/>
      <c r="F573"/>
      <c r="G573" s="65"/>
      <c r="O573"/>
      <c r="P573"/>
      <c r="S573"/>
    </row>
    <row r="574" spans="5:19">
      <c r="E574"/>
      <c r="F574"/>
      <c r="G574" s="65"/>
      <c r="O574"/>
      <c r="P574"/>
      <c r="S574"/>
    </row>
    <row r="575" spans="5:19">
      <c r="E575"/>
      <c r="F575"/>
      <c r="G575" s="65"/>
      <c r="O575"/>
      <c r="P575"/>
      <c r="S575"/>
    </row>
    <row r="576" spans="5:19">
      <c r="E576"/>
      <c r="F576"/>
      <c r="G576" s="65"/>
      <c r="O576"/>
      <c r="P576"/>
      <c r="S576"/>
    </row>
    <row r="577" spans="5:19">
      <c r="E577"/>
      <c r="F577"/>
      <c r="G577" s="65"/>
      <c r="O577"/>
      <c r="P577"/>
      <c r="S577"/>
    </row>
    <row r="578" spans="5:19">
      <c r="E578"/>
      <c r="F578"/>
      <c r="G578" s="65"/>
      <c r="O578"/>
      <c r="P578"/>
      <c r="S578"/>
    </row>
    <row r="579" spans="5:19">
      <c r="E579"/>
      <c r="F579"/>
      <c r="G579" s="65"/>
      <c r="O579"/>
      <c r="P579"/>
      <c r="S579"/>
    </row>
    <row r="580" spans="5:19">
      <c r="E580"/>
      <c r="F580"/>
      <c r="G580" s="65"/>
      <c r="O580"/>
      <c r="P580"/>
      <c r="S580"/>
    </row>
    <row r="581" spans="5:19">
      <c r="E581"/>
      <c r="F581"/>
      <c r="G581" s="65"/>
      <c r="O581"/>
      <c r="P581"/>
      <c r="S581"/>
    </row>
    <row r="582" spans="5:19">
      <c r="E582"/>
      <c r="F582"/>
      <c r="G582" s="65"/>
      <c r="O582"/>
      <c r="P582"/>
      <c r="S582"/>
    </row>
    <row r="583" spans="5:19">
      <c r="E583"/>
      <c r="F583"/>
      <c r="G583" s="65"/>
      <c r="O583"/>
      <c r="P583"/>
      <c r="S583"/>
    </row>
    <row r="584" spans="5:19">
      <c r="E584"/>
      <c r="F584"/>
      <c r="G584" s="65"/>
      <c r="O584"/>
      <c r="P584"/>
      <c r="S584"/>
    </row>
    <row r="585" spans="5:19">
      <c r="E585"/>
      <c r="F585"/>
      <c r="G585" s="65"/>
      <c r="O585"/>
      <c r="P585"/>
      <c r="S585"/>
    </row>
    <row r="586" spans="5:19">
      <c r="E586"/>
      <c r="F586"/>
      <c r="G586" s="65"/>
      <c r="O586"/>
      <c r="P586"/>
      <c r="S586"/>
    </row>
    <row r="587" spans="5:19">
      <c r="E587"/>
      <c r="F587"/>
      <c r="G587" s="65"/>
      <c r="O587"/>
      <c r="P587"/>
      <c r="S587"/>
    </row>
    <row r="588" spans="5:19">
      <c r="E588"/>
      <c r="F588"/>
      <c r="G588" s="65"/>
      <c r="O588"/>
      <c r="P588"/>
      <c r="S588"/>
    </row>
    <row r="589" spans="5:19">
      <c r="E589"/>
      <c r="F589"/>
      <c r="G589" s="65"/>
      <c r="O589"/>
      <c r="P589"/>
      <c r="S589"/>
    </row>
    <row r="590" spans="5:19">
      <c r="E590"/>
      <c r="F590"/>
      <c r="G590" s="65"/>
      <c r="O590"/>
      <c r="P590"/>
      <c r="S590"/>
    </row>
    <row r="591" spans="5:19">
      <c r="E591"/>
      <c r="F591"/>
      <c r="G591" s="65"/>
      <c r="O591"/>
      <c r="P591"/>
      <c r="S591"/>
    </row>
    <row r="592" spans="5:19">
      <c r="E592"/>
      <c r="F592"/>
      <c r="G592" s="65"/>
      <c r="O592"/>
      <c r="P592"/>
      <c r="S592"/>
    </row>
    <row r="593" spans="5:19">
      <c r="E593"/>
      <c r="F593"/>
      <c r="G593" s="65"/>
      <c r="O593"/>
      <c r="P593"/>
      <c r="S593"/>
    </row>
    <row r="594" spans="5:19">
      <c r="E594"/>
      <c r="F594"/>
      <c r="G594" s="65"/>
      <c r="O594"/>
      <c r="P594"/>
      <c r="S594"/>
    </row>
    <row r="595" spans="5:19">
      <c r="E595"/>
      <c r="F595"/>
      <c r="G595" s="65"/>
      <c r="O595"/>
      <c r="P595"/>
      <c r="S595"/>
    </row>
    <row r="596" spans="5:19">
      <c r="E596"/>
      <c r="F596"/>
      <c r="G596" s="65"/>
      <c r="O596"/>
      <c r="P596"/>
      <c r="S596"/>
    </row>
    <row r="597" spans="5:19">
      <c r="E597"/>
      <c r="F597"/>
      <c r="G597" s="65"/>
      <c r="O597"/>
      <c r="P597"/>
      <c r="S597"/>
    </row>
    <row r="598" spans="5:19">
      <c r="E598"/>
      <c r="F598"/>
      <c r="G598" s="65"/>
      <c r="O598"/>
      <c r="P598"/>
      <c r="S598"/>
    </row>
    <row r="599" spans="5:19">
      <c r="E599"/>
      <c r="F599"/>
      <c r="G599" s="65"/>
      <c r="O599"/>
      <c r="P599"/>
      <c r="S599"/>
    </row>
    <row r="600" spans="5:19">
      <c r="G600" s="65"/>
      <c r="O600"/>
      <c r="P600"/>
      <c r="S600"/>
    </row>
    <row r="601" spans="5:19">
      <c r="G601" s="65"/>
      <c r="O601"/>
      <c r="P601"/>
      <c r="S601"/>
    </row>
    <row r="602" spans="5:19">
      <c r="G602" s="65"/>
      <c r="O602"/>
      <c r="P602"/>
      <c r="S602"/>
    </row>
    <row r="603" spans="5:19">
      <c r="G603" s="65"/>
      <c r="O603"/>
      <c r="P603"/>
      <c r="S603"/>
    </row>
    <row r="604" spans="5:19">
      <c r="G604" s="65"/>
      <c r="O604"/>
      <c r="P604"/>
      <c r="S604"/>
    </row>
    <row r="605" spans="5:19">
      <c r="G605" s="65"/>
      <c r="O605"/>
      <c r="P605"/>
      <c r="S605"/>
    </row>
    <row r="606" spans="5:19">
      <c r="G606" s="65"/>
      <c r="O606"/>
      <c r="P606"/>
      <c r="S606"/>
    </row>
    <row r="607" spans="5:19">
      <c r="G607" s="65"/>
      <c r="O607"/>
      <c r="P607"/>
      <c r="S607"/>
    </row>
    <row r="608" spans="5:19">
      <c r="G608" s="65"/>
      <c r="O608"/>
      <c r="P608"/>
      <c r="S608"/>
    </row>
    <row r="609" spans="7:19">
      <c r="G609" s="65"/>
      <c r="O609"/>
      <c r="P609"/>
      <c r="S609"/>
    </row>
    <row r="610" spans="7:19">
      <c r="G610" s="65"/>
      <c r="O610"/>
      <c r="P610"/>
      <c r="S610"/>
    </row>
    <row r="611" spans="7:19">
      <c r="G611" s="65"/>
      <c r="O611"/>
      <c r="P611"/>
      <c r="S611"/>
    </row>
    <row r="612" spans="7:19">
      <c r="G612" s="65"/>
      <c r="O612"/>
      <c r="P612"/>
      <c r="S612"/>
    </row>
    <row r="613" spans="7:19">
      <c r="G613" s="65"/>
      <c r="O613"/>
      <c r="P613"/>
      <c r="S613"/>
    </row>
    <row r="614" spans="7:19">
      <c r="G614" s="65"/>
      <c r="O614"/>
      <c r="P614"/>
      <c r="S614"/>
    </row>
    <row r="615" spans="7:19">
      <c r="G615" s="65"/>
      <c r="O615"/>
      <c r="P615"/>
      <c r="S615"/>
    </row>
    <row r="616" spans="7:19">
      <c r="G616" s="65"/>
      <c r="O616"/>
      <c r="P616"/>
      <c r="S616"/>
    </row>
    <row r="617" spans="7:19">
      <c r="G617" s="65"/>
      <c r="O617"/>
      <c r="P617"/>
      <c r="S617"/>
    </row>
    <row r="618" spans="7:19">
      <c r="G618" s="65"/>
      <c r="O618"/>
      <c r="P618"/>
      <c r="S618"/>
    </row>
    <row r="619" spans="7:19">
      <c r="G619" s="65"/>
      <c r="O619"/>
      <c r="P619"/>
      <c r="S619"/>
    </row>
    <row r="620" spans="7:19">
      <c r="G620" s="65"/>
      <c r="O620"/>
      <c r="P620"/>
      <c r="S620"/>
    </row>
    <row r="621" spans="7:19">
      <c r="G621" s="65"/>
      <c r="O621"/>
      <c r="P621"/>
      <c r="S621"/>
    </row>
    <row r="622" spans="7:19">
      <c r="G622" s="65"/>
      <c r="O622"/>
      <c r="P622"/>
      <c r="S622"/>
    </row>
    <row r="623" spans="7:19">
      <c r="G623" s="65"/>
      <c r="O623"/>
      <c r="P623"/>
      <c r="S623"/>
    </row>
    <row r="624" spans="7:19">
      <c r="G624" s="65"/>
      <c r="O624"/>
      <c r="P624"/>
      <c r="S624"/>
    </row>
    <row r="625" spans="7:19">
      <c r="G625" s="65"/>
      <c r="O625"/>
      <c r="P625"/>
      <c r="S625"/>
    </row>
    <row r="626" spans="7:19">
      <c r="G626" s="65"/>
      <c r="O626"/>
      <c r="P626"/>
      <c r="S626"/>
    </row>
    <row r="627" spans="7:19">
      <c r="G627" s="65"/>
      <c r="O627"/>
      <c r="P627"/>
      <c r="S627"/>
    </row>
    <row r="628" spans="7:19">
      <c r="G628" s="65"/>
      <c r="O628"/>
      <c r="P628"/>
      <c r="S628"/>
    </row>
    <row r="629" spans="7:19">
      <c r="G629" s="65"/>
      <c r="O629"/>
      <c r="P629"/>
      <c r="S629"/>
    </row>
    <row r="630" spans="7:19">
      <c r="G630" s="65"/>
      <c r="O630"/>
      <c r="P630"/>
      <c r="S630"/>
    </row>
    <row r="631" spans="7:19">
      <c r="G631" s="65"/>
      <c r="O631"/>
      <c r="P631"/>
      <c r="S631"/>
    </row>
    <row r="632" spans="7:19">
      <c r="G632" s="65"/>
      <c r="O632"/>
      <c r="P632"/>
      <c r="S632"/>
    </row>
    <row r="633" spans="7:19">
      <c r="G633" s="65"/>
      <c r="O633"/>
      <c r="P633"/>
      <c r="S633"/>
    </row>
    <row r="634" spans="7:19">
      <c r="G634" s="65"/>
      <c r="O634"/>
      <c r="P634"/>
      <c r="S634"/>
    </row>
    <row r="635" spans="7:19">
      <c r="G635" s="65"/>
      <c r="O635"/>
      <c r="P635"/>
      <c r="S635"/>
    </row>
    <row r="636" spans="7:19">
      <c r="G636" s="65"/>
      <c r="O636"/>
      <c r="P636"/>
      <c r="S636"/>
    </row>
    <row r="637" spans="7:19">
      <c r="G637" s="65"/>
      <c r="O637"/>
      <c r="P637"/>
      <c r="S637"/>
    </row>
    <row r="638" spans="7:19">
      <c r="G638" s="65"/>
      <c r="O638"/>
      <c r="P638"/>
      <c r="S638"/>
    </row>
    <row r="639" spans="7:19">
      <c r="G639" s="65"/>
      <c r="O639"/>
      <c r="P639"/>
      <c r="S639"/>
    </row>
    <row r="640" spans="7:19">
      <c r="G640" s="65"/>
      <c r="O640"/>
      <c r="P640"/>
      <c r="S640"/>
    </row>
    <row r="641" spans="7:19">
      <c r="G641" s="65"/>
      <c r="O641"/>
      <c r="P641"/>
      <c r="S641"/>
    </row>
    <row r="642" spans="7:19">
      <c r="G642" s="65"/>
      <c r="O642"/>
      <c r="P642"/>
      <c r="S642"/>
    </row>
    <row r="643" spans="7:19">
      <c r="G643" s="65"/>
      <c r="O643"/>
      <c r="P643"/>
      <c r="S643"/>
    </row>
    <row r="644" spans="7:19">
      <c r="G644" s="65"/>
      <c r="O644"/>
      <c r="P644"/>
      <c r="S644"/>
    </row>
    <row r="645" spans="7:19">
      <c r="G645" s="65"/>
      <c r="O645"/>
      <c r="P645"/>
      <c r="S645"/>
    </row>
    <row r="646" spans="7:19">
      <c r="G646" s="65"/>
      <c r="O646"/>
      <c r="P646"/>
      <c r="S646"/>
    </row>
    <row r="647" spans="7:19">
      <c r="G647" s="65"/>
      <c r="O647"/>
      <c r="P647"/>
      <c r="S647"/>
    </row>
    <row r="648" spans="7:19">
      <c r="G648" s="65"/>
      <c r="O648"/>
      <c r="P648"/>
      <c r="S648"/>
    </row>
    <row r="649" spans="7:19">
      <c r="G649" s="65"/>
      <c r="O649"/>
      <c r="P649"/>
      <c r="S649"/>
    </row>
    <row r="650" spans="7:19">
      <c r="G650" s="65"/>
      <c r="O650"/>
      <c r="P650"/>
      <c r="S650"/>
    </row>
    <row r="651" spans="7:19">
      <c r="G651" s="65"/>
      <c r="O651"/>
      <c r="P651"/>
      <c r="S651"/>
    </row>
    <row r="652" spans="7:19">
      <c r="G652" s="65"/>
      <c r="O652"/>
      <c r="P652"/>
      <c r="S652"/>
    </row>
    <row r="653" spans="7:19">
      <c r="G653" s="65"/>
      <c r="O653"/>
      <c r="P653"/>
      <c r="S653"/>
    </row>
    <row r="654" spans="7:19">
      <c r="G654" s="65"/>
      <c r="O654"/>
      <c r="P654"/>
      <c r="S654"/>
    </row>
    <row r="655" spans="7:19">
      <c r="G655" s="65"/>
      <c r="O655"/>
      <c r="P655"/>
      <c r="S655"/>
    </row>
    <row r="656" spans="7:19">
      <c r="G656" s="65"/>
      <c r="O656"/>
      <c r="P656"/>
      <c r="S656"/>
    </row>
    <row r="657" spans="7:19">
      <c r="G657" s="65"/>
      <c r="O657"/>
      <c r="P657"/>
      <c r="S657"/>
    </row>
    <row r="658" spans="7:19">
      <c r="G658" s="65"/>
      <c r="O658"/>
      <c r="P658"/>
      <c r="S658"/>
    </row>
    <row r="659" spans="7:19">
      <c r="G659" s="65"/>
      <c r="O659"/>
      <c r="P659"/>
      <c r="S659"/>
    </row>
    <row r="660" spans="7:19">
      <c r="G660" s="65"/>
      <c r="O660"/>
      <c r="P660"/>
      <c r="S660"/>
    </row>
    <row r="661" spans="7:19">
      <c r="G661" s="65"/>
      <c r="O661"/>
      <c r="P661"/>
      <c r="S661"/>
    </row>
    <row r="662" spans="7:19">
      <c r="G662" s="65"/>
      <c r="O662"/>
      <c r="P662"/>
      <c r="S662"/>
    </row>
    <row r="663" spans="7:19">
      <c r="G663" s="65"/>
      <c r="O663"/>
      <c r="P663"/>
      <c r="S663"/>
    </row>
    <row r="664" spans="7:19">
      <c r="G664" s="65"/>
      <c r="O664"/>
      <c r="P664"/>
      <c r="S664"/>
    </row>
    <row r="665" spans="7:19">
      <c r="G665" s="65"/>
      <c r="O665"/>
      <c r="P665"/>
      <c r="S665"/>
    </row>
    <row r="666" spans="7:19">
      <c r="G666" s="65"/>
      <c r="O666"/>
      <c r="P666"/>
      <c r="S666"/>
    </row>
    <row r="667" spans="7:19">
      <c r="G667" s="65"/>
      <c r="O667"/>
      <c r="P667"/>
      <c r="S667"/>
    </row>
    <row r="668" spans="7:19">
      <c r="G668" s="65"/>
      <c r="O668"/>
      <c r="P668"/>
      <c r="S668"/>
    </row>
    <row r="669" spans="7:19">
      <c r="G669" s="65"/>
      <c r="O669"/>
      <c r="P669"/>
      <c r="S669"/>
    </row>
    <row r="670" spans="7:19">
      <c r="G670" s="65"/>
      <c r="O670"/>
      <c r="P670"/>
      <c r="S670"/>
    </row>
    <row r="671" spans="7:19">
      <c r="G671" s="65"/>
      <c r="O671"/>
      <c r="P671"/>
      <c r="S671"/>
    </row>
    <row r="672" spans="7:19">
      <c r="G672" s="65"/>
      <c r="O672"/>
      <c r="P672"/>
      <c r="S672"/>
    </row>
    <row r="673" spans="7:19">
      <c r="G673" s="65"/>
      <c r="O673"/>
      <c r="P673"/>
      <c r="S673"/>
    </row>
    <row r="674" spans="7:19">
      <c r="G674" s="65"/>
      <c r="O674"/>
      <c r="P674"/>
      <c r="S674"/>
    </row>
    <row r="675" spans="7:19">
      <c r="G675" s="65"/>
      <c r="O675"/>
      <c r="P675"/>
      <c r="S675"/>
    </row>
    <row r="676" spans="7:19">
      <c r="G676" s="65"/>
      <c r="O676"/>
      <c r="P676"/>
      <c r="S676"/>
    </row>
    <row r="677" spans="7:19">
      <c r="G677" s="65"/>
      <c r="O677"/>
      <c r="P677"/>
      <c r="S677"/>
    </row>
    <row r="678" spans="7:19">
      <c r="G678" s="65"/>
      <c r="O678"/>
      <c r="P678"/>
      <c r="S678"/>
    </row>
    <row r="679" spans="7:19">
      <c r="G679" s="65"/>
      <c r="O679"/>
      <c r="P679"/>
      <c r="S679"/>
    </row>
    <row r="680" spans="7:19">
      <c r="G680" s="65"/>
      <c r="O680"/>
      <c r="P680"/>
      <c r="S680"/>
    </row>
    <row r="681" spans="7:19">
      <c r="G681" s="65"/>
      <c r="O681"/>
      <c r="P681"/>
      <c r="S681"/>
    </row>
    <row r="682" spans="7:19">
      <c r="G682" s="65"/>
      <c r="O682"/>
      <c r="P682"/>
      <c r="S682"/>
    </row>
    <row r="683" spans="7:19">
      <c r="G683" s="65"/>
      <c r="O683"/>
      <c r="P683"/>
      <c r="S683"/>
    </row>
    <row r="684" spans="7:19">
      <c r="G684" s="65"/>
      <c r="O684"/>
      <c r="P684"/>
      <c r="S684"/>
    </row>
    <row r="685" spans="7:19">
      <c r="G685" s="65"/>
      <c r="O685"/>
      <c r="P685"/>
      <c r="S685"/>
    </row>
    <row r="686" spans="7:19">
      <c r="G686" s="65"/>
      <c r="O686"/>
      <c r="P686"/>
      <c r="S686"/>
    </row>
    <row r="687" spans="7:19">
      <c r="G687" s="65"/>
      <c r="O687"/>
      <c r="P687"/>
      <c r="S687"/>
    </row>
    <row r="688" spans="7:19">
      <c r="G688" s="65"/>
      <c r="O688"/>
      <c r="P688"/>
      <c r="S688"/>
    </row>
    <row r="689" spans="7:19">
      <c r="G689" s="65"/>
      <c r="O689"/>
      <c r="P689"/>
      <c r="S689"/>
    </row>
    <row r="690" spans="7:19">
      <c r="G690" s="65"/>
      <c r="O690"/>
      <c r="P690"/>
      <c r="S690"/>
    </row>
    <row r="691" spans="7:19">
      <c r="G691" s="65"/>
      <c r="O691"/>
      <c r="P691"/>
      <c r="S691"/>
    </row>
    <row r="692" spans="7:19">
      <c r="G692" s="65"/>
      <c r="O692"/>
      <c r="P692"/>
      <c r="S692"/>
    </row>
    <row r="693" spans="7:19">
      <c r="G693" s="65"/>
      <c r="O693"/>
      <c r="P693"/>
      <c r="S693"/>
    </row>
    <row r="694" spans="7:19">
      <c r="G694" s="65"/>
      <c r="O694"/>
      <c r="P694"/>
      <c r="S694"/>
    </row>
    <row r="695" spans="7:19">
      <c r="G695" s="65"/>
      <c r="O695"/>
      <c r="P695"/>
      <c r="S695"/>
    </row>
    <row r="696" spans="7:19">
      <c r="G696" s="65"/>
      <c r="O696"/>
      <c r="P696"/>
      <c r="S696"/>
    </row>
    <row r="697" spans="7:19">
      <c r="G697" s="65"/>
      <c r="O697"/>
      <c r="P697"/>
      <c r="S697"/>
    </row>
    <row r="698" spans="7:19">
      <c r="G698" s="65"/>
      <c r="O698"/>
      <c r="P698"/>
      <c r="S698"/>
    </row>
    <row r="699" spans="7:19">
      <c r="G699" s="65"/>
      <c r="O699"/>
      <c r="P699"/>
      <c r="S699"/>
    </row>
    <row r="700" spans="7:19">
      <c r="G700" s="65"/>
      <c r="O700"/>
      <c r="P700"/>
      <c r="S700"/>
    </row>
    <row r="701" spans="7:19">
      <c r="G701" s="65"/>
      <c r="O701"/>
      <c r="P701"/>
      <c r="S701"/>
    </row>
    <row r="702" spans="7:19">
      <c r="G702" s="65"/>
      <c r="O702"/>
      <c r="P702"/>
      <c r="S702"/>
    </row>
    <row r="703" spans="7:19">
      <c r="G703" s="65"/>
      <c r="O703"/>
      <c r="P703"/>
      <c r="S703"/>
    </row>
    <row r="704" spans="7:19">
      <c r="G704" s="65"/>
      <c r="O704"/>
      <c r="P704"/>
      <c r="S704"/>
    </row>
    <row r="705" spans="7:19">
      <c r="G705" s="65"/>
      <c r="O705"/>
      <c r="P705"/>
      <c r="S705"/>
    </row>
    <row r="706" spans="7:19">
      <c r="G706" s="65"/>
      <c r="O706"/>
      <c r="P706"/>
      <c r="S706"/>
    </row>
    <row r="707" spans="7:19">
      <c r="G707" s="65"/>
      <c r="O707"/>
      <c r="P707"/>
      <c r="S707"/>
    </row>
    <row r="708" spans="7:19">
      <c r="G708" s="65"/>
      <c r="O708"/>
      <c r="P708"/>
      <c r="S708"/>
    </row>
    <row r="709" spans="7:19">
      <c r="G709" s="65"/>
      <c r="O709"/>
      <c r="P709"/>
      <c r="S709"/>
    </row>
    <row r="710" spans="7:19">
      <c r="G710" s="65"/>
      <c r="O710"/>
      <c r="P710"/>
      <c r="S710"/>
    </row>
    <row r="711" spans="7:19">
      <c r="G711" s="65"/>
      <c r="O711"/>
      <c r="P711"/>
      <c r="S711"/>
    </row>
    <row r="712" spans="7:19">
      <c r="G712" s="65"/>
      <c r="O712"/>
      <c r="P712"/>
      <c r="S712"/>
    </row>
    <row r="713" spans="7:19">
      <c r="G713" s="65"/>
      <c r="O713"/>
      <c r="P713"/>
      <c r="S713"/>
    </row>
    <row r="714" spans="7:19">
      <c r="G714" s="65"/>
      <c r="O714"/>
      <c r="P714"/>
      <c r="S714"/>
    </row>
    <row r="715" spans="7:19">
      <c r="G715" s="65"/>
      <c r="O715"/>
      <c r="P715"/>
      <c r="S715"/>
    </row>
    <row r="716" spans="7:19">
      <c r="G716" s="65"/>
      <c r="O716"/>
      <c r="P716"/>
      <c r="S716"/>
    </row>
    <row r="717" spans="7:19">
      <c r="G717" s="65"/>
      <c r="O717"/>
      <c r="P717"/>
      <c r="S717"/>
    </row>
    <row r="718" spans="7:19">
      <c r="G718" s="65"/>
      <c r="O718"/>
      <c r="P718"/>
      <c r="S718"/>
    </row>
    <row r="719" spans="7:19">
      <c r="G719" s="65"/>
      <c r="O719"/>
      <c r="P719"/>
      <c r="S719"/>
    </row>
    <row r="720" spans="7:19">
      <c r="G720" s="65"/>
      <c r="O720"/>
      <c r="P720"/>
      <c r="S720"/>
    </row>
    <row r="721" spans="7:19">
      <c r="G721" s="65"/>
      <c r="O721"/>
      <c r="P721"/>
      <c r="S721"/>
    </row>
    <row r="722" spans="7:19">
      <c r="G722" s="65"/>
      <c r="O722"/>
      <c r="P722"/>
      <c r="S722"/>
    </row>
    <row r="723" spans="7:19">
      <c r="G723" s="65"/>
      <c r="O723"/>
      <c r="P723"/>
      <c r="S723"/>
    </row>
    <row r="724" spans="7:19">
      <c r="G724" s="65"/>
      <c r="O724"/>
      <c r="P724"/>
      <c r="S724"/>
    </row>
    <row r="725" spans="7:19">
      <c r="G725" s="65"/>
      <c r="O725"/>
      <c r="P725"/>
      <c r="S725"/>
    </row>
    <row r="726" spans="7:19">
      <c r="G726" s="65"/>
      <c r="O726"/>
      <c r="P726"/>
      <c r="S726"/>
    </row>
    <row r="727" spans="7:19">
      <c r="G727" s="65"/>
      <c r="O727"/>
      <c r="P727"/>
      <c r="S727"/>
    </row>
    <row r="728" spans="7:19">
      <c r="G728" s="65"/>
      <c r="O728"/>
      <c r="P728"/>
      <c r="S728"/>
    </row>
    <row r="729" spans="7:19">
      <c r="G729" s="65"/>
      <c r="O729"/>
      <c r="P729"/>
      <c r="S729"/>
    </row>
    <row r="730" spans="7:19">
      <c r="G730" s="65"/>
      <c r="O730"/>
      <c r="P730"/>
      <c r="S730"/>
    </row>
    <row r="731" spans="7:19">
      <c r="G731" s="65"/>
      <c r="O731"/>
      <c r="P731"/>
      <c r="S731"/>
    </row>
    <row r="732" spans="7:19">
      <c r="G732" s="65"/>
      <c r="O732"/>
      <c r="P732"/>
      <c r="S732"/>
    </row>
    <row r="733" spans="7:19">
      <c r="G733" s="65"/>
      <c r="O733"/>
      <c r="P733"/>
      <c r="S733"/>
    </row>
    <row r="734" spans="7:19">
      <c r="G734" s="65"/>
      <c r="O734"/>
      <c r="P734"/>
      <c r="S734"/>
    </row>
    <row r="735" spans="7:19">
      <c r="G735" s="65"/>
      <c r="O735"/>
      <c r="P735"/>
      <c r="S735"/>
    </row>
    <row r="736" spans="7:19">
      <c r="G736" s="65"/>
      <c r="O736"/>
      <c r="P736"/>
      <c r="S736"/>
    </row>
    <row r="737" spans="7:19">
      <c r="G737" s="65"/>
      <c r="O737"/>
      <c r="P737"/>
      <c r="S737"/>
    </row>
    <row r="738" spans="7:19">
      <c r="G738" s="65"/>
      <c r="O738"/>
      <c r="P738"/>
      <c r="S738"/>
    </row>
    <row r="739" spans="7:19">
      <c r="G739" s="65"/>
      <c r="O739"/>
      <c r="P739"/>
      <c r="S739"/>
    </row>
    <row r="740" spans="7:19">
      <c r="G740" s="65"/>
      <c r="S740"/>
    </row>
    <row r="741" spans="7:19">
      <c r="G741" s="65"/>
      <c r="S741"/>
    </row>
    <row r="742" spans="7:19">
      <c r="G742" s="65"/>
      <c r="S742"/>
    </row>
    <row r="743" spans="7:19">
      <c r="G743" s="65"/>
      <c r="S743"/>
    </row>
    <row r="744" spans="7:19">
      <c r="G744" s="65"/>
      <c r="S744"/>
    </row>
    <row r="745" spans="7:19">
      <c r="G745" s="65"/>
      <c r="S745"/>
    </row>
    <row r="746" spans="7:19">
      <c r="G746" s="65"/>
      <c r="S746"/>
    </row>
    <row r="747" spans="7:19">
      <c r="G747" s="65"/>
      <c r="S747"/>
    </row>
    <row r="748" spans="7:19">
      <c r="G748" s="65"/>
      <c r="S748"/>
    </row>
    <row r="749" spans="7:19">
      <c r="G749" s="65"/>
      <c r="S749"/>
    </row>
    <row r="750" spans="7:19">
      <c r="G750" s="65"/>
      <c r="S750"/>
    </row>
    <row r="751" spans="7:19">
      <c r="G751" s="65"/>
      <c r="S751"/>
    </row>
    <row r="752" spans="7:19">
      <c r="G752" s="65"/>
      <c r="S752"/>
    </row>
    <row r="753" spans="7:19">
      <c r="G753" s="65"/>
      <c r="S753"/>
    </row>
    <row r="754" spans="7:19">
      <c r="G754" s="65"/>
      <c r="S754"/>
    </row>
    <row r="755" spans="7:19">
      <c r="G755" s="65"/>
      <c r="S755"/>
    </row>
    <row r="756" spans="7:19">
      <c r="G756" s="65"/>
      <c r="S756"/>
    </row>
    <row r="757" spans="7:19">
      <c r="G757" s="65"/>
      <c r="S757"/>
    </row>
    <row r="758" spans="7:19">
      <c r="G758" s="65"/>
      <c r="S758"/>
    </row>
    <row r="759" spans="7:19">
      <c r="G759" s="65"/>
      <c r="S759"/>
    </row>
    <row r="760" spans="7:19">
      <c r="G760" s="65"/>
      <c r="S760"/>
    </row>
    <row r="761" spans="7:19">
      <c r="G761" s="65"/>
      <c r="S761"/>
    </row>
    <row r="762" spans="7:19">
      <c r="G762" s="65"/>
      <c r="S762"/>
    </row>
    <row r="763" spans="7:19">
      <c r="G763" s="65"/>
      <c r="S763"/>
    </row>
    <row r="764" spans="7:19">
      <c r="G764" s="65"/>
      <c r="S764"/>
    </row>
    <row r="765" spans="7:19">
      <c r="G765" s="65"/>
      <c r="S765"/>
    </row>
    <row r="766" spans="7:19">
      <c r="G766" s="65"/>
      <c r="S766"/>
    </row>
    <row r="767" spans="7:19">
      <c r="G767" s="65"/>
      <c r="S767"/>
    </row>
    <row r="768" spans="7:19">
      <c r="G768" s="65"/>
      <c r="S768"/>
    </row>
    <row r="769" spans="7:19">
      <c r="G769" s="65"/>
      <c r="S769"/>
    </row>
    <row r="770" spans="7:19">
      <c r="G770" s="65"/>
      <c r="S770"/>
    </row>
    <row r="771" spans="7:19">
      <c r="G771" s="65"/>
      <c r="S771"/>
    </row>
    <row r="772" spans="7:19">
      <c r="G772" s="65"/>
      <c r="S772"/>
    </row>
    <row r="773" spans="7:19">
      <c r="G773" s="65"/>
      <c r="S773"/>
    </row>
    <row r="774" spans="7:19">
      <c r="G774" s="65"/>
      <c r="S774"/>
    </row>
    <row r="775" spans="7:19">
      <c r="S775"/>
    </row>
    <row r="776" spans="7:19">
      <c r="S776"/>
    </row>
    <row r="777" spans="7:19">
      <c r="S777"/>
    </row>
    <row r="778" spans="7:19">
      <c r="S778"/>
    </row>
    <row r="779" spans="7:19">
      <c r="S779"/>
    </row>
    <row r="780" spans="7:19">
      <c r="S780"/>
    </row>
    <row r="781" spans="7:19">
      <c r="S781"/>
    </row>
    <row r="782" spans="7:19">
      <c r="S782"/>
    </row>
    <row r="783" spans="7:19">
      <c r="S783"/>
    </row>
    <row r="784" spans="7:19">
      <c r="S784"/>
    </row>
    <row r="785" spans="19:19">
      <c r="S785"/>
    </row>
    <row r="786" spans="19:19">
      <c r="S786"/>
    </row>
    <row r="787" spans="19:19">
      <c r="S787"/>
    </row>
    <row r="788" spans="19:19">
      <c r="S788"/>
    </row>
    <row r="789" spans="19:19">
      <c r="S789"/>
    </row>
    <row r="790" spans="19:19">
      <c r="S790"/>
    </row>
    <row r="791" spans="19:19">
      <c r="S791"/>
    </row>
    <row r="792" spans="19:19">
      <c r="S792"/>
    </row>
    <row r="793" spans="19:19">
      <c r="S793"/>
    </row>
    <row r="794" spans="19:19">
      <c r="S794"/>
    </row>
    <row r="795" spans="19:19">
      <c r="S795"/>
    </row>
    <row r="796" spans="19:19">
      <c r="S796"/>
    </row>
    <row r="797" spans="19:19">
      <c r="S797"/>
    </row>
    <row r="798" spans="19:19">
      <c r="S798"/>
    </row>
    <row r="799" spans="19:19">
      <c r="S799"/>
    </row>
    <row r="800" spans="19:19">
      <c r="S800"/>
    </row>
    <row r="801" spans="19:19">
      <c r="S801"/>
    </row>
    <row r="802" spans="19:19">
      <c r="S802"/>
    </row>
    <row r="803" spans="19:19">
      <c r="S803"/>
    </row>
    <row r="804" spans="19:19">
      <c r="S804"/>
    </row>
    <row r="805" spans="19:19">
      <c r="S805"/>
    </row>
    <row r="806" spans="19:19">
      <c r="S806"/>
    </row>
    <row r="807" spans="19:19">
      <c r="S807"/>
    </row>
    <row r="808" spans="19:19">
      <c r="S808"/>
    </row>
    <row r="809" spans="19:19">
      <c r="S809"/>
    </row>
    <row r="810" spans="19:19">
      <c r="S810"/>
    </row>
    <row r="811" spans="19:19">
      <c r="S811"/>
    </row>
    <row r="812" spans="19:19">
      <c r="S812"/>
    </row>
    <row r="813" spans="19:19">
      <c r="S813"/>
    </row>
    <row r="814" spans="19:19">
      <c r="S814"/>
    </row>
    <row r="815" spans="19:19">
      <c r="S815"/>
    </row>
    <row r="816" spans="19:19">
      <c r="S816"/>
    </row>
    <row r="817" spans="19:19">
      <c r="S817"/>
    </row>
    <row r="818" spans="19:19">
      <c r="S818"/>
    </row>
    <row r="819" spans="19:19">
      <c r="S819"/>
    </row>
    <row r="820" spans="19:19">
      <c r="S820"/>
    </row>
    <row r="821" spans="19:19">
      <c r="S821"/>
    </row>
    <row r="822" spans="19:19">
      <c r="S822"/>
    </row>
    <row r="823" spans="19:19">
      <c r="S823"/>
    </row>
    <row r="824" spans="19:19">
      <c r="S824"/>
    </row>
    <row r="825" spans="19:19">
      <c r="S825"/>
    </row>
    <row r="826" spans="19:19">
      <c r="S826"/>
    </row>
    <row r="827" spans="19:19">
      <c r="S827"/>
    </row>
    <row r="828" spans="19:19">
      <c r="S828"/>
    </row>
    <row r="829" spans="19:19">
      <c r="S829"/>
    </row>
    <row r="830" spans="19:19">
      <c r="S830"/>
    </row>
    <row r="831" spans="19:19">
      <c r="S831"/>
    </row>
    <row r="832" spans="19:19">
      <c r="S832"/>
    </row>
    <row r="833" spans="19:19">
      <c r="S833"/>
    </row>
    <row r="834" spans="19:19">
      <c r="S834"/>
    </row>
    <row r="835" spans="19:19">
      <c r="S835"/>
    </row>
    <row r="836" spans="19:19">
      <c r="S836"/>
    </row>
    <row r="837" spans="19:19">
      <c r="S837"/>
    </row>
    <row r="838" spans="19:19">
      <c r="S838"/>
    </row>
    <row r="839" spans="19:19">
      <c r="S839"/>
    </row>
    <row r="840" spans="19:19">
      <c r="S840"/>
    </row>
    <row r="841" spans="19:19">
      <c r="S841"/>
    </row>
    <row r="842" spans="19:19">
      <c r="S842"/>
    </row>
    <row r="843" spans="19:19">
      <c r="S843"/>
    </row>
    <row r="844" spans="19:19">
      <c r="S844"/>
    </row>
    <row r="845" spans="19:19">
      <c r="S845"/>
    </row>
    <row r="846" spans="19:19">
      <c r="S846"/>
    </row>
    <row r="847" spans="19:19">
      <c r="S847"/>
    </row>
    <row r="848" spans="19:19">
      <c r="S848"/>
    </row>
    <row r="849" spans="19:19">
      <c r="S849"/>
    </row>
    <row r="850" spans="19:19">
      <c r="S850"/>
    </row>
    <row r="851" spans="19:19">
      <c r="S851"/>
    </row>
    <row r="852" spans="19:19">
      <c r="S852"/>
    </row>
    <row r="853" spans="19:19">
      <c r="S853"/>
    </row>
    <row r="854" spans="19:19">
      <c r="S854"/>
    </row>
    <row r="855" spans="19:19">
      <c r="S855"/>
    </row>
    <row r="856" spans="19:19">
      <c r="S856"/>
    </row>
    <row r="857" spans="19:19">
      <c r="S857"/>
    </row>
    <row r="858" spans="19:19">
      <c r="S858"/>
    </row>
    <row r="859" spans="19:19">
      <c r="S859"/>
    </row>
    <row r="860" spans="19:19">
      <c r="S860"/>
    </row>
    <row r="861" spans="19:19">
      <c r="S861"/>
    </row>
    <row r="862" spans="19:19">
      <c r="S862"/>
    </row>
    <row r="863" spans="19:19">
      <c r="S863"/>
    </row>
    <row r="864" spans="19:19">
      <c r="S864"/>
    </row>
    <row r="865" spans="19:19">
      <c r="S865"/>
    </row>
    <row r="866" spans="19:19">
      <c r="S866"/>
    </row>
    <row r="867" spans="19:19">
      <c r="S867"/>
    </row>
    <row r="868" spans="19:19">
      <c r="S868"/>
    </row>
    <row r="869" spans="19:19">
      <c r="S869"/>
    </row>
    <row r="870" spans="19:19">
      <c r="S870"/>
    </row>
    <row r="871" spans="19:19">
      <c r="S871"/>
    </row>
    <row r="872" spans="19:19">
      <c r="S872"/>
    </row>
    <row r="873" spans="19:19">
      <c r="S873"/>
    </row>
    <row r="874" spans="19:19">
      <c r="S874"/>
    </row>
    <row r="875" spans="19:19">
      <c r="S875"/>
    </row>
    <row r="876" spans="19:19">
      <c r="S876"/>
    </row>
    <row r="877" spans="19:19">
      <c r="S877"/>
    </row>
    <row r="878" spans="19:19">
      <c r="S878"/>
    </row>
    <row r="879" spans="19:19">
      <c r="S879"/>
    </row>
    <row r="880" spans="19:19">
      <c r="S880"/>
    </row>
    <row r="881" spans="19:19">
      <c r="S881"/>
    </row>
    <row r="882" spans="19:19">
      <c r="S882"/>
    </row>
    <row r="883" spans="19:19">
      <c r="S883"/>
    </row>
    <row r="884" spans="19:19">
      <c r="S884"/>
    </row>
    <row r="885" spans="19:19">
      <c r="S885"/>
    </row>
    <row r="886" spans="19:19">
      <c r="S886"/>
    </row>
    <row r="887" spans="19:19">
      <c r="S887"/>
    </row>
    <row r="888" spans="19:19">
      <c r="S888"/>
    </row>
    <row r="889" spans="19:19">
      <c r="S889"/>
    </row>
    <row r="890" spans="19:19">
      <c r="S890"/>
    </row>
    <row r="891" spans="19:19">
      <c r="S891"/>
    </row>
    <row r="892" spans="19:19">
      <c r="S892"/>
    </row>
    <row r="893" spans="19:19">
      <c r="S893"/>
    </row>
    <row r="894" spans="19:19">
      <c r="S894"/>
    </row>
    <row r="895" spans="19:19">
      <c r="S895"/>
    </row>
    <row r="896" spans="19:19">
      <c r="S896"/>
    </row>
    <row r="897" spans="19:19">
      <c r="S897"/>
    </row>
    <row r="898" spans="19:19">
      <c r="S898"/>
    </row>
    <row r="899" spans="19:19">
      <c r="S899"/>
    </row>
    <row r="900" spans="19:19">
      <c r="S900"/>
    </row>
    <row r="901" spans="19:19">
      <c r="S901"/>
    </row>
    <row r="902" spans="19:19">
      <c r="S902"/>
    </row>
    <row r="903" spans="19:19">
      <c r="S903"/>
    </row>
    <row r="904" spans="19:19">
      <c r="S904"/>
    </row>
    <row r="905" spans="19:19">
      <c r="S905"/>
    </row>
    <row r="906" spans="19:19">
      <c r="S906"/>
    </row>
    <row r="907" spans="19:19">
      <c r="S907"/>
    </row>
    <row r="908" spans="19:19">
      <c r="S908"/>
    </row>
    <row r="909" spans="19:19">
      <c r="S909"/>
    </row>
    <row r="910" spans="19:19">
      <c r="S910"/>
    </row>
    <row r="911" spans="19:19">
      <c r="S911"/>
    </row>
    <row r="912" spans="19:19">
      <c r="S912"/>
    </row>
    <row r="913" spans="19:19">
      <c r="S913"/>
    </row>
    <row r="914" spans="19:19">
      <c r="S914"/>
    </row>
    <row r="915" spans="19:19">
      <c r="S915"/>
    </row>
    <row r="916" spans="19:19">
      <c r="S916"/>
    </row>
    <row r="917" spans="19:19">
      <c r="S917"/>
    </row>
    <row r="918" spans="19:19">
      <c r="S918"/>
    </row>
    <row r="919" spans="19:19">
      <c r="S919"/>
    </row>
    <row r="920" spans="19:19">
      <c r="S920"/>
    </row>
    <row r="921" spans="19:19">
      <c r="S921"/>
    </row>
    <row r="922" spans="19:19">
      <c r="S922"/>
    </row>
    <row r="923" spans="19:19">
      <c r="S923"/>
    </row>
    <row r="924" spans="19:19">
      <c r="S924"/>
    </row>
    <row r="925" spans="19:19">
      <c r="S925"/>
    </row>
    <row r="926" spans="19:19">
      <c r="S926"/>
    </row>
    <row r="927" spans="19:19">
      <c r="S927"/>
    </row>
    <row r="928" spans="19:19">
      <c r="S928"/>
    </row>
    <row r="929" spans="19:19">
      <c r="S929"/>
    </row>
    <row r="930" spans="19:19">
      <c r="S930"/>
    </row>
    <row r="931" spans="19:19">
      <c r="S931"/>
    </row>
    <row r="932" spans="19:19">
      <c r="S932"/>
    </row>
    <row r="933" spans="19:19">
      <c r="S933"/>
    </row>
    <row r="934" spans="19:19">
      <c r="S934"/>
    </row>
    <row r="935" spans="19:19">
      <c r="S935"/>
    </row>
    <row r="936" spans="19:19">
      <c r="S936"/>
    </row>
    <row r="937" spans="19:19">
      <c r="S937"/>
    </row>
    <row r="938" spans="19:19">
      <c r="S938"/>
    </row>
    <row r="939" spans="19:19">
      <c r="S939"/>
    </row>
    <row r="940" spans="19:19">
      <c r="S940"/>
    </row>
    <row r="941" spans="19:19">
      <c r="S941"/>
    </row>
    <row r="942" spans="19:19">
      <c r="S942"/>
    </row>
    <row r="943" spans="19:19">
      <c r="S943"/>
    </row>
    <row r="944" spans="19:19">
      <c r="S944"/>
    </row>
    <row r="945" spans="19:19">
      <c r="S945"/>
    </row>
    <row r="946" spans="19:19">
      <c r="S946"/>
    </row>
    <row r="947" spans="19:19">
      <c r="S947"/>
    </row>
    <row r="948" spans="19:19">
      <c r="S948"/>
    </row>
    <row r="949" spans="19:19">
      <c r="S949"/>
    </row>
    <row r="950" spans="19:19">
      <c r="S950"/>
    </row>
    <row r="951" spans="19:19">
      <c r="S951"/>
    </row>
    <row r="952" spans="19:19">
      <c r="S952"/>
    </row>
    <row r="953" spans="19:19">
      <c r="S953"/>
    </row>
    <row r="954" spans="19:19">
      <c r="S954"/>
    </row>
    <row r="955" spans="19:19">
      <c r="S955"/>
    </row>
    <row r="956" spans="19:19">
      <c r="S956"/>
    </row>
    <row r="957" spans="19:19">
      <c r="S957"/>
    </row>
    <row r="958" spans="19:19">
      <c r="S958"/>
    </row>
    <row r="959" spans="19:19">
      <c r="S959"/>
    </row>
    <row r="960" spans="19:19">
      <c r="S960"/>
    </row>
    <row r="961" spans="19:19">
      <c r="S961"/>
    </row>
    <row r="962" spans="19:19">
      <c r="S962"/>
    </row>
    <row r="963" spans="19:19">
      <c r="S963"/>
    </row>
    <row r="964" spans="19:19">
      <c r="S964"/>
    </row>
    <row r="965" spans="19:19">
      <c r="S965"/>
    </row>
    <row r="966" spans="19:19">
      <c r="S966"/>
    </row>
    <row r="967" spans="19:19">
      <c r="S967"/>
    </row>
    <row r="968" spans="19:19">
      <c r="S968"/>
    </row>
    <row r="969" spans="19:19">
      <c r="S969"/>
    </row>
    <row r="970" spans="19:19">
      <c r="S970"/>
    </row>
    <row r="971" spans="19:19">
      <c r="S971"/>
    </row>
    <row r="972" spans="19:19">
      <c r="S972"/>
    </row>
    <row r="973" spans="19:19">
      <c r="S973"/>
    </row>
    <row r="974" spans="19:19">
      <c r="S974"/>
    </row>
    <row r="975" spans="19:19">
      <c r="S975"/>
    </row>
    <row r="976" spans="19:19">
      <c r="S976"/>
    </row>
    <row r="977" spans="19:19">
      <c r="S977"/>
    </row>
    <row r="978" spans="19:19">
      <c r="S978"/>
    </row>
    <row r="979" spans="19:19">
      <c r="S979"/>
    </row>
    <row r="980" spans="19:19">
      <c r="S980"/>
    </row>
    <row r="981" spans="19:19">
      <c r="S981"/>
    </row>
    <row r="982" spans="19:19">
      <c r="S982"/>
    </row>
    <row r="983" spans="19:19">
      <c r="S983"/>
    </row>
    <row r="984" spans="19:19">
      <c r="S984"/>
    </row>
    <row r="985" spans="19:19">
      <c r="S985"/>
    </row>
    <row r="986" spans="19:19">
      <c r="S986"/>
    </row>
    <row r="987" spans="19:19">
      <c r="S987"/>
    </row>
    <row r="988" spans="19:19">
      <c r="S988"/>
    </row>
    <row r="989" spans="19:19">
      <c r="S989"/>
    </row>
    <row r="990" spans="19:19">
      <c r="S990"/>
    </row>
    <row r="991" spans="19:19">
      <c r="S991"/>
    </row>
    <row r="992" spans="19:19">
      <c r="S992"/>
    </row>
    <row r="993" spans="19:19">
      <c r="S993"/>
    </row>
    <row r="994" spans="19:19">
      <c r="S994"/>
    </row>
    <row r="995" spans="19:19">
      <c r="S995"/>
    </row>
    <row r="996" spans="19:19">
      <c r="S996"/>
    </row>
    <row r="997" spans="19:19">
      <c r="S997"/>
    </row>
    <row r="998" spans="19:19">
      <c r="S998"/>
    </row>
    <row r="999" spans="19:19">
      <c r="S999"/>
    </row>
    <row r="1000" spans="19:19">
      <c r="S1000"/>
    </row>
    <row r="1001" spans="19:19">
      <c r="S1001"/>
    </row>
    <row r="1002" spans="19:19">
      <c r="S1002"/>
    </row>
    <row r="1003" spans="19:19">
      <c r="S1003"/>
    </row>
    <row r="1004" spans="19:19">
      <c r="S1004"/>
    </row>
    <row r="1005" spans="19:19">
      <c r="S1005"/>
    </row>
    <row r="1006" spans="19:19">
      <c r="S1006"/>
    </row>
    <row r="1007" spans="19:19">
      <c r="S1007"/>
    </row>
    <row r="1008" spans="19:19">
      <c r="S1008"/>
    </row>
    <row r="1009" spans="19:19">
      <c r="S1009"/>
    </row>
    <row r="1010" spans="19:19">
      <c r="S1010"/>
    </row>
    <row r="1011" spans="19:19">
      <c r="S1011"/>
    </row>
    <row r="1012" spans="19:19">
      <c r="S1012"/>
    </row>
    <row r="1013" spans="19:19">
      <c r="S1013"/>
    </row>
    <row r="1014" spans="19:19">
      <c r="S1014"/>
    </row>
    <row r="1015" spans="19:19">
      <c r="S1015"/>
    </row>
    <row r="1016" spans="19:19">
      <c r="S1016"/>
    </row>
    <row r="1017" spans="19:19">
      <c r="S1017"/>
    </row>
    <row r="1018" spans="19:19">
      <c r="S1018"/>
    </row>
    <row r="1019" spans="19:19">
      <c r="S1019"/>
    </row>
    <row r="1020" spans="19:19">
      <c r="S1020"/>
    </row>
    <row r="1021" spans="19:19">
      <c r="S1021"/>
    </row>
    <row r="1022" spans="19:19">
      <c r="S1022"/>
    </row>
    <row r="1023" spans="19:19">
      <c r="S1023"/>
    </row>
    <row r="1024" spans="19:19">
      <c r="S1024"/>
    </row>
    <row r="1025" spans="19:19">
      <c r="S1025"/>
    </row>
    <row r="1026" spans="19:19">
      <c r="S1026"/>
    </row>
    <row r="1027" spans="19:19">
      <c r="S1027"/>
    </row>
    <row r="1028" spans="19:19">
      <c r="S1028"/>
    </row>
    <row r="1029" spans="19:19">
      <c r="S1029"/>
    </row>
    <row r="1030" spans="19:19">
      <c r="S1030"/>
    </row>
    <row r="1031" spans="19:19">
      <c r="S1031"/>
    </row>
    <row r="1032" spans="19:19">
      <c r="S1032"/>
    </row>
    <row r="1033" spans="19:19">
      <c r="S1033"/>
    </row>
    <row r="1034" spans="19:19">
      <c r="S1034"/>
    </row>
    <row r="1035" spans="19:19">
      <c r="S1035"/>
    </row>
    <row r="1036" spans="19:19">
      <c r="S1036"/>
    </row>
    <row r="1037" spans="19:19">
      <c r="S1037"/>
    </row>
    <row r="1038" spans="19:19">
      <c r="S1038"/>
    </row>
    <row r="1039" spans="19:19">
      <c r="S1039"/>
    </row>
    <row r="1040" spans="19:19">
      <c r="S1040"/>
    </row>
    <row r="1041" spans="19:19">
      <c r="S1041"/>
    </row>
    <row r="1042" spans="19:19">
      <c r="S1042"/>
    </row>
    <row r="1043" spans="19:19">
      <c r="S1043"/>
    </row>
    <row r="1044" spans="19:19">
      <c r="S1044"/>
    </row>
    <row r="1045" spans="19:19">
      <c r="S1045"/>
    </row>
    <row r="1046" spans="19:19">
      <c r="S1046"/>
    </row>
    <row r="1047" spans="19:19">
      <c r="S1047"/>
    </row>
    <row r="1048" spans="19:19">
      <c r="S1048"/>
    </row>
    <row r="1049" spans="19:19">
      <c r="S1049"/>
    </row>
    <row r="1050" spans="19:19">
      <c r="S1050"/>
    </row>
    <row r="1051" spans="19:19">
      <c r="S1051"/>
    </row>
    <row r="1052" spans="19:19">
      <c r="S1052"/>
    </row>
    <row r="1053" spans="19:19">
      <c r="S1053"/>
    </row>
    <row r="1054" spans="19:19">
      <c r="S1054"/>
    </row>
    <row r="1055" spans="19:19">
      <c r="S1055"/>
    </row>
    <row r="1056" spans="19:19">
      <c r="S1056"/>
    </row>
    <row r="1057" spans="19:19">
      <c r="S1057"/>
    </row>
    <row r="1058" spans="19:19">
      <c r="S1058"/>
    </row>
    <row r="1059" spans="19:19">
      <c r="S1059"/>
    </row>
    <row r="1060" spans="19:19">
      <c r="S1060"/>
    </row>
    <row r="1061" spans="19:19">
      <c r="S1061"/>
    </row>
    <row r="1062" spans="19:19">
      <c r="S1062"/>
    </row>
    <row r="1063" spans="19:19">
      <c r="S1063"/>
    </row>
    <row r="1064" spans="19:19">
      <c r="S1064"/>
    </row>
    <row r="1065" spans="19:19">
      <c r="S1065"/>
    </row>
    <row r="1066" spans="19:19">
      <c r="S1066"/>
    </row>
    <row r="1067" spans="19:19">
      <c r="S1067"/>
    </row>
    <row r="1068" spans="19:19">
      <c r="S1068"/>
    </row>
    <row r="1069" spans="19:19">
      <c r="S1069"/>
    </row>
    <row r="1070" spans="19:19">
      <c r="S1070"/>
    </row>
    <row r="1071" spans="19:19">
      <c r="S1071"/>
    </row>
    <row r="1072" spans="19:19">
      <c r="S1072"/>
    </row>
    <row r="1073" spans="19:19">
      <c r="S1073"/>
    </row>
    <row r="1074" spans="19:19">
      <c r="S1074"/>
    </row>
    <row r="1075" spans="19:19">
      <c r="S1075"/>
    </row>
    <row r="1076" spans="19:19">
      <c r="S1076"/>
    </row>
    <row r="1077" spans="19:19">
      <c r="S1077"/>
    </row>
    <row r="1078" spans="19:19">
      <c r="S1078"/>
    </row>
    <row r="1079" spans="19:19">
      <c r="S1079"/>
    </row>
    <row r="1080" spans="19:19">
      <c r="S1080"/>
    </row>
    <row r="1081" spans="19:19">
      <c r="S1081"/>
    </row>
    <row r="1082" spans="19:19">
      <c r="S1082"/>
    </row>
    <row r="1083" spans="19:19">
      <c r="S1083"/>
    </row>
    <row r="1084" spans="19:19">
      <c r="S1084"/>
    </row>
    <row r="1085" spans="19:19">
      <c r="S1085"/>
    </row>
    <row r="1086" spans="19:19">
      <c r="S1086"/>
    </row>
    <row r="1087" spans="19:19">
      <c r="S1087"/>
    </row>
    <row r="1088" spans="19:19">
      <c r="S1088"/>
    </row>
    <row r="1089" spans="19:19">
      <c r="S1089"/>
    </row>
    <row r="1090" spans="19:19">
      <c r="S1090"/>
    </row>
    <row r="1091" spans="19:19">
      <c r="S1091"/>
    </row>
    <row r="1092" spans="19:19">
      <c r="S1092"/>
    </row>
    <row r="1093" spans="19:19">
      <c r="S1093"/>
    </row>
    <row r="1094" spans="19:19">
      <c r="S1094"/>
    </row>
    <row r="1095" spans="19:19">
      <c r="S1095"/>
    </row>
    <row r="1096" spans="19:19">
      <c r="S1096"/>
    </row>
    <row r="1097" spans="19:19">
      <c r="S1097"/>
    </row>
    <row r="1098" spans="19:19">
      <c r="S1098"/>
    </row>
    <row r="1099" spans="19:19">
      <c r="S1099"/>
    </row>
    <row r="1100" spans="19:19">
      <c r="S1100"/>
    </row>
    <row r="1101" spans="19:19">
      <c r="S1101"/>
    </row>
    <row r="1102" spans="19:19">
      <c r="S1102"/>
    </row>
    <row r="1103" spans="19:19">
      <c r="S1103"/>
    </row>
    <row r="1104" spans="19:19">
      <c r="S1104"/>
    </row>
    <row r="1105" spans="19:19">
      <c r="S1105"/>
    </row>
    <row r="1106" spans="19:19">
      <c r="S1106"/>
    </row>
    <row r="1107" spans="19:19">
      <c r="S1107"/>
    </row>
    <row r="1108" spans="19:19">
      <c r="S1108"/>
    </row>
    <row r="1109" spans="19:19">
      <c r="S1109"/>
    </row>
    <row r="1110" spans="19:19">
      <c r="S1110"/>
    </row>
    <row r="1111" spans="19:19">
      <c r="S1111"/>
    </row>
    <row r="1112" spans="19:19">
      <c r="S1112"/>
    </row>
    <row r="1113" spans="19:19">
      <c r="S1113"/>
    </row>
    <row r="1114" spans="19:19">
      <c r="S1114"/>
    </row>
    <row r="1115" spans="19:19">
      <c r="S1115"/>
    </row>
    <row r="1116" spans="19:19">
      <c r="S1116"/>
    </row>
    <row r="1117" spans="19:19">
      <c r="S1117"/>
    </row>
    <row r="1118" spans="19:19">
      <c r="S1118"/>
    </row>
    <row r="1119" spans="19:19">
      <c r="S1119"/>
    </row>
    <row r="1120" spans="19:19">
      <c r="S1120"/>
    </row>
    <row r="1121" spans="19:19">
      <c r="S1121"/>
    </row>
    <row r="1122" spans="19:19">
      <c r="S1122"/>
    </row>
    <row r="1123" spans="19:19">
      <c r="S1123"/>
    </row>
    <row r="1124" spans="19:19">
      <c r="S1124"/>
    </row>
    <row r="1125" spans="19:19">
      <c r="S1125"/>
    </row>
    <row r="1126" spans="19:19">
      <c r="S1126"/>
    </row>
    <row r="1127" spans="19:19">
      <c r="S1127"/>
    </row>
    <row r="1128" spans="19:19">
      <c r="S1128"/>
    </row>
    <row r="1129" spans="19:19">
      <c r="S1129"/>
    </row>
    <row r="1130" spans="19:19">
      <c r="S1130"/>
    </row>
    <row r="1131" spans="19:19">
      <c r="S1131"/>
    </row>
    <row r="1132" spans="19:19">
      <c r="S1132"/>
    </row>
    <row r="1133" spans="19:19">
      <c r="S1133"/>
    </row>
    <row r="1134" spans="19:19">
      <c r="S1134"/>
    </row>
    <row r="1135" spans="19:19">
      <c r="S1135"/>
    </row>
    <row r="1136" spans="19:19">
      <c r="S1136"/>
    </row>
    <row r="1137" spans="19:19">
      <c r="S1137"/>
    </row>
    <row r="1138" spans="19:19">
      <c r="S1138"/>
    </row>
    <row r="1139" spans="19:19">
      <c r="S1139"/>
    </row>
    <row r="1140" spans="19:19">
      <c r="S1140"/>
    </row>
    <row r="1141" spans="19:19">
      <c r="S1141"/>
    </row>
    <row r="1142" spans="19:19">
      <c r="S1142"/>
    </row>
    <row r="1143" spans="19:19">
      <c r="S1143"/>
    </row>
    <row r="1144" spans="19:19">
      <c r="S1144"/>
    </row>
    <row r="1145" spans="19:19">
      <c r="S1145"/>
    </row>
    <row r="1146" spans="19:19">
      <c r="S1146"/>
    </row>
    <row r="1147" spans="19:19">
      <c r="S1147"/>
    </row>
    <row r="1148" spans="19:19">
      <c r="S1148"/>
    </row>
    <row r="1149" spans="19:19">
      <c r="S1149"/>
    </row>
    <row r="1150" spans="19:19">
      <c r="S1150"/>
    </row>
    <row r="1151" spans="19:19">
      <c r="S1151"/>
    </row>
    <row r="1152" spans="19:19">
      <c r="S1152"/>
    </row>
    <row r="1153" spans="19:19">
      <c r="S1153"/>
    </row>
    <row r="1154" spans="19:19">
      <c r="S1154"/>
    </row>
    <row r="1155" spans="19:19">
      <c r="S1155"/>
    </row>
    <row r="1156" spans="19:19">
      <c r="S1156"/>
    </row>
    <row r="1157" spans="19:19">
      <c r="S1157"/>
    </row>
    <row r="1158" spans="19:19">
      <c r="S1158"/>
    </row>
    <row r="1159" spans="19:19">
      <c r="S1159"/>
    </row>
    <row r="1160" spans="19:19">
      <c r="S1160"/>
    </row>
    <row r="1161" spans="19:19">
      <c r="S1161"/>
    </row>
    <row r="1162" spans="19:19">
      <c r="S1162"/>
    </row>
    <row r="1163" spans="19:19">
      <c r="S1163"/>
    </row>
    <row r="1164" spans="19:19">
      <c r="S1164"/>
    </row>
    <row r="1165" spans="19:19">
      <c r="S1165"/>
    </row>
    <row r="1166" spans="19:19">
      <c r="S1166"/>
    </row>
    <row r="1167" spans="19:19">
      <c r="S1167"/>
    </row>
    <row r="1168" spans="19:19">
      <c r="S1168"/>
    </row>
    <row r="1169" spans="19:19">
      <c r="S1169"/>
    </row>
    <row r="1170" spans="19:19">
      <c r="S1170"/>
    </row>
    <row r="1171" spans="19:19">
      <c r="S1171"/>
    </row>
    <row r="1172" spans="19:19">
      <c r="S1172"/>
    </row>
    <row r="1173" spans="19:19">
      <c r="S1173"/>
    </row>
    <row r="1174" spans="19:19">
      <c r="S1174"/>
    </row>
    <row r="1175" spans="19:19">
      <c r="S1175"/>
    </row>
    <row r="1176" spans="19:19">
      <c r="S1176"/>
    </row>
    <row r="1177" spans="19:19">
      <c r="S1177"/>
    </row>
    <row r="1178" spans="19:19">
      <c r="S1178"/>
    </row>
    <row r="1179" spans="19:19">
      <c r="S1179"/>
    </row>
    <row r="1180" spans="19:19">
      <c r="S1180"/>
    </row>
    <row r="1181" spans="19:19">
      <c r="S1181"/>
    </row>
    <row r="1182" spans="19:19">
      <c r="S1182"/>
    </row>
    <row r="1183" spans="19:19">
      <c r="S1183"/>
    </row>
    <row r="1184" spans="19:19">
      <c r="S1184"/>
    </row>
    <row r="1185" spans="19:19">
      <c r="S1185"/>
    </row>
    <row r="1186" spans="19:19">
      <c r="S1186"/>
    </row>
    <row r="1187" spans="19:19">
      <c r="S1187"/>
    </row>
    <row r="1188" spans="19:19">
      <c r="S1188"/>
    </row>
    <row r="1189" spans="19:19">
      <c r="S1189"/>
    </row>
    <row r="1190" spans="19:19">
      <c r="S1190"/>
    </row>
    <row r="1191" spans="19:19">
      <c r="S1191"/>
    </row>
    <row r="1192" spans="19:19">
      <c r="S1192"/>
    </row>
    <row r="1193" spans="19:19">
      <c r="S1193"/>
    </row>
    <row r="1194" spans="19:19">
      <c r="S1194"/>
    </row>
    <row r="1195" spans="19:19">
      <c r="S1195"/>
    </row>
    <row r="1196" spans="19:19">
      <c r="S1196"/>
    </row>
    <row r="1197" spans="19:19">
      <c r="S1197"/>
    </row>
    <row r="1198" spans="19:19">
      <c r="S1198"/>
    </row>
    <row r="1199" spans="19:19">
      <c r="S1199"/>
    </row>
    <row r="1200" spans="19:19">
      <c r="S1200"/>
    </row>
    <row r="1201" spans="19:19">
      <c r="S1201"/>
    </row>
    <row r="1202" spans="19:19">
      <c r="S1202"/>
    </row>
    <row r="1203" spans="19:19">
      <c r="S1203"/>
    </row>
    <row r="1204" spans="19:19">
      <c r="S1204"/>
    </row>
    <row r="1205" spans="19:19">
      <c r="S1205"/>
    </row>
    <row r="1206" spans="19:19">
      <c r="S1206"/>
    </row>
    <row r="1207" spans="19:19">
      <c r="S1207"/>
    </row>
    <row r="1208" spans="19:19">
      <c r="S1208"/>
    </row>
    <row r="1209" spans="19:19">
      <c r="S1209"/>
    </row>
    <row r="1210" spans="19:19">
      <c r="S1210"/>
    </row>
    <row r="1211" spans="19:19">
      <c r="S1211"/>
    </row>
    <row r="1212" spans="19:19">
      <c r="S1212"/>
    </row>
    <row r="1213" spans="19:19">
      <c r="S1213"/>
    </row>
    <row r="1214" spans="19:19">
      <c r="S1214"/>
    </row>
    <row r="1215" spans="19:19">
      <c r="S1215"/>
    </row>
    <row r="1216" spans="19:19">
      <c r="S1216"/>
    </row>
    <row r="1217" spans="19:19">
      <c r="S1217"/>
    </row>
    <row r="1218" spans="19:19">
      <c r="S1218"/>
    </row>
    <row r="1219" spans="19:19">
      <c r="S1219"/>
    </row>
    <row r="1220" spans="19:19">
      <c r="S1220"/>
    </row>
    <row r="1221" spans="19:19">
      <c r="S1221"/>
    </row>
    <row r="1222" spans="19:19">
      <c r="S1222"/>
    </row>
    <row r="1223" spans="19:19">
      <c r="S1223"/>
    </row>
    <row r="1224" spans="19:19">
      <c r="S1224"/>
    </row>
    <row r="1225" spans="19:19">
      <c r="S1225"/>
    </row>
    <row r="1226" spans="19:19">
      <c r="S1226"/>
    </row>
    <row r="1227" spans="19:19">
      <c r="S1227"/>
    </row>
    <row r="1228" spans="19:19">
      <c r="S1228"/>
    </row>
    <row r="1229" spans="19:19">
      <c r="S1229"/>
    </row>
    <row r="1230" spans="19:19">
      <c r="S1230"/>
    </row>
    <row r="1231" spans="19:19">
      <c r="S1231"/>
    </row>
    <row r="1232" spans="19:19">
      <c r="S1232"/>
    </row>
    <row r="1233" spans="19:19">
      <c r="S1233"/>
    </row>
    <row r="1234" spans="19:19">
      <c r="S1234"/>
    </row>
    <row r="1235" spans="19:19">
      <c r="S1235"/>
    </row>
    <row r="1236" spans="19:19">
      <c r="S1236"/>
    </row>
    <row r="1237" spans="19:19">
      <c r="S1237"/>
    </row>
    <row r="1238" spans="19:19">
      <c r="S1238"/>
    </row>
    <row r="1239" spans="19:19">
      <c r="S1239"/>
    </row>
    <row r="1240" spans="19:19">
      <c r="S1240"/>
    </row>
    <row r="1241" spans="19:19">
      <c r="S1241"/>
    </row>
    <row r="1242" spans="19:19">
      <c r="S1242"/>
    </row>
    <row r="1243" spans="19:19">
      <c r="S1243"/>
    </row>
    <row r="1244" spans="19:19">
      <c r="S1244"/>
    </row>
    <row r="1245" spans="19:19">
      <c r="S1245"/>
    </row>
    <row r="1246" spans="19:19">
      <c r="S1246"/>
    </row>
    <row r="1247" spans="19:19">
      <c r="S1247"/>
    </row>
    <row r="1248" spans="19:19">
      <c r="S1248"/>
    </row>
    <row r="1249" spans="19:19">
      <c r="S1249"/>
    </row>
    <row r="1250" spans="19:19">
      <c r="S1250"/>
    </row>
    <row r="1251" spans="19:19">
      <c r="S1251"/>
    </row>
    <row r="1252" spans="19:19">
      <c r="S1252"/>
    </row>
    <row r="1253" spans="19:19">
      <c r="S1253"/>
    </row>
    <row r="1254" spans="19:19">
      <c r="S1254"/>
    </row>
    <row r="1255" spans="19:19">
      <c r="S1255"/>
    </row>
    <row r="1256" spans="19:19">
      <c r="S1256"/>
    </row>
    <row r="1257" spans="19:19">
      <c r="S1257"/>
    </row>
    <row r="1258" spans="19:19">
      <c r="S1258"/>
    </row>
    <row r="1259" spans="19:19">
      <c r="S1259"/>
    </row>
    <row r="1260" spans="19:19">
      <c r="S1260"/>
    </row>
    <row r="1261" spans="19:19">
      <c r="S1261"/>
    </row>
    <row r="1262" spans="19:19">
      <c r="S1262"/>
    </row>
    <row r="1263" spans="19:19">
      <c r="S1263"/>
    </row>
    <row r="1264" spans="19:19">
      <c r="S1264"/>
    </row>
    <row r="1265" spans="19:19">
      <c r="S1265"/>
    </row>
    <row r="1266" spans="19:19">
      <c r="S1266"/>
    </row>
    <row r="1267" spans="19:19">
      <c r="S1267"/>
    </row>
    <row r="1268" spans="19:19">
      <c r="S1268"/>
    </row>
    <row r="1269" spans="19:19">
      <c r="S1269"/>
    </row>
    <row r="1270" spans="19:19">
      <c r="S1270"/>
    </row>
    <row r="1271" spans="19:19">
      <c r="S1271"/>
    </row>
    <row r="1272" spans="19:19">
      <c r="S1272"/>
    </row>
    <row r="1273" spans="19:19">
      <c r="S1273"/>
    </row>
    <row r="1274" spans="19:19">
      <c r="S1274"/>
    </row>
    <row r="1275" spans="19:19">
      <c r="S1275"/>
    </row>
    <row r="1276" spans="19:19">
      <c r="S1276"/>
    </row>
    <row r="1277" spans="19:19">
      <c r="S1277"/>
    </row>
    <row r="1278" spans="19:19">
      <c r="S1278"/>
    </row>
    <row r="1279" spans="19:19">
      <c r="S1279"/>
    </row>
    <row r="1280" spans="19:19">
      <c r="S1280"/>
    </row>
    <row r="1281" spans="19:19">
      <c r="S1281"/>
    </row>
    <row r="1282" spans="19:19">
      <c r="S1282"/>
    </row>
    <row r="1283" spans="19:19">
      <c r="S1283"/>
    </row>
    <row r="1284" spans="19:19">
      <c r="S1284"/>
    </row>
    <row r="1285" spans="19:19">
      <c r="S1285"/>
    </row>
    <row r="1286" spans="19:19">
      <c r="S1286"/>
    </row>
    <row r="1287" spans="19:19">
      <c r="S1287"/>
    </row>
    <row r="1288" spans="19:19">
      <c r="S1288"/>
    </row>
    <row r="1289" spans="19:19">
      <c r="S1289"/>
    </row>
    <row r="1290" spans="19:19">
      <c r="S1290"/>
    </row>
    <row r="1291" spans="19:19">
      <c r="S1291"/>
    </row>
    <row r="1292" spans="19:19">
      <c r="S1292"/>
    </row>
    <row r="1293" spans="19:19">
      <c r="S1293"/>
    </row>
    <row r="1294" spans="19:19">
      <c r="S1294"/>
    </row>
    <row r="1295" spans="19:19">
      <c r="S1295"/>
    </row>
    <row r="1296" spans="19:19">
      <c r="S1296"/>
    </row>
    <row r="1297" spans="19:19">
      <c r="S1297"/>
    </row>
    <row r="1298" spans="19:19">
      <c r="S1298"/>
    </row>
    <row r="1299" spans="19:19">
      <c r="S1299"/>
    </row>
    <row r="1300" spans="19:19">
      <c r="S1300"/>
    </row>
    <row r="1301" spans="19:19">
      <c r="S1301"/>
    </row>
    <row r="1302" spans="19:19">
      <c r="S1302"/>
    </row>
    <row r="1303" spans="19:19">
      <c r="S1303"/>
    </row>
    <row r="1304" spans="19:19">
      <c r="S1304"/>
    </row>
    <row r="1305" spans="19:19">
      <c r="S1305"/>
    </row>
    <row r="1306" spans="19:19">
      <c r="S1306"/>
    </row>
    <row r="1307" spans="19:19">
      <c r="S1307"/>
    </row>
    <row r="1308" spans="19:19">
      <c r="S1308"/>
    </row>
    <row r="1309" spans="19:19">
      <c r="S1309"/>
    </row>
    <row r="1310" spans="19:19">
      <c r="S1310"/>
    </row>
    <row r="1311" spans="19:19">
      <c r="S1311"/>
    </row>
    <row r="1312" spans="19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  <row r="1372" spans="19:19">
      <c r="S1372"/>
    </row>
    <row r="1373" spans="19:19">
      <c r="S1373"/>
    </row>
    <row r="1374" spans="19:19">
      <c r="S1374"/>
    </row>
    <row r="1375" spans="19:19">
      <c r="S1375"/>
    </row>
    <row r="1376" spans="19:19">
      <c r="S1376"/>
    </row>
    <row r="1377" spans="19:19">
      <c r="S1377"/>
    </row>
  </sheetData>
  <conditionalFormatting sqref="A299">
    <cfRule type="duplicateValues" dxfId="65" priority="2"/>
  </conditionalFormatting>
  <conditionalFormatting sqref="H11:H45">
    <cfRule type="duplicateValues" dxfId="64" priority="32"/>
  </conditionalFormatting>
  <conditionalFormatting sqref="A11:A306">
    <cfRule type="duplicateValues" dxfId="63" priority="67"/>
  </conditionalFormatting>
  <conditionalFormatting sqref="A300:A320 A11:A298">
    <cfRule type="duplicateValues" dxfId="62" priority="68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cruce depto</vt:lpstr>
      <vt:lpstr>CARRERA</vt:lpstr>
      <vt:lpstr>MODELO</vt:lpstr>
      <vt:lpstr>MAYO</vt:lpstr>
      <vt:lpstr>LUGARES</vt:lpstr>
      <vt:lpstr>datos</vt:lpstr>
      <vt:lpstr>MES</vt:lpstr>
      <vt:lpstr>filtro</vt:lpstr>
      <vt:lpstr>config</vt:lpstr>
      <vt:lpstr>TEMPORALES</vt:lpstr>
      <vt:lpstr>TEMPORALES!Área_de_impresión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2023-06-12T12:41:06Z</cp:lastPrinted>
  <dcterms:created xsi:type="dcterms:W3CDTF">2020-10-09T15:18:56Z</dcterms:created>
  <dcterms:modified xsi:type="dcterms:W3CDTF">2023-06-12T15:16:13Z</dcterms:modified>
</cp:coreProperties>
</file>